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drawings/drawing6.xml" ContentType="application/vnd.openxmlformats-officedocument.drawing+xml"/>
  <Override PartName="/xl/ctrlProps/ctrlProp4.xml" ContentType="application/vnd.ms-excel.controlproperties+xml"/>
  <Override PartName="/xl/drawings/drawing7.xml" ContentType="application/vnd.openxmlformats-officedocument.drawing+xml"/>
  <Override PartName="/xl/ctrlProps/ctrlProp5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teasjmy\Desktop\H30 全九州小学生資料\"/>
    </mc:Choice>
  </mc:AlternateContent>
  <bookViews>
    <workbookView xWindow="0" yWindow="0" windowWidth="12288" windowHeight="8436" tabRatio="910"/>
  </bookViews>
  <sheets>
    <sheet name="設定" sheetId="1" r:id="rId1"/>
    <sheet name="個人戦入力" sheetId="3" r:id="rId2"/>
    <sheet name="2" sheetId="13" state="hidden" r:id="rId3"/>
    <sheet name="3" sheetId="14" state="hidden" r:id="rId4"/>
    <sheet name="4" sheetId="15" state="hidden" r:id="rId5"/>
    <sheet name="D1" sheetId="11" state="hidden" r:id="rId6"/>
    <sheet name="D2" sheetId="22" state="hidden" r:id="rId7"/>
    <sheet name="様式１" sheetId="42" r:id="rId8"/>
    <sheet name="様式２" sheetId="43" r:id="rId9"/>
    <sheet name="様式２(開催県)" sheetId="46" r:id="rId10"/>
    <sheet name="様式３(男)" sheetId="44" r:id="rId11"/>
    <sheet name="様式３(女)" sheetId="45" r:id="rId12"/>
    <sheet name="Ｔ男" sheetId="25" state="hidden" r:id="rId13"/>
    <sheet name="Ｔ女" sheetId="31" state="hidden" r:id="rId14"/>
    <sheet name="処理用Ｔ" sheetId="28" state="hidden" r:id="rId15"/>
    <sheet name="処理用S" sheetId="2" state="hidden" r:id="rId16"/>
    <sheet name="処理用Ｄ" sheetId="21" state="hidden" r:id="rId17"/>
    <sheet name="ダブルスまとめ" sheetId="23" state="hidden" r:id="rId18"/>
    <sheet name="シングルス取込" sheetId="36" state="hidden" r:id="rId19"/>
    <sheet name="ダブルス取込" sheetId="35" state="hidden" r:id="rId20"/>
    <sheet name="団体取込" sheetId="34" state="hidden" r:id="rId21"/>
    <sheet name="代表者まとめ（レディース）" sheetId="38" state="hidden" r:id="rId22"/>
    <sheet name="代表者まとめ (ラージ)" sheetId="41" state="hidden" r:id="rId23"/>
    <sheet name="ラージ様式１" sheetId="39" state="hidden" r:id="rId24"/>
    <sheet name="レディース様式１" sheetId="40" state="hidden" r:id="rId25"/>
    <sheet name="様式４(棄権)" sheetId="47" r:id="rId26"/>
    <sheet name="西暦確認" sheetId="37" r:id="rId27"/>
    <sheet name="団体まとめ" sheetId="27" r:id="rId28"/>
    <sheet name="シングルスまとめ" sheetId="20" r:id="rId29"/>
    <sheet name="sample" sheetId="32" state="hidden" r:id="rId30"/>
  </sheets>
  <definedNames>
    <definedName name="_xlnm._FilterDatabase" localSheetId="2" hidden="1">'2'!$B$4:$D$103</definedName>
    <definedName name="_xlnm._FilterDatabase" localSheetId="3" hidden="1">'3'!$B$4:$D$103</definedName>
    <definedName name="_xlnm._FilterDatabase" localSheetId="4" hidden="1">'4'!$B$4:$D$103</definedName>
    <definedName name="_xlnm._FilterDatabase" localSheetId="5" hidden="1">'D1'!$B$4:$G$103</definedName>
    <definedName name="_xlnm._FilterDatabase" localSheetId="6" hidden="1">'D2'!$B$4:$G$103</definedName>
    <definedName name="_xlnm._FilterDatabase" localSheetId="13" hidden="1">Ｔ女!#REF!</definedName>
    <definedName name="_xlnm._FilterDatabase" localSheetId="12" hidden="1">Ｔ男!#REF!</definedName>
    <definedName name="_xlnm._FilterDatabase" localSheetId="19" hidden="1">ダブルス取込!$B$2:$U$1252</definedName>
    <definedName name="_xlnm._FilterDatabase" localSheetId="1" hidden="1">個人戦入力!$D$4:$E$103</definedName>
    <definedName name="_xlnm._FilterDatabase" localSheetId="15" hidden="1">処理用S!$B$1:$L$401</definedName>
    <definedName name="_xlnm.Print_Area" localSheetId="2">'2'!$H$1:$V$36</definedName>
    <definedName name="_xlnm.Print_Area" localSheetId="3">'3'!$H$1:$V$36</definedName>
    <definedName name="_xlnm.Print_Area" localSheetId="4">'4'!$H$1:$V$36</definedName>
    <definedName name="_xlnm.Print_Area" localSheetId="5">'D1'!$W$1:$AK$36</definedName>
    <definedName name="_xlnm.Print_Area" localSheetId="6">'D2'!$W$1:$AK$36</definedName>
    <definedName name="_xlnm.Print_Area" localSheetId="13">Ｔ女!$B$1:$H$36</definedName>
    <definedName name="_xlnm.Print_Area" localSheetId="12">Ｔ男!$B$1:$H$36</definedName>
    <definedName name="_xlnm.Print_Area" localSheetId="23">ラージ様式１!$B$1:$Q$39</definedName>
    <definedName name="_xlnm.Print_Area" localSheetId="1">個人戦入力!$H$1:$V$36</definedName>
    <definedName name="_xlnm.Print_Area" localSheetId="22">'代表者まとめ (ラージ)'!$B$2:$AH$29</definedName>
    <definedName name="_xlnm.Print_Area" localSheetId="7">様式１!$A$1:$H$40</definedName>
    <definedName name="_xlnm.Print_Area" localSheetId="8">様式２!$B$1:$I$41,様式２!$K$1:$R$41</definedName>
    <definedName name="_xlnm.Print_Area" localSheetId="9">'様式２(開催県)'!$B$1:$I$61,'様式２(開催県)'!$K$1:$R$61</definedName>
    <definedName name="_xlnm.Print_Area" localSheetId="11">'様式３(女)'!$P$2:$T$32,'様式３(女)'!$V$2:$Z$32,'様式３(女)'!$AB$2:$AF$32,'様式３(女)'!$AH$2:$AL$32</definedName>
    <definedName name="_xlnm.Print_Area" localSheetId="10">'様式３(男)'!$P$2:$T$32,'様式３(男)'!$V$2:$Z$32,'様式３(男)'!$AB$2:$AF$32,'様式３(男)'!$AH$2:$AL$32</definedName>
    <definedName name="_xlnm.Print_Area" localSheetId="25">'様式４(棄権)'!$B$1:$G$37</definedName>
    <definedName name="サンプル１">sample!$B$2:$J$20</definedName>
    <definedName name="サンプル２">sample!$B$21:$J$41</definedName>
    <definedName name="サンプル３">sample!$B$42:$J$61</definedName>
    <definedName name="サンプル４">sample!$B$62:$J$81</definedName>
    <definedName name="サンプル５">sample!$B$82:$J$101</definedName>
    <definedName name="サンプル６">sample!$B$102:$J$121</definedName>
    <definedName name="サンプル７">sample!$L$2:$O$45</definedName>
    <definedName name="サンプル８">sample!$L$46:$O$89</definedName>
    <definedName name="シングルスDATA">処理用S!$B$2:$P$401</definedName>
    <definedName name="シングルスまとめ">シングルスまとめ!$A$2:$P$101</definedName>
    <definedName name="ダブルスＤＡＴＡ">処理用Ｄ!$B$2:$Z$400</definedName>
    <definedName name="一般">設定!$AL$39:$AR$46</definedName>
    <definedName name="会長名">設定!$J$10</definedName>
    <definedName name="開催県">設定!$X$6</definedName>
    <definedName name="基準１">設定!$AS$4:$AU$13</definedName>
    <definedName name="基準２">設定!$AV$4:$AX$13</definedName>
    <definedName name="基準日">設定!$AL$13</definedName>
    <definedName name="県名">設定!$J$8</definedName>
    <definedName name="女子１位" localSheetId="11">'様式３(女)'!$E$52:$L$58</definedName>
    <definedName name="女子１位" localSheetId="10">'様式３(男)'!$E$52:$L$58</definedName>
    <definedName name="女子２位" localSheetId="11">'様式３(女)'!$E$73:$L$79</definedName>
    <definedName name="女子２位" localSheetId="10">'様式３(男)'!$E$73:$L$79</definedName>
    <definedName name="女子３位" localSheetId="11">'様式３(女)'!$E$94:$L$100</definedName>
    <definedName name="女子３位" localSheetId="10">'様式３(男)'!$E$94:$L$100</definedName>
    <definedName name="女子４位" localSheetId="11">'様式３(女)'!$E$115:$L$121</definedName>
    <definedName name="女子４位" localSheetId="10">'様式３(男)'!$E$115:$L$121</definedName>
    <definedName name="小学">設定!$AL$17:$AR$24</definedName>
    <definedName name="申込責任者">設定!$J$12</definedName>
    <definedName name="性別">設定!$AZ$4:$BA$5</definedName>
    <definedName name="責任者連絡先">設定!$J$19</definedName>
    <definedName name="大会">設定!$AM$2</definedName>
    <definedName name="男子１位" localSheetId="10">'様式３(男)'!$E$52:$L$58</definedName>
    <definedName name="男子２位" localSheetId="10">'様式３(男)'!$E$73:$L$79</definedName>
    <definedName name="男子３位" localSheetId="10">'様式３(男)'!$E$94:$L$100</definedName>
    <definedName name="男子４位" localSheetId="10">'様式３(男)'!$E$115:$L$121</definedName>
    <definedName name="中学">設定!$AL$50:$AR$57</definedName>
    <definedName name="年齢別">設定!$AL$28:$AR$35</definedName>
  </definedNames>
  <calcPr calcId="15251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E7" i="2" s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4" i="3"/>
  <c r="AK14" i="45" l="1"/>
  <c r="AL15" i="45"/>
  <c r="AL16" i="45"/>
  <c r="AL17" i="45"/>
  <c r="AL18" i="45"/>
  <c r="AL19" i="45"/>
  <c r="AL20" i="45"/>
  <c r="AL14" i="45"/>
  <c r="AK15" i="45"/>
  <c r="AK16" i="45"/>
  <c r="AK17" i="45"/>
  <c r="AK18" i="45"/>
  <c r="AK19" i="45"/>
  <c r="AK20" i="45"/>
  <c r="AF15" i="45"/>
  <c r="AF16" i="45"/>
  <c r="AF17" i="45"/>
  <c r="AF18" i="45"/>
  <c r="AF19" i="45"/>
  <c r="AF20" i="45"/>
  <c r="AF14" i="45"/>
  <c r="AE15" i="45"/>
  <c r="AE16" i="45"/>
  <c r="AE17" i="45"/>
  <c r="AE18" i="45"/>
  <c r="AE19" i="45"/>
  <c r="AE20" i="45"/>
  <c r="AE14" i="45"/>
  <c r="Z15" i="45"/>
  <c r="Z16" i="45"/>
  <c r="Z17" i="45"/>
  <c r="Z18" i="45"/>
  <c r="Z19" i="45"/>
  <c r="Z20" i="45"/>
  <c r="Z14" i="45"/>
  <c r="Y15" i="45"/>
  <c r="Y16" i="45"/>
  <c r="Y17" i="45"/>
  <c r="Y18" i="45"/>
  <c r="Y19" i="45"/>
  <c r="Y20" i="45"/>
  <c r="Y14" i="45"/>
  <c r="S15" i="45"/>
  <c r="S16" i="45"/>
  <c r="S17" i="45"/>
  <c r="S18" i="45"/>
  <c r="S19" i="45"/>
  <c r="S20" i="45"/>
  <c r="S14" i="45"/>
  <c r="T15" i="45"/>
  <c r="T16" i="45"/>
  <c r="T17" i="45"/>
  <c r="T18" i="45"/>
  <c r="T19" i="45"/>
  <c r="T20" i="45"/>
  <c r="T14" i="45"/>
  <c r="G4" i="42"/>
  <c r="P4" i="45" l="1"/>
  <c r="P2" i="45"/>
  <c r="P4" i="44"/>
  <c r="P2" i="44"/>
  <c r="B9" i="42"/>
  <c r="B7" i="42"/>
  <c r="K4" i="43"/>
  <c r="B4" i="43"/>
  <c r="K2" i="43"/>
  <c r="B2" i="43"/>
  <c r="K4" i="46"/>
  <c r="B4" i="46"/>
  <c r="K2" i="46"/>
  <c r="B2" i="46"/>
  <c r="B4" i="47"/>
  <c r="B2" i="47"/>
  <c r="F40" i="42" l="1"/>
  <c r="E29" i="47" l="1"/>
  <c r="E27" i="47"/>
  <c r="E31" i="47"/>
  <c r="D25" i="47"/>
  <c r="B6" i="47"/>
  <c r="AI26" i="45" l="1"/>
  <c r="AC26" i="45"/>
  <c r="W26" i="45"/>
  <c r="Q26" i="45"/>
  <c r="W26" i="44"/>
  <c r="AI26" i="44"/>
  <c r="AC26" i="44"/>
  <c r="Q26" i="44"/>
  <c r="E56" i="46"/>
  <c r="N56" i="46"/>
  <c r="N36" i="43"/>
  <c r="E36" i="43"/>
  <c r="D34" i="42"/>
  <c r="O7" i="46" l="1"/>
  <c r="F7" i="46"/>
  <c r="Q61" i="46"/>
  <c r="H61" i="46"/>
  <c r="Q59" i="46"/>
  <c r="H59" i="46"/>
  <c r="Q57" i="46"/>
  <c r="H57" i="46"/>
  <c r="K52" i="46"/>
  <c r="B52" i="46"/>
  <c r="Q41" i="43" l="1"/>
  <c r="H41" i="43"/>
  <c r="Q39" i="43"/>
  <c r="Q37" i="43"/>
  <c r="H39" i="43"/>
  <c r="H37" i="43"/>
  <c r="F36" i="42"/>
  <c r="F38" i="42"/>
  <c r="A30" i="42"/>
  <c r="B32" i="43"/>
  <c r="K32" i="43"/>
  <c r="B3" i="42"/>
  <c r="F1" i="42"/>
  <c r="O7" i="43" l="1"/>
  <c r="F7" i="43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2" i="2"/>
  <c r="B9" i="28"/>
  <c r="B8" i="28"/>
  <c r="B7" i="28"/>
  <c r="B5" i="28"/>
  <c r="B4" i="28"/>
  <c r="B3" i="28"/>
  <c r="AK32" i="45"/>
  <c r="AE32" i="45"/>
  <c r="Y32" i="45"/>
  <c r="S32" i="45"/>
  <c r="AK30" i="45"/>
  <c r="AE30" i="45"/>
  <c r="Y30" i="45"/>
  <c r="S30" i="45"/>
  <c r="AK28" i="45"/>
  <c r="AE28" i="45"/>
  <c r="Y28" i="45"/>
  <c r="S28" i="45"/>
  <c r="AH22" i="45"/>
  <c r="AB22" i="45"/>
  <c r="V22" i="45"/>
  <c r="P22" i="45"/>
  <c r="AI6" i="45"/>
  <c r="AC6" i="45"/>
  <c r="W6" i="45"/>
  <c r="Q6" i="45"/>
  <c r="V4" i="45"/>
  <c r="AB4" i="45" s="1"/>
  <c r="AH4" i="45" s="1"/>
  <c r="V2" i="45"/>
  <c r="AB2" i="45" s="1"/>
  <c r="AH2" i="45" s="1"/>
  <c r="O44" i="31"/>
  <c r="N44" i="31"/>
  <c r="M44" i="31"/>
  <c r="L44" i="31"/>
  <c r="O43" i="31"/>
  <c r="N43" i="31"/>
  <c r="M43" i="31"/>
  <c r="L43" i="31"/>
  <c r="O42" i="31"/>
  <c r="N42" i="31"/>
  <c r="M42" i="31"/>
  <c r="L42" i="31"/>
  <c r="O41" i="31"/>
  <c r="N41" i="31"/>
  <c r="M41" i="31"/>
  <c r="L41" i="31"/>
  <c r="O40" i="31"/>
  <c r="N40" i="31"/>
  <c r="M40" i="31"/>
  <c r="L40" i="31"/>
  <c r="O39" i="31"/>
  <c r="N39" i="31"/>
  <c r="M39" i="31"/>
  <c r="L39" i="31"/>
  <c r="O38" i="31"/>
  <c r="N38" i="31"/>
  <c r="M38" i="31"/>
  <c r="L38" i="31"/>
  <c r="O37" i="31"/>
  <c r="N37" i="31"/>
  <c r="M37" i="31"/>
  <c r="L37" i="31"/>
  <c r="J37" i="31"/>
  <c r="O36" i="31"/>
  <c r="N36" i="31"/>
  <c r="M36" i="31"/>
  <c r="L36" i="31"/>
  <c r="O35" i="31"/>
  <c r="N35" i="31"/>
  <c r="M35" i="31"/>
  <c r="L35" i="31"/>
  <c r="O34" i="31"/>
  <c r="N34" i="31"/>
  <c r="M34" i="31"/>
  <c r="L34" i="31"/>
  <c r="O33" i="31"/>
  <c r="N33" i="31"/>
  <c r="M33" i="31"/>
  <c r="L33" i="31"/>
  <c r="O32" i="31"/>
  <c r="N32" i="31"/>
  <c r="M32" i="31"/>
  <c r="L32" i="31"/>
  <c r="O31" i="31"/>
  <c r="N31" i="31"/>
  <c r="M31" i="31"/>
  <c r="L31" i="31"/>
  <c r="O30" i="31"/>
  <c r="N30" i="31"/>
  <c r="M30" i="31"/>
  <c r="L30" i="31"/>
  <c r="O29" i="31"/>
  <c r="N29" i="31"/>
  <c r="M29" i="31"/>
  <c r="L29" i="31"/>
  <c r="O28" i="31"/>
  <c r="N28" i="31"/>
  <c r="M28" i="31"/>
  <c r="L28" i="31"/>
  <c r="O27" i="31"/>
  <c r="N27" i="31"/>
  <c r="M27" i="31"/>
  <c r="L27" i="31"/>
  <c r="O26" i="31"/>
  <c r="N26" i="31"/>
  <c r="M26" i="31"/>
  <c r="L26" i="31"/>
  <c r="J26" i="31"/>
  <c r="O25" i="31"/>
  <c r="N25" i="31"/>
  <c r="M25" i="31"/>
  <c r="L25" i="31"/>
  <c r="O24" i="31"/>
  <c r="N24" i="31"/>
  <c r="M24" i="31"/>
  <c r="L24" i="31"/>
  <c r="O23" i="31"/>
  <c r="N23" i="31"/>
  <c r="M23" i="31"/>
  <c r="L23" i="31"/>
  <c r="O22" i="31"/>
  <c r="N22" i="31"/>
  <c r="M22" i="31"/>
  <c r="L22" i="31"/>
  <c r="O21" i="31"/>
  <c r="N21" i="31"/>
  <c r="M21" i="31"/>
  <c r="L21" i="31"/>
  <c r="O20" i="31"/>
  <c r="N20" i="31"/>
  <c r="M20" i="31"/>
  <c r="L20" i="31"/>
  <c r="O19" i="31"/>
  <c r="N19" i="31"/>
  <c r="M19" i="31"/>
  <c r="L19" i="31"/>
  <c r="O18" i="31"/>
  <c r="N18" i="31"/>
  <c r="M18" i="31"/>
  <c r="L18" i="31"/>
  <c r="O17" i="31"/>
  <c r="N17" i="31"/>
  <c r="M17" i="31"/>
  <c r="L17" i="31"/>
  <c r="O16" i="31"/>
  <c r="N16" i="31"/>
  <c r="M16" i="31"/>
  <c r="L16" i="31"/>
  <c r="O15" i="31"/>
  <c r="N15" i="31"/>
  <c r="M15" i="31"/>
  <c r="L15" i="31"/>
  <c r="J15" i="31"/>
  <c r="O14" i="3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N10" i="31"/>
  <c r="M10" i="31"/>
  <c r="L10" i="31"/>
  <c r="O9" i="31"/>
  <c r="N9" i="31"/>
  <c r="M9" i="31"/>
  <c r="L9" i="31"/>
  <c r="O8" i="31"/>
  <c r="N8" i="31"/>
  <c r="M8" i="31"/>
  <c r="L8" i="31"/>
  <c r="O7" i="31"/>
  <c r="N7" i="31"/>
  <c r="M7" i="31"/>
  <c r="L7" i="31"/>
  <c r="O6" i="31"/>
  <c r="N6" i="31"/>
  <c r="M6" i="31"/>
  <c r="L6" i="31"/>
  <c r="O5" i="31"/>
  <c r="N5" i="31"/>
  <c r="M5" i="31"/>
  <c r="L5" i="31"/>
  <c r="O4" i="31"/>
  <c r="N4" i="31"/>
  <c r="M4" i="31"/>
  <c r="L4" i="31"/>
  <c r="J4" i="31"/>
  <c r="H38" i="31"/>
  <c r="H39" i="31"/>
  <c r="H40" i="31"/>
  <c r="H41" i="31"/>
  <c r="H42" i="31"/>
  <c r="H43" i="31"/>
  <c r="H44" i="31"/>
  <c r="H37" i="31"/>
  <c r="H27" i="31"/>
  <c r="H28" i="31"/>
  <c r="H29" i="31"/>
  <c r="H30" i="31"/>
  <c r="H31" i="31"/>
  <c r="H32" i="31"/>
  <c r="H33" i="31"/>
  <c r="H34" i="31"/>
  <c r="H35" i="31"/>
  <c r="H36" i="31"/>
  <c r="H26" i="31"/>
  <c r="H16" i="31"/>
  <c r="H17" i="31"/>
  <c r="H18" i="31"/>
  <c r="H19" i="31"/>
  <c r="H20" i="31"/>
  <c r="H21" i="31"/>
  <c r="H22" i="31"/>
  <c r="H23" i="31"/>
  <c r="H24" i="31"/>
  <c r="H25" i="31"/>
  <c r="H5" i="31"/>
  <c r="H6" i="31"/>
  <c r="H7" i="31"/>
  <c r="H8" i="31"/>
  <c r="H9" i="31"/>
  <c r="H10" i="31"/>
  <c r="H11" i="31"/>
  <c r="H12" i="31"/>
  <c r="H13" i="31"/>
  <c r="H14" i="31"/>
  <c r="H4" i="31"/>
  <c r="H15" i="31"/>
  <c r="G44" i="31"/>
  <c r="F44" i="31"/>
  <c r="E44" i="31"/>
  <c r="G43" i="31"/>
  <c r="F43" i="31"/>
  <c r="E43" i="31"/>
  <c r="G42" i="31"/>
  <c r="F42" i="31"/>
  <c r="E42" i="31"/>
  <c r="G41" i="31"/>
  <c r="F41" i="31"/>
  <c r="E41" i="31"/>
  <c r="G40" i="31"/>
  <c r="F40" i="31"/>
  <c r="E40" i="31"/>
  <c r="G39" i="31"/>
  <c r="F39" i="31"/>
  <c r="E39" i="31"/>
  <c r="G38" i="31"/>
  <c r="F38" i="31"/>
  <c r="E38" i="31"/>
  <c r="G37" i="31"/>
  <c r="F37" i="31"/>
  <c r="E37" i="31"/>
  <c r="C37" i="31"/>
  <c r="G36" i="31"/>
  <c r="F36" i="31"/>
  <c r="E36" i="31"/>
  <c r="G35" i="31"/>
  <c r="F35" i="31"/>
  <c r="E35" i="31"/>
  <c r="G34" i="31"/>
  <c r="F34" i="31"/>
  <c r="E34" i="31"/>
  <c r="G33" i="31"/>
  <c r="F33" i="31"/>
  <c r="E33" i="31"/>
  <c r="G32" i="31"/>
  <c r="F32" i="31"/>
  <c r="E32" i="31"/>
  <c r="G31" i="31"/>
  <c r="F31" i="31"/>
  <c r="E31" i="31"/>
  <c r="G30" i="31"/>
  <c r="F30" i="31"/>
  <c r="E30" i="31"/>
  <c r="G29" i="31"/>
  <c r="F29" i="31"/>
  <c r="E29" i="31"/>
  <c r="G28" i="31"/>
  <c r="F28" i="31"/>
  <c r="E28" i="31"/>
  <c r="G27" i="31"/>
  <c r="F27" i="31"/>
  <c r="E27" i="31"/>
  <c r="G26" i="31"/>
  <c r="F26" i="31"/>
  <c r="E26" i="31"/>
  <c r="C26" i="31"/>
  <c r="G25" i="31"/>
  <c r="F25" i="31"/>
  <c r="E25" i="31"/>
  <c r="G24" i="31"/>
  <c r="F24" i="31"/>
  <c r="E24" i="31"/>
  <c r="G23" i="31"/>
  <c r="F23" i="31"/>
  <c r="E23" i="31"/>
  <c r="G22" i="31"/>
  <c r="F22" i="31"/>
  <c r="E22" i="31"/>
  <c r="G21" i="31"/>
  <c r="F21" i="31"/>
  <c r="E21" i="31"/>
  <c r="G20" i="31"/>
  <c r="F20" i="31"/>
  <c r="E20" i="31"/>
  <c r="G19" i="31"/>
  <c r="F19" i="31"/>
  <c r="E19" i="31"/>
  <c r="G18" i="31"/>
  <c r="F18" i="31"/>
  <c r="E18" i="31"/>
  <c r="G17" i="31"/>
  <c r="F17" i="31"/>
  <c r="E17" i="31"/>
  <c r="G16" i="31"/>
  <c r="F16" i="31"/>
  <c r="E16" i="31"/>
  <c r="G15" i="31"/>
  <c r="F15" i="31"/>
  <c r="E15" i="31"/>
  <c r="C15" i="31"/>
  <c r="G14" i="31"/>
  <c r="F14" i="31"/>
  <c r="E14" i="31"/>
  <c r="G13" i="31"/>
  <c r="F13" i="31"/>
  <c r="E13" i="31"/>
  <c r="G12" i="31"/>
  <c r="F12" i="31"/>
  <c r="E12" i="31"/>
  <c r="G11" i="31"/>
  <c r="F11" i="31"/>
  <c r="E11" i="31"/>
  <c r="G10" i="31"/>
  <c r="F10" i="31"/>
  <c r="E10" i="31"/>
  <c r="G9" i="31"/>
  <c r="F9" i="31"/>
  <c r="E9" i="31"/>
  <c r="G8" i="31"/>
  <c r="F8" i="31"/>
  <c r="E8" i="31"/>
  <c r="G7" i="31"/>
  <c r="F7" i="31"/>
  <c r="E7" i="31"/>
  <c r="G6" i="31"/>
  <c r="F6" i="31"/>
  <c r="E6" i="31"/>
  <c r="G5" i="31"/>
  <c r="F5" i="31"/>
  <c r="E5" i="31"/>
  <c r="G4" i="31"/>
  <c r="F4" i="31"/>
  <c r="E4" i="31"/>
  <c r="C4" i="31"/>
  <c r="H44" i="25"/>
  <c r="G44" i="25"/>
  <c r="F44" i="25"/>
  <c r="E44" i="25"/>
  <c r="H43" i="25"/>
  <c r="G43" i="25"/>
  <c r="F43" i="25"/>
  <c r="E43" i="25"/>
  <c r="H42" i="25"/>
  <c r="G42" i="25"/>
  <c r="F42" i="25"/>
  <c r="E42" i="25"/>
  <c r="H41" i="25"/>
  <c r="G41" i="25"/>
  <c r="F41" i="25"/>
  <c r="E41" i="25"/>
  <c r="H40" i="25"/>
  <c r="G40" i="25"/>
  <c r="F40" i="25"/>
  <c r="E40" i="25"/>
  <c r="H39" i="25"/>
  <c r="G39" i="25"/>
  <c r="F39" i="25"/>
  <c r="E39" i="25"/>
  <c r="H38" i="25"/>
  <c r="G38" i="25"/>
  <c r="F38" i="25"/>
  <c r="E38" i="25"/>
  <c r="H37" i="25"/>
  <c r="G37" i="25"/>
  <c r="F37" i="25"/>
  <c r="E37" i="25"/>
  <c r="C37" i="25"/>
  <c r="G36" i="25"/>
  <c r="F36" i="25"/>
  <c r="E36" i="25"/>
  <c r="G35" i="25"/>
  <c r="F35" i="25"/>
  <c r="E35" i="25"/>
  <c r="G34" i="25"/>
  <c r="F34" i="25"/>
  <c r="E34" i="25"/>
  <c r="H33" i="25"/>
  <c r="G33" i="25"/>
  <c r="F33" i="25"/>
  <c r="E33" i="25"/>
  <c r="H32" i="25"/>
  <c r="G32" i="25"/>
  <c r="F32" i="25"/>
  <c r="E32" i="25"/>
  <c r="H31" i="25"/>
  <c r="G31" i="25"/>
  <c r="F31" i="25"/>
  <c r="E31" i="25"/>
  <c r="H30" i="25"/>
  <c r="G30" i="25"/>
  <c r="F30" i="25"/>
  <c r="E30" i="25"/>
  <c r="H29" i="25"/>
  <c r="G29" i="25"/>
  <c r="F29" i="25"/>
  <c r="E29" i="25"/>
  <c r="H28" i="25"/>
  <c r="G28" i="25"/>
  <c r="F28" i="25"/>
  <c r="E28" i="25"/>
  <c r="H27" i="25"/>
  <c r="G27" i="25"/>
  <c r="F27" i="25"/>
  <c r="E27" i="25"/>
  <c r="H26" i="25"/>
  <c r="G26" i="25"/>
  <c r="F26" i="25"/>
  <c r="E26" i="25"/>
  <c r="C26" i="25"/>
  <c r="G25" i="25"/>
  <c r="F25" i="25"/>
  <c r="E25" i="25"/>
  <c r="G24" i="25"/>
  <c r="F24" i="25"/>
  <c r="E24" i="25"/>
  <c r="G23" i="25"/>
  <c r="F23" i="25"/>
  <c r="E23" i="25"/>
  <c r="H22" i="25"/>
  <c r="G22" i="25"/>
  <c r="F22" i="25"/>
  <c r="E22" i="25"/>
  <c r="H21" i="25"/>
  <c r="G21" i="25"/>
  <c r="F21" i="25"/>
  <c r="E21" i="25"/>
  <c r="H20" i="25"/>
  <c r="G20" i="25"/>
  <c r="F20" i="25"/>
  <c r="E20" i="25"/>
  <c r="H19" i="25"/>
  <c r="G19" i="25"/>
  <c r="F19" i="25"/>
  <c r="E19" i="25"/>
  <c r="H18" i="25"/>
  <c r="G18" i="25"/>
  <c r="F18" i="25"/>
  <c r="E18" i="25"/>
  <c r="H17" i="25"/>
  <c r="G17" i="25"/>
  <c r="F17" i="25"/>
  <c r="E17" i="25"/>
  <c r="H16" i="25"/>
  <c r="G16" i="25"/>
  <c r="F16" i="25"/>
  <c r="E16" i="25"/>
  <c r="H15" i="25"/>
  <c r="G15" i="25"/>
  <c r="F15" i="25"/>
  <c r="E15" i="25"/>
  <c r="C15" i="25"/>
  <c r="H14" i="25"/>
  <c r="G14" i="25"/>
  <c r="F14" i="25"/>
  <c r="E14" i="25"/>
  <c r="H13" i="25"/>
  <c r="G13" i="25"/>
  <c r="F13" i="25"/>
  <c r="E13" i="25"/>
  <c r="H12" i="25"/>
  <c r="G12" i="25"/>
  <c r="F12" i="25"/>
  <c r="E12" i="25"/>
  <c r="H11" i="25"/>
  <c r="G11" i="25"/>
  <c r="F11" i="25"/>
  <c r="E11" i="25"/>
  <c r="H10" i="25"/>
  <c r="G10" i="25"/>
  <c r="F10" i="25"/>
  <c r="E10" i="25"/>
  <c r="H9" i="25"/>
  <c r="G9" i="25"/>
  <c r="F9" i="25"/>
  <c r="E9" i="25"/>
  <c r="H8" i="25"/>
  <c r="G8" i="25"/>
  <c r="F8" i="25"/>
  <c r="E8" i="25"/>
  <c r="H7" i="25"/>
  <c r="G7" i="25"/>
  <c r="F7" i="25"/>
  <c r="E7" i="25"/>
  <c r="H6" i="25"/>
  <c r="G6" i="25"/>
  <c r="F6" i="25"/>
  <c r="E6" i="25"/>
  <c r="H5" i="25"/>
  <c r="G5" i="25"/>
  <c r="F5" i="25"/>
  <c r="E5" i="25"/>
  <c r="H4" i="25"/>
  <c r="G4" i="25"/>
  <c r="F4" i="25"/>
  <c r="E4" i="25"/>
  <c r="C4" i="25"/>
  <c r="J37" i="25"/>
  <c r="J26" i="25"/>
  <c r="J15" i="25"/>
  <c r="J4" i="25"/>
  <c r="O44" i="25"/>
  <c r="N44" i="25"/>
  <c r="M44" i="25"/>
  <c r="L44" i="25"/>
  <c r="O43" i="25"/>
  <c r="N43" i="25"/>
  <c r="M43" i="25"/>
  <c r="L43" i="25"/>
  <c r="O42" i="25"/>
  <c r="N42" i="25"/>
  <c r="M42" i="25"/>
  <c r="L42" i="25"/>
  <c r="O41" i="25"/>
  <c r="N41" i="25"/>
  <c r="M41" i="25"/>
  <c r="L41" i="25"/>
  <c r="O40" i="25"/>
  <c r="N40" i="25"/>
  <c r="M40" i="25"/>
  <c r="L40" i="25"/>
  <c r="O39" i="25"/>
  <c r="N39" i="25"/>
  <c r="M39" i="25"/>
  <c r="L39" i="25"/>
  <c r="O38" i="25"/>
  <c r="N38" i="25"/>
  <c r="M38" i="25"/>
  <c r="L38" i="25"/>
  <c r="O37" i="25"/>
  <c r="N37" i="25"/>
  <c r="M37" i="25"/>
  <c r="L37" i="25"/>
  <c r="N36" i="25"/>
  <c r="M36" i="25"/>
  <c r="L36" i="25"/>
  <c r="N35" i="25"/>
  <c r="M35" i="25"/>
  <c r="L35" i="25"/>
  <c r="N34" i="25"/>
  <c r="M34" i="25"/>
  <c r="L34" i="25"/>
  <c r="O33" i="25"/>
  <c r="N33" i="25"/>
  <c r="M33" i="25"/>
  <c r="L33" i="25"/>
  <c r="O32" i="25"/>
  <c r="N32" i="25"/>
  <c r="M32" i="25"/>
  <c r="L32" i="25"/>
  <c r="O31" i="25"/>
  <c r="N31" i="25"/>
  <c r="M31" i="25"/>
  <c r="L31" i="25"/>
  <c r="O30" i="25"/>
  <c r="N30" i="25"/>
  <c r="M30" i="25"/>
  <c r="L30" i="25"/>
  <c r="O29" i="25"/>
  <c r="N29" i="25"/>
  <c r="M29" i="25"/>
  <c r="L29" i="25"/>
  <c r="O28" i="25"/>
  <c r="N28" i="25"/>
  <c r="M28" i="25"/>
  <c r="L28" i="25"/>
  <c r="O27" i="25"/>
  <c r="N27" i="25"/>
  <c r="M27" i="25"/>
  <c r="L27" i="25"/>
  <c r="O26" i="25"/>
  <c r="N26" i="25"/>
  <c r="M26" i="25"/>
  <c r="L26" i="25"/>
  <c r="N25" i="25"/>
  <c r="M25" i="25"/>
  <c r="L25" i="25"/>
  <c r="N24" i="25"/>
  <c r="M24" i="25"/>
  <c r="L24" i="25"/>
  <c r="N23" i="25"/>
  <c r="M23" i="25"/>
  <c r="L23" i="25"/>
  <c r="O22" i="25"/>
  <c r="N22" i="25"/>
  <c r="M22" i="25"/>
  <c r="L22" i="25"/>
  <c r="O21" i="25"/>
  <c r="N21" i="25"/>
  <c r="M21" i="25"/>
  <c r="L21" i="25"/>
  <c r="O20" i="25"/>
  <c r="N20" i="25"/>
  <c r="M20" i="25"/>
  <c r="L20" i="25"/>
  <c r="O19" i="25"/>
  <c r="N19" i="25"/>
  <c r="M19" i="25"/>
  <c r="L19" i="25"/>
  <c r="O18" i="25"/>
  <c r="N18" i="25"/>
  <c r="M18" i="25"/>
  <c r="L18" i="25"/>
  <c r="O17" i="25"/>
  <c r="N17" i="25"/>
  <c r="M17" i="25"/>
  <c r="L17" i="25"/>
  <c r="O16" i="25"/>
  <c r="N16" i="25"/>
  <c r="M16" i="25"/>
  <c r="L16" i="25"/>
  <c r="O15" i="25"/>
  <c r="N15" i="25"/>
  <c r="M15" i="25"/>
  <c r="L15" i="25"/>
  <c r="O14" i="25"/>
  <c r="N14" i="25"/>
  <c r="M14" i="25"/>
  <c r="L14" i="25"/>
  <c r="O13" i="25"/>
  <c r="N13" i="25"/>
  <c r="M13" i="25"/>
  <c r="L13" i="25"/>
  <c r="O12" i="25"/>
  <c r="N12" i="25"/>
  <c r="M12" i="25"/>
  <c r="L12" i="25"/>
  <c r="O11" i="25"/>
  <c r="N11" i="25"/>
  <c r="M11" i="25"/>
  <c r="L11" i="25"/>
  <c r="O10" i="25"/>
  <c r="N10" i="25"/>
  <c r="M10" i="25"/>
  <c r="L10" i="25"/>
  <c r="O9" i="25"/>
  <c r="N9" i="25"/>
  <c r="M9" i="25"/>
  <c r="L9" i="25"/>
  <c r="O8" i="25"/>
  <c r="N8" i="25"/>
  <c r="M8" i="25"/>
  <c r="L8" i="25"/>
  <c r="O7" i="25"/>
  <c r="N7" i="25"/>
  <c r="M7" i="25"/>
  <c r="L7" i="25"/>
  <c r="O6" i="25"/>
  <c r="N6" i="25"/>
  <c r="M6" i="25"/>
  <c r="L6" i="25"/>
  <c r="O5" i="25"/>
  <c r="N5" i="25"/>
  <c r="M5" i="25"/>
  <c r="L5" i="25"/>
  <c r="O4" i="25"/>
  <c r="N4" i="25"/>
  <c r="M4" i="25"/>
  <c r="L4" i="25"/>
  <c r="E45" i="25"/>
  <c r="F45" i="25"/>
  <c r="G45" i="25"/>
  <c r="E46" i="25"/>
  <c r="F46" i="25"/>
  <c r="G46" i="25"/>
  <c r="E47" i="25"/>
  <c r="F47" i="25"/>
  <c r="G47" i="25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2" i="2"/>
  <c r="V22" i="44"/>
  <c r="P22" i="44"/>
  <c r="AH22" i="44"/>
  <c r="AB22" i="44"/>
  <c r="AK32" i="44"/>
  <c r="AK30" i="44"/>
  <c r="AK28" i="44"/>
  <c r="AE32" i="44"/>
  <c r="AE30" i="44"/>
  <c r="AE28" i="44"/>
  <c r="Y32" i="44"/>
  <c r="Y30" i="44"/>
  <c r="Y28" i="44"/>
  <c r="S32" i="44"/>
  <c r="S30" i="44"/>
  <c r="S28" i="44"/>
  <c r="S15" i="44"/>
  <c r="T15" i="44"/>
  <c r="S16" i="44"/>
  <c r="T16" i="44"/>
  <c r="S17" i="44"/>
  <c r="T17" i="44"/>
  <c r="S18" i="44"/>
  <c r="T18" i="44"/>
  <c r="S19" i="44"/>
  <c r="T19" i="44"/>
  <c r="S20" i="44"/>
  <c r="T20" i="44"/>
  <c r="S14" i="44"/>
  <c r="T14" i="44"/>
  <c r="AL15" i="44"/>
  <c r="AL16" i="44"/>
  <c r="AL17" i="44"/>
  <c r="AL18" i="44"/>
  <c r="AL19" i="44"/>
  <c r="AL20" i="44"/>
  <c r="AL14" i="44"/>
  <c r="AK15" i="44"/>
  <c r="AK16" i="44"/>
  <c r="AK17" i="44"/>
  <c r="AK18" i="44"/>
  <c r="AK19" i="44"/>
  <c r="AK20" i="44"/>
  <c r="AK14" i="44"/>
  <c r="Y15" i="44"/>
  <c r="Y16" i="44"/>
  <c r="Y17" i="44"/>
  <c r="Y18" i="44"/>
  <c r="Y19" i="44"/>
  <c r="Y20" i="44"/>
  <c r="Y14" i="44"/>
  <c r="Z15" i="44"/>
  <c r="Z16" i="44"/>
  <c r="Z17" i="44"/>
  <c r="Z18" i="44"/>
  <c r="Z19" i="44"/>
  <c r="Z20" i="44"/>
  <c r="Z14" i="44"/>
  <c r="AF15" i="44"/>
  <c r="AF16" i="44"/>
  <c r="AF17" i="44"/>
  <c r="AF18" i="44"/>
  <c r="AF19" i="44"/>
  <c r="AF20" i="44"/>
  <c r="AF14" i="44"/>
  <c r="AE15" i="44"/>
  <c r="AE16" i="44"/>
  <c r="AE17" i="44"/>
  <c r="AE18" i="44"/>
  <c r="AE19" i="44"/>
  <c r="AE20" i="44"/>
  <c r="AE14" i="44"/>
  <c r="W6" i="44"/>
  <c r="Q6" i="44"/>
  <c r="AC6" i="44"/>
  <c r="AI6" i="44"/>
  <c r="V4" i="44"/>
  <c r="AB4" i="44" s="1"/>
  <c r="AH4" i="44" s="1"/>
  <c r="V2" i="44"/>
  <c r="AB2" i="44" s="1"/>
  <c r="AH2" i="44" s="1"/>
  <c r="AJ20" i="45"/>
  <c r="AI20" i="45"/>
  <c r="AD20" i="45"/>
  <c r="AC20" i="45"/>
  <c r="X20" i="45"/>
  <c r="W20" i="45"/>
  <c r="R20" i="45"/>
  <c r="Q20" i="45"/>
  <c r="AJ19" i="45"/>
  <c r="AI19" i="45"/>
  <c r="AD19" i="45"/>
  <c r="AC19" i="45"/>
  <c r="X19" i="45"/>
  <c r="W19" i="45"/>
  <c r="R19" i="45"/>
  <c r="Q19" i="45"/>
  <c r="AJ18" i="45"/>
  <c r="AI18" i="45"/>
  <c r="AD18" i="45"/>
  <c r="AC18" i="45"/>
  <c r="X18" i="45"/>
  <c r="W18" i="45"/>
  <c r="R18" i="45"/>
  <c r="Q18" i="45"/>
  <c r="AJ17" i="45"/>
  <c r="AI17" i="45"/>
  <c r="AD17" i="45"/>
  <c r="AC17" i="45"/>
  <c r="X17" i="45"/>
  <c r="W17" i="45"/>
  <c r="R17" i="45"/>
  <c r="Q17" i="45"/>
  <c r="AJ16" i="45"/>
  <c r="AI16" i="45"/>
  <c r="AD16" i="45"/>
  <c r="AC16" i="45"/>
  <c r="X16" i="45"/>
  <c r="W16" i="45"/>
  <c r="R16" i="45"/>
  <c r="Q16" i="45"/>
  <c r="AJ15" i="45"/>
  <c r="AI15" i="45"/>
  <c r="AD15" i="45"/>
  <c r="AC15" i="45"/>
  <c r="X15" i="45"/>
  <c r="W15" i="45"/>
  <c r="R15" i="45"/>
  <c r="Q15" i="45"/>
  <c r="AJ14" i="45"/>
  <c r="AI14" i="45"/>
  <c r="AD14" i="45"/>
  <c r="AC14" i="45"/>
  <c r="X14" i="45"/>
  <c r="W14" i="45"/>
  <c r="R14" i="45"/>
  <c r="Q14" i="45"/>
  <c r="AI11" i="45"/>
  <c r="AC11" i="45"/>
  <c r="W11" i="45"/>
  <c r="Q11" i="45"/>
  <c r="AI10" i="45"/>
  <c r="AC10" i="45"/>
  <c r="W10" i="45"/>
  <c r="Q10" i="45"/>
  <c r="AI9" i="45"/>
  <c r="AC9" i="45"/>
  <c r="W9" i="45"/>
  <c r="Q9" i="45"/>
  <c r="AI8" i="45"/>
  <c r="AC8" i="45"/>
  <c r="W8" i="45"/>
  <c r="Q8" i="45"/>
  <c r="AJ20" i="44"/>
  <c r="AI20" i="44"/>
  <c r="AD20" i="44"/>
  <c r="AC20" i="44"/>
  <c r="X20" i="44"/>
  <c r="W20" i="44"/>
  <c r="R20" i="44"/>
  <c r="Q20" i="44"/>
  <c r="AJ19" i="44"/>
  <c r="AI19" i="44"/>
  <c r="AD19" i="44"/>
  <c r="AC19" i="44"/>
  <c r="X19" i="44"/>
  <c r="W19" i="44"/>
  <c r="R19" i="44"/>
  <c r="Q19" i="44"/>
  <c r="AJ18" i="44"/>
  <c r="AI18" i="44"/>
  <c r="AD18" i="44"/>
  <c r="AC18" i="44"/>
  <c r="X18" i="44"/>
  <c r="W18" i="44"/>
  <c r="R18" i="44"/>
  <c r="Q18" i="44"/>
  <c r="AJ17" i="44"/>
  <c r="AI17" i="44"/>
  <c r="AD17" i="44"/>
  <c r="AC17" i="44"/>
  <c r="X17" i="44"/>
  <c r="W17" i="44"/>
  <c r="R17" i="44"/>
  <c r="Q17" i="44"/>
  <c r="AJ16" i="44"/>
  <c r="AI16" i="44"/>
  <c r="AD16" i="44"/>
  <c r="AC16" i="44"/>
  <c r="X16" i="44"/>
  <c r="W16" i="44"/>
  <c r="R16" i="44"/>
  <c r="Q16" i="44"/>
  <c r="AJ15" i="44"/>
  <c r="AI15" i="44"/>
  <c r="AD15" i="44"/>
  <c r="AC15" i="44"/>
  <c r="X15" i="44"/>
  <c r="W15" i="44"/>
  <c r="R15" i="44"/>
  <c r="Q15" i="44"/>
  <c r="AJ14" i="44"/>
  <c r="AI14" i="44"/>
  <c r="AD14" i="44"/>
  <c r="AC14" i="44"/>
  <c r="X14" i="44"/>
  <c r="W14" i="44"/>
  <c r="R14" i="44"/>
  <c r="Q14" i="44"/>
  <c r="AI11" i="44"/>
  <c r="AC11" i="44"/>
  <c r="W11" i="44"/>
  <c r="Q11" i="44"/>
  <c r="AI10" i="44"/>
  <c r="AC10" i="44"/>
  <c r="W10" i="44"/>
  <c r="Q10" i="44"/>
  <c r="AI9" i="44"/>
  <c r="AC9" i="44"/>
  <c r="W9" i="44"/>
  <c r="Q9" i="44"/>
  <c r="AI8" i="44"/>
  <c r="AC8" i="44"/>
  <c r="W8" i="44"/>
  <c r="Q8" i="44"/>
  <c r="Q121" i="32" l="1"/>
  <c r="Q120" i="32"/>
  <c r="Q119" i="32"/>
  <c r="Q118" i="32"/>
  <c r="Q117" i="32"/>
  <c r="Q116" i="32"/>
  <c r="Q115" i="32"/>
  <c r="Q114" i="32"/>
  <c r="Q113" i="32"/>
  <c r="Q112" i="32"/>
  <c r="Q111" i="32"/>
  <c r="Q110" i="32"/>
  <c r="Q109" i="32"/>
  <c r="Q108" i="32"/>
  <c r="Q107" i="32"/>
  <c r="Q106" i="32"/>
  <c r="Q105" i="32"/>
  <c r="Q104" i="32"/>
  <c r="Q103" i="32"/>
  <c r="Q102" i="32"/>
  <c r="Q101" i="32"/>
  <c r="Q100" i="32"/>
  <c r="Q99" i="32"/>
  <c r="Q98" i="32"/>
  <c r="Q97" i="32"/>
  <c r="Q96" i="32"/>
  <c r="Q95" i="32"/>
  <c r="Q94" i="32"/>
  <c r="Q93" i="32"/>
  <c r="Q92" i="32"/>
  <c r="Q91" i="32"/>
  <c r="Q90" i="32"/>
  <c r="Q89" i="32"/>
  <c r="Q88" i="32"/>
  <c r="Q87" i="32"/>
  <c r="Q86" i="32"/>
  <c r="Q85" i="32"/>
  <c r="Q84" i="32"/>
  <c r="Q83" i="32"/>
  <c r="Q82" i="32"/>
  <c r="Q81" i="32"/>
  <c r="Q80" i="32"/>
  <c r="Q79" i="32"/>
  <c r="Q78" i="32"/>
  <c r="Q77" i="32"/>
  <c r="Q76" i="32"/>
  <c r="Q75" i="32"/>
  <c r="Q74" i="32"/>
  <c r="Q73" i="32"/>
  <c r="Q72" i="32"/>
  <c r="Q71" i="32"/>
  <c r="Q70" i="32"/>
  <c r="Q69" i="32"/>
  <c r="Q68" i="32"/>
  <c r="Q67" i="32"/>
  <c r="Q66" i="32"/>
  <c r="Q65" i="32"/>
  <c r="Q64" i="32"/>
  <c r="Q63" i="32"/>
  <c r="Q62" i="32"/>
  <c r="Q61" i="32"/>
  <c r="Q60" i="32"/>
  <c r="Q59" i="32"/>
  <c r="Q58" i="32"/>
  <c r="Q57" i="32"/>
  <c r="Q56" i="32"/>
  <c r="Q55" i="32"/>
  <c r="Q54" i="32"/>
  <c r="Q53" i="32"/>
  <c r="Q52" i="32"/>
  <c r="Q51" i="32"/>
  <c r="Q50" i="32"/>
  <c r="Q49" i="32"/>
  <c r="Q48" i="32"/>
  <c r="Q47" i="32"/>
  <c r="Q46" i="32"/>
  <c r="Q45" i="32"/>
  <c r="Q44" i="32"/>
  <c r="Q43" i="32"/>
  <c r="Q42" i="32"/>
  <c r="Q41" i="32"/>
  <c r="Q40" i="32"/>
  <c r="Q39" i="32"/>
  <c r="Q38" i="32"/>
  <c r="Q37" i="32"/>
  <c r="Q36" i="32"/>
  <c r="Q35" i="32"/>
  <c r="Q34" i="32"/>
  <c r="Q33" i="32"/>
  <c r="Q32" i="32"/>
  <c r="Q31" i="32"/>
  <c r="Q30" i="32"/>
  <c r="Q29" i="32"/>
  <c r="Q28" i="32"/>
  <c r="Q27" i="32"/>
  <c r="Q26" i="32"/>
  <c r="Q25" i="32"/>
  <c r="Q24" i="32"/>
  <c r="Q23" i="32"/>
  <c r="Q22" i="32"/>
  <c r="Q21" i="32"/>
  <c r="Q20" i="32"/>
  <c r="Q19" i="32"/>
  <c r="Q18" i="32"/>
  <c r="Q17" i="32"/>
  <c r="Q16" i="32"/>
  <c r="Q15" i="32"/>
  <c r="Q14" i="32"/>
  <c r="Q13" i="32"/>
  <c r="Q12" i="32"/>
  <c r="Q11" i="32"/>
  <c r="Q10" i="32"/>
  <c r="Q9" i="32"/>
  <c r="Q8" i="32"/>
  <c r="Q7" i="32"/>
  <c r="Q6" i="32"/>
  <c r="Q5" i="32"/>
  <c r="Q4" i="32"/>
  <c r="Q3" i="32"/>
  <c r="Q2" i="32"/>
  <c r="R21" i="37"/>
  <c r="O21" i="37"/>
  <c r="L21" i="37"/>
  <c r="I21" i="37"/>
  <c r="F21" i="37"/>
  <c r="C21" i="37"/>
  <c r="R20" i="37"/>
  <c r="O20" i="37"/>
  <c r="L20" i="37"/>
  <c r="I20" i="37"/>
  <c r="F20" i="37"/>
  <c r="C20" i="37"/>
  <c r="R19" i="37"/>
  <c r="O19" i="37"/>
  <c r="L19" i="37"/>
  <c r="I19" i="37"/>
  <c r="F19" i="37"/>
  <c r="C19" i="37"/>
  <c r="R18" i="37"/>
  <c r="O18" i="37"/>
  <c r="L18" i="37"/>
  <c r="I18" i="37"/>
  <c r="F18" i="37"/>
  <c r="C18" i="37"/>
  <c r="R17" i="37"/>
  <c r="O17" i="37"/>
  <c r="L17" i="37"/>
  <c r="I17" i="37"/>
  <c r="F17" i="37"/>
  <c r="C17" i="37"/>
  <c r="R16" i="37"/>
  <c r="O16" i="37"/>
  <c r="L16" i="37"/>
  <c r="I16" i="37"/>
  <c r="F16" i="37"/>
  <c r="C16" i="37"/>
  <c r="R15" i="37"/>
  <c r="O15" i="37"/>
  <c r="L15" i="37"/>
  <c r="I15" i="37"/>
  <c r="F15" i="37"/>
  <c r="C15" i="37"/>
  <c r="R14" i="37"/>
  <c r="O14" i="37"/>
  <c r="L14" i="37"/>
  <c r="I14" i="37"/>
  <c r="F14" i="37"/>
  <c r="C14" i="37"/>
  <c r="R13" i="37"/>
  <c r="O13" i="37"/>
  <c r="L13" i="37"/>
  <c r="I13" i="37"/>
  <c r="F13" i="37"/>
  <c r="C13" i="37"/>
  <c r="R12" i="37"/>
  <c r="O12" i="37"/>
  <c r="L12" i="37"/>
  <c r="I12" i="37"/>
  <c r="F12" i="37"/>
  <c r="C12" i="37"/>
  <c r="R11" i="37"/>
  <c r="O11" i="37"/>
  <c r="L11" i="37"/>
  <c r="I11" i="37"/>
  <c r="F11" i="37"/>
  <c r="C11" i="37"/>
  <c r="R10" i="37"/>
  <c r="O10" i="37"/>
  <c r="L10" i="37"/>
  <c r="I10" i="37"/>
  <c r="F10" i="37"/>
  <c r="C10" i="37"/>
  <c r="R9" i="37"/>
  <c r="O9" i="37"/>
  <c r="L9" i="37"/>
  <c r="I9" i="37"/>
  <c r="F9" i="37"/>
  <c r="C9" i="37"/>
  <c r="R8" i="37"/>
  <c r="O8" i="37"/>
  <c r="L8" i="37"/>
  <c r="I8" i="37"/>
  <c r="F8" i="37"/>
  <c r="C8" i="37"/>
  <c r="R7" i="37"/>
  <c r="O7" i="37"/>
  <c r="L7" i="37"/>
  <c r="I7" i="37"/>
  <c r="F7" i="37"/>
  <c r="C7" i="37"/>
  <c r="R6" i="37"/>
  <c r="O6" i="37"/>
  <c r="L6" i="37"/>
  <c r="I6" i="37"/>
  <c r="F6" i="37"/>
  <c r="C6" i="37"/>
  <c r="R5" i="37"/>
  <c r="O5" i="37"/>
  <c r="L5" i="37"/>
  <c r="I5" i="37"/>
  <c r="F5" i="37"/>
  <c r="C5" i="37"/>
  <c r="R4" i="37"/>
  <c r="O4" i="37"/>
  <c r="L4" i="37"/>
  <c r="I4" i="37"/>
  <c r="F4" i="37"/>
  <c r="C4" i="37"/>
  <c r="R3" i="37"/>
  <c r="O3" i="37"/>
  <c r="L3" i="37"/>
  <c r="I3" i="37"/>
  <c r="F3" i="37"/>
  <c r="C3" i="37"/>
  <c r="R2" i="37"/>
  <c r="O2" i="37"/>
  <c r="L2" i="37"/>
  <c r="I2" i="37"/>
  <c r="F2" i="37"/>
  <c r="C2" i="37"/>
  <c r="E34" i="40"/>
  <c r="E33" i="40"/>
  <c r="D23" i="40"/>
  <c r="F23" i="40" s="1"/>
  <c r="D22" i="40"/>
  <c r="F22" i="40" s="1"/>
  <c r="D21" i="40"/>
  <c r="F21" i="40" s="1"/>
  <c r="D20" i="40"/>
  <c r="D15" i="40"/>
  <c r="F15" i="40" s="1"/>
  <c r="D14" i="40"/>
  <c r="F14" i="40" s="1"/>
  <c r="D13" i="40"/>
  <c r="F13" i="40" s="1"/>
  <c r="E9" i="40"/>
  <c r="A6" i="40"/>
  <c r="A4" i="40"/>
  <c r="M39" i="39"/>
  <c r="M37" i="39"/>
  <c r="M35" i="39"/>
  <c r="I33" i="39"/>
  <c r="H17" i="39"/>
  <c r="G17" i="39"/>
  <c r="Q16" i="39"/>
  <c r="P16" i="39"/>
  <c r="O16" i="39"/>
  <c r="H16" i="39"/>
  <c r="G16" i="39"/>
  <c r="Q15" i="39"/>
  <c r="P15" i="39"/>
  <c r="O15" i="39"/>
  <c r="H15" i="39"/>
  <c r="G15" i="39"/>
  <c r="Q14" i="39"/>
  <c r="P14" i="39"/>
  <c r="O14" i="39"/>
  <c r="H14" i="39"/>
  <c r="H18" i="39" s="1"/>
  <c r="H22" i="39" s="1"/>
  <c r="G14" i="39"/>
  <c r="Q13" i="39"/>
  <c r="P13" i="39"/>
  <c r="O13" i="39"/>
  <c r="O17" i="39" s="1"/>
  <c r="H23" i="39" s="1"/>
  <c r="H13" i="39"/>
  <c r="G13" i="39"/>
  <c r="Q12" i="39"/>
  <c r="P12" i="39"/>
  <c r="P17" i="39" s="1"/>
  <c r="H24" i="39" s="1"/>
  <c r="O12" i="39"/>
  <c r="H12" i="39"/>
  <c r="G12" i="39"/>
  <c r="B4" i="39"/>
  <c r="W400" i="21"/>
  <c r="U400" i="21"/>
  <c r="T400" i="21"/>
  <c r="S400" i="21"/>
  <c r="W398" i="21"/>
  <c r="U398" i="21"/>
  <c r="T398" i="21"/>
  <c r="S398" i="21"/>
  <c r="W396" i="21"/>
  <c r="U396" i="21"/>
  <c r="T396" i="21"/>
  <c r="S396" i="21"/>
  <c r="W394" i="21"/>
  <c r="U394" i="21"/>
  <c r="T394" i="21"/>
  <c r="S394" i="21"/>
  <c r="W392" i="21"/>
  <c r="U392" i="21"/>
  <c r="T392" i="21"/>
  <c r="S392" i="21"/>
  <c r="W390" i="21"/>
  <c r="U390" i="21"/>
  <c r="T390" i="21"/>
  <c r="S390" i="21"/>
  <c r="W388" i="21"/>
  <c r="U388" i="21"/>
  <c r="T388" i="21"/>
  <c r="S388" i="21"/>
  <c r="W386" i="21"/>
  <c r="U386" i="21"/>
  <c r="T386" i="21"/>
  <c r="S386" i="21"/>
  <c r="W384" i="21"/>
  <c r="U384" i="21"/>
  <c r="T384" i="21"/>
  <c r="S384" i="21"/>
  <c r="W382" i="21"/>
  <c r="U382" i="21"/>
  <c r="T382" i="21"/>
  <c r="S382" i="21"/>
  <c r="W380" i="21"/>
  <c r="U380" i="21"/>
  <c r="T380" i="21"/>
  <c r="S380" i="21"/>
  <c r="W378" i="21"/>
  <c r="U378" i="21"/>
  <c r="T378" i="21"/>
  <c r="S378" i="21"/>
  <c r="W376" i="21"/>
  <c r="U376" i="21"/>
  <c r="T376" i="21"/>
  <c r="S376" i="21"/>
  <c r="W374" i="21"/>
  <c r="U374" i="21"/>
  <c r="T374" i="21"/>
  <c r="S374" i="21"/>
  <c r="W372" i="21"/>
  <c r="U372" i="21"/>
  <c r="T372" i="21"/>
  <c r="S372" i="21"/>
  <c r="W370" i="21"/>
  <c r="U370" i="21"/>
  <c r="T370" i="21"/>
  <c r="S370" i="21"/>
  <c r="W368" i="21"/>
  <c r="U368" i="21"/>
  <c r="T368" i="21"/>
  <c r="S368" i="21"/>
  <c r="W366" i="21"/>
  <c r="U366" i="21"/>
  <c r="T366" i="21"/>
  <c r="S366" i="21"/>
  <c r="W364" i="21"/>
  <c r="U364" i="21"/>
  <c r="T364" i="21"/>
  <c r="S364" i="21"/>
  <c r="W362" i="21"/>
  <c r="U362" i="21"/>
  <c r="T362" i="21"/>
  <c r="S362" i="21"/>
  <c r="W360" i="21"/>
  <c r="U360" i="21"/>
  <c r="T360" i="21"/>
  <c r="S360" i="21"/>
  <c r="W358" i="21"/>
  <c r="U358" i="21"/>
  <c r="T358" i="21"/>
  <c r="S358" i="21"/>
  <c r="W356" i="21"/>
  <c r="U356" i="21"/>
  <c r="T356" i="21"/>
  <c r="S356" i="21"/>
  <c r="W354" i="21"/>
  <c r="U354" i="21"/>
  <c r="T354" i="21"/>
  <c r="S354" i="21"/>
  <c r="W352" i="21"/>
  <c r="U352" i="21"/>
  <c r="T352" i="21"/>
  <c r="S352" i="21"/>
  <c r="W350" i="21"/>
  <c r="U350" i="21"/>
  <c r="T350" i="21"/>
  <c r="S350" i="21"/>
  <c r="W348" i="21"/>
  <c r="U348" i="21"/>
  <c r="T348" i="21"/>
  <c r="S348" i="21"/>
  <c r="W346" i="21"/>
  <c r="U346" i="21"/>
  <c r="T346" i="21"/>
  <c r="S346" i="21"/>
  <c r="W344" i="21"/>
  <c r="U344" i="21"/>
  <c r="T344" i="21"/>
  <c r="S344" i="21"/>
  <c r="W342" i="21"/>
  <c r="U342" i="21"/>
  <c r="T342" i="21"/>
  <c r="S342" i="21"/>
  <c r="W340" i="21"/>
  <c r="U340" i="21"/>
  <c r="T340" i="21"/>
  <c r="S340" i="21"/>
  <c r="W338" i="21"/>
  <c r="U338" i="21"/>
  <c r="T338" i="21"/>
  <c r="S338" i="21"/>
  <c r="W336" i="21"/>
  <c r="U336" i="21"/>
  <c r="T336" i="21"/>
  <c r="S336" i="21"/>
  <c r="W334" i="21"/>
  <c r="U334" i="21"/>
  <c r="T334" i="21"/>
  <c r="S334" i="21"/>
  <c r="W332" i="21"/>
  <c r="U332" i="21"/>
  <c r="T332" i="21"/>
  <c r="S332" i="21"/>
  <c r="W330" i="21"/>
  <c r="U330" i="21"/>
  <c r="T330" i="21"/>
  <c r="S330" i="21"/>
  <c r="W328" i="21"/>
  <c r="U328" i="21"/>
  <c r="T328" i="21"/>
  <c r="S328" i="21"/>
  <c r="W326" i="21"/>
  <c r="U326" i="21"/>
  <c r="T326" i="21"/>
  <c r="S326" i="21"/>
  <c r="W324" i="21"/>
  <c r="U324" i="21"/>
  <c r="T324" i="21"/>
  <c r="S324" i="21"/>
  <c r="W322" i="21"/>
  <c r="U322" i="21"/>
  <c r="T322" i="21"/>
  <c r="S322" i="21"/>
  <c r="W320" i="21"/>
  <c r="U320" i="21"/>
  <c r="T320" i="21"/>
  <c r="S320" i="21"/>
  <c r="W318" i="21"/>
  <c r="U318" i="21"/>
  <c r="T318" i="21"/>
  <c r="S318" i="21"/>
  <c r="W316" i="21"/>
  <c r="U316" i="21"/>
  <c r="T316" i="21"/>
  <c r="S316" i="21"/>
  <c r="W314" i="21"/>
  <c r="U314" i="21"/>
  <c r="T314" i="21"/>
  <c r="S314" i="21"/>
  <c r="W312" i="21"/>
  <c r="U312" i="21"/>
  <c r="T312" i="21"/>
  <c r="S312" i="21"/>
  <c r="W310" i="21"/>
  <c r="U310" i="21"/>
  <c r="T310" i="21"/>
  <c r="S310" i="21"/>
  <c r="W308" i="21"/>
  <c r="U308" i="21"/>
  <c r="T308" i="21"/>
  <c r="S308" i="21"/>
  <c r="W306" i="21"/>
  <c r="U306" i="21"/>
  <c r="T306" i="21"/>
  <c r="S306" i="21"/>
  <c r="W304" i="21"/>
  <c r="U304" i="21"/>
  <c r="T304" i="21"/>
  <c r="S304" i="21"/>
  <c r="W302" i="21"/>
  <c r="U302" i="21"/>
  <c r="T302" i="21"/>
  <c r="S302" i="21"/>
  <c r="W300" i="21"/>
  <c r="U300" i="21"/>
  <c r="T300" i="21"/>
  <c r="S300" i="21"/>
  <c r="W298" i="21"/>
  <c r="U298" i="21"/>
  <c r="T298" i="21"/>
  <c r="S298" i="21"/>
  <c r="W296" i="21"/>
  <c r="U296" i="21"/>
  <c r="T296" i="21"/>
  <c r="S296" i="21"/>
  <c r="W294" i="21"/>
  <c r="U294" i="21"/>
  <c r="T294" i="21"/>
  <c r="S294" i="21"/>
  <c r="W292" i="21"/>
  <c r="U292" i="21"/>
  <c r="T292" i="21"/>
  <c r="S292" i="21"/>
  <c r="W290" i="21"/>
  <c r="U290" i="21"/>
  <c r="T290" i="21"/>
  <c r="S290" i="21"/>
  <c r="W288" i="21"/>
  <c r="U288" i="21"/>
  <c r="T288" i="21"/>
  <c r="S288" i="21"/>
  <c r="W286" i="21"/>
  <c r="U286" i="21"/>
  <c r="T286" i="21"/>
  <c r="S286" i="21"/>
  <c r="W284" i="21"/>
  <c r="U284" i="21"/>
  <c r="T284" i="21"/>
  <c r="S284" i="21"/>
  <c r="W282" i="21"/>
  <c r="U282" i="21"/>
  <c r="T282" i="21"/>
  <c r="S282" i="21"/>
  <c r="W280" i="21"/>
  <c r="U280" i="21"/>
  <c r="T280" i="21"/>
  <c r="S280" i="21"/>
  <c r="W278" i="21"/>
  <c r="U278" i="21"/>
  <c r="T278" i="21"/>
  <c r="S278" i="21"/>
  <c r="W276" i="21"/>
  <c r="U276" i="21"/>
  <c r="T276" i="21"/>
  <c r="S276" i="21"/>
  <c r="W274" i="21"/>
  <c r="U274" i="21"/>
  <c r="T274" i="21"/>
  <c r="S274" i="21"/>
  <c r="W272" i="21"/>
  <c r="U272" i="21"/>
  <c r="T272" i="21"/>
  <c r="S272" i="21"/>
  <c r="W270" i="21"/>
  <c r="U270" i="21"/>
  <c r="T270" i="21"/>
  <c r="S270" i="21"/>
  <c r="W268" i="21"/>
  <c r="U268" i="21"/>
  <c r="T268" i="21"/>
  <c r="S268" i="21"/>
  <c r="W266" i="21"/>
  <c r="U266" i="21"/>
  <c r="T266" i="21"/>
  <c r="S266" i="21"/>
  <c r="W264" i="21"/>
  <c r="U264" i="21"/>
  <c r="T264" i="21"/>
  <c r="S264" i="21"/>
  <c r="W262" i="21"/>
  <c r="U262" i="21"/>
  <c r="T262" i="21"/>
  <c r="S262" i="21"/>
  <c r="W260" i="21"/>
  <c r="U260" i="21"/>
  <c r="T260" i="21"/>
  <c r="S260" i="21"/>
  <c r="W258" i="21"/>
  <c r="U258" i="21"/>
  <c r="T258" i="21"/>
  <c r="S258" i="21"/>
  <c r="W256" i="21"/>
  <c r="U256" i="21"/>
  <c r="T256" i="21"/>
  <c r="S256" i="21"/>
  <c r="W254" i="21"/>
  <c r="U254" i="21"/>
  <c r="T254" i="21"/>
  <c r="S254" i="21"/>
  <c r="W252" i="21"/>
  <c r="U252" i="21"/>
  <c r="T252" i="21"/>
  <c r="S252" i="21"/>
  <c r="W250" i="21"/>
  <c r="U250" i="21"/>
  <c r="T250" i="21"/>
  <c r="S250" i="21"/>
  <c r="W248" i="21"/>
  <c r="U248" i="21"/>
  <c r="T248" i="21"/>
  <c r="S248" i="21"/>
  <c r="W246" i="21"/>
  <c r="U246" i="21"/>
  <c r="T246" i="21"/>
  <c r="S246" i="21"/>
  <c r="W244" i="21"/>
  <c r="U244" i="21"/>
  <c r="T244" i="21"/>
  <c r="S244" i="21"/>
  <c r="W242" i="21"/>
  <c r="U242" i="21"/>
  <c r="T242" i="21"/>
  <c r="S242" i="21"/>
  <c r="W240" i="21"/>
  <c r="U240" i="21"/>
  <c r="T240" i="21"/>
  <c r="S240" i="21"/>
  <c r="W238" i="21"/>
  <c r="U238" i="21"/>
  <c r="T238" i="21"/>
  <c r="S238" i="21"/>
  <c r="W236" i="21"/>
  <c r="U236" i="21"/>
  <c r="T236" i="21"/>
  <c r="S236" i="21"/>
  <c r="W234" i="21"/>
  <c r="U234" i="21"/>
  <c r="T234" i="21"/>
  <c r="S234" i="21"/>
  <c r="W232" i="21"/>
  <c r="U232" i="21"/>
  <c r="T232" i="21"/>
  <c r="S232" i="21"/>
  <c r="W230" i="21"/>
  <c r="U230" i="21"/>
  <c r="T230" i="21"/>
  <c r="S230" i="21"/>
  <c r="W228" i="21"/>
  <c r="U228" i="21"/>
  <c r="T228" i="21"/>
  <c r="S228" i="21"/>
  <c r="W226" i="21"/>
  <c r="U226" i="21"/>
  <c r="T226" i="21"/>
  <c r="S226" i="21"/>
  <c r="W224" i="21"/>
  <c r="U224" i="21"/>
  <c r="T224" i="21"/>
  <c r="S224" i="21"/>
  <c r="W222" i="21"/>
  <c r="U222" i="21"/>
  <c r="T222" i="21"/>
  <c r="S222" i="21"/>
  <c r="W220" i="21"/>
  <c r="U220" i="21"/>
  <c r="T220" i="21"/>
  <c r="S220" i="21"/>
  <c r="W218" i="21"/>
  <c r="U218" i="21"/>
  <c r="T218" i="21"/>
  <c r="S218" i="21"/>
  <c r="W216" i="21"/>
  <c r="U216" i="21"/>
  <c r="T216" i="21"/>
  <c r="S216" i="21"/>
  <c r="W214" i="21"/>
  <c r="U214" i="21"/>
  <c r="T214" i="21"/>
  <c r="S214" i="21"/>
  <c r="W212" i="21"/>
  <c r="U212" i="21"/>
  <c r="T212" i="21"/>
  <c r="S212" i="21"/>
  <c r="W210" i="21"/>
  <c r="V210" i="21"/>
  <c r="U210" i="21"/>
  <c r="T210" i="21"/>
  <c r="S210" i="21"/>
  <c r="W208" i="21"/>
  <c r="V208" i="21"/>
  <c r="U208" i="21"/>
  <c r="T208" i="21"/>
  <c r="S208" i="21"/>
  <c r="W206" i="21"/>
  <c r="V206" i="21"/>
  <c r="U206" i="21"/>
  <c r="T206" i="21"/>
  <c r="S206" i="21"/>
  <c r="W204" i="21"/>
  <c r="V204" i="21"/>
  <c r="U204" i="21"/>
  <c r="T204" i="21"/>
  <c r="S204" i="21"/>
  <c r="W202" i="21"/>
  <c r="V202" i="21"/>
  <c r="U202" i="21"/>
  <c r="T202" i="21"/>
  <c r="S202" i="21"/>
  <c r="W200" i="21"/>
  <c r="V200" i="21"/>
  <c r="U200" i="21"/>
  <c r="T200" i="21"/>
  <c r="S200" i="21"/>
  <c r="W198" i="21"/>
  <c r="V198" i="21"/>
  <c r="U198" i="21"/>
  <c r="T198" i="21"/>
  <c r="S198" i="21"/>
  <c r="W196" i="21"/>
  <c r="V196" i="21"/>
  <c r="U196" i="21"/>
  <c r="T196" i="21"/>
  <c r="S196" i="21"/>
  <c r="W194" i="21"/>
  <c r="V194" i="21"/>
  <c r="U194" i="21"/>
  <c r="T194" i="21"/>
  <c r="S194" i="21"/>
  <c r="W192" i="21"/>
  <c r="V192" i="21"/>
  <c r="U192" i="21"/>
  <c r="T192" i="21"/>
  <c r="S192" i="21"/>
  <c r="W190" i="21"/>
  <c r="V190" i="21"/>
  <c r="U190" i="21"/>
  <c r="T190" i="21"/>
  <c r="S190" i="21"/>
  <c r="W188" i="21"/>
  <c r="V188" i="21"/>
  <c r="U188" i="21"/>
  <c r="T188" i="21"/>
  <c r="S188" i="21"/>
  <c r="W186" i="21"/>
  <c r="V186" i="21"/>
  <c r="U186" i="21"/>
  <c r="T186" i="21"/>
  <c r="S186" i="21"/>
  <c r="W184" i="21"/>
  <c r="V184" i="21"/>
  <c r="U184" i="21"/>
  <c r="T184" i="21"/>
  <c r="S184" i="21"/>
  <c r="W182" i="21"/>
  <c r="V182" i="21"/>
  <c r="U182" i="21"/>
  <c r="T182" i="21"/>
  <c r="S182" i="21"/>
  <c r="W180" i="21"/>
  <c r="V180" i="21"/>
  <c r="U180" i="21"/>
  <c r="T180" i="21"/>
  <c r="S180" i="21"/>
  <c r="W178" i="21"/>
  <c r="V178" i="21"/>
  <c r="U178" i="21"/>
  <c r="T178" i="21"/>
  <c r="S178" i="21"/>
  <c r="W176" i="21"/>
  <c r="V176" i="21"/>
  <c r="U176" i="21"/>
  <c r="T176" i="21"/>
  <c r="S176" i="21"/>
  <c r="W174" i="21"/>
  <c r="V174" i="21"/>
  <c r="U174" i="21"/>
  <c r="T174" i="21"/>
  <c r="S174" i="21"/>
  <c r="W172" i="21"/>
  <c r="V172" i="21"/>
  <c r="U172" i="21"/>
  <c r="T172" i="21"/>
  <c r="S172" i="21"/>
  <c r="W170" i="21"/>
  <c r="V170" i="21"/>
  <c r="U170" i="21"/>
  <c r="T170" i="21"/>
  <c r="S170" i="21"/>
  <c r="W168" i="21"/>
  <c r="V168" i="21"/>
  <c r="U168" i="21"/>
  <c r="T168" i="21"/>
  <c r="S168" i="21"/>
  <c r="W166" i="21"/>
  <c r="V166" i="21"/>
  <c r="U166" i="21"/>
  <c r="T166" i="21"/>
  <c r="S166" i="21"/>
  <c r="W164" i="21"/>
  <c r="V164" i="21"/>
  <c r="U164" i="21"/>
  <c r="T164" i="21"/>
  <c r="S164" i="21"/>
  <c r="W162" i="21"/>
  <c r="V162" i="21"/>
  <c r="U162" i="21"/>
  <c r="T162" i="21"/>
  <c r="S162" i="21"/>
  <c r="W160" i="21"/>
  <c r="V160" i="21"/>
  <c r="U160" i="21"/>
  <c r="T160" i="21"/>
  <c r="S160" i="21"/>
  <c r="W158" i="21"/>
  <c r="V158" i="21"/>
  <c r="U158" i="21"/>
  <c r="T158" i="21"/>
  <c r="S158" i="21"/>
  <c r="W156" i="21"/>
  <c r="V156" i="21"/>
  <c r="U156" i="21"/>
  <c r="T156" i="21"/>
  <c r="S156" i="21"/>
  <c r="W154" i="21"/>
  <c r="V154" i="21"/>
  <c r="U154" i="21"/>
  <c r="T154" i="21"/>
  <c r="S154" i="21"/>
  <c r="W152" i="21"/>
  <c r="V152" i="21"/>
  <c r="U152" i="21"/>
  <c r="T152" i="21"/>
  <c r="S152" i="21"/>
  <c r="W150" i="21"/>
  <c r="V150" i="21"/>
  <c r="U150" i="21"/>
  <c r="T150" i="21"/>
  <c r="S150" i="21"/>
  <c r="W148" i="21"/>
  <c r="V148" i="21"/>
  <c r="U148" i="21"/>
  <c r="T148" i="21"/>
  <c r="S148" i="21"/>
  <c r="W146" i="21"/>
  <c r="V146" i="21"/>
  <c r="U146" i="21"/>
  <c r="T146" i="21"/>
  <c r="S146" i="21"/>
  <c r="W144" i="21"/>
  <c r="V144" i="21"/>
  <c r="U144" i="21"/>
  <c r="T144" i="21"/>
  <c r="S144" i="21"/>
  <c r="W142" i="21"/>
  <c r="V142" i="21"/>
  <c r="U142" i="21"/>
  <c r="T142" i="21"/>
  <c r="S142" i="21"/>
  <c r="W140" i="21"/>
  <c r="V140" i="21"/>
  <c r="U140" i="21"/>
  <c r="T140" i="21"/>
  <c r="S140" i="21"/>
  <c r="W138" i="21"/>
  <c r="V138" i="21"/>
  <c r="U138" i="21"/>
  <c r="T138" i="21"/>
  <c r="S138" i="21"/>
  <c r="W136" i="21"/>
  <c r="V136" i="21"/>
  <c r="U136" i="21"/>
  <c r="T136" i="21"/>
  <c r="S136" i="21"/>
  <c r="W134" i="21"/>
  <c r="V134" i="21"/>
  <c r="U134" i="21"/>
  <c r="T134" i="21"/>
  <c r="S134" i="21"/>
  <c r="W132" i="21"/>
  <c r="V132" i="21"/>
  <c r="U132" i="21"/>
  <c r="T132" i="21"/>
  <c r="S132" i="21"/>
  <c r="W130" i="21"/>
  <c r="V130" i="21"/>
  <c r="U130" i="21"/>
  <c r="T130" i="21"/>
  <c r="S130" i="21"/>
  <c r="W128" i="21"/>
  <c r="V128" i="21"/>
  <c r="U128" i="21"/>
  <c r="T128" i="21"/>
  <c r="S128" i="21"/>
  <c r="W126" i="21"/>
  <c r="V126" i="21"/>
  <c r="U126" i="21"/>
  <c r="T126" i="21"/>
  <c r="S126" i="21"/>
  <c r="W124" i="21"/>
  <c r="V124" i="21"/>
  <c r="U124" i="21"/>
  <c r="T124" i="21"/>
  <c r="S124" i="21"/>
  <c r="W122" i="21"/>
  <c r="V122" i="21"/>
  <c r="U122" i="21"/>
  <c r="T122" i="21"/>
  <c r="S122" i="21"/>
  <c r="W120" i="21"/>
  <c r="V120" i="21"/>
  <c r="U120" i="21"/>
  <c r="T120" i="21"/>
  <c r="S120" i="21"/>
  <c r="W118" i="21"/>
  <c r="V118" i="21"/>
  <c r="U118" i="21"/>
  <c r="T118" i="21"/>
  <c r="S118" i="21"/>
  <c r="W116" i="21"/>
  <c r="V116" i="21"/>
  <c r="U116" i="21"/>
  <c r="T116" i="21"/>
  <c r="S116" i="21"/>
  <c r="W114" i="21"/>
  <c r="V114" i="21"/>
  <c r="U114" i="21"/>
  <c r="T114" i="21"/>
  <c r="S114" i="21"/>
  <c r="W112" i="21"/>
  <c r="V112" i="21"/>
  <c r="U112" i="21"/>
  <c r="T112" i="21"/>
  <c r="S112" i="21"/>
  <c r="W110" i="21"/>
  <c r="V110" i="21"/>
  <c r="U110" i="21"/>
  <c r="T110" i="21"/>
  <c r="S110" i="21"/>
  <c r="W108" i="21"/>
  <c r="V108" i="21"/>
  <c r="U108" i="21"/>
  <c r="T108" i="21"/>
  <c r="S108" i="21"/>
  <c r="W106" i="21"/>
  <c r="V106" i="21"/>
  <c r="U106" i="21"/>
  <c r="T106" i="21"/>
  <c r="S106" i="21"/>
  <c r="W104" i="21"/>
  <c r="V104" i="21"/>
  <c r="U104" i="21"/>
  <c r="T104" i="21"/>
  <c r="S104" i="21"/>
  <c r="W102" i="21"/>
  <c r="V102" i="21"/>
  <c r="U102" i="21"/>
  <c r="T102" i="21"/>
  <c r="S102" i="21"/>
  <c r="W100" i="21"/>
  <c r="V100" i="21"/>
  <c r="U100" i="21"/>
  <c r="T100" i="21"/>
  <c r="S100" i="21"/>
  <c r="W98" i="21"/>
  <c r="V98" i="21"/>
  <c r="U98" i="21"/>
  <c r="T98" i="21"/>
  <c r="S98" i="21"/>
  <c r="W96" i="21"/>
  <c r="V96" i="21"/>
  <c r="U96" i="21"/>
  <c r="T96" i="21"/>
  <c r="S96" i="21"/>
  <c r="W94" i="21"/>
  <c r="V94" i="21"/>
  <c r="U94" i="21"/>
  <c r="T94" i="21"/>
  <c r="S94" i="21"/>
  <c r="W92" i="21"/>
  <c r="V92" i="21"/>
  <c r="U92" i="21"/>
  <c r="T92" i="21"/>
  <c r="S92" i="21"/>
  <c r="W90" i="21"/>
  <c r="V90" i="21"/>
  <c r="U90" i="21"/>
  <c r="T90" i="21"/>
  <c r="S90" i="21"/>
  <c r="W88" i="21"/>
  <c r="V88" i="21"/>
  <c r="U88" i="21"/>
  <c r="T88" i="21"/>
  <c r="S88" i="21"/>
  <c r="W86" i="21"/>
  <c r="V86" i="21"/>
  <c r="U86" i="21"/>
  <c r="T86" i="21"/>
  <c r="S86" i="21"/>
  <c r="W84" i="21"/>
  <c r="V84" i="21"/>
  <c r="U84" i="21"/>
  <c r="T84" i="21"/>
  <c r="S84" i="21"/>
  <c r="W82" i="21"/>
  <c r="V82" i="21"/>
  <c r="U82" i="21"/>
  <c r="T82" i="21"/>
  <c r="S82" i="21"/>
  <c r="W80" i="21"/>
  <c r="V80" i="21"/>
  <c r="U80" i="21"/>
  <c r="T80" i="21"/>
  <c r="S80" i="21"/>
  <c r="W78" i="21"/>
  <c r="V78" i="21"/>
  <c r="U78" i="21"/>
  <c r="T78" i="21"/>
  <c r="S78" i="21"/>
  <c r="W76" i="21"/>
  <c r="V76" i="21"/>
  <c r="U76" i="21"/>
  <c r="T76" i="21"/>
  <c r="S76" i="21"/>
  <c r="W74" i="21"/>
  <c r="V74" i="21"/>
  <c r="U74" i="21"/>
  <c r="T74" i="21"/>
  <c r="S74" i="21"/>
  <c r="W72" i="21"/>
  <c r="V72" i="21"/>
  <c r="U72" i="21"/>
  <c r="T72" i="21"/>
  <c r="S72" i="21"/>
  <c r="W70" i="21"/>
  <c r="V70" i="21"/>
  <c r="U70" i="21"/>
  <c r="T70" i="21"/>
  <c r="S70" i="21"/>
  <c r="W68" i="21"/>
  <c r="V68" i="21"/>
  <c r="U68" i="21"/>
  <c r="T68" i="21"/>
  <c r="S68" i="21"/>
  <c r="W66" i="21"/>
  <c r="V66" i="21"/>
  <c r="U66" i="21"/>
  <c r="T66" i="21"/>
  <c r="S66" i="21"/>
  <c r="W64" i="21"/>
  <c r="V64" i="21"/>
  <c r="U64" i="21"/>
  <c r="T64" i="21"/>
  <c r="S64" i="21"/>
  <c r="W62" i="21"/>
  <c r="V62" i="21"/>
  <c r="U62" i="21"/>
  <c r="T62" i="21"/>
  <c r="S62" i="21"/>
  <c r="W60" i="21"/>
  <c r="V60" i="21"/>
  <c r="U60" i="21"/>
  <c r="T60" i="21"/>
  <c r="S60" i="21"/>
  <c r="W58" i="21"/>
  <c r="V58" i="21"/>
  <c r="U58" i="21"/>
  <c r="T58" i="21"/>
  <c r="S58" i="21"/>
  <c r="W56" i="21"/>
  <c r="V56" i="21"/>
  <c r="U56" i="21"/>
  <c r="T56" i="21"/>
  <c r="S56" i="21"/>
  <c r="W54" i="21"/>
  <c r="V54" i="21"/>
  <c r="U54" i="21"/>
  <c r="T54" i="21"/>
  <c r="S54" i="21"/>
  <c r="W52" i="21"/>
  <c r="V52" i="21"/>
  <c r="U52" i="21"/>
  <c r="T52" i="21"/>
  <c r="S52" i="21"/>
  <c r="W50" i="21"/>
  <c r="V50" i="21"/>
  <c r="U50" i="21"/>
  <c r="T50" i="21"/>
  <c r="S50" i="21"/>
  <c r="W48" i="21"/>
  <c r="V48" i="21"/>
  <c r="U48" i="21"/>
  <c r="T48" i="21"/>
  <c r="S48" i="21"/>
  <c r="W46" i="21"/>
  <c r="V46" i="21"/>
  <c r="U46" i="21"/>
  <c r="T46" i="21"/>
  <c r="S46" i="21"/>
  <c r="W44" i="21"/>
  <c r="V44" i="21"/>
  <c r="U44" i="21"/>
  <c r="T44" i="21"/>
  <c r="S44" i="21"/>
  <c r="W42" i="21"/>
  <c r="V42" i="21"/>
  <c r="U42" i="21"/>
  <c r="T42" i="21"/>
  <c r="S42" i="21"/>
  <c r="W40" i="21"/>
  <c r="V40" i="21"/>
  <c r="U40" i="21"/>
  <c r="T40" i="21"/>
  <c r="S40" i="21"/>
  <c r="W38" i="21"/>
  <c r="V38" i="21"/>
  <c r="U38" i="21"/>
  <c r="T38" i="21"/>
  <c r="S38" i="21"/>
  <c r="W36" i="21"/>
  <c r="V36" i="21"/>
  <c r="U36" i="21"/>
  <c r="T36" i="21"/>
  <c r="S36" i="21"/>
  <c r="W34" i="21"/>
  <c r="V34" i="21"/>
  <c r="U34" i="21"/>
  <c r="T34" i="21"/>
  <c r="S34" i="21"/>
  <c r="W32" i="21"/>
  <c r="V32" i="21"/>
  <c r="U32" i="21"/>
  <c r="T32" i="21"/>
  <c r="S32" i="21"/>
  <c r="W30" i="21"/>
  <c r="V30" i="21"/>
  <c r="U30" i="21"/>
  <c r="T30" i="21"/>
  <c r="S30" i="21"/>
  <c r="W28" i="21"/>
  <c r="V28" i="21"/>
  <c r="U28" i="21"/>
  <c r="T28" i="21"/>
  <c r="S28" i="21"/>
  <c r="W26" i="21"/>
  <c r="V26" i="21"/>
  <c r="U26" i="21"/>
  <c r="T26" i="21"/>
  <c r="S26" i="21"/>
  <c r="W24" i="21"/>
  <c r="V24" i="21"/>
  <c r="U24" i="21"/>
  <c r="T24" i="21"/>
  <c r="S24" i="21"/>
  <c r="W22" i="21"/>
  <c r="V22" i="21"/>
  <c r="U22" i="21"/>
  <c r="T22" i="21"/>
  <c r="S22" i="21"/>
  <c r="W20" i="21"/>
  <c r="V20" i="21"/>
  <c r="U20" i="21"/>
  <c r="T20" i="21"/>
  <c r="S20" i="21"/>
  <c r="W18" i="21"/>
  <c r="V18" i="21"/>
  <c r="U18" i="21"/>
  <c r="T18" i="21"/>
  <c r="S18" i="21"/>
  <c r="W16" i="21"/>
  <c r="V16" i="21"/>
  <c r="U16" i="21"/>
  <c r="T16" i="21"/>
  <c r="S16" i="21"/>
  <c r="W14" i="21"/>
  <c r="V14" i="21"/>
  <c r="U14" i="21"/>
  <c r="T14" i="21"/>
  <c r="S14" i="21"/>
  <c r="W12" i="21"/>
  <c r="V12" i="21"/>
  <c r="U12" i="21"/>
  <c r="T12" i="21"/>
  <c r="S12" i="21"/>
  <c r="W10" i="21"/>
  <c r="V10" i="21"/>
  <c r="U10" i="21"/>
  <c r="T10" i="21"/>
  <c r="S10" i="21"/>
  <c r="W8" i="21"/>
  <c r="V8" i="21"/>
  <c r="U8" i="21"/>
  <c r="T8" i="21"/>
  <c r="S8" i="21"/>
  <c r="W6" i="21"/>
  <c r="V6" i="21"/>
  <c r="U6" i="21"/>
  <c r="T6" i="21"/>
  <c r="S6" i="21"/>
  <c r="W4" i="21"/>
  <c r="V4" i="21"/>
  <c r="U4" i="21"/>
  <c r="T4" i="21"/>
  <c r="S4" i="21"/>
  <c r="W2" i="21"/>
  <c r="V2" i="21"/>
  <c r="U2" i="21"/>
  <c r="T2" i="21"/>
  <c r="S2" i="21"/>
  <c r="L401" i="2"/>
  <c r="I401" i="2"/>
  <c r="H401" i="2"/>
  <c r="G401" i="2"/>
  <c r="D401" i="2"/>
  <c r="L400" i="2"/>
  <c r="I400" i="2"/>
  <c r="H400" i="2"/>
  <c r="G400" i="2"/>
  <c r="D400" i="2"/>
  <c r="L399" i="2"/>
  <c r="I399" i="2"/>
  <c r="H399" i="2"/>
  <c r="G399" i="2"/>
  <c r="D399" i="2"/>
  <c r="L398" i="2"/>
  <c r="I398" i="2"/>
  <c r="H398" i="2"/>
  <c r="G398" i="2"/>
  <c r="D398" i="2"/>
  <c r="L397" i="2"/>
  <c r="I397" i="2"/>
  <c r="H397" i="2"/>
  <c r="G397" i="2"/>
  <c r="D397" i="2"/>
  <c r="L396" i="2"/>
  <c r="I396" i="2"/>
  <c r="H396" i="2"/>
  <c r="G396" i="2"/>
  <c r="D396" i="2"/>
  <c r="L395" i="2"/>
  <c r="I395" i="2"/>
  <c r="H395" i="2"/>
  <c r="G395" i="2"/>
  <c r="D395" i="2"/>
  <c r="L394" i="2"/>
  <c r="I394" i="2"/>
  <c r="H394" i="2"/>
  <c r="G394" i="2"/>
  <c r="D394" i="2"/>
  <c r="L393" i="2"/>
  <c r="I393" i="2"/>
  <c r="H393" i="2"/>
  <c r="G393" i="2"/>
  <c r="D393" i="2"/>
  <c r="L392" i="2"/>
  <c r="I392" i="2"/>
  <c r="H392" i="2"/>
  <c r="G392" i="2"/>
  <c r="D392" i="2"/>
  <c r="L391" i="2"/>
  <c r="I391" i="2"/>
  <c r="H391" i="2"/>
  <c r="G391" i="2"/>
  <c r="D391" i="2"/>
  <c r="L390" i="2"/>
  <c r="I390" i="2"/>
  <c r="H390" i="2"/>
  <c r="G390" i="2"/>
  <c r="D390" i="2"/>
  <c r="L389" i="2"/>
  <c r="I389" i="2"/>
  <c r="H389" i="2"/>
  <c r="G389" i="2"/>
  <c r="D389" i="2"/>
  <c r="L388" i="2"/>
  <c r="I388" i="2"/>
  <c r="H388" i="2"/>
  <c r="G388" i="2"/>
  <c r="D388" i="2"/>
  <c r="L387" i="2"/>
  <c r="I387" i="2"/>
  <c r="H387" i="2"/>
  <c r="G387" i="2"/>
  <c r="D387" i="2"/>
  <c r="L386" i="2"/>
  <c r="I386" i="2"/>
  <c r="H386" i="2"/>
  <c r="G386" i="2"/>
  <c r="D386" i="2"/>
  <c r="L385" i="2"/>
  <c r="I385" i="2"/>
  <c r="H385" i="2"/>
  <c r="G385" i="2"/>
  <c r="D385" i="2"/>
  <c r="L384" i="2"/>
  <c r="I384" i="2"/>
  <c r="H384" i="2"/>
  <c r="G384" i="2"/>
  <c r="D384" i="2"/>
  <c r="L383" i="2"/>
  <c r="I383" i="2"/>
  <c r="H383" i="2"/>
  <c r="G383" i="2"/>
  <c r="D383" i="2"/>
  <c r="L382" i="2"/>
  <c r="I382" i="2"/>
  <c r="H382" i="2"/>
  <c r="G382" i="2"/>
  <c r="D382" i="2"/>
  <c r="L381" i="2"/>
  <c r="I381" i="2"/>
  <c r="H381" i="2"/>
  <c r="G381" i="2"/>
  <c r="D381" i="2"/>
  <c r="L380" i="2"/>
  <c r="I380" i="2"/>
  <c r="H380" i="2"/>
  <c r="G380" i="2"/>
  <c r="D380" i="2"/>
  <c r="L379" i="2"/>
  <c r="I379" i="2"/>
  <c r="H379" i="2"/>
  <c r="G379" i="2"/>
  <c r="D379" i="2"/>
  <c r="L378" i="2"/>
  <c r="I378" i="2"/>
  <c r="H378" i="2"/>
  <c r="G378" i="2"/>
  <c r="D378" i="2"/>
  <c r="L377" i="2"/>
  <c r="I377" i="2"/>
  <c r="H377" i="2"/>
  <c r="G377" i="2"/>
  <c r="D377" i="2"/>
  <c r="L376" i="2"/>
  <c r="I376" i="2"/>
  <c r="H376" i="2"/>
  <c r="G376" i="2"/>
  <c r="D376" i="2"/>
  <c r="L375" i="2"/>
  <c r="I375" i="2"/>
  <c r="H375" i="2"/>
  <c r="G375" i="2"/>
  <c r="D375" i="2"/>
  <c r="L374" i="2"/>
  <c r="I374" i="2"/>
  <c r="H374" i="2"/>
  <c r="G374" i="2"/>
  <c r="D374" i="2"/>
  <c r="L373" i="2"/>
  <c r="I373" i="2"/>
  <c r="H373" i="2"/>
  <c r="G373" i="2"/>
  <c r="D373" i="2"/>
  <c r="L372" i="2"/>
  <c r="I372" i="2"/>
  <c r="H372" i="2"/>
  <c r="G372" i="2"/>
  <c r="D372" i="2"/>
  <c r="L371" i="2"/>
  <c r="I371" i="2"/>
  <c r="H371" i="2"/>
  <c r="G371" i="2"/>
  <c r="D371" i="2"/>
  <c r="L370" i="2"/>
  <c r="I370" i="2"/>
  <c r="H370" i="2"/>
  <c r="G370" i="2"/>
  <c r="D370" i="2"/>
  <c r="L369" i="2"/>
  <c r="I369" i="2"/>
  <c r="H369" i="2"/>
  <c r="G369" i="2"/>
  <c r="D369" i="2"/>
  <c r="L368" i="2"/>
  <c r="I368" i="2"/>
  <c r="H368" i="2"/>
  <c r="G368" i="2"/>
  <c r="D368" i="2"/>
  <c r="L367" i="2"/>
  <c r="I367" i="2"/>
  <c r="H367" i="2"/>
  <c r="G367" i="2"/>
  <c r="D367" i="2"/>
  <c r="L366" i="2"/>
  <c r="I366" i="2"/>
  <c r="H366" i="2"/>
  <c r="G366" i="2"/>
  <c r="D366" i="2"/>
  <c r="L365" i="2"/>
  <c r="I365" i="2"/>
  <c r="H365" i="2"/>
  <c r="G365" i="2"/>
  <c r="D365" i="2"/>
  <c r="L364" i="2"/>
  <c r="I364" i="2"/>
  <c r="H364" i="2"/>
  <c r="G364" i="2"/>
  <c r="D364" i="2"/>
  <c r="L363" i="2"/>
  <c r="I363" i="2"/>
  <c r="H363" i="2"/>
  <c r="G363" i="2"/>
  <c r="D363" i="2"/>
  <c r="L362" i="2"/>
  <c r="I362" i="2"/>
  <c r="H362" i="2"/>
  <c r="G362" i="2"/>
  <c r="D362" i="2"/>
  <c r="L361" i="2"/>
  <c r="I361" i="2"/>
  <c r="H361" i="2"/>
  <c r="G361" i="2"/>
  <c r="D361" i="2"/>
  <c r="L360" i="2"/>
  <c r="I360" i="2"/>
  <c r="H360" i="2"/>
  <c r="G360" i="2"/>
  <c r="D360" i="2"/>
  <c r="L359" i="2"/>
  <c r="I359" i="2"/>
  <c r="H359" i="2"/>
  <c r="G359" i="2"/>
  <c r="D359" i="2"/>
  <c r="L358" i="2"/>
  <c r="I358" i="2"/>
  <c r="H358" i="2"/>
  <c r="G358" i="2"/>
  <c r="D358" i="2"/>
  <c r="L357" i="2"/>
  <c r="I357" i="2"/>
  <c r="H357" i="2"/>
  <c r="G357" i="2"/>
  <c r="D357" i="2"/>
  <c r="L356" i="2"/>
  <c r="I356" i="2"/>
  <c r="H356" i="2"/>
  <c r="G356" i="2"/>
  <c r="D356" i="2"/>
  <c r="L355" i="2"/>
  <c r="I355" i="2"/>
  <c r="H355" i="2"/>
  <c r="G355" i="2"/>
  <c r="D355" i="2"/>
  <c r="L354" i="2"/>
  <c r="I354" i="2"/>
  <c r="H354" i="2"/>
  <c r="G354" i="2"/>
  <c r="D354" i="2"/>
  <c r="L353" i="2"/>
  <c r="I353" i="2"/>
  <c r="H353" i="2"/>
  <c r="G353" i="2"/>
  <c r="D353" i="2"/>
  <c r="L352" i="2"/>
  <c r="I352" i="2"/>
  <c r="H352" i="2"/>
  <c r="G352" i="2"/>
  <c r="D352" i="2"/>
  <c r="L351" i="2"/>
  <c r="I351" i="2"/>
  <c r="H351" i="2"/>
  <c r="G351" i="2"/>
  <c r="D351" i="2"/>
  <c r="L350" i="2"/>
  <c r="I350" i="2"/>
  <c r="H350" i="2"/>
  <c r="G350" i="2"/>
  <c r="D350" i="2"/>
  <c r="L349" i="2"/>
  <c r="I349" i="2"/>
  <c r="H349" i="2"/>
  <c r="G349" i="2"/>
  <c r="D349" i="2"/>
  <c r="L348" i="2"/>
  <c r="I348" i="2"/>
  <c r="H348" i="2"/>
  <c r="G348" i="2"/>
  <c r="D348" i="2"/>
  <c r="L347" i="2"/>
  <c r="I347" i="2"/>
  <c r="H347" i="2"/>
  <c r="G347" i="2"/>
  <c r="D347" i="2"/>
  <c r="L346" i="2"/>
  <c r="I346" i="2"/>
  <c r="H346" i="2"/>
  <c r="G346" i="2"/>
  <c r="D346" i="2"/>
  <c r="L345" i="2"/>
  <c r="I345" i="2"/>
  <c r="H345" i="2"/>
  <c r="G345" i="2"/>
  <c r="D345" i="2"/>
  <c r="L344" i="2"/>
  <c r="I344" i="2"/>
  <c r="H344" i="2"/>
  <c r="G344" i="2"/>
  <c r="D344" i="2"/>
  <c r="L343" i="2"/>
  <c r="I343" i="2"/>
  <c r="H343" i="2"/>
  <c r="G343" i="2"/>
  <c r="D343" i="2"/>
  <c r="L342" i="2"/>
  <c r="I342" i="2"/>
  <c r="H342" i="2"/>
  <c r="G342" i="2"/>
  <c r="D342" i="2"/>
  <c r="L341" i="2"/>
  <c r="I341" i="2"/>
  <c r="H341" i="2"/>
  <c r="G341" i="2"/>
  <c r="D341" i="2"/>
  <c r="L340" i="2"/>
  <c r="I340" i="2"/>
  <c r="H340" i="2"/>
  <c r="G340" i="2"/>
  <c r="D340" i="2"/>
  <c r="L339" i="2"/>
  <c r="I339" i="2"/>
  <c r="H339" i="2"/>
  <c r="G339" i="2"/>
  <c r="D339" i="2"/>
  <c r="L338" i="2"/>
  <c r="I338" i="2"/>
  <c r="H338" i="2"/>
  <c r="G338" i="2"/>
  <c r="D338" i="2"/>
  <c r="L337" i="2"/>
  <c r="I337" i="2"/>
  <c r="H337" i="2"/>
  <c r="G337" i="2"/>
  <c r="D337" i="2"/>
  <c r="L336" i="2"/>
  <c r="I336" i="2"/>
  <c r="H336" i="2"/>
  <c r="G336" i="2"/>
  <c r="D336" i="2"/>
  <c r="L335" i="2"/>
  <c r="I335" i="2"/>
  <c r="H335" i="2"/>
  <c r="G335" i="2"/>
  <c r="D335" i="2"/>
  <c r="L334" i="2"/>
  <c r="I334" i="2"/>
  <c r="H334" i="2"/>
  <c r="G334" i="2"/>
  <c r="D334" i="2"/>
  <c r="L333" i="2"/>
  <c r="I333" i="2"/>
  <c r="H333" i="2"/>
  <c r="G333" i="2"/>
  <c r="D333" i="2"/>
  <c r="L332" i="2"/>
  <c r="I332" i="2"/>
  <c r="H332" i="2"/>
  <c r="G332" i="2"/>
  <c r="D332" i="2"/>
  <c r="L331" i="2"/>
  <c r="I331" i="2"/>
  <c r="H331" i="2"/>
  <c r="G331" i="2"/>
  <c r="D331" i="2"/>
  <c r="L330" i="2"/>
  <c r="I330" i="2"/>
  <c r="H330" i="2"/>
  <c r="G330" i="2"/>
  <c r="D330" i="2"/>
  <c r="L329" i="2"/>
  <c r="I329" i="2"/>
  <c r="H329" i="2"/>
  <c r="G329" i="2"/>
  <c r="D329" i="2"/>
  <c r="L328" i="2"/>
  <c r="I328" i="2"/>
  <c r="H328" i="2"/>
  <c r="G328" i="2"/>
  <c r="D328" i="2"/>
  <c r="L327" i="2"/>
  <c r="I327" i="2"/>
  <c r="H327" i="2"/>
  <c r="G327" i="2"/>
  <c r="D327" i="2"/>
  <c r="L326" i="2"/>
  <c r="I326" i="2"/>
  <c r="H326" i="2"/>
  <c r="G326" i="2"/>
  <c r="D326" i="2"/>
  <c r="L325" i="2"/>
  <c r="I325" i="2"/>
  <c r="H325" i="2"/>
  <c r="G325" i="2"/>
  <c r="D325" i="2"/>
  <c r="L324" i="2"/>
  <c r="I324" i="2"/>
  <c r="H324" i="2"/>
  <c r="G324" i="2"/>
  <c r="D324" i="2"/>
  <c r="L323" i="2"/>
  <c r="I323" i="2"/>
  <c r="H323" i="2"/>
  <c r="G323" i="2"/>
  <c r="D323" i="2"/>
  <c r="L322" i="2"/>
  <c r="I322" i="2"/>
  <c r="H322" i="2"/>
  <c r="G322" i="2"/>
  <c r="D322" i="2"/>
  <c r="L321" i="2"/>
  <c r="I321" i="2"/>
  <c r="H321" i="2"/>
  <c r="G321" i="2"/>
  <c r="D321" i="2"/>
  <c r="L320" i="2"/>
  <c r="I320" i="2"/>
  <c r="H320" i="2"/>
  <c r="G320" i="2"/>
  <c r="D320" i="2"/>
  <c r="L319" i="2"/>
  <c r="I319" i="2"/>
  <c r="H319" i="2"/>
  <c r="G319" i="2"/>
  <c r="D319" i="2"/>
  <c r="L318" i="2"/>
  <c r="I318" i="2"/>
  <c r="H318" i="2"/>
  <c r="G318" i="2"/>
  <c r="D318" i="2"/>
  <c r="L317" i="2"/>
  <c r="I317" i="2"/>
  <c r="H317" i="2"/>
  <c r="G317" i="2"/>
  <c r="D317" i="2"/>
  <c r="L316" i="2"/>
  <c r="I316" i="2"/>
  <c r="H316" i="2"/>
  <c r="G316" i="2"/>
  <c r="D316" i="2"/>
  <c r="L315" i="2"/>
  <c r="I315" i="2"/>
  <c r="H315" i="2"/>
  <c r="G315" i="2"/>
  <c r="D315" i="2"/>
  <c r="L314" i="2"/>
  <c r="I314" i="2"/>
  <c r="H314" i="2"/>
  <c r="G314" i="2"/>
  <c r="D314" i="2"/>
  <c r="L313" i="2"/>
  <c r="I313" i="2"/>
  <c r="H313" i="2"/>
  <c r="G313" i="2"/>
  <c r="D313" i="2"/>
  <c r="L312" i="2"/>
  <c r="I312" i="2"/>
  <c r="H312" i="2"/>
  <c r="G312" i="2"/>
  <c r="D312" i="2"/>
  <c r="L311" i="2"/>
  <c r="I311" i="2"/>
  <c r="H311" i="2"/>
  <c r="G311" i="2"/>
  <c r="D311" i="2"/>
  <c r="L310" i="2"/>
  <c r="I310" i="2"/>
  <c r="H310" i="2"/>
  <c r="G310" i="2"/>
  <c r="D310" i="2"/>
  <c r="L309" i="2"/>
  <c r="I309" i="2"/>
  <c r="H309" i="2"/>
  <c r="G309" i="2"/>
  <c r="D309" i="2"/>
  <c r="L308" i="2"/>
  <c r="I308" i="2"/>
  <c r="H308" i="2"/>
  <c r="G308" i="2"/>
  <c r="D308" i="2"/>
  <c r="L307" i="2"/>
  <c r="I307" i="2"/>
  <c r="H307" i="2"/>
  <c r="G307" i="2"/>
  <c r="D307" i="2"/>
  <c r="L306" i="2"/>
  <c r="I306" i="2"/>
  <c r="H306" i="2"/>
  <c r="G306" i="2"/>
  <c r="D306" i="2"/>
  <c r="L305" i="2"/>
  <c r="I305" i="2"/>
  <c r="H305" i="2"/>
  <c r="G305" i="2"/>
  <c r="D305" i="2"/>
  <c r="L304" i="2"/>
  <c r="I304" i="2"/>
  <c r="H304" i="2"/>
  <c r="G304" i="2"/>
  <c r="D304" i="2"/>
  <c r="L303" i="2"/>
  <c r="I303" i="2"/>
  <c r="H303" i="2"/>
  <c r="G303" i="2"/>
  <c r="D303" i="2"/>
  <c r="L302" i="2"/>
  <c r="I302" i="2"/>
  <c r="H302" i="2"/>
  <c r="G302" i="2"/>
  <c r="D302" i="2"/>
  <c r="L301" i="2"/>
  <c r="I301" i="2"/>
  <c r="H301" i="2"/>
  <c r="G301" i="2"/>
  <c r="D301" i="2"/>
  <c r="L300" i="2"/>
  <c r="I300" i="2"/>
  <c r="H300" i="2"/>
  <c r="G300" i="2"/>
  <c r="D300" i="2"/>
  <c r="L299" i="2"/>
  <c r="I299" i="2"/>
  <c r="H299" i="2"/>
  <c r="G299" i="2"/>
  <c r="D299" i="2"/>
  <c r="L298" i="2"/>
  <c r="I298" i="2"/>
  <c r="H298" i="2"/>
  <c r="G298" i="2"/>
  <c r="D298" i="2"/>
  <c r="L297" i="2"/>
  <c r="I297" i="2"/>
  <c r="H297" i="2"/>
  <c r="G297" i="2"/>
  <c r="D297" i="2"/>
  <c r="L296" i="2"/>
  <c r="I296" i="2"/>
  <c r="H296" i="2"/>
  <c r="G296" i="2"/>
  <c r="D296" i="2"/>
  <c r="L295" i="2"/>
  <c r="I295" i="2"/>
  <c r="H295" i="2"/>
  <c r="G295" i="2"/>
  <c r="D295" i="2"/>
  <c r="L294" i="2"/>
  <c r="I294" i="2"/>
  <c r="H294" i="2"/>
  <c r="G294" i="2"/>
  <c r="D294" i="2"/>
  <c r="L293" i="2"/>
  <c r="I293" i="2"/>
  <c r="H293" i="2"/>
  <c r="G293" i="2"/>
  <c r="D293" i="2"/>
  <c r="L292" i="2"/>
  <c r="I292" i="2"/>
  <c r="H292" i="2"/>
  <c r="G292" i="2"/>
  <c r="D292" i="2"/>
  <c r="L291" i="2"/>
  <c r="I291" i="2"/>
  <c r="H291" i="2"/>
  <c r="G291" i="2"/>
  <c r="D291" i="2"/>
  <c r="L290" i="2"/>
  <c r="I290" i="2"/>
  <c r="H290" i="2"/>
  <c r="G290" i="2"/>
  <c r="D290" i="2"/>
  <c r="L289" i="2"/>
  <c r="I289" i="2"/>
  <c r="H289" i="2"/>
  <c r="G289" i="2"/>
  <c r="D289" i="2"/>
  <c r="L288" i="2"/>
  <c r="I288" i="2"/>
  <c r="H288" i="2"/>
  <c r="G288" i="2"/>
  <c r="D288" i="2"/>
  <c r="L287" i="2"/>
  <c r="I287" i="2"/>
  <c r="H287" i="2"/>
  <c r="G287" i="2"/>
  <c r="D287" i="2"/>
  <c r="L286" i="2"/>
  <c r="I286" i="2"/>
  <c r="H286" i="2"/>
  <c r="G286" i="2"/>
  <c r="D286" i="2"/>
  <c r="L285" i="2"/>
  <c r="I285" i="2"/>
  <c r="H285" i="2"/>
  <c r="G285" i="2"/>
  <c r="D285" i="2"/>
  <c r="L284" i="2"/>
  <c r="I284" i="2"/>
  <c r="H284" i="2"/>
  <c r="G284" i="2"/>
  <c r="D284" i="2"/>
  <c r="L283" i="2"/>
  <c r="I283" i="2"/>
  <c r="H283" i="2"/>
  <c r="G283" i="2"/>
  <c r="D283" i="2"/>
  <c r="L282" i="2"/>
  <c r="I282" i="2"/>
  <c r="H282" i="2"/>
  <c r="G282" i="2"/>
  <c r="D282" i="2"/>
  <c r="L281" i="2"/>
  <c r="I281" i="2"/>
  <c r="H281" i="2"/>
  <c r="G281" i="2"/>
  <c r="D281" i="2"/>
  <c r="L280" i="2"/>
  <c r="I280" i="2"/>
  <c r="H280" i="2"/>
  <c r="G280" i="2"/>
  <c r="D280" i="2"/>
  <c r="L279" i="2"/>
  <c r="I279" i="2"/>
  <c r="H279" i="2"/>
  <c r="G279" i="2"/>
  <c r="D279" i="2"/>
  <c r="L278" i="2"/>
  <c r="I278" i="2"/>
  <c r="H278" i="2"/>
  <c r="G278" i="2"/>
  <c r="D278" i="2"/>
  <c r="L277" i="2"/>
  <c r="I277" i="2"/>
  <c r="H277" i="2"/>
  <c r="G277" i="2"/>
  <c r="D277" i="2"/>
  <c r="L276" i="2"/>
  <c r="I276" i="2"/>
  <c r="H276" i="2"/>
  <c r="G276" i="2"/>
  <c r="D276" i="2"/>
  <c r="L275" i="2"/>
  <c r="I275" i="2"/>
  <c r="H275" i="2"/>
  <c r="G275" i="2"/>
  <c r="D275" i="2"/>
  <c r="L274" i="2"/>
  <c r="I274" i="2"/>
  <c r="H274" i="2"/>
  <c r="G274" i="2"/>
  <c r="D274" i="2"/>
  <c r="L273" i="2"/>
  <c r="I273" i="2"/>
  <c r="H273" i="2"/>
  <c r="G273" i="2"/>
  <c r="D273" i="2"/>
  <c r="L272" i="2"/>
  <c r="I272" i="2"/>
  <c r="H272" i="2"/>
  <c r="G272" i="2"/>
  <c r="D272" i="2"/>
  <c r="L271" i="2"/>
  <c r="I271" i="2"/>
  <c r="H271" i="2"/>
  <c r="G271" i="2"/>
  <c r="D271" i="2"/>
  <c r="L270" i="2"/>
  <c r="I270" i="2"/>
  <c r="H270" i="2"/>
  <c r="G270" i="2"/>
  <c r="D270" i="2"/>
  <c r="L269" i="2"/>
  <c r="I269" i="2"/>
  <c r="H269" i="2"/>
  <c r="G269" i="2"/>
  <c r="D269" i="2"/>
  <c r="L268" i="2"/>
  <c r="I268" i="2"/>
  <c r="H268" i="2"/>
  <c r="G268" i="2"/>
  <c r="D268" i="2"/>
  <c r="L267" i="2"/>
  <c r="I267" i="2"/>
  <c r="H267" i="2"/>
  <c r="G267" i="2"/>
  <c r="D267" i="2"/>
  <c r="L266" i="2"/>
  <c r="I266" i="2"/>
  <c r="H266" i="2"/>
  <c r="G266" i="2"/>
  <c r="D266" i="2"/>
  <c r="L265" i="2"/>
  <c r="I265" i="2"/>
  <c r="H265" i="2"/>
  <c r="G265" i="2"/>
  <c r="D265" i="2"/>
  <c r="L264" i="2"/>
  <c r="I264" i="2"/>
  <c r="H264" i="2"/>
  <c r="G264" i="2"/>
  <c r="D264" i="2"/>
  <c r="L263" i="2"/>
  <c r="I263" i="2"/>
  <c r="H263" i="2"/>
  <c r="G263" i="2"/>
  <c r="D263" i="2"/>
  <c r="L262" i="2"/>
  <c r="I262" i="2"/>
  <c r="H262" i="2"/>
  <c r="G262" i="2"/>
  <c r="D262" i="2"/>
  <c r="L261" i="2"/>
  <c r="I261" i="2"/>
  <c r="H261" i="2"/>
  <c r="G261" i="2"/>
  <c r="D261" i="2"/>
  <c r="L260" i="2"/>
  <c r="I260" i="2"/>
  <c r="H260" i="2"/>
  <c r="G260" i="2"/>
  <c r="D260" i="2"/>
  <c r="L259" i="2"/>
  <c r="I259" i="2"/>
  <c r="H259" i="2"/>
  <c r="G259" i="2"/>
  <c r="D259" i="2"/>
  <c r="L258" i="2"/>
  <c r="I258" i="2"/>
  <c r="H258" i="2"/>
  <c r="G258" i="2"/>
  <c r="D258" i="2"/>
  <c r="L257" i="2"/>
  <c r="I257" i="2"/>
  <c r="H257" i="2"/>
  <c r="G257" i="2"/>
  <c r="D257" i="2"/>
  <c r="L256" i="2"/>
  <c r="I256" i="2"/>
  <c r="H256" i="2"/>
  <c r="G256" i="2"/>
  <c r="D256" i="2"/>
  <c r="L255" i="2"/>
  <c r="I255" i="2"/>
  <c r="H255" i="2"/>
  <c r="G255" i="2"/>
  <c r="D255" i="2"/>
  <c r="L254" i="2"/>
  <c r="I254" i="2"/>
  <c r="H254" i="2"/>
  <c r="G254" i="2"/>
  <c r="D254" i="2"/>
  <c r="L253" i="2"/>
  <c r="I253" i="2"/>
  <c r="H253" i="2"/>
  <c r="G253" i="2"/>
  <c r="D253" i="2"/>
  <c r="L252" i="2"/>
  <c r="I252" i="2"/>
  <c r="H252" i="2"/>
  <c r="G252" i="2"/>
  <c r="D252" i="2"/>
  <c r="L251" i="2"/>
  <c r="I251" i="2"/>
  <c r="H251" i="2"/>
  <c r="G251" i="2"/>
  <c r="D251" i="2"/>
  <c r="L250" i="2"/>
  <c r="I250" i="2"/>
  <c r="H250" i="2"/>
  <c r="G250" i="2"/>
  <c r="D250" i="2"/>
  <c r="L249" i="2"/>
  <c r="I249" i="2"/>
  <c r="H249" i="2"/>
  <c r="G249" i="2"/>
  <c r="D249" i="2"/>
  <c r="L248" i="2"/>
  <c r="I248" i="2"/>
  <c r="H248" i="2"/>
  <c r="G248" i="2"/>
  <c r="D248" i="2"/>
  <c r="L247" i="2"/>
  <c r="I247" i="2"/>
  <c r="H247" i="2"/>
  <c r="G247" i="2"/>
  <c r="D247" i="2"/>
  <c r="L246" i="2"/>
  <c r="I246" i="2"/>
  <c r="H246" i="2"/>
  <c r="G246" i="2"/>
  <c r="D246" i="2"/>
  <c r="L245" i="2"/>
  <c r="I245" i="2"/>
  <c r="H245" i="2"/>
  <c r="G245" i="2"/>
  <c r="D245" i="2"/>
  <c r="L244" i="2"/>
  <c r="I244" i="2"/>
  <c r="H244" i="2"/>
  <c r="G244" i="2"/>
  <c r="D244" i="2"/>
  <c r="L243" i="2"/>
  <c r="I243" i="2"/>
  <c r="H243" i="2"/>
  <c r="G243" i="2"/>
  <c r="D243" i="2"/>
  <c r="L242" i="2"/>
  <c r="I242" i="2"/>
  <c r="H242" i="2"/>
  <c r="G242" i="2"/>
  <c r="D242" i="2"/>
  <c r="L241" i="2"/>
  <c r="I241" i="2"/>
  <c r="H241" i="2"/>
  <c r="G241" i="2"/>
  <c r="D241" i="2"/>
  <c r="L240" i="2"/>
  <c r="I240" i="2"/>
  <c r="H240" i="2"/>
  <c r="G240" i="2"/>
  <c r="D240" i="2"/>
  <c r="L239" i="2"/>
  <c r="I239" i="2"/>
  <c r="H239" i="2"/>
  <c r="G239" i="2"/>
  <c r="D239" i="2"/>
  <c r="L238" i="2"/>
  <c r="I238" i="2"/>
  <c r="H238" i="2"/>
  <c r="G238" i="2"/>
  <c r="D238" i="2"/>
  <c r="L237" i="2"/>
  <c r="I237" i="2"/>
  <c r="H237" i="2"/>
  <c r="G237" i="2"/>
  <c r="D237" i="2"/>
  <c r="L236" i="2"/>
  <c r="I236" i="2"/>
  <c r="H236" i="2"/>
  <c r="G236" i="2"/>
  <c r="D236" i="2"/>
  <c r="L235" i="2"/>
  <c r="I235" i="2"/>
  <c r="H235" i="2"/>
  <c r="G235" i="2"/>
  <c r="D235" i="2"/>
  <c r="L234" i="2"/>
  <c r="I234" i="2"/>
  <c r="H234" i="2"/>
  <c r="G234" i="2"/>
  <c r="D234" i="2"/>
  <c r="L233" i="2"/>
  <c r="I233" i="2"/>
  <c r="H233" i="2"/>
  <c r="G233" i="2"/>
  <c r="D233" i="2"/>
  <c r="L232" i="2"/>
  <c r="I232" i="2"/>
  <c r="H232" i="2"/>
  <c r="G232" i="2"/>
  <c r="D232" i="2"/>
  <c r="L231" i="2"/>
  <c r="I231" i="2"/>
  <c r="H231" i="2"/>
  <c r="G231" i="2"/>
  <c r="D231" i="2"/>
  <c r="L230" i="2"/>
  <c r="I230" i="2"/>
  <c r="H230" i="2"/>
  <c r="G230" i="2"/>
  <c r="D230" i="2"/>
  <c r="L229" i="2"/>
  <c r="I229" i="2"/>
  <c r="H229" i="2"/>
  <c r="G229" i="2"/>
  <c r="D229" i="2"/>
  <c r="L228" i="2"/>
  <c r="I228" i="2"/>
  <c r="H228" i="2"/>
  <c r="G228" i="2"/>
  <c r="D228" i="2"/>
  <c r="L227" i="2"/>
  <c r="I227" i="2"/>
  <c r="H227" i="2"/>
  <c r="G227" i="2"/>
  <c r="D227" i="2"/>
  <c r="L226" i="2"/>
  <c r="I226" i="2"/>
  <c r="H226" i="2"/>
  <c r="G226" i="2"/>
  <c r="D226" i="2"/>
  <c r="L225" i="2"/>
  <c r="I225" i="2"/>
  <c r="H225" i="2"/>
  <c r="G225" i="2"/>
  <c r="D225" i="2"/>
  <c r="L224" i="2"/>
  <c r="I224" i="2"/>
  <c r="H224" i="2"/>
  <c r="G224" i="2"/>
  <c r="D224" i="2"/>
  <c r="L223" i="2"/>
  <c r="I223" i="2"/>
  <c r="H223" i="2"/>
  <c r="G223" i="2"/>
  <c r="D223" i="2"/>
  <c r="L222" i="2"/>
  <c r="I222" i="2"/>
  <c r="H222" i="2"/>
  <c r="G222" i="2"/>
  <c r="D222" i="2"/>
  <c r="L221" i="2"/>
  <c r="I221" i="2"/>
  <c r="H221" i="2"/>
  <c r="G221" i="2"/>
  <c r="D221" i="2"/>
  <c r="L220" i="2"/>
  <c r="I220" i="2"/>
  <c r="H220" i="2"/>
  <c r="G220" i="2"/>
  <c r="D220" i="2"/>
  <c r="L219" i="2"/>
  <c r="I219" i="2"/>
  <c r="H219" i="2"/>
  <c r="G219" i="2"/>
  <c r="D219" i="2"/>
  <c r="L218" i="2"/>
  <c r="I218" i="2"/>
  <c r="H218" i="2"/>
  <c r="G218" i="2"/>
  <c r="D218" i="2"/>
  <c r="L217" i="2"/>
  <c r="I217" i="2"/>
  <c r="H217" i="2"/>
  <c r="G217" i="2"/>
  <c r="D217" i="2"/>
  <c r="L216" i="2"/>
  <c r="I216" i="2"/>
  <c r="H216" i="2"/>
  <c r="G216" i="2"/>
  <c r="D216" i="2"/>
  <c r="L215" i="2"/>
  <c r="I215" i="2"/>
  <c r="H215" i="2"/>
  <c r="G215" i="2"/>
  <c r="D215" i="2"/>
  <c r="L214" i="2"/>
  <c r="I214" i="2"/>
  <c r="H214" i="2"/>
  <c r="G214" i="2"/>
  <c r="D214" i="2"/>
  <c r="L213" i="2"/>
  <c r="I213" i="2"/>
  <c r="H213" i="2"/>
  <c r="G213" i="2"/>
  <c r="D213" i="2"/>
  <c r="L212" i="2"/>
  <c r="I212" i="2"/>
  <c r="H212" i="2"/>
  <c r="G212" i="2"/>
  <c r="D212" i="2"/>
  <c r="L211" i="2"/>
  <c r="I211" i="2"/>
  <c r="H211" i="2"/>
  <c r="G211" i="2"/>
  <c r="D211" i="2"/>
  <c r="L210" i="2"/>
  <c r="I210" i="2"/>
  <c r="H210" i="2"/>
  <c r="G210" i="2"/>
  <c r="D210" i="2"/>
  <c r="L209" i="2"/>
  <c r="I209" i="2"/>
  <c r="H209" i="2"/>
  <c r="G209" i="2"/>
  <c r="D209" i="2"/>
  <c r="L208" i="2"/>
  <c r="I208" i="2"/>
  <c r="H208" i="2"/>
  <c r="G208" i="2"/>
  <c r="D208" i="2"/>
  <c r="L207" i="2"/>
  <c r="I207" i="2"/>
  <c r="H207" i="2"/>
  <c r="G207" i="2"/>
  <c r="D207" i="2"/>
  <c r="L206" i="2"/>
  <c r="I206" i="2"/>
  <c r="H206" i="2"/>
  <c r="G206" i="2"/>
  <c r="D206" i="2"/>
  <c r="L205" i="2"/>
  <c r="I205" i="2"/>
  <c r="H205" i="2"/>
  <c r="G205" i="2"/>
  <c r="D205" i="2"/>
  <c r="L204" i="2"/>
  <c r="I204" i="2"/>
  <c r="H204" i="2"/>
  <c r="G204" i="2"/>
  <c r="D204" i="2"/>
  <c r="L203" i="2"/>
  <c r="I203" i="2"/>
  <c r="H203" i="2"/>
  <c r="G203" i="2"/>
  <c r="D203" i="2"/>
  <c r="L202" i="2"/>
  <c r="I202" i="2"/>
  <c r="H202" i="2"/>
  <c r="G202" i="2"/>
  <c r="D202" i="2"/>
  <c r="L201" i="2"/>
  <c r="I201" i="2"/>
  <c r="H201" i="2"/>
  <c r="G201" i="2"/>
  <c r="D201" i="2"/>
  <c r="L200" i="2"/>
  <c r="I200" i="2"/>
  <c r="H200" i="2"/>
  <c r="G200" i="2"/>
  <c r="D200" i="2"/>
  <c r="L199" i="2"/>
  <c r="I199" i="2"/>
  <c r="H199" i="2"/>
  <c r="G199" i="2"/>
  <c r="D199" i="2"/>
  <c r="L198" i="2"/>
  <c r="I198" i="2"/>
  <c r="H198" i="2"/>
  <c r="G198" i="2"/>
  <c r="D198" i="2"/>
  <c r="L197" i="2"/>
  <c r="I197" i="2"/>
  <c r="H197" i="2"/>
  <c r="G197" i="2"/>
  <c r="D197" i="2"/>
  <c r="L196" i="2"/>
  <c r="I196" i="2"/>
  <c r="H196" i="2"/>
  <c r="G196" i="2"/>
  <c r="D196" i="2"/>
  <c r="L195" i="2"/>
  <c r="I195" i="2"/>
  <c r="H195" i="2"/>
  <c r="G195" i="2"/>
  <c r="D195" i="2"/>
  <c r="L194" i="2"/>
  <c r="I194" i="2"/>
  <c r="H194" i="2"/>
  <c r="G194" i="2"/>
  <c r="D194" i="2"/>
  <c r="L193" i="2"/>
  <c r="I193" i="2"/>
  <c r="H193" i="2"/>
  <c r="G193" i="2"/>
  <c r="D193" i="2"/>
  <c r="L192" i="2"/>
  <c r="I192" i="2"/>
  <c r="H192" i="2"/>
  <c r="G192" i="2"/>
  <c r="D192" i="2"/>
  <c r="L191" i="2"/>
  <c r="I191" i="2"/>
  <c r="H191" i="2"/>
  <c r="G191" i="2"/>
  <c r="D191" i="2"/>
  <c r="L190" i="2"/>
  <c r="I190" i="2"/>
  <c r="H190" i="2"/>
  <c r="G190" i="2"/>
  <c r="D190" i="2"/>
  <c r="L189" i="2"/>
  <c r="I189" i="2"/>
  <c r="H189" i="2"/>
  <c r="G189" i="2"/>
  <c r="D189" i="2"/>
  <c r="L188" i="2"/>
  <c r="I188" i="2"/>
  <c r="H188" i="2"/>
  <c r="G188" i="2"/>
  <c r="D188" i="2"/>
  <c r="L187" i="2"/>
  <c r="I187" i="2"/>
  <c r="H187" i="2"/>
  <c r="G187" i="2"/>
  <c r="D187" i="2"/>
  <c r="L186" i="2"/>
  <c r="I186" i="2"/>
  <c r="H186" i="2"/>
  <c r="G186" i="2"/>
  <c r="D186" i="2"/>
  <c r="L185" i="2"/>
  <c r="I185" i="2"/>
  <c r="H185" i="2"/>
  <c r="G185" i="2"/>
  <c r="D185" i="2"/>
  <c r="L184" i="2"/>
  <c r="I184" i="2"/>
  <c r="H184" i="2"/>
  <c r="G184" i="2"/>
  <c r="D184" i="2"/>
  <c r="L183" i="2"/>
  <c r="I183" i="2"/>
  <c r="H183" i="2"/>
  <c r="G183" i="2"/>
  <c r="D183" i="2"/>
  <c r="L182" i="2"/>
  <c r="I182" i="2"/>
  <c r="H182" i="2"/>
  <c r="G182" i="2"/>
  <c r="D182" i="2"/>
  <c r="L181" i="2"/>
  <c r="I181" i="2"/>
  <c r="H181" i="2"/>
  <c r="G181" i="2"/>
  <c r="D181" i="2"/>
  <c r="L180" i="2"/>
  <c r="I180" i="2"/>
  <c r="H180" i="2"/>
  <c r="G180" i="2"/>
  <c r="D180" i="2"/>
  <c r="L179" i="2"/>
  <c r="I179" i="2"/>
  <c r="H179" i="2"/>
  <c r="G179" i="2"/>
  <c r="D179" i="2"/>
  <c r="L178" i="2"/>
  <c r="I178" i="2"/>
  <c r="H178" i="2"/>
  <c r="G178" i="2"/>
  <c r="D178" i="2"/>
  <c r="L177" i="2"/>
  <c r="I177" i="2"/>
  <c r="H177" i="2"/>
  <c r="G177" i="2"/>
  <c r="D177" i="2"/>
  <c r="L176" i="2"/>
  <c r="I176" i="2"/>
  <c r="H176" i="2"/>
  <c r="G176" i="2"/>
  <c r="D176" i="2"/>
  <c r="L175" i="2"/>
  <c r="I175" i="2"/>
  <c r="H175" i="2"/>
  <c r="G175" i="2"/>
  <c r="D175" i="2"/>
  <c r="L174" i="2"/>
  <c r="I174" i="2"/>
  <c r="H174" i="2"/>
  <c r="G174" i="2"/>
  <c r="D174" i="2"/>
  <c r="L173" i="2"/>
  <c r="I173" i="2"/>
  <c r="H173" i="2"/>
  <c r="G173" i="2"/>
  <c r="D173" i="2"/>
  <c r="L172" i="2"/>
  <c r="I172" i="2"/>
  <c r="H172" i="2"/>
  <c r="G172" i="2"/>
  <c r="D172" i="2"/>
  <c r="L171" i="2"/>
  <c r="I171" i="2"/>
  <c r="H171" i="2"/>
  <c r="G171" i="2"/>
  <c r="D171" i="2"/>
  <c r="L170" i="2"/>
  <c r="I170" i="2"/>
  <c r="H170" i="2"/>
  <c r="G170" i="2"/>
  <c r="D170" i="2"/>
  <c r="L169" i="2"/>
  <c r="I169" i="2"/>
  <c r="H169" i="2"/>
  <c r="G169" i="2"/>
  <c r="D169" i="2"/>
  <c r="L168" i="2"/>
  <c r="I168" i="2"/>
  <c r="H168" i="2"/>
  <c r="G168" i="2"/>
  <c r="D168" i="2"/>
  <c r="L167" i="2"/>
  <c r="I167" i="2"/>
  <c r="H167" i="2"/>
  <c r="G167" i="2"/>
  <c r="D167" i="2"/>
  <c r="L166" i="2"/>
  <c r="I166" i="2"/>
  <c r="H166" i="2"/>
  <c r="G166" i="2"/>
  <c r="D166" i="2"/>
  <c r="L165" i="2"/>
  <c r="I165" i="2"/>
  <c r="H165" i="2"/>
  <c r="G165" i="2"/>
  <c r="D165" i="2"/>
  <c r="L164" i="2"/>
  <c r="I164" i="2"/>
  <c r="H164" i="2"/>
  <c r="G164" i="2"/>
  <c r="D164" i="2"/>
  <c r="L163" i="2"/>
  <c r="I163" i="2"/>
  <c r="H163" i="2"/>
  <c r="G163" i="2"/>
  <c r="D163" i="2"/>
  <c r="L162" i="2"/>
  <c r="I162" i="2"/>
  <c r="H162" i="2"/>
  <c r="G162" i="2"/>
  <c r="D162" i="2"/>
  <c r="L161" i="2"/>
  <c r="I161" i="2"/>
  <c r="H161" i="2"/>
  <c r="G161" i="2"/>
  <c r="D161" i="2"/>
  <c r="L160" i="2"/>
  <c r="I160" i="2"/>
  <c r="H160" i="2"/>
  <c r="G160" i="2"/>
  <c r="D160" i="2"/>
  <c r="L159" i="2"/>
  <c r="I159" i="2"/>
  <c r="H159" i="2"/>
  <c r="G159" i="2"/>
  <c r="D159" i="2"/>
  <c r="L158" i="2"/>
  <c r="I158" i="2"/>
  <c r="H158" i="2"/>
  <c r="G158" i="2"/>
  <c r="D158" i="2"/>
  <c r="L157" i="2"/>
  <c r="I157" i="2"/>
  <c r="H157" i="2"/>
  <c r="G157" i="2"/>
  <c r="D157" i="2"/>
  <c r="L156" i="2"/>
  <c r="I156" i="2"/>
  <c r="H156" i="2"/>
  <c r="G156" i="2"/>
  <c r="D156" i="2"/>
  <c r="L155" i="2"/>
  <c r="I155" i="2"/>
  <c r="H155" i="2"/>
  <c r="G155" i="2"/>
  <c r="D155" i="2"/>
  <c r="L154" i="2"/>
  <c r="I154" i="2"/>
  <c r="H154" i="2"/>
  <c r="G154" i="2"/>
  <c r="D154" i="2"/>
  <c r="L153" i="2"/>
  <c r="I153" i="2"/>
  <c r="H153" i="2"/>
  <c r="G153" i="2"/>
  <c r="D153" i="2"/>
  <c r="L152" i="2"/>
  <c r="I152" i="2"/>
  <c r="H152" i="2"/>
  <c r="G152" i="2"/>
  <c r="D152" i="2"/>
  <c r="L151" i="2"/>
  <c r="I151" i="2"/>
  <c r="H151" i="2"/>
  <c r="G151" i="2"/>
  <c r="D151" i="2"/>
  <c r="L150" i="2"/>
  <c r="I150" i="2"/>
  <c r="H150" i="2"/>
  <c r="G150" i="2"/>
  <c r="D150" i="2"/>
  <c r="L149" i="2"/>
  <c r="I149" i="2"/>
  <c r="H149" i="2"/>
  <c r="G149" i="2"/>
  <c r="D149" i="2"/>
  <c r="L148" i="2"/>
  <c r="I148" i="2"/>
  <c r="H148" i="2"/>
  <c r="G148" i="2"/>
  <c r="D148" i="2"/>
  <c r="L147" i="2"/>
  <c r="I147" i="2"/>
  <c r="H147" i="2"/>
  <c r="G147" i="2"/>
  <c r="D147" i="2"/>
  <c r="L146" i="2"/>
  <c r="I146" i="2"/>
  <c r="H146" i="2"/>
  <c r="G146" i="2"/>
  <c r="D146" i="2"/>
  <c r="L145" i="2"/>
  <c r="I145" i="2"/>
  <c r="H145" i="2"/>
  <c r="G145" i="2"/>
  <c r="D145" i="2"/>
  <c r="L144" i="2"/>
  <c r="I144" i="2"/>
  <c r="H144" i="2"/>
  <c r="G144" i="2"/>
  <c r="D144" i="2"/>
  <c r="L143" i="2"/>
  <c r="I143" i="2"/>
  <c r="H143" i="2"/>
  <c r="G143" i="2"/>
  <c r="D143" i="2"/>
  <c r="L142" i="2"/>
  <c r="I142" i="2"/>
  <c r="H142" i="2"/>
  <c r="G142" i="2"/>
  <c r="D142" i="2"/>
  <c r="L141" i="2"/>
  <c r="I141" i="2"/>
  <c r="H141" i="2"/>
  <c r="G141" i="2"/>
  <c r="D141" i="2"/>
  <c r="L140" i="2"/>
  <c r="I140" i="2"/>
  <c r="H140" i="2"/>
  <c r="G140" i="2"/>
  <c r="D140" i="2"/>
  <c r="L139" i="2"/>
  <c r="I139" i="2"/>
  <c r="H139" i="2"/>
  <c r="G139" i="2"/>
  <c r="D139" i="2"/>
  <c r="L138" i="2"/>
  <c r="I138" i="2"/>
  <c r="H138" i="2"/>
  <c r="G138" i="2"/>
  <c r="D138" i="2"/>
  <c r="L137" i="2"/>
  <c r="I137" i="2"/>
  <c r="H137" i="2"/>
  <c r="G137" i="2"/>
  <c r="D137" i="2"/>
  <c r="L136" i="2"/>
  <c r="I136" i="2"/>
  <c r="H136" i="2"/>
  <c r="G136" i="2"/>
  <c r="D136" i="2"/>
  <c r="L135" i="2"/>
  <c r="I135" i="2"/>
  <c r="H135" i="2"/>
  <c r="G135" i="2"/>
  <c r="D135" i="2"/>
  <c r="L134" i="2"/>
  <c r="I134" i="2"/>
  <c r="H134" i="2"/>
  <c r="G134" i="2"/>
  <c r="D134" i="2"/>
  <c r="L133" i="2"/>
  <c r="I133" i="2"/>
  <c r="H133" i="2"/>
  <c r="G133" i="2"/>
  <c r="D133" i="2"/>
  <c r="L132" i="2"/>
  <c r="I132" i="2"/>
  <c r="H132" i="2"/>
  <c r="G132" i="2"/>
  <c r="D132" i="2"/>
  <c r="L131" i="2"/>
  <c r="I131" i="2"/>
  <c r="H131" i="2"/>
  <c r="G131" i="2"/>
  <c r="D131" i="2"/>
  <c r="L130" i="2"/>
  <c r="I130" i="2"/>
  <c r="H130" i="2"/>
  <c r="G130" i="2"/>
  <c r="D130" i="2"/>
  <c r="L129" i="2"/>
  <c r="I129" i="2"/>
  <c r="H129" i="2"/>
  <c r="G129" i="2"/>
  <c r="D129" i="2"/>
  <c r="L128" i="2"/>
  <c r="I128" i="2"/>
  <c r="H128" i="2"/>
  <c r="G128" i="2"/>
  <c r="D128" i="2"/>
  <c r="L127" i="2"/>
  <c r="I127" i="2"/>
  <c r="H127" i="2"/>
  <c r="G127" i="2"/>
  <c r="D127" i="2"/>
  <c r="L126" i="2"/>
  <c r="I126" i="2"/>
  <c r="H126" i="2"/>
  <c r="G126" i="2"/>
  <c r="D126" i="2"/>
  <c r="L125" i="2"/>
  <c r="I125" i="2"/>
  <c r="H125" i="2"/>
  <c r="G125" i="2"/>
  <c r="D125" i="2"/>
  <c r="L124" i="2"/>
  <c r="I124" i="2"/>
  <c r="H124" i="2"/>
  <c r="G124" i="2"/>
  <c r="D124" i="2"/>
  <c r="L123" i="2"/>
  <c r="I123" i="2"/>
  <c r="H123" i="2"/>
  <c r="G123" i="2"/>
  <c r="D123" i="2"/>
  <c r="L122" i="2"/>
  <c r="I122" i="2"/>
  <c r="H122" i="2"/>
  <c r="G122" i="2"/>
  <c r="D122" i="2"/>
  <c r="L121" i="2"/>
  <c r="I121" i="2"/>
  <c r="H121" i="2"/>
  <c r="G121" i="2"/>
  <c r="D121" i="2"/>
  <c r="L120" i="2"/>
  <c r="I120" i="2"/>
  <c r="H120" i="2"/>
  <c r="G120" i="2"/>
  <c r="D120" i="2"/>
  <c r="L119" i="2"/>
  <c r="I119" i="2"/>
  <c r="H119" i="2"/>
  <c r="G119" i="2"/>
  <c r="D119" i="2"/>
  <c r="L118" i="2"/>
  <c r="I118" i="2"/>
  <c r="H118" i="2"/>
  <c r="G118" i="2"/>
  <c r="D118" i="2"/>
  <c r="L117" i="2"/>
  <c r="I117" i="2"/>
  <c r="H117" i="2"/>
  <c r="G117" i="2"/>
  <c r="D117" i="2"/>
  <c r="L116" i="2"/>
  <c r="I116" i="2"/>
  <c r="H116" i="2"/>
  <c r="G116" i="2"/>
  <c r="D116" i="2"/>
  <c r="L115" i="2"/>
  <c r="I115" i="2"/>
  <c r="H115" i="2"/>
  <c r="G115" i="2"/>
  <c r="D115" i="2"/>
  <c r="L114" i="2"/>
  <c r="I114" i="2"/>
  <c r="H114" i="2"/>
  <c r="G114" i="2"/>
  <c r="D114" i="2"/>
  <c r="L113" i="2"/>
  <c r="I113" i="2"/>
  <c r="H113" i="2"/>
  <c r="G113" i="2"/>
  <c r="D113" i="2"/>
  <c r="L112" i="2"/>
  <c r="I112" i="2"/>
  <c r="H112" i="2"/>
  <c r="G112" i="2"/>
  <c r="D112" i="2"/>
  <c r="L111" i="2"/>
  <c r="I111" i="2"/>
  <c r="H111" i="2"/>
  <c r="G111" i="2"/>
  <c r="D111" i="2"/>
  <c r="L110" i="2"/>
  <c r="I110" i="2"/>
  <c r="H110" i="2"/>
  <c r="G110" i="2"/>
  <c r="D110" i="2"/>
  <c r="L109" i="2"/>
  <c r="I109" i="2"/>
  <c r="H109" i="2"/>
  <c r="G109" i="2"/>
  <c r="D109" i="2"/>
  <c r="L108" i="2"/>
  <c r="I108" i="2"/>
  <c r="H108" i="2"/>
  <c r="G108" i="2"/>
  <c r="D108" i="2"/>
  <c r="L107" i="2"/>
  <c r="I107" i="2"/>
  <c r="H107" i="2"/>
  <c r="G107" i="2"/>
  <c r="D107" i="2"/>
  <c r="L106" i="2"/>
  <c r="I106" i="2"/>
  <c r="H106" i="2"/>
  <c r="G106" i="2"/>
  <c r="D106" i="2"/>
  <c r="L105" i="2"/>
  <c r="I105" i="2"/>
  <c r="H105" i="2"/>
  <c r="G105" i="2"/>
  <c r="D105" i="2"/>
  <c r="L104" i="2"/>
  <c r="I104" i="2"/>
  <c r="H104" i="2"/>
  <c r="G104" i="2"/>
  <c r="D104" i="2"/>
  <c r="L103" i="2"/>
  <c r="I103" i="2"/>
  <c r="H103" i="2"/>
  <c r="G103" i="2"/>
  <c r="D103" i="2"/>
  <c r="L102" i="2"/>
  <c r="I102" i="2"/>
  <c r="H102" i="2"/>
  <c r="G102" i="2"/>
  <c r="D102" i="2"/>
  <c r="L101" i="2"/>
  <c r="I101" i="2"/>
  <c r="H101" i="2"/>
  <c r="G101" i="2"/>
  <c r="D101" i="2"/>
  <c r="L100" i="2"/>
  <c r="I100" i="2"/>
  <c r="H100" i="2"/>
  <c r="G100" i="2"/>
  <c r="D100" i="2"/>
  <c r="L99" i="2"/>
  <c r="I99" i="2"/>
  <c r="H99" i="2"/>
  <c r="G99" i="2"/>
  <c r="D99" i="2"/>
  <c r="L98" i="2"/>
  <c r="I98" i="2"/>
  <c r="H98" i="2"/>
  <c r="G98" i="2"/>
  <c r="D98" i="2"/>
  <c r="L97" i="2"/>
  <c r="I97" i="2"/>
  <c r="H97" i="2"/>
  <c r="G97" i="2"/>
  <c r="D97" i="2"/>
  <c r="L96" i="2"/>
  <c r="I96" i="2"/>
  <c r="H96" i="2"/>
  <c r="G96" i="2"/>
  <c r="D96" i="2"/>
  <c r="L95" i="2"/>
  <c r="I95" i="2"/>
  <c r="H95" i="2"/>
  <c r="G95" i="2"/>
  <c r="D95" i="2"/>
  <c r="L94" i="2"/>
  <c r="I94" i="2"/>
  <c r="H94" i="2"/>
  <c r="G94" i="2"/>
  <c r="D94" i="2"/>
  <c r="L93" i="2"/>
  <c r="I93" i="2"/>
  <c r="H93" i="2"/>
  <c r="G93" i="2"/>
  <c r="D93" i="2"/>
  <c r="L92" i="2"/>
  <c r="I92" i="2"/>
  <c r="H92" i="2"/>
  <c r="G92" i="2"/>
  <c r="D92" i="2"/>
  <c r="L91" i="2"/>
  <c r="I91" i="2"/>
  <c r="H91" i="2"/>
  <c r="G91" i="2"/>
  <c r="D91" i="2"/>
  <c r="L90" i="2"/>
  <c r="I90" i="2"/>
  <c r="H90" i="2"/>
  <c r="G90" i="2"/>
  <c r="D90" i="2"/>
  <c r="L89" i="2"/>
  <c r="I89" i="2"/>
  <c r="H89" i="2"/>
  <c r="G89" i="2"/>
  <c r="D89" i="2"/>
  <c r="L88" i="2"/>
  <c r="I88" i="2"/>
  <c r="H88" i="2"/>
  <c r="G88" i="2"/>
  <c r="D88" i="2"/>
  <c r="L87" i="2"/>
  <c r="I87" i="2"/>
  <c r="H87" i="2"/>
  <c r="G87" i="2"/>
  <c r="D87" i="2"/>
  <c r="L86" i="2"/>
  <c r="I86" i="2"/>
  <c r="H86" i="2"/>
  <c r="G86" i="2"/>
  <c r="D86" i="2"/>
  <c r="L85" i="2"/>
  <c r="I85" i="2"/>
  <c r="H85" i="2"/>
  <c r="G85" i="2"/>
  <c r="D85" i="2"/>
  <c r="L84" i="2"/>
  <c r="I84" i="2"/>
  <c r="H84" i="2"/>
  <c r="G84" i="2"/>
  <c r="D84" i="2"/>
  <c r="L83" i="2"/>
  <c r="I83" i="2"/>
  <c r="H83" i="2"/>
  <c r="G83" i="2"/>
  <c r="D83" i="2"/>
  <c r="L82" i="2"/>
  <c r="I82" i="2"/>
  <c r="H82" i="2"/>
  <c r="G82" i="2"/>
  <c r="D82" i="2"/>
  <c r="L81" i="2"/>
  <c r="I81" i="2"/>
  <c r="H81" i="2"/>
  <c r="G81" i="2"/>
  <c r="D81" i="2"/>
  <c r="L80" i="2"/>
  <c r="I80" i="2"/>
  <c r="H80" i="2"/>
  <c r="G80" i="2"/>
  <c r="D80" i="2"/>
  <c r="L79" i="2"/>
  <c r="I79" i="2"/>
  <c r="H79" i="2"/>
  <c r="G79" i="2"/>
  <c r="D79" i="2"/>
  <c r="L78" i="2"/>
  <c r="I78" i="2"/>
  <c r="H78" i="2"/>
  <c r="G78" i="2"/>
  <c r="D78" i="2"/>
  <c r="L77" i="2"/>
  <c r="I77" i="2"/>
  <c r="H77" i="2"/>
  <c r="G77" i="2"/>
  <c r="D77" i="2"/>
  <c r="L76" i="2"/>
  <c r="I76" i="2"/>
  <c r="H76" i="2"/>
  <c r="G76" i="2"/>
  <c r="D76" i="2"/>
  <c r="L75" i="2"/>
  <c r="I75" i="2"/>
  <c r="H75" i="2"/>
  <c r="G75" i="2"/>
  <c r="D75" i="2"/>
  <c r="L74" i="2"/>
  <c r="I74" i="2"/>
  <c r="H74" i="2"/>
  <c r="G74" i="2"/>
  <c r="D74" i="2"/>
  <c r="L73" i="2"/>
  <c r="I73" i="2"/>
  <c r="H73" i="2"/>
  <c r="G73" i="2"/>
  <c r="D73" i="2"/>
  <c r="L72" i="2"/>
  <c r="I72" i="2"/>
  <c r="H72" i="2"/>
  <c r="G72" i="2"/>
  <c r="D72" i="2"/>
  <c r="L71" i="2"/>
  <c r="I71" i="2"/>
  <c r="H71" i="2"/>
  <c r="G71" i="2"/>
  <c r="D71" i="2"/>
  <c r="L70" i="2"/>
  <c r="I70" i="2"/>
  <c r="H70" i="2"/>
  <c r="G70" i="2"/>
  <c r="D70" i="2"/>
  <c r="L69" i="2"/>
  <c r="I69" i="2"/>
  <c r="H69" i="2"/>
  <c r="G69" i="2"/>
  <c r="D69" i="2"/>
  <c r="L68" i="2"/>
  <c r="I68" i="2"/>
  <c r="H68" i="2"/>
  <c r="G68" i="2"/>
  <c r="D68" i="2"/>
  <c r="L67" i="2"/>
  <c r="I67" i="2"/>
  <c r="H67" i="2"/>
  <c r="G67" i="2"/>
  <c r="D67" i="2"/>
  <c r="L66" i="2"/>
  <c r="I66" i="2"/>
  <c r="H66" i="2"/>
  <c r="G66" i="2"/>
  <c r="D66" i="2"/>
  <c r="L65" i="2"/>
  <c r="I65" i="2"/>
  <c r="H65" i="2"/>
  <c r="G65" i="2"/>
  <c r="D65" i="2"/>
  <c r="L64" i="2"/>
  <c r="I64" i="2"/>
  <c r="H64" i="2"/>
  <c r="G64" i="2"/>
  <c r="D64" i="2"/>
  <c r="L63" i="2"/>
  <c r="I63" i="2"/>
  <c r="H63" i="2"/>
  <c r="G63" i="2"/>
  <c r="D63" i="2"/>
  <c r="L62" i="2"/>
  <c r="I62" i="2"/>
  <c r="H62" i="2"/>
  <c r="G62" i="2"/>
  <c r="D62" i="2"/>
  <c r="L61" i="2"/>
  <c r="I61" i="2"/>
  <c r="H61" i="2"/>
  <c r="G61" i="2"/>
  <c r="D61" i="2"/>
  <c r="L60" i="2"/>
  <c r="I60" i="2"/>
  <c r="H60" i="2"/>
  <c r="G60" i="2"/>
  <c r="D60" i="2"/>
  <c r="L59" i="2"/>
  <c r="I59" i="2"/>
  <c r="H59" i="2"/>
  <c r="G59" i="2"/>
  <c r="D59" i="2"/>
  <c r="L58" i="2"/>
  <c r="I58" i="2"/>
  <c r="H58" i="2"/>
  <c r="G58" i="2"/>
  <c r="D58" i="2"/>
  <c r="L57" i="2"/>
  <c r="I57" i="2"/>
  <c r="H57" i="2"/>
  <c r="G57" i="2"/>
  <c r="D57" i="2"/>
  <c r="L56" i="2"/>
  <c r="I56" i="2"/>
  <c r="H56" i="2"/>
  <c r="G56" i="2"/>
  <c r="D56" i="2"/>
  <c r="L55" i="2"/>
  <c r="I55" i="2"/>
  <c r="H55" i="2"/>
  <c r="G55" i="2"/>
  <c r="D55" i="2"/>
  <c r="L54" i="2"/>
  <c r="I54" i="2"/>
  <c r="H54" i="2"/>
  <c r="G54" i="2"/>
  <c r="D54" i="2"/>
  <c r="L53" i="2"/>
  <c r="I53" i="2"/>
  <c r="H53" i="2"/>
  <c r="G53" i="2"/>
  <c r="D53" i="2"/>
  <c r="L52" i="2"/>
  <c r="I52" i="2"/>
  <c r="H52" i="2"/>
  <c r="G52" i="2"/>
  <c r="D52" i="2"/>
  <c r="L51" i="2"/>
  <c r="I51" i="2"/>
  <c r="H51" i="2"/>
  <c r="G51" i="2"/>
  <c r="D51" i="2"/>
  <c r="L50" i="2"/>
  <c r="I50" i="2"/>
  <c r="H50" i="2"/>
  <c r="G50" i="2"/>
  <c r="D50" i="2"/>
  <c r="L49" i="2"/>
  <c r="I49" i="2"/>
  <c r="H49" i="2"/>
  <c r="G49" i="2"/>
  <c r="D49" i="2"/>
  <c r="L48" i="2"/>
  <c r="I48" i="2"/>
  <c r="H48" i="2"/>
  <c r="G48" i="2"/>
  <c r="D48" i="2"/>
  <c r="L47" i="2"/>
  <c r="I47" i="2"/>
  <c r="H47" i="2"/>
  <c r="G47" i="2"/>
  <c r="D47" i="2"/>
  <c r="L46" i="2"/>
  <c r="I46" i="2"/>
  <c r="H46" i="2"/>
  <c r="G46" i="2"/>
  <c r="D46" i="2"/>
  <c r="L45" i="2"/>
  <c r="I45" i="2"/>
  <c r="H45" i="2"/>
  <c r="G45" i="2"/>
  <c r="D45" i="2"/>
  <c r="L44" i="2"/>
  <c r="I44" i="2"/>
  <c r="H44" i="2"/>
  <c r="G44" i="2"/>
  <c r="D44" i="2"/>
  <c r="L43" i="2"/>
  <c r="I43" i="2"/>
  <c r="H43" i="2"/>
  <c r="G43" i="2"/>
  <c r="D43" i="2"/>
  <c r="L42" i="2"/>
  <c r="I42" i="2"/>
  <c r="H42" i="2"/>
  <c r="G42" i="2"/>
  <c r="D42" i="2"/>
  <c r="L41" i="2"/>
  <c r="I41" i="2"/>
  <c r="H41" i="2"/>
  <c r="G41" i="2"/>
  <c r="D41" i="2"/>
  <c r="L40" i="2"/>
  <c r="I40" i="2"/>
  <c r="H40" i="2"/>
  <c r="G40" i="2"/>
  <c r="D40" i="2"/>
  <c r="L39" i="2"/>
  <c r="I39" i="2"/>
  <c r="H39" i="2"/>
  <c r="G39" i="2"/>
  <c r="D39" i="2"/>
  <c r="L38" i="2"/>
  <c r="I38" i="2"/>
  <c r="H38" i="2"/>
  <c r="G38" i="2"/>
  <c r="D38" i="2"/>
  <c r="L37" i="2"/>
  <c r="I37" i="2"/>
  <c r="H37" i="2"/>
  <c r="G37" i="2"/>
  <c r="D37" i="2"/>
  <c r="L36" i="2"/>
  <c r="I36" i="2"/>
  <c r="H36" i="2"/>
  <c r="G36" i="2"/>
  <c r="D36" i="2"/>
  <c r="L35" i="2"/>
  <c r="I35" i="2"/>
  <c r="H35" i="2"/>
  <c r="G35" i="2"/>
  <c r="D35" i="2"/>
  <c r="L34" i="2"/>
  <c r="I34" i="2"/>
  <c r="H34" i="2"/>
  <c r="G34" i="2"/>
  <c r="D34" i="2"/>
  <c r="L33" i="2"/>
  <c r="I33" i="2"/>
  <c r="H33" i="2"/>
  <c r="G33" i="2"/>
  <c r="D33" i="2"/>
  <c r="L32" i="2"/>
  <c r="I32" i="2"/>
  <c r="H32" i="2"/>
  <c r="G32" i="2"/>
  <c r="D32" i="2"/>
  <c r="L31" i="2"/>
  <c r="I31" i="2"/>
  <c r="H31" i="2"/>
  <c r="G31" i="2"/>
  <c r="D31" i="2"/>
  <c r="L30" i="2"/>
  <c r="I30" i="2"/>
  <c r="H30" i="2"/>
  <c r="G30" i="2"/>
  <c r="D30" i="2"/>
  <c r="L29" i="2"/>
  <c r="I29" i="2"/>
  <c r="H29" i="2"/>
  <c r="G29" i="2"/>
  <c r="D29" i="2"/>
  <c r="L28" i="2"/>
  <c r="I28" i="2"/>
  <c r="H28" i="2"/>
  <c r="G28" i="2"/>
  <c r="D28" i="2"/>
  <c r="L27" i="2"/>
  <c r="I27" i="2"/>
  <c r="H27" i="2"/>
  <c r="G27" i="2"/>
  <c r="D27" i="2"/>
  <c r="L26" i="2"/>
  <c r="I26" i="2"/>
  <c r="H26" i="2"/>
  <c r="G26" i="2"/>
  <c r="D26" i="2"/>
  <c r="L25" i="2"/>
  <c r="I25" i="2"/>
  <c r="H25" i="2"/>
  <c r="G25" i="2"/>
  <c r="D25" i="2"/>
  <c r="L24" i="2"/>
  <c r="I24" i="2"/>
  <c r="H24" i="2"/>
  <c r="G24" i="2"/>
  <c r="D24" i="2"/>
  <c r="L23" i="2"/>
  <c r="I23" i="2"/>
  <c r="H23" i="2"/>
  <c r="G23" i="2"/>
  <c r="D23" i="2"/>
  <c r="L22" i="2"/>
  <c r="I22" i="2"/>
  <c r="H22" i="2"/>
  <c r="G22" i="2"/>
  <c r="D22" i="2"/>
  <c r="L21" i="2"/>
  <c r="I21" i="2"/>
  <c r="H21" i="2"/>
  <c r="G21" i="2"/>
  <c r="D21" i="2"/>
  <c r="L20" i="2"/>
  <c r="I20" i="2"/>
  <c r="H20" i="2"/>
  <c r="G20" i="2"/>
  <c r="D20" i="2"/>
  <c r="L19" i="2"/>
  <c r="I19" i="2"/>
  <c r="H19" i="2"/>
  <c r="G19" i="2"/>
  <c r="D19" i="2"/>
  <c r="L18" i="2"/>
  <c r="I18" i="2"/>
  <c r="H18" i="2"/>
  <c r="G18" i="2"/>
  <c r="D18" i="2"/>
  <c r="L17" i="2"/>
  <c r="I17" i="2"/>
  <c r="H17" i="2"/>
  <c r="G17" i="2"/>
  <c r="D17" i="2"/>
  <c r="L16" i="2"/>
  <c r="I16" i="2"/>
  <c r="H16" i="2"/>
  <c r="G16" i="2"/>
  <c r="D16" i="2"/>
  <c r="L15" i="2"/>
  <c r="I15" i="2"/>
  <c r="H15" i="2"/>
  <c r="G15" i="2"/>
  <c r="D15" i="2"/>
  <c r="L14" i="2"/>
  <c r="I14" i="2"/>
  <c r="H14" i="2"/>
  <c r="G14" i="2"/>
  <c r="D14" i="2"/>
  <c r="L13" i="2"/>
  <c r="I13" i="2"/>
  <c r="H13" i="2"/>
  <c r="G13" i="2"/>
  <c r="D13" i="2"/>
  <c r="L12" i="2"/>
  <c r="I12" i="2"/>
  <c r="H12" i="2"/>
  <c r="G12" i="2"/>
  <c r="D12" i="2"/>
  <c r="L11" i="2"/>
  <c r="I11" i="2"/>
  <c r="H11" i="2"/>
  <c r="G11" i="2"/>
  <c r="D11" i="2"/>
  <c r="L10" i="2"/>
  <c r="I10" i="2"/>
  <c r="H10" i="2"/>
  <c r="G10" i="2"/>
  <c r="D10" i="2"/>
  <c r="L9" i="2"/>
  <c r="I9" i="2"/>
  <c r="H9" i="2"/>
  <c r="G9" i="2"/>
  <c r="D9" i="2"/>
  <c r="L8" i="2"/>
  <c r="I8" i="2"/>
  <c r="H8" i="2"/>
  <c r="G8" i="2"/>
  <c r="D8" i="2"/>
  <c r="L7" i="2"/>
  <c r="I7" i="2"/>
  <c r="H7" i="2"/>
  <c r="G7" i="2"/>
  <c r="D7" i="2"/>
  <c r="L6" i="2"/>
  <c r="I6" i="2"/>
  <c r="H6" i="2"/>
  <c r="G6" i="2"/>
  <c r="D6" i="2"/>
  <c r="L5" i="2"/>
  <c r="I5" i="2"/>
  <c r="H5" i="2"/>
  <c r="G5" i="2"/>
  <c r="D5" i="2"/>
  <c r="L4" i="2"/>
  <c r="I4" i="2"/>
  <c r="H4" i="2"/>
  <c r="G4" i="2"/>
  <c r="D4" i="2"/>
  <c r="L3" i="2"/>
  <c r="I3" i="2"/>
  <c r="H3" i="2"/>
  <c r="G3" i="2"/>
  <c r="D3" i="2"/>
  <c r="L2" i="2"/>
  <c r="I2" i="2"/>
  <c r="H2" i="2"/>
  <c r="G2" i="2"/>
  <c r="D2" i="2"/>
  <c r="Z9" i="28"/>
  <c r="X9" i="28"/>
  <c r="Z10" i="27" s="1"/>
  <c r="V9" i="28"/>
  <c r="X10" i="27" s="1"/>
  <c r="T9" i="28"/>
  <c r="V10" i="27" s="1"/>
  <c r="R9" i="28"/>
  <c r="T10" i="27" s="1"/>
  <c r="P9" i="28"/>
  <c r="R10" i="27" s="1"/>
  <c r="N9" i="28"/>
  <c r="P10" i="27" s="1"/>
  <c r="L9" i="28"/>
  <c r="N10" i="27" s="1"/>
  <c r="J9" i="28"/>
  <c r="L10" i="27" s="1"/>
  <c r="H9" i="28"/>
  <c r="AB10" i="27" s="1"/>
  <c r="F9" i="28"/>
  <c r="J10" i="27" s="1"/>
  <c r="D9" i="28"/>
  <c r="H10" i="27" s="1"/>
  <c r="G10" i="27" s="1"/>
  <c r="Z8" i="28"/>
  <c r="X8" i="28"/>
  <c r="Z9" i="27" s="1"/>
  <c r="V8" i="28"/>
  <c r="X9" i="27" s="1"/>
  <c r="T8" i="28"/>
  <c r="V9" i="27" s="1"/>
  <c r="R8" i="28"/>
  <c r="T9" i="27" s="1"/>
  <c r="P8" i="28"/>
  <c r="R9" i="27" s="1"/>
  <c r="N8" i="28"/>
  <c r="P9" i="27" s="1"/>
  <c r="L8" i="28"/>
  <c r="N9" i="27" s="1"/>
  <c r="J8" i="28"/>
  <c r="L9" i="27" s="1"/>
  <c r="H8" i="28"/>
  <c r="AB9" i="27" s="1"/>
  <c r="F8" i="28"/>
  <c r="J9" i="27" s="1"/>
  <c r="D8" i="28"/>
  <c r="H9" i="27" s="1"/>
  <c r="G9" i="27" s="1"/>
  <c r="Z7" i="28"/>
  <c r="X7" i="28"/>
  <c r="Z8" i="27" s="1"/>
  <c r="V7" i="28"/>
  <c r="X8" i="27" s="1"/>
  <c r="T7" i="28"/>
  <c r="V8" i="27" s="1"/>
  <c r="R7" i="28"/>
  <c r="T8" i="27" s="1"/>
  <c r="P7" i="28"/>
  <c r="R8" i="27" s="1"/>
  <c r="N7" i="28"/>
  <c r="P8" i="27" s="1"/>
  <c r="L7" i="28"/>
  <c r="N8" i="27" s="1"/>
  <c r="J7" i="28"/>
  <c r="L8" i="27" s="1"/>
  <c r="H7" i="28"/>
  <c r="AB8" i="27" s="1"/>
  <c r="F7" i="28"/>
  <c r="J8" i="27" s="1"/>
  <c r="D7" i="28"/>
  <c r="H8" i="27" s="1"/>
  <c r="G8" i="27" s="1"/>
  <c r="Z6" i="28"/>
  <c r="X6" i="28"/>
  <c r="Z7" i="27" s="1"/>
  <c r="V6" i="28"/>
  <c r="X7" i="27" s="1"/>
  <c r="T6" i="28"/>
  <c r="V7" i="27" s="1"/>
  <c r="R6" i="28"/>
  <c r="T7" i="27" s="1"/>
  <c r="P6" i="28"/>
  <c r="R7" i="27" s="1"/>
  <c r="N6" i="28"/>
  <c r="P7" i="27" s="1"/>
  <c r="L6" i="28"/>
  <c r="N7" i="27" s="1"/>
  <c r="J6" i="28"/>
  <c r="L7" i="27" s="1"/>
  <c r="H6" i="28"/>
  <c r="AB7" i="27" s="1"/>
  <c r="F6" i="28"/>
  <c r="J7" i="27" s="1"/>
  <c r="D6" i="28"/>
  <c r="H7" i="27" s="1"/>
  <c r="B6" i="28"/>
  <c r="Z5" i="28"/>
  <c r="X5" i="28"/>
  <c r="Z6" i="27" s="1"/>
  <c r="V5" i="28"/>
  <c r="X6" i="27" s="1"/>
  <c r="T5" i="28"/>
  <c r="V6" i="27" s="1"/>
  <c r="R5" i="28"/>
  <c r="T6" i="27" s="1"/>
  <c r="P5" i="28"/>
  <c r="R6" i="27" s="1"/>
  <c r="N5" i="28"/>
  <c r="P6" i="27" s="1"/>
  <c r="L5" i="28"/>
  <c r="N6" i="27" s="1"/>
  <c r="J5" i="28"/>
  <c r="L6" i="27" s="1"/>
  <c r="H5" i="28"/>
  <c r="AB6" i="27" s="1"/>
  <c r="F5" i="28"/>
  <c r="J6" i="27" s="1"/>
  <c r="D5" i="28"/>
  <c r="H6" i="27" s="1"/>
  <c r="G6" i="27" s="1"/>
  <c r="Z4" i="28"/>
  <c r="X4" i="28"/>
  <c r="Z5" i="27" s="1"/>
  <c r="V4" i="28"/>
  <c r="X5" i="27" s="1"/>
  <c r="T4" i="28"/>
  <c r="V5" i="27" s="1"/>
  <c r="R4" i="28"/>
  <c r="T5" i="27" s="1"/>
  <c r="P4" i="28"/>
  <c r="R5" i="27" s="1"/>
  <c r="N4" i="28"/>
  <c r="P5" i="27" s="1"/>
  <c r="L4" i="28"/>
  <c r="N5" i="27" s="1"/>
  <c r="J4" i="28"/>
  <c r="L5" i="27" s="1"/>
  <c r="H4" i="28"/>
  <c r="AB5" i="27" s="1"/>
  <c r="F4" i="28"/>
  <c r="J5" i="27" s="1"/>
  <c r="D4" i="28"/>
  <c r="H5" i="27" s="1"/>
  <c r="G5" i="27" s="1"/>
  <c r="Z3" i="28"/>
  <c r="X3" i="28"/>
  <c r="Z4" i="27" s="1"/>
  <c r="V3" i="28"/>
  <c r="X4" i="27" s="1"/>
  <c r="T3" i="28"/>
  <c r="V4" i="27" s="1"/>
  <c r="R3" i="28"/>
  <c r="T4" i="27" s="1"/>
  <c r="P3" i="28"/>
  <c r="R4" i="27" s="1"/>
  <c r="N3" i="28"/>
  <c r="P4" i="27" s="1"/>
  <c r="L3" i="28"/>
  <c r="N4" i="27" s="1"/>
  <c r="J3" i="28"/>
  <c r="L4" i="27" s="1"/>
  <c r="H3" i="28"/>
  <c r="AB4" i="27" s="1"/>
  <c r="F3" i="28"/>
  <c r="J4" i="27" s="1"/>
  <c r="D3" i="28"/>
  <c r="H4" i="27" s="1"/>
  <c r="G4" i="27" s="1"/>
  <c r="Z2" i="28"/>
  <c r="X2" i="28"/>
  <c r="Z3" i="27" s="1"/>
  <c r="V2" i="28"/>
  <c r="X3" i="27" s="1"/>
  <c r="T2" i="28"/>
  <c r="V3" i="27" s="1"/>
  <c r="R2" i="28"/>
  <c r="T3" i="27" s="1"/>
  <c r="P2" i="28"/>
  <c r="R3" i="27" s="1"/>
  <c r="N2" i="28"/>
  <c r="P3" i="27" s="1"/>
  <c r="L2" i="28"/>
  <c r="N3" i="27" s="1"/>
  <c r="J2" i="28"/>
  <c r="L3" i="27" s="1"/>
  <c r="H2" i="28"/>
  <c r="AB3" i="27" s="1"/>
  <c r="F2" i="28"/>
  <c r="J3" i="27" s="1"/>
  <c r="D2" i="28"/>
  <c r="H3" i="27" s="1"/>
  <c r="G3" i="27" s="1"/>
  <c r="B2" i="28"/>
  <c r="H100" i="31"/>
  <c r="G100" i="31"/>
  <c r="F100" i="31"/>
  <c r="E100" i="31"/>
  <c r="H99" i="31"/>
  <c r="G99" i="31"/>
  <c r="F99" i="31"/>
  <c r="E99" i="31"/>
  <c r="H98" i="31"/>
  <c r="G98" i="31"/>
  <c r="F98" i="31"/>
  <c r="E98" i="31"/>
  <c r="H97" i="31"/>
  <c r="G97" i="31"/>
  <c r="F97" i="31"/>
  <c r="E97" i="31"/>
  <c r="H96" i="31"/>
  <c r="G96" i="31"/>
  <c r="F96" i="31"/>
  <c r="E96" i="31"/>
  <c r="F95" i="31"/>
  <c r="H95" i="31" s="1"/>
  <c r="E95" i="31"/>
  <c r="G95" i="31" s="1"/>
  <c r="F94" i="31"/>
  <c r="H94" i="31" s="1"/>
  <c r="E94" i="31"/>
  <c r="G94" i="31" s="1"/>
  <c r="F93" i="31"/>
  <c r="H93" i="31" s="1"/>
  <c r="E93" i="31"/>
  <c r="G93" i="31" s="1"/>
  <c r="F92" i="31"/>
  <c r="H92" i="31" s="1"/>
  <c r="E92" i="31"/>
  <c r="G92" i="31" s="1"/>
  <c r="H91" i="31"/>
  <c r="G91" i="31"/>
  <c r="F91" i="31"/>
  <c r="E91" i="31"/>
  <c r="F90" i="31"/>
  <c r="H90" i="31" s="1"/>
  <c r="E90" i="31"/>
  <c r="G90" i="31" s="1"/>
  <c r="H89" i="31"/>
  <c r="G89" i="31"/>
  <c r="F89" i="31"/>
  <c r="E89" i="31"/>
  <c r="H88" i="31"/>
  <c r="G88" i="31"/>
  <c r="F88" i="31"/>
  <c r="E88" i="31"/>
  <c r="H87" i="31"/>
  <c r="G87" i="31"/>
  <c r="F87" i="31"/>
  <c r="E87" i="31"/>
  <c r="H86" i="31"/>
  <c r="G86" i="31"/>
  <c r="F86" i="31"/>
  <c r="E86" i="31"/>
  <c r="H85" i="31"/>
  <c r="G85" i="31"/>
  <c r="F85" i="31"/>
  <c r="E85" i="31"/>
  <c r="F84" i="31"/>
  <c r="H84" i="31" s="1"/>
  <c r="E84" i="31"/>
  <c r="G84" i="31" s="1"/>
  <c r="F83" i="31"/>
  <c r="H83" i="31" s="1"/>
  <c r="E83" i="31"/>
  <c r="G83" i="31" s="1"/>
  <c r="F82" i="31"/>
  <c r="H82" i="31" s="1"/>
  <c r="E82" i="31"/>
  <c r="G82" i="31" s="1"/>
  <c r="F81" i="31"/>
  <c r="H81" i="31" s="1"/>
  <c r="E81" i="31"/>
  <c r="G81" i="31" s="1"/>
  <c r="H80" i="31"/>
  <c r="G80" i="31"/>
  <c r="F80" i="31"/>
  <c r="E80" i="31"/>
  <c r="F79" i="31"/>
  <c r="H79" i="31" s="1"/>
  <c r="E79" i="31"/>
  <c r="G79" i="31" s="1"/>
  <c r="H78" i="31"/>
  <c r="G78" i="31"/>
  <c r="F78" i="31"/>
  <c r="E78" i="31"/>
  <c r="H77" i="31"/>
  <c r="G77" i="31"/>
  <c r="F77" i="31"/>
  <c r="E77" i="31"/>
  <c r="H76" i="31"/>
  <c r="G76" i="31"/>
  <c r="F76" i="31"/>
  <c r="E76" i="31"/>
  <c r="H75" i="31"/>
  <c r="G75" i="31"/>
  <c r="F75" i="31"/>
  <c r="E75" i="31"/>
  <c r="H74" i="31"/>
  <c r="G74" i="31"/>
  <c r="F74" i="31"/>
  <c r="E74" i="31"/>
  <c r="F73" i="31"/>
  <c r="H73" i="31" s="1"/>
  <c r="E73" i="31"/>
  <c r="G73" i="31" s="1"/>
  <c r="F72" i="31"/>
  <c r="H72" i="31" s="1"/>
  <c r="E72" i="31"/>
  <c r="G72" i="31" s="1"/>
  <c r="F71" i="31"/>
  <c r="H71" i="31" s="1"/>
  <c r="E71" i="31"/>
  <c r="G71" i="31" s="1"/>
  <c r="F70" i="31"/>
  <c r="H70" i="31" s="1"/>
  <c r="E70" i="31"/>
  <c r="G70" i="31" s="1"/>
  <c r="F69" i="31"/>
  <c r="H69" i="31" s="1"/>
  <c r="E69" i="31"/>
  <c r="G69" i="31" s="1"/>
  <c r="F68" i="31"/>
  <c r="H68" i="31" s="1"/>
  <c r="E68" i="31"/>
  <c r="G68" i="31" s="1"/>
  <c r="H67" i="31"/>
  <c r="G67" i="31"/>
  <c r="F67" i="31"/>
  <c r="E67" i="31"/>
  <c r="H66" i="31"/>
  <c r="G66" i="31"/>
  <c r="F66" i="31"/>
  <c r="E66" i="31"/>
  <c r="H65" i="31"/>
  <c r="G65" i="31"/>
  <c r="F65" i="31"/>
  <c r="E65" i="31"/>
  <c r="H64" i="31"/>
  <c r="G64" i="31"/>
  <c r="F64" i="31"/>
  <c r="E64" i="31"/>
  <c r="H63" i="31"/>
  <c r="F63" i="31"/>
  <c r="E63" i="31"/>
  <c r="G63" i="31" s="1"/>
  <c r="H62" i="31"/>
  <c r="F62" i="31"/>
  <c r="E62" i="31"/>
  <c r="G62" i="31" s="1"/>
  <c r="O6" i="28" s="1"/>
  <c r="Q7" i="27" s="1"/>
  <c r="F61" i="31"/>
  <c r="H61" i="31" s="1"/>
  <c r="E61" i="31"/>
  <c r="G61" i="31" s="1"/>
  <c r="F60" i="31"/>
  <c r="H60" i="31" s="1"/>
  <c r="E60" i="31"/>
  <c r="G60" i="31" s="1"/>
  <c r="F59" i="31"/>
  <c r="H59" i="31" s="1"/>
  <c r="E59" i="31"/>
  <c r="G59" i="31" s="1"/>
  <c r="F58" i="31"/>
  <c r="H58" i="31" s="1"/>
  <c r="E58" i="31"/>
  <c r="G58" i="31" s="1"/>
  <c r="F57" i="31"/>
  <c r="H57" i="31" s="1"/>
  <c r="E57" i="31"/>
  <c r="G57" i="31" s="1"/>
  <c r="H100" i="25"/>
  <c r="G100" i="25"/>
  <c r="F100" i="25"/>
  <c r="E100" i="25"/>
  <c r="H99" i="25"/>
  <c r="G99" i="25"/>
  <c r="F99" i="25"/>
  <c r="E99" i="25"/>
  <c r="H98" i="25"/>
  <c r="G98" i="25"/>
  <c r="F98" i="25"/>
  <c r="E98" i="25"/>
  <c r="H97" i="25"/>
  <c r="G97" i="25"/>
  <c r="F97" i="25"/>
  <c r="E97" i="25"/>
  <c r="H96" i="25"/>
  <c r="F96" i="25"/>
  <c r="E96" i="25"/>
  <c r="G96" i="25" s="1"/>
  <c r="F95" i="25"/>
  <c r="H95" i="25" s="1"/>
  <c r="E95" i="25"/>
  <c r="G95" i="25" s="1"/>
  <c r="F94" i="25"/>
  <c r="H94" i="25" s="1"/>
  <c r="E94" i="25"/>
  <c r="G94" i="25" s="1"/>
  <c r="F93" i="25"/>
  <c r="H93" i="25" s="1"/>
  <c r="E93" i="25"/>
  <c r="G93" i="25" s="1"/>
  <c r="F92" i="25"/>
  <c r="H92" i="25" s="1"/>
  <c r="E92" i="25"/>
  <c r="G92" i="25" s="1"/>
  <c r="H91" i="25"/>
  <c r="F91" i="25"/>
  <c r="E91" i="25"/>
  <c r="G91" i="25" s="1"/>
  <c r="F90" i="25"/>
  <c r="H90" i="25" s="1"/>
  <c r="E90" i="25"/>
  <c r="G90" i="25" s="1"/>
  <c r="H89" i="25"/>
  <c r="G89" i="25"/>
  <c r="F89" i="25"/>
  <c r="E89" i="25"/>
  <c r="H88" i="25"/>
  <c r="G88" i="25"/>
  <c r="F88" i="25"/>
  <c r="E88" i="25"/>
  <c r="H87" i="25"/>
  <c r="G87" i="25"/>
  <c r="F87" i="25"/>
  <c r="E87" i="25"/>
  <c r="H86" i="25"/>
  <c r="G86" i="25"/>
  <c r="F86" i="25"/>
  <c r="E86" i="25"/>
  <c r="F85" i="25"/>
  <c r="H85" i="25" s="1"/>
  <c r="E85" i="25"/>
  <c r="G85" i="25" s="1"/>
  <c r="F84" i="25"/>
  <c r="H84" i="25" s="1"/>
  <c r="E84" i="25"/>
  <c r="G84" i="25" s="1"/>
  <c r="F83" i="25"/>
  <c r="H83" i="25" s="1"/>
  <c r="E83" i="25"/>
  <c r="G83" i="25" s="1"/>
  <c r="G82" i="25"/>
  <c r="F82" i="25"/>
  <c r="H82" i="25" s="1"/>
  <c r="E82" i="25"/>
  <c r="F81" i="25"/>
  <c r="H81" i="25" s="1"/>
  <c r="E81" i="25"/>
  <c r="G81" i="25" s="1"/>
  <c r="G80" i="25"/>
  <c r="F80" i="25"/>
  <c r="H80" i="25" s="1"/>
  <c r="E80" i="25"/>
  <c r="F79" i="25"/>
  <c r="H79" i="25" s="1"/>
  <c r="E79" i="25"/>
  <c r="G79" i="25" s="1"/>
  <c r="H78" i="25"/>
  <c r="G78" i="25"/>
  <c r="F78" i="25"/>
  <c r="E78" i="25"/>
  <c r="H77" i="25"/>
  <c r="W3" i="28" s="1"/>
  <c r="Y4" i="27" s="1"/>
  <c r="G77" i="25"/>
  <c r="F77" i="25"/>
  <c r="E77" i="25"/>
  <c r="H76" i="25"/>
  <c r="G76" i="25"/>
  <c r="F76" i="25"/>
  <c r="E76" i="25"/>
  <c r="H75" i="25"/>
  <c r="S3" i="28" s="1"/>
  <c r="U4" i="27" s="1"/>
  <c r="G75" i="25"/>
  <c r="F75" i="25"/>
  <c r="E75" i="25"/>
  <c r="H74" i="25"/>
  <c r="F74" i="25"/>
  <c r="E74" i="25"/>
  <c r="G74" i="25" s="1"/>
  <c r="F73" i="25"/>
  <c r="H73" i="25" s="1"/>
  <c r="E73" i="25"/>
  <c r="G73" i="25" s="1"/>
  <c r="F72" i="25"/>
  <c r="H72" i="25" s="1"/>
  <c r="E72" i="25"/>
  <c r="G72" i="25" s="1"/>
  <c r="F71" i="25"/>
  <c r="H71" i="25" s="1"/>
  <c r="E71" i="25"/>
  <c r="G71" i="25" s="1"/>
  <c r="F70" i="25"/>
  <c r="H70" i="25" s="1"/>
  <c r="E70" i="25"/>
  <c r="G70" i="25" s="1"/>
  <c r="F69" i="25"/>
  <c r="H69" i="25" s="1"/>
  <c r="E69" i="25"/>
  <c r="G69" i="25" s="1"/>
  <c r="F68" i="25"/>
  <c r="H68" i="25" s="1"/>
  <c r="E68" i="25"/>
  <c r="G68" i="25" s="1"/>
  <c r="F67" i="25"/>
  <c r="H67" i="25" s="1"/>
  <c r="E67" i="25"/>
  <c r="G67" i="25" s="1"/>
  <c r="F66" i="25"/>
  <c r="H66" i="25" s="1"/>
  <c r="E66" i="25"/>
  <c r="G66" i="25" s="1"/>
  <c r="F65" i="25"/>
  <c r="H65" i="25" s="1"/>
  <c r="E65" i="25"/>
  <c r="G65" i="25" s="1"/>
  <c r="F64" i="25"/>
  <c r="H64" i="25" s="1"/>
  <c r="E64" i="25"/>
  <c r="G64" i="25" s="1"/>
  <c r="F63" i="25"/>
  <c r="H63" i="25" s="1"/>
  <c r="E63" i="25"/>
  <c r="G63" i="25" s="1"/>
  <c r="F62" i="25"/>
  <c r="H62" i="25" s="1"/>
  <c r="E62" i="25"/>
  <c r="G62" i="25" s="1"/>
  <c r="F61" i="25"/>
  <c r="H61" i="25" s="1"/>
  <c r="E61" i="25"/>
  <c r="G61" i="25" s="1"/>
  <c r="F60" i="25"/>
  <c r="H60" i="25" s="1"/>
  <c r="E60" i="25"/>
  <c r="G60" i="25" s="1"/>
  <c r="F59" i="25"/>
  <c r="H59" i="25" s="1"/>
  <c r="E59" i="25"/>
  <c r="G59" i="25" s="1"/>
  <c r="F58" i="25"/>
  <c r="H58" i="25" s="1"/>
  <c r="E58" i="25"/>
  <c r="G58" i="25" s="1"/>
  <c r="F57" i="25"/>
  <c r="H57" i="25" s="1"/>
  <c r="E57" i="25"/>
  <c r="G57" i="25" s="1"/>
  <c r="AI412" i="22"/>
  <c r="AH412" i="22"/>
  <c r="AG412" i="22"/>
  <c r="AE412" i="22"/>
  <c r="J202" i="22" s="1"/>
  <c r="J400" i="21" s="1"/>
  <c r="AD412" i="22"/>
  <c r="AC412" i="22"/>
  <c r="AB412" i="22"/>
  <c r="AA412" i="22"/>
  <c r="Z412" i="22"/>
  <c r="Y412" i="22"/>
  <c r="AI411" i="22"/>
  <c r="AH411" i="22"/>
  <c r="AG411" i="22"/>
  <c r="AE411" i="22"/>
  <c r="AD411" i="22"/>
  <c r="AC411" i="22"/>
  <c r="AB411" i="22"/>
  <c r="AA411" i="22"/>
  <c r="Z411" i="22"/>
  <c r="Y411" i="22"/>
  <c r="AI410" i="22"/>
  <c r="AH410" i="22"/>
  <c r="AG410" i="22"/>
  <c r="AE410" i="22"/>
  <c r="J200" i="22" s="1"/>
  <c r="J398" i="21" s="1"/>
  <c r="AD410" i="22"/>
  <c r="AC410" i="22"/>
  <c r="AB410" i="22"/>
  <c r="AA410" i="22"/>
  <c r="Z410" i="22"/>
  <c r="Y410" i="22"/>
  <c r="AI409" i="22"/>
  <c r="AH409" i="22"/>
  <c r="AG409" i="22"/>
  <c r="AE409" i="22"/>
  <c r="AD409" i="22"/>
  <c r="AC409" i="22"/>
  <c r="AB409" i="22"/>
  <c r="AA409" i="22"/>
  <c r="Z409" i="22"/>
  <c r="Y409" i="22"/>
  <c r="AI408" i="22"/>
  <c r="AH408" i="22"/>
  <c r="AG408" i="22"/>
  <c r="AE408" i="22"/>
  <c r="J198" i="22" s="1"/>
  <c r="J396" i="21" s="1"/>
  <c r="AD408" i="22"/>
  <c r="AC408" i="22"/>
  <c r="AB408" i="22"/>
  <c r="AA408" i="22"/>
  <c r="Z408" i="22"/>
  <c r="Y408" i="22"/>
  <c r="AI407" i="22"/>
  <c r="AH407" i="22"/>
  <c r="AG407" i="22"/>
  <c r="AE407" i="22"/>
  <c r="AD407" i="22"/>
  <c r="AC407" i="22"/>
  <c r="AB407" i="22"/>
  <c r="AA407" i="22"/>
  <c r="Z407" i="22"/>
  <c r="Y407" i="22"/>
  <c r="AI406" i="22"/>
  <c r="AH406" i="22"/>
  <c r="AG406" i="22"/>
  <c r="AE406" i="22"/>
  <c r="J196" i="22" s="1"/>
  <c r="J394" i="21" s="1"/>
  <c r="AD406" i="22"/>
  <c r="AC406" i="22"/>
  <c r="AB406" i="22"/>
  <c r="AA406" i="22"/>
  <c r="Z406" i="22"/>
  <c r="Y406" i="22"/>
  <c r="AI405" i="22"/>
  <c r="AH405" i="22"/>
  <c r="AG405" i="22"/>
  <c r="AE405" i="22"/>
  <c r="AD405" i="22"/>
  <c r="AC405" i="22"/>
  <c r="AB405" i="22"/>
  <c r="AA405" i="22"/>
  <c r="Z405" i="22"/>
  <c r="Y405" i="22"/>
  <c r="AI404" i="22"/>
  <c r="AH404" i="22"/>
  <c r="AG404" i="22"/>
  <c r="AE404" i="22"/>
  <c r="J194" i="22" s="1"/>
  <c r="J392" i="21" s="1"/>
  <c r="AD404" i="22"/>
  <c r="AC404" i="22"/>
  <c r="AB404" i="22"/>
  <c r="AA404" i="22"/>
  <c r="Z404" i="22"/>
  <c r="Y404" i="22"/>
  <c r="AI403" i="22"/>
  <c r="AH403" i="22"/>
  <c r="AG403" i="22"/>
  <c r="AE403" i="22"/>
  <c r="AD403" i="22"/>
  <c r="AC403" i="22"/>
  <c r="AB403" i="22"/>
  <c r="AA403" i="22"/>
  <c r="Z403" i="22"/>
  <c r="Y403" i="22"/>
  <c r="AI402" i="22"/>
  <c r="V400" i="21" s="1"/>
  <c r="AH402" i="22"/>
  <c r="AG402" i="22"/>
  <c r="AE402" i="22"/>
  <c r="J192" i="22" s="1"/>
  <c r="J390" i="21" s="1"/>
  <c r="AD402" i="22"/>
  <c r="AC402" i="22"/>
  <c r="AB402" i="22"/>
  <c r="AA402" i="22"/>
  <c r="Z402" i="22"/>
  <c r="Y402" i="22"/>
  <c r="AI401" i="22"/>
  <c r="AH401" i="22"/>
  <c r="AG401" i="22"/>
  <c r="AE401" i="22"/>
  <c r="AD401" i="22"/>
  <c r="AC401" i="22"/>
  <c r="AB401" i="22"/>
  <c r="AA401" i="22"/>
  <c r="Z401" i="22"/>
  <c r="Y401" i="22"/>
  <c r="AI400" i="22"/>
  <c r="V398" i="21" s="1"/>
  <c r="AH400" i="22"/>
  <c r="AG400" i="22"/>
  <c r="AE400" i="22"/>
  <c r="J190" i="22" s="1"/>
  <c r="J388" i="21" s="1"/>
  <c r="AD400" i="22"/>
  <c r="AC400" i="22"/>
  <c r="AB400" i="22"/>
  <c r="AA400" i="22"/>
  <c r="Z400" i="22"/>
  <c r="Y400" i="22"/>
  <c r="AI399" i="22"/>
  <c r="AH399" i="22"/>
  <c r="AG399" i="22"/>
  <c r="AE399" i="22"/>
  <c r="AD399" i="22"/>
  <c r="AC399" i="22"/>
  <c r="AB399" i="22"/>
  <c r="AA399" i="22"/>
  <c r="Z399" i="22"/>
  <c r="Y399" i="22"/>
  <c r="AI398" i="22"/>
  <c r="V396" i="21" s="1"/>
  <c r="AH398" i="22"/>
  <c r="AG398" i="22"/>
  <c r="AE398" i="22"/>
  <c r="J188" i="22" s="1"/>
  <c r="J386" i="21" s="1"/>
  <c r="AD398" i="22"/>
  <c r="AC398" i="22"/>
  <c r="AB398" i="22"/>
  <c r="AA398" i="22"/>
  <c r="Z398" i="22"/>
  <c r="Y398" i="22"/>
  <c r="AI397" i="22"/>
  <c r="AH397" i="22"/>
  <c r="AG397" i="22"/>
  <c r="AE397" i="22"/>
  <c r="AD397" i="22"/>
  <c r="AC397" i="22"/>
  <c r="AB397" i="22"/>
  <c r="AA397" i="22"/>
  <c r="Z397" i="22"/>
  <c r="Y397" i="22"/>
  <c r="AI396" i="22"/>
  <c r="V394" i="21" s="1"/>
  <c r="AH396" i="22"/>
  <c r="AG396" i="22"/>
  <c r="AE396" i="22"/>
  <c r="J186" i="22" s="1"/>
  <c r="J384" i="21" s="1"/>
  <c r="AD396" i="22"/>
  <c r="AC396" i="22"/>
  <c r="AB396" i="22"/>
  <c r="AA396" i="22"/>
  <c r="Z396" i="22"/>
  <c r="Y396" i="22"/>
  <c r="AI395" i="22"/>
  <c r="AH395" i="22"/>
  <c r="AG395" i="22"/>
  <c r="AE395" i="22"/>
  <c r="AD395" i="22"/>
  <c r="AC395" i="22"/>
  <c r="AB395" i="22"/>
  <c r="AA395" i="22"/>
  <c r="Z395" i="22"/>
  <c r="Y395" i="22"/>
  <c r="AI394" i="22"/>
  <c r="V392" i="21" s="1"/>
  <c r="AH394" i="22"/>
  <c r="AG394" i="22"/>
  <c r="AE394" i="22"/>
  <c r="J184" i="22" s="1"/>
  <c r="J382" i="21" s="1"/>
  <c r="AD394" i="22"/>
  <c r="AC394" i="22"/>
  <c r="AB394" i="22"/>
  <c r="AA394" i="22"/>
  <c r="Z394" i="22"/>
  <c r="Y394" i="22"/>
  <c r="AI393" i="22"/>
  <c r="AH393" i="22"/>
  <c r="AG393" i="22"/>
  <c r="AE393" i="22"/>
  <c r="AD393" i="22"/>
  <c r="AC393" i="22"/>
  <c r="AB393" i="22"/>
  <c r="AA393" i="22"/>
  <c r="Z393" i="22"/>
  <c r="Y393" i="22"/>
  <c r="AI392" i="22"/>
  <c r="V390" i="21" s="1"/>
  <c r="AH392" i="22"/>
  <c r="AG392" i="22"/>
  <c r="AE392" i="22"/>
  <c r="J182" i="22" s="1"/>
  <c r="J380" i="21" s="1"/>
  <c r="AD392" i="22"/>
  <c r="AC392" i="22"/>
  <c r="AB392" i="22"/>
  <c r="AA392" i="22"/>
  <c r="Z392" i="22"/>
  <c r="Y392" i="22"/>
  <c r="AI391" i="22"/>
  <c r="AH391" i="22"/>
  <c r="AG391" i="22"/>
  <c r="AE391" i="22"/>
  <c r="AD391" i="22"/>
  <c r="AC391" i="22"/>
  <c r="AB391" i="22"/>
  <c r="AA391" i="22"/>
  <c r="Z391" i="22"/>
  <c r="Y391" i="22"/>
  <c r="AI390" i="22"/>
  <c r="V388" i="21" s="1"/>
  <c r="AH390" i="22"/>
  <c r="AG390" i="22"/>
  <c r="AE390" i="22"/>
  <c r="J180" i="22" s="1"/>
  <c r="J378" i="21" s="1"/>
  <c r="AD390" i="22"/>
  <c r="AC390" i="22"/>
  <c r="AB390" i="22"/>
  <c r="AA390" i="22"/>
  <c r="Z390" i="22"/>
  <c r="Y390" i="22"/>
  <c r="AI389" i="22"/>
  <c r="AH389" i="22"/>
  <c r="AG389" i="22"/>
  <c r="AE389" i="22"/>
  <c r="AD389" i="22"/>
  <c r="AC389" i="22"/>
  <c r="AB389" i="22"/>
  <c r="AA389" i="22"/>
  <c r="Z389" i="22"/>
  <c r="Y389" i="22"/>
  <c r="AI388" i="22"/>
  <c r="V386" i="21" s="1"/>
  <c r="AH388" i="22"/>
  <c r="AG388" i="22"/>
  <c r="AE388" i="22"/>
  <c r="J178" i="22" s="1"/>
  <c r="J376" i="21" s="1"/>
  <c r="AD388" i="22"/>
  <c r="AC388" i="22"/>
  <c r="AB388" i="22"/>
  <c r="AA388" i="22"/>
  <c r="Z388" i="22"/>
  <c r="Y388" i="22"/>
  <c r="AI387" i="22"/>
  <c r="AH387" i="22"/>
  <c r="AG387" i="22"/>
  <c r="AE387" i="22"/>
  <c r="AD387" i="22"/>
  <c r="AC387" i="22"/>
  <c r="AB387" i="22"/>
  <c r="AA387" i="22"/>
  <c r="Z387" i="22"/>
  <c r="Y387" i="22"/>
  <c r="AI386" i="22"/>
  <c r="V384" i="21" s="1"/>
  <c r="AH386" i="22"/>
  <c r="AG386" i="22"/>
  <c r="AE386" i="22"/>
  <c r="J176" i="22" s="1"/>
  <c r="J374" i="21" s="1"/>
  <c r="AD386" i="22"/>
  <c r="AC386" i="22"/>
  <c r="AB386" i="22"/>
  <c r="AA386" i="22"/>
  <c r="Z386" i="22"/>
  <c r="Y386" i="22"/>
  <c r="AI385" i="22"/>
  <c r="AH385" i="22"/>
  <c r="AG385" i="22"/>
  <c r="AE385" i="22"/>
  <c r="AD385" i="22"/>
  <c r="AC385" i="22"/>
  <c r="AB385" i="22"/>
  <c r="AA385" i="22"/>
  <c r="Z385" i="22"/>
  <c r="Y385" i="22"/>
  <c r="AI384" i="22"/>
  <c r="V382" i="21" s="1"/>
  <c r="AH384" i="22"/>
  <c r="AG384" i="22"/>
  <c r="AE384" i="22"/>
  <c r="J174" i="22" s="1"/>
  <c r="J372" i="21" s="1"/>
  <c r="AD384" i="22"/>
  <c r="AC384" i="22"/>
  <c r="AB384" i="22"/>
  <c r="AA384" i="22"/>
  <c r="Z384" i="22"/>
  <c r="Y384" i="22"/>
  <c r="AI383" i="22"/>
  <c r="AH383" i="22"/>
  <c r="AG383" i="22"/>
  <c r="AE383" i="22"/>
  <c r="AD383" i="22"/>
  <c r="AC383" i="22"/>
  <c r="AB383" i="22"/>
  <c r="AA383" i="22"/>
  <c r="Z383" i="22"/>
  <c r="Y383" i="22"/>
  <c r="AI382" i="22"/>
  <c r="V380" i="21" s="1"/>
  <c r="AH382" i="22"/>
  <c r="AG382" i="22"/>
  <c r="AE382" i="22"/>
  <c r="J172" i="22" s="1"/>
  <c r="J370" i="21" s="1"/>
  <c r="AD382" i="22"/>
  <c r="AC382" i="22"/>
  <c r="AB382" i="22"/>
  <c r="AA382" i="22"/>
  <c r="Z382" i="22"/>
  <c r="Y382" i="22"/>
  <c r="AI381" i="22"/>
  <c r="AH381" i="22"/>
  <c r="AG381" i="22"/>
  <c r="AE381" i="22"/>
  <c r="AD381" i="22"/>
  <c r="AC381" i="22"/>
  <c r="AB381" i="22"/>
  <c r="AA381" i="22"/>
  <c r="Z381" i="22"/>
  <c r="Y381" i="22"/>
  <c r="AI380" i="22"/>
  <c r="V378" i="21" s="1"/>
  <c r="AH380" i="22"/>
  <c r="AG380" i="22"/>
  <c r="AE380" i="22"/>
  <c r="J170" i="22" s="1"/>
  <c r="J368" i="21" s="1"/>
  <c r="AD380" i="22"/>
  <c r="AC380" i="22"/>
  <c r="AB380" i="22"/>
  <c r="AA380" i="22"/>
  <c r="Z380" i="22"/>
  <c r="Y380" i="22"/>
  <c r="AI379" i="22"/>
  <c r="AH379" i="22"/>
  <c r="AG379" i="22"/>
  <c r="AE379" i="22"/>
  <c r="AD379" i="22"/>
  <c r="AC379" i="22"/>
  <c r="AB379" i="22"/>
  <c r="AA379" i="22"/>
  <c r="Z379" i="22"/>
  <c r="Y379" i="22"/>
  <c r="AI378" i="22"/>
  <c r="V376" i="21" s="1"/>
  <c r="AH378" i="22"/>
  <c r="AG378" i="22"/>
  <c r="AE378" i="22"/>
  <c r="J168" i="22" s="1"/>
  <c r="J366" i="21" s="1"/>
  <c r="AD378" i="22"/>
  <c r="AC378" i="22"/>
  <c r="AB378" i="22"/>
  <c r="AA378" i="22"/>
  <c r="Z378" i="22"/>
  <c r="Y378" i="22"/>
  <c r="AI377" i="22"/>
  <c r="AH377" i="22"/>
  <c r="AG377" i="22"/>
  <c r="AE377" i="22"/>
  <c r="AD377" i="22"/>
  <c r="AC377" i="22"/>
  <c r="AB377" i="22"/>
  <c r="AA377" i="22"/>
  <c r="Z377" i="22"/>
  <c r="Y377" i="22"/>
  <c r="AI376" i="22"/>
  <c r="V374" i="21" s="1"/>
  <c r="AH376" i="22"/>
  <c r="AG376" i="22"/>
  <c r="AE376" i="22"/>
  <c r="J166" i="22" s="1"/>
  <c r="J364" i="21" s="1"/>
  <c r="AD376" i="22"/>
  <c r="AC376" i="22"/>
  <c r="AB376" i="22"/>
  <c r="AA376" i="22"/>
  <c r="Z376" i="22"/>
  <c r="Y376" i="22"/>
  <c r="AI375" i="22"/>
  <c r="AH375" i="22"/>
  <c r="AG375" i="22"/>
  <c r="AE375" i="22"/>
  <c r="AD375" i="22"/>
  <c r="AC375" i="22"/>
  <c r="AB375" i="22"/>
  <c r="AA375" i="22"/>
  <c r="Z375" i="22"/>
  <c r="Y375" i="22"/>
  <c r="AI374" i="22"/>
  <c r="V372" i="21" s="1"/>
  <c r="AH374" i="22"/>
  <c r="AG374" i="22"/>
  <c r="AE374" i="22"/>
  <c r="J164" i="22" s="1"/>
  <c r="J362" i="21" s="1"/>
  <c r="AD374" i="22"/>
  <c r="AC374" i="22"/>
  <c r="AB374" i="22"/>
  <c r="AA374" i="22"/>
  <c r="Z374" i="22"/>
  <c r="Y374" i="22"/>
  <c r="AI373" i="22"/>
  <c r="AH373" i="22"/>
  <c r="AG373" i="22"/>
  <c r="AE373" i="22"/>
  <c r="AD373" i="22"/>
  <c r="AC373" i="22"/>
  <c r="AB373" i="22"/>
  <c r="AA373" i="22"/>
  <c r="Z373" i="22"/>
  <c r="Y373" i="22"/>
  <c r="AI372" i="22"/>
  <c r="V370" i="21" s="1"/>
  <c r="AH372" i="22"/>
  <c r="AG372" i="22"/>
  <c r="AE372" i="22"/>
  <c r="J162" i="22" s="1"/>
  <c r="J360" i="21" s="1"/>
  <c r="AD372" i="22"/>
  <c r="AC372" i="22"/>
  <c r="AB372" i="22"/>
  <c r="AA372" i="22"/>
  <c r="Z372" i="22"/>
  <c r="Y372" i="22"/>
  <c r="AI371" i="22"/>
  <c r="AH371" i="22"/>
  <c r="AG371" i="22"/>
  <c r="AE371" i="22"/>
  <c r="AD371" i="22"/>
  <c r="AC371" i="22"/>
  <c r="AB371" i="22"/>
  <c r="AA371" i="22"/>
  <c r="Z371" i="22"/>
  <c r="Y371" i="22"/>
  <c r="AI370" i="22"/>
  <c r="V368" i="21" s="1"/>
  <c r="AH370" i="22"/>
  <c r="AG370" i="22"/>
  <c r="AE370" i="22"/>
  <c r="J160" i="22" s="1"/>
  <c r="J358" i="21" s="1"/>
  <c r="AD370" i="22"/>
  <c r="AC370" i="22"/>
  <c r="AB370" i="22"/>
  <c r="AA370" i="22"/>
  <c r="Z370" i="22"/>
  <c r="Y370" i="22"/>
  <c r="AI369" i="22"/>
  <c r="AH369" i="22"/>
  <c r="AG369" i="22"/>
  <c r="AE369" i="22"/>
  <c r="AD369" i="22"/>
  <c r="AC369" i="22"/>
  <c r="AB369" i="22"/>
  <c r="AA369" i="22"/>
  <c r="Z369" i="22"/>
  <c r="Y369" i="22"/>
  <c r="AI368" i="22"/>
  <c r="V366" i="21" s="1"/>
  <c r="AH368" i="22"/>
  <c r="AG368" i="22"/>
  <c r="AE368" i="22"/>
  <c r="J158" i="22" s="1"/>
  <c r="J356" i="21" s="1"/>
  <c r="AD368" i="22"/>
  <c r="AC368" i="22"/>
  <c r="AB368" i="22"/>
  <c r="AA368" i="22"/>
  <c r="Z368" i="22"/>
  <c r="Y368" i="22"/>
  <c r="AI367" i="22"/>
  <c r="AH367" i="22"/>
  <c r="AG367" i="22"/>
  <c r="AE367" i="22"/>
  <c r="AD367" i="22"/>
  <c r="AC367" i="22"/>
  <c r="AB367" i="22"/>
  <c r="AA367" i="22"/>
  <c r="Z367" i="22"/>
  <c r="Y367" i="22"/>
  <c r="AI366" i="22"/>
  <c r="V364" i="21" s="1"/>
  <c r="AH366" i="22"/>
  <c r="AG366" i="22"/>
  <c r="AE366" i="22"/>
  <c r="J156" i="22" s="1"/>
  <c r="J354" i="21" s="1"/>
  <c r="AD366" i="22"/>
  <c r="AC366" i="22"/>
  <c r="AB366" i="22"/>
  <c r="AA366" i="22"/>
  <c r="Z366" i="22"/>
  <c r="Y366" i="22"/>
  <c r="AI365" i="22"/>
  <c r="AH365" i="22"/>
  <c r="AG365" i="22"/>
  <c r="AE365" i="22"/>
  <c r="AD365" i="22"/>
  <c r="AC365" i="22"/>
  <c r="AB365" i="22"/>
  <c r="AA365" i="22"/>
  <c r="Z365" i="22"/>
  <c r="Y365" i="22"/>
  <c r="AI364" i="22"/>
  <c r="V362" i="21" s="1"/>
  <c r="AH364" i="22"/>
  <c r="AG364" i="22"/>
  <c r="AE364" i="22"/>
  <c r="J154" i="22" s="1"/>
  <c r="J352" i="21" s="1"/>
  <c r="AD364" i="22"/>
  <c r="AC364" i="22"/>
  <c r="AB364" i="22"/>
  <c r="AA364" i="22"/>
  <c r="Z364" i="22"/>
  <c r="Y364" i="22"/>
  <c r="AI363" i="22"/>
  <c r="AH363" i="22"/>
  <c r="AG363" i="22"/>
  <c r="AE363" i="22"/>
  <c r="AD363" i="22"/>
  <c r="AC363" i="22"/>
  <c r="AB363" i="22"/>
  <c r="AA363" i="22"/>
  <c r="Z363" i="22"/>
  <c r="Y363" i="22"/>
  <c r="AI362" i="22"/>
  <c r="V360" i="21" s="1"/>
  <c r="AH362" i="22"/>
  <c r="AG362" i="22"/>
  <c r="AE362" i="22"/>
  <c r="J152" i="22" s="1"/>
  <c r="J350" i="21" s="1"/>
  <c r="AD362" i="22"/>
  <c r="AC362" i="22"/>
  <c r="AB362" i="22"/>
  <c r="AA362" i="22"/>
  <c r="Z362" i="22"/>
  <c r="Y362" i="22"/>
  <c r="AI361" i="22"/>
  <c r="AH361" i="22"/>
  <c r="AG361" i="22"/>
  <c r="AE361" i="22"/>
  <c r="AD361" i="22"/>
  <c r="AC361" i="22"/>
  <c r="AB361" i="22"/>
  <c r="AA361" i="22"/>
  <c r="Z361" i="22"/>
  <c r="Y361" i="22"/>
  <c r="AI360" i="22"/>
  <c r="V358" i="21" s="1"/>
  <c r="AH360" i="22"/>
  <c r="AG360" i="22"/>
  <c r="AE360" i="22"/>
  <c r="J150" i="22" s="1"/>
  <c r="J348" i="21" s="1"/>
  <c r="AD360" i="22"/>
  <c r="AC360" i="22"/>
  <c r="AB360" i="22"/>
  <c r="AA360" i="22"/>
  <c r="Z360" i="22"/>
  <c r="Y360" i="22"/>
  <c r="AI359" i="22"/>
  <c r="AH359" i="22"/>
  <c r="AG359" i="22"/>
  <c r="AE359" i="22"/>
  <c r="AD359" i="22"/>
  <c r="AC359" i="22"/>
  <c r="AB359" i="22"/>
  <c r="AA359" i="22"/>
  <c r="Z359" i="22"/>
  <c r="Y359" i="22"/>
  <c r="AI358" i="22"/>
  <c r="V356" i="21" s="1"/>
  <c r="AH358" i="22"/>
  <c r="AG358" i="22"/>
  <c r="AE358" i="22"/>
  <c r="J148" i="22" s="1"/>
  <c r="J346" i="21" s="1"/>
  <c r="AD358" i="22"/>
  <c r="AC358" i="22"/>
  <c r="AB358" i="22"/>
  <c r="AA358" i="22"/>
  <c r="Z358" i="22"/>
  <c r="Y358" i="22"/>
  <c r="AI357" i="22"/>
  <c r="AH357" i="22"/>
  <c r="AG357" i="22"/>
  <c r="AE357" i="22"/>
  <c r="AD357" i="22"/>
  <c r="AC357" i="22"/>
  <c r="AB357" i="22"/>
  <c r="AA357" i="22"/>
  <c r="Z357" i="22"/>
  <c r="Y357" i="22"/>
  <c r="AI356" i="22"/>
  <c r="V354" i="21" s="1"/>
  <c r="AH356" i="22"/>
  <c r="AG356" i="22"/>
  <c r="AE356" i="22"/>
  <c r="J146" i="22" s="1"/>
  <c r="J344" i="21" s="1"/>
  <c r="AD356" i="22"/>
  <c r="AC356" i="22"/>
  <c r="AB356" i="22"/>
  <c r="AA356" i="22"/>
  <c r="Z356" i="22"/>
  <c r="Y356" i="22"/>
  <c r="AI355" i="22"/>
  <c r="AH355" i="22"/>
  <c r="AG355" i="22"/>
  <c r="AE355" i="22"/>
  <c r="AD355" i="22"/>
  <c r="AC355" i="22"/>
  <c r="AB355" i="22"/>
  <c r="AA355" i="22"/>
  <c r="Z355" i="22"/>
  <c r="Y355" i="22"/>
  <c r="AI354" i="22"/>
  <c r="V352" i="21" s="1"/>
  <c r="AH354" i="22"/>
  <c r="AG354" i="22"/>
  <c r="AE354" i="22"/>
  <c r="J144" i="22" s="1"/>
  <c r="J342" i="21" s="1"/>
  <c r="AD354" i="22"/>
  <c r="AC354" i="22"/>
  <c r="AB354" i="22"/>
  <c r="AA354" i="22"/>
  <c r="Z354" i="22"/>
  <c r="Y354" i="22"/>
  <c r="AI353" i="22"/>
  <c r="AH353" i="22"/>
  <c r="AG353" i="22"/>
  <c r="AE353" i="22"/>
  <c r="AD353" i="22"/>
  <c r="AC353" i="22"/>
  <c r="AB353" i="22"/>
  <c r="AA353" i="22"/>
  <c r="Z353" i="22"/>
  <c r="Y353" i="22"/>
  <c r="AI352" i="22"/>
  <c r="V350" i="21" s="1"/>
  <c r="AH352" i="22"/>
  <c r="AG352" i="22"/>
  <c r="AE352" i="22"/>
  <c r="J142" i="22" s="1"/>
  <c r="J340" i="21" s="1"/>
  <c r="AD352" i="22"/>
  <c r="AC352" i="22"/>
  <c r="AB352" i="22"/>
  <c r="AA352" i="22"/>
  <c r="Z352" i="22"/>
  <c r="Y352" i="22"/>
  <c r="AI351" i="22"/>
  <c r="AH351" i="22"/>
  <c r="AG351" i="22"/>
  <c r="AE351" i="22"/>
  <c r="AD351" i="22"/>
  <c r="AC351" i="22"/>
  <c r="AB351" i="22"/>
  <c r="AA351" i="22"/>
  <c r="Z351" i="22"/>
  <c r="Y351" i="22"/>
  <c r="AI350" i="22"/>
  <c r="V348" i="21" s="1"/>
  <c r="AH350" i="22"/>
  <c r="AG350" i="22"/>
  <c r="AE350" i="22"/>
  <c r="J140" i="22" s="1"/>
  <c r="J338" i="21" s="1"/>
  <c r="AD350" i="22"/>
  <c r="AC350" i="22"/>
  <c r="AB350" i="22"/>
  <c r="AA350" i="22"/>
  <c r="Z350" i="22"/>
  <c r="Y350" i="22"/>
  <c r="AI349" i="22"/>
  <c r="AH349" i="22"/>
  <c r="AG349" i="22"/>
  <c r="AE349" i="22"/>
  <c r="AD349" i="22"/>
  <c r="AC349" i="22"/>
  <c r="AB349" i="22"/>
  <c r="AA349" i="22"/>
  <c r="Z349" i="22"/>
  <c r="Y349" i="22"/>
  <c r="AI348" i="22"/>
  <c r="V346" i="21" s="1"/>
  <c r="AH348" i="22"/>
  <c r="AG348" i="22"/>
  <c r="AE348" i="22"/>
  <c r="J138" i="22" s="1"/>
  <c r="J336" i="21" s="1"/>
  <c r="AD348" i="22"/>
  <c r="AC348" i="22"/>
  <c r="AB348" i="22"/>
  <c r="AA348" i="22"/>
  <c r="Z348" i="22"/>
  <c r="Y348" i="22"/>
  <c r="AI347" i="22"/>
  <c r="AH347" i="22"/>
  <c r="AG347" i="22"/>
  <c r="AE347" i="22"/>
  <c r="AD347" i="22"/>
  <c r="AC347" i="22"/>
  <c r="AB347" i="22"/>
  <c r="AA347" i="22"/>
  <c r="Z347" i="22"/>
  <c r="Y347" i="22"/>
  <c r="AI346" i="22"/>
  <c r="V344" i="21" s="1"/>
  <c r="AH346" i="22"/>
  <c r="AG346" i="22"/>
  <c r="AE346" i="22"/>
  <c r="J136" i="22" s="1"/>
  <c r="J334" i="21" s="1"/>
  <c r="AD346" i="22"/>
  <c r="AC346" i="22"/>
  <c r="AB346" i="22"/>
  <c r="AA346" i="22"/>
  <c r="Z346" i="22"/>
  <c r="Y346" i="22"/>
  <c r="AI345" i="22"/>
  <c r="AH345" i="22"/>
  <c r="AG345" i="22"/>
  <c r="AE345" i="22"/>
  <c r="AD345" i="22"/>
  <c r="AC345" i="22"/>
  <c r="AB345" i="22"/>
  <c r="AA345" i="22"/>
  <c r="Z345" i="22"/>
  <c r="Y345" i="22"/>
  <c r="AI344" i="22"/>
  <c r="V342" i="21" s="1"/>
  <c r="AH344" i="22"/>
  <c r="AG344" i="22"/>
  <c r="AE344" i="22"/>
  <c r="J134" i="22" s="1"/>
  <c r="J332" i="21" s="1"/>
  <c r="AD344" i="22"/>
  <c r="AC344" i="22"/>
  <c r="AB344" i="22"/>
  <c r="AA344" i="22"/>
  <c r="Z344" i="22"/>
  <c r="Y344" i="22"/>
  <c r="AI343" i="22"/>
  <c r="AH343" i="22"/>
  <c r="AG343" i="22"/>
  <c r="AE343" i="22"/>
  <c r="AD343" i="22"/>
  <c r="AC343" i="22"/>
  <c r="AB343" i="22"/>
  <c r="AA343" i="22"/>
  <c r="Z343" i="22"/>
  <c r="Y343" i="22"/>
  <c r="AI342" i="22"/>
  <c r="V340" i="21" s="1"/>
  <c r="AH342" i="22"/>
  <c r="AG342" i="22"/>
  <c r="AE342" i="22"/>
  <c r="J132" i="22" s="1"/>
  <c r="J330" i="21" s="1"/>
  <c r="AD342" i="22"/>
  <c r="AC342" i="22"/>
  <c r="AB342" i="22"/>
  <c r="AA342" i="22"/>
  <c r="Z342" i="22"/>
  <c r="Y342" i="22"/>
  <c r="AI341" i="22"/>
  <c r="AH341" i="22"/>
  <c r="AG341" i="22"/>
  <c r="AE341" i="22"/>
  <c r="AD341" i="22"/>
  <c r="AC341" i="22"/>
  <c r="AB341" i="22"/>
  <c r="AA341" i="22"/>
  <c r="Z341" i="22"/>
  <c r="Y341" i="22"/>
  <c r="AI340" i="22"/>
  <c r="V338" i="21" s="1"/>
  <c r="AH340" i="22"/>
  <c r="AG340" i="22"/>
  <c r="AE340" i="22"/>
  <c r="J130" i="22" s="1"/>
  <c r="J328" i="21" s="1"/>
  <c r="AD340" i="22"/>
  <c r="AC340" i="22"/>
  <c r="AB340" i="22"/>
  <c r="AA340" i="22"/>
  <c r="Z340" i="22"/>
  <c r="Y340" i="22"/>
  <c r="AI339" i="22"/>
  <c r="AH339" i="22"/>
  <c r="AG339" i="22"/>
  <c r="AE339" i="22"/>
  <c r="AD339" i="22"/>
  <c r="AC339" i="22"/>
  <c r="AB339" i="22"/>
  <c r="AA339" i="22"/>
  <c r="Z339" i="22"/>
  <c r="Y339" i="22"/>
  <c r="AI338" i="22"/>
  <c r="V336" i="21" s="1"/>
  <c r="AH338" i="22"/>
  <c r="AG338" i="22"/>
  <c r="AE338" i="22"/>
  <c r="J128" i="22" s="1"/>
  <c r="J326" i="21" s="1"/>
  <c r="AD338" i="22"/>
  <c r="AC338" i="22"/>
  <c r="AB338" i="22"/>
  <c r="AA338" i="22"/>
  <c r="Z338" i="22"/>
  <c r="Y338" i="22"/>
  <c r="AI337" i="22"/>
  <c r="AH337" i="22"/>
  <c r="AG337" i="22"/>
  <c r="AE337" i="22"/>
  <c r="AD337" i="22"/>
  <c r="AC337" i="22"/>
  <c r="AB337" i="22"/>
  <c r="AA337" i="22"/>
  <c r="Z337" i="22"/>
  <c r="Y337" i="22"/>
  <c r="AI336" i="22"/>
  <c r="V334" i="21" s="1"/>
  <c r="AH336" i="22"/>
  <c r="AG336" i="22"/>
  <c r="AE336" i="22"/>
  <c r="J126" i="22" s="1"/>
  <c r="J324" i="21" s="1"/>
  <c r="AD336" i="22"/>
  <c r="AC336" i="22"/>
  <c r="AB336" i="22"/>
  <c r="AA336" i="22"/>
  <c r="Z336" i="22"/>
  <c r="Y336" i="22"/>
  <c r="AI335" i="22"/>
  <c r="AH335" i="22"/>
  <c r="AG335" i="22"/>
  <c r="AE335" i="22"/>
  <c r="AD335" i="22"/>
  <c r="AC335" i="22"/>
  <c r="AB335" i="22"/>
  <c r="AA335" i="22"/>
  <c r="Z335" i="22"/>
  <c r="Y335" i="22"/>
  <c r="AI334" i="22"/>
  <c r="V332" i="21" s="1"/>
  <c r="AH334" i="22"/>
  <c r="AG334" i="22"/>
  <c r="AE334" i="22"/>
  <c r="J124" i="22" s="1"/>
  <c r="J322" i="21" s="1"/>
  <c r="AD334" i="22"/>
  <c r="AC334" i="22"/>
  <c r="AB334" i="22"/>
  <c r="AA334" i="22"/>
  <c r="Z334" i="22"/>
  <c r="Y334" i="22"/>
  <c r="AI333" i="22"/>
  <c r="AH333" i="22"/>
  <c r="AG333" i="22"/>
  <c r="AE333" i="22"/>
  <c r="AD333" i="22"/>
  <c r="AC333" i="22"/>
  <c r="AB333" i="22"/>
  <c r="AA333" i="22"/>
  <c r="Z333" i="22"/>
  <c r="Y333" i="22"/>
  <c r="AI332" i="22"/>
  <c r="V330" i="21" s="1"/>
  <c r="AH332" i="22"/>
  <c r="AG332" i="22"/>
  <c r="AE332" i="22"/>
  <c r="J122" i="22" s="1"/>
  <c r="J320" i="21" s="1"/>
  <c r="AD332" i="22"/>
  <c r="AC332" i="22"/>
  <c r="AB332" i="22"/>
  <c r="AA332" i="22"/>
  <c r="Z332" i="22"/>
  <c r="Y332" i="22"/>
  <c r="AI331" i="22"/>
  <c r="AH331" i="22"/>
  <c r="AG331" i="22"/>
  <c r="AE331" i="22"/>
  <c r="AD331" i="22"/>
  <c r="AC331" i="22"/>
  <c r="AB331" i="22"/>
  <c r="AA331" i="22"/>
  <c r="Z331" i="22"/>
  <c r="Y331" i="22"/>
  <c r="AI330" i="22"/>
  <c r="V328" i="21" s="1"/>
  <c r="AH330" i="22"/>
  <c r="AG330" i="22"/>
  <c r="AE330" i="22"/>
  <c r="J120" i="22" s="1"/>
  <c r="J318" i="21" s="1"/>
  <c r="AD330" i="22"/>
  <c r="AC330" i="22"/>
  <c r="AB330" i="22"/>
  <c r="AA330" i="22"/>
  <c r="Z330" i="22"/>
  <c r="Y330" i="22"/>
  <c r="AI329" i="22"/>
  <c r="AH329" i="22"/>
  <c r="AG329" i="22"/>
  <c r="AE329" i="22"/>
  <c r="AD329" i="22"/>
  <c r="AC329" i="22"/>
  <c r="AB329" i="22"/>
  <c r="AA329" i="22"/>
  <c r="Z329" i="22"/>
  <c r="Y329" i="22"/>
  <c r="AI328" i="22"/>
  <c r="V326" i="21" s="1"/>
  <c r="AH328" i="22"/>
  <c r="AG328" i="22"/>
  <c r="AE328" i="22"/>
  <c r="J118" i="22" s="1"/>
  <c r="J316" i="21" s="1"/>
  <c r="AD328" i="22"/>
  <c r="AC328" i="22"/>
  <c r="AB328" i="22"/>
  <c r="AA328" i="22"/>
  <c r="Z328" i="22"/>
  <c r="Y328" i="22"/>
  <c r="AI327" i="22"/>
  <c r="AH327" i="22"/>
  <c r="AG327" i="22"/>
  <c r="AE327" i="22"/>
  <c r="AD327" i="22"/>
  <c r="AC327" i="22"/>
  <c r="AB327" i="22"/>
  <c r="AA327" i="22"/>
  <c r="Z327" i="22"/>
  <c r="Y327" i="22"/>
  <c r="AI326" i="22"/>
  <c r="V324" i="21" s="1"/>
  <c r="AH326" i="22"/>
  <c r="AG326" i="22"/>
  <c r="AE326" i="22"/>
  <c r="J116" i="22" s="1"/>
  <c r="J314" i="21" s="1"/>
  <c r="AD326" i="22"/>
  <c r="AC326" i="22"/>
  <c r="AB326" i="22"/>
  <c r="AA326" i="22"/>
  <c r="Z326" i="22"/>
  <c r="Y326" i="22"/>
  <c r="AI325" i="22"/>
  <c r="AH325" i="22"/>
  <c r="AG325" i="22"/>
  <c r="AE325" i="22"/>
  <c r="AD325" i="22"/>
  <c r="AC325" i="22"/>
  <c r="AB325" i="22"/>
  <c r="AA325" i="22"/>
  <c r="Z325" i="22"/>
  <c r="Y325" i="22"/>
  <c r="AI324" i="22"/>
  <c r="V322" i="21" s="1"/>
  <c r="AH324" i="22"/>
  <c r="AG324" i="22"/>
  <c r="AE324" i="22"/>
  <c r="J114" i="22" s="1"/>
  <c r="J312" i="21" s="1"/>
  <c r="AD324" i="22"/>
  <c r="AC324" i="22"/>
  <c r="AB324" i="22"/>
  <c r="AA324" i="22"/>
  <c r="Z324" i="22"/>
  <c r="Y324" i="22"/>
  <c r="AI323" i="22"/>
  <c r="AH323" i="22"/>
  <c r="AG323" i="22"/>
  <c r="AE323" i="22"/>
  <c r="AD323" i="22"/>
  <c r="AC323" i="22"/>
  <c r="AB323" i="22"/>
  <c r="AA323" i="22"/>
  <c r="Z323" i="22"/>
  <c r="Y323" i="22"/>
  <c r="AI322" i="22"/>
  <c r="V320" i="21" s="1"/>
  <c r="AH322" i="22"/>
  <c r="AG322" i="22"/>
  <c r="AE322" i="22"/>
  <c r="J112" i="22" s="1"/>
  <c r="J310" i="21" s="1"/>
  <c r="AD322" i="22"/>
  <c r="AC322" i="22"/>
  <c r="AB322" i="22"/>
  <c r="AA322" i="22"/>
  <c r="Z322" i="22"/>
  <c r="Y322" i="22"/>
  <c r="AI321" i="22"/>
  <c r="AH321" i="22"/>
  <c r="AG321" i="22"/>
  <c r="AE321" i="22"/>
  <c r="AD321" i="22"/>
  <c r="AC321" i="22"/>
  <c r="AB321" i="22"/>
  <c r="AA321" i="22"/>
  <c r="Z321" i="22"/>
  <c r="Y321" i="22"/>
  <c r="AI320" i="22"/>
  <c r="V318" i="21" s="1"/>
  <c r="AH320" i="22"/>
  <c r="AG320" i="22"/>
  <c r="AE320" i="22"/>
  <c r="J110" i="22" s="1"/>
  <c r="J308" i="21" s="1"/>
  <c r="AD320" i="22"/>
  <c r="AC320" i="22"/>
  <c r="AB320" i="22"/>
  <c r="AA320" i="22"/>
  <c r="Z320" i="22"/>
  <c r="Y320" i="22"/>
  <c r="AI319" i="22"/>
  <c r="AH319" i="22"/>
  <c r="AG319" i="22"/>
  <c r="AE319" i="22"/>
  <c r="AD319" i="22"/>
  <c r="AC319" i="22"/>
  <c r="AB319" i="22"/>
  <c r="AA319" i="22"/>
  <c r="Z319" i="22"/>
  <c r="Y319" i="22"/>
  <c r="AI318" i="22"/>
  <c r="V316" i="21" s="1"/>
  <c r="AH318" i="22"/>
  <c r="AG318" i="22"/>
  <c r="AE318" i="22"/>
  <c r="J108" i="22" s="1"/>
  <c r="J306" i="21" s="1"/>
  <c r="AD318" i="22"/>
  <c r="AC318" i="22"/>
  <c r="AB318" i="22"/>
  <c r="AA318" i="22"/>
  <c r="Z318" i="22"/>
  <c r="Y318" i="22"/>
  <c r="AI317" i="22"/>
  <c r="AH317" i="22"/>
  <c r="AG317" i="22"/>
  <c r="AE317" i="22"/>
  <c r="AD317" i="22"/>
  <c r="AC317" i="22"/>
  <c r="AB317" i="22"/>
  <c r="AA317" i="22"/>
  <c r="Z317" i="22"/>
  <c r="Y317" i="22"/>
  <c r="AI316" i="22"/>
  <c r="V314" i="21" s="1"/>
  <c r="AH316" i="22"/>
  <c r="AG316" i="22"/>
  <c r="AE316" i="22"/>
  <c r="J106" i="22" s="1"/>
  <c r="J304" i="21" s="1"/>
  <c r="AD316" i="22"/>
  <c r="AC316" i="22"/>
  <c r="AB316" i="22"/>
  <c r="AA316" i="22"/>
  <c r="Z316" i="22"/>
  <c r="Y316" i="22"/>
  <c r="AI315" i="22"/>
  <c r="AH315" i="22"/>
  <c r="AG315" i="22"/>
  <c r="AE315" i="22"/>
  <c r="AD315" i="22"/>
  <c r="AC315" i="22"/>
  <c r="AB315" i="22"/>
  <c r="AA315" i="22"/>
  <c r="Z315" i="22"/>
  <c r="Y315" i="22"/>
  <c r="AI314" i="22"/>
  <c r="V312" i="21" s="1"/>
  <c r="AH314" i="22"/>
  <c r="AG314" i="22"/>
  <c r="AE314" i="22"/>
  <c r="J104" i="22" s="1"/>
  <c r="J302" i="21" s="1"/>
  <c r="AD314" i="22"/>
  <c r="AC314" i="22"/>
  <c r="AB314" i="22"/>
  <c r="AA314" i="22"/>
  <c r="Z314" i="22"/>
  <c r="Y314" i="22"/>
  <c r="AI313" i="22"/>
  <c r="AH313" i="22"/>
  <c r="AG313" i="22"/>
  <c r="AE313" i="22"/>
  <c r="AD313" i="22"/>
  <c r="AC313" i="22"/>
  <c r="AB313" i="22"/>
  <c r="AA313" i="22"/>
  <c r="Z313" i="22"/>
  <c r="Y313" i="22"/>
  <c r="AI312" i="22"/>
  <c r="V310" i="21" s="1"/>
  <c r="AH312" i="22"/>
  <c r="AG312" i="22"/>
  <c r="AE312" i="22"/>
  <c r="J102" i="22" s="1"/>
  <c r="J300" i="21" s="1"/>
  <c r="AD312" i="22"/>
  <c r="AC312" i="22"/>
  <c r="AB312" i="22"/>
  <c r="AA312" i="22"/>
  <c r="Z312" i="22"/>
  <c r="Y312" i="22"/>
  <c r="AI311" i="22"/>
  <c r="AH311" i="22"/>
  <c r="AG311" i="22"/>
  <c r="AE311" i="22"/>
  <c r="AD311" i="22"/>
  <c r="AC311" i="22"/>
  <c r="AB311" i="22"/>
  <c r="AA311" i="22"/>
  <c r="Z311" i="22"/>
  <c r="Y311" i="22"/>
  <c r="AI310" i="22"/>
  <c r="V308" i="21" s="1"/>
  <c r="AH310" i="22"/>
  <c r="AG310" i="22"/>
  <c r="AE310" i="22"/>
  <c r="J100" i="22" s="1"/>
  <c r="J298" i="21" s="1"/>
  <c r="AD310" i="22"/>
  <c r="AC310" i="22"/>
  <c r="AB310" i="22"/>
  <c r="AA310" i="22"/>
  <c r="Z310" i="22"/>
  <c r="Y310" i="22"/>
  <c r="AI309" i="22"/>
  <c r="AH309" i="22"/>
  <c r="AG309" i="22"/>
  <c r="AE309" i="22"/>
  <c r="AD309" i="22"/>
  <c r="AC309" i="22"/>
  <c r="AB309" i="22"/>
  <c r="AA309" i="22"/>
  <c r="Z309" i="22"/>
  <c r="Y309" i="22"/>
  <c r="AI308" i="22"/>
  <c r="V306" i="21" s="1"/>
  <c r="AH308" i="22"/>
  <c r="AG308" i="22"/>
  <c r="AE308" i="22"/>
  <c r="J98" i="22" s="1"/>
  <c r="J296" i="21" s="1"/>
  <c r="AD308" i="22"/>
  <c r="AC308" i="22"/>
  <c r="AB308" i="22"/>
  <c r="AA308" i="22"/>
  <c r="Z308" i="22"/>
  <c r="Y308" i="22"/>
  <c r="AI307" i="22"/>
  <c r="AH307" i="22"/>
  <c r="AG307" i="22"/>
  <c r="AE307" i="22"/>
  <c r="AD307" i="22"/>
  <c r="AC307" i="22"/>
  <c r="AB307" i="22"/>
  <c r="AA307" i="22"/>
  <c r="Z307" i="22"/>
  <c r="Y307" i="22"/>
  <c r="AI306" i="22"/>
  <c r="V304" i="21" s="1"/>
  <c r="AH306" i="22"/>
  <c r="AG306" i="22"/>
  <c r="AE306" i="22"/>
  <c r="J96" i="22" s="1"/>
  <c r="J294" i="21" s="1"/>
  <c r="AD306" i="22"/>
  <c r="AC306" i="22"/>
  <c r="AB306" i="22"/>
  <c r="AA306" i="22"/>
  <c r="Z306" i="22"/>
  <c r="Y306" i="22"/>
  <c r="AI305" i="22"/>
  <c r="AH305" i="22"/>
  <c r="AG305" i="22"/>
  <c r="AE305" i="22"/>
  <c r="AD305" i="22"/>
  <c r="AC305" i="22"/>
  <c r="AB305" i="22"/>
  <c r="AA305" i="22"/>
  <c r="Z305" i="22"/>
  <c r="Y305" i="22"/>
  <c r="AI304" i="22"/>
  <c r="V302" i="21" s="1"/>
  <c r="AH304" i="22"/>
  <c r="AG304" i="22"/>
  <c r="AE304" i="22"/>
  <c r="J94" i="22" s="1"/>
  <c r="J292" i="21" s="1"/>
  <c r="AD304" i="22"/>
  <c r="AC304" i="22"/>
  <c r="AB304" i="22"/>
  <c r="AA304" i="22"/>
  <c r="Z304" i="22"/>
  <c r="Y304" i="22"/>
  <c r="AI303" i="22"/>
  <c r="AH303" i="22"/>
  <c r="AG303" i="22"/>
  <c r="AE303" i="22"/>
  <c r="AD303" i="22"/>
  <c r="AC303" i="22"/>
  <c r="AB303" i="22"/>
  <c r="AA303" i="22"/>
  <c r="Z303" i="22"/>
  <c r="Y303" i="22"/>
  <c r="AI302" i="22"/>
  <c r="V300" i="21" s="1"/>
  <c r="AH302" i="22"/>
  <c r="AG302" i="22"/>
  <c r="AE302" i="22"/>
  <c r="J92" i="22" s="1"/>
  <c r="J290" i="21" s="1"/>
  <c r="AD302" i="22"/>
  <c r="AC302" i="22"/>
  <c r="AB302" i="22"/>
  <c r="AA302" i="22"/>
  <c r="Z302" i="22"/>
  <c r="Y302" i="22"/>
  <c r="AI301" i="22"/>
  <c r="AH301" i="22"/>
  <c r="AG301" i="22"/>
  <c r="AE301" i="22"/>
  <c r="AD301" i="22"/>
  <c r="AC301" i="22"/>
  <c r="AB301" i="22"/>
  <c r="AA301" i="22"/>
  <c r="Z301" i="22"/>
  <c r="Y301" i="22"/>
  <c r="AI300" i="22"/>
  <c r="V298" i="21" s="1"/>
  <c r="AH300" i="22"/>
  <c r="AG300" i="22"/>
  <c r="AE300" i="22"/>
  <c r="J90" i="22" s="1"/>
  <c r="J288" i="21" s="1"/>
  <c r="AD300" i="22"/>
  <c r="AC300" i="22"/>
  <c r="AB300" i="22"/>
  <c r="AA300" i="22"/>
  <c r="Z300" i="22"/>
  <c r="Y300" i="22"/>
  <c r="AI299" i="22"/>
  <c r="AH299" i="22"/>
  <c r="AG299" i="22"/>
  <c r="AE299" i="22"/>
  <c r="AD299" i="22"/>
  <c r="AC299" i="22"/>
  <c r="AB299" i="22"/>
  <c r="AA299" i="22"/>
  <c r="Z299" i="22"/>
  <c r="Y299" i="22"/>
  <c r="AI298" i="22"/>
  <c r="V296" i="21" s="1"/>
  <c r="AH298" i="22"/>
  <c r="AG298" i="22"/>
  <c r="AE298" i="22"/>
  <c r="J88" i="22" s="1"/>
  <c r="J286" i="21" s="1"/>
  <c r="AD298" i="22"/>
  <c r="AC298" i="22"/>
  <c r="AB298" i="22"/>
  <c r="AA298" i="22"/>
  <c r="Z298" i="22"/>
  <c r="Y298" i="22"/>
  <c r="AI297" i="22"/>
  <c r="AH297" i="22"/>
  <c r="AG297" i="22"/>
  <c r="AE297" i="22"/>
  <c r="AD297" i="22"/>
  <c r="AC297" i="22"/>
  <c r="AB297" i="22"/>
  <c r="AA297" i="22"/>
  <c r="Z297" i="22"/>
  <c r="Y297" i="22"/>
  <c r="AI296" i="22"/>
  <c r="V294" i="21" s="1"/>
  <c r="AH296" i="22"/>
  <c r="AG296" i="22"/>
  <c r="AE296" i="22"/>
  <c r="J86" i="22" s="1"/>
  <c r="J284" i="21" s="1"/>
  <c r="AD296" i="22"/>
  <c r="AC296" i="22"/>
  <c r="AB296" i="22"/>
  <c r="AA296" i="22"/>
  <c r="Z296" i="22"/>
  <c r="Y296" i="22"/>
  <c r="AI295" i="22"/>
  <c r="AH295" i="22"/>
  <c r="AG295" i="22"/>
  <c r="AE295" i="22"/>
  <c r="AD295" i="22"/>
  <c r="AC295" i="22"/>
  <c r="AB295" i="22"/>
  <c r="AA295" i="22"/>
  <c r="Z295" i="22"/>
  <c r="Y295" i="22"/>
  <c r="AI294" i="22"/>
  <c r="V292" i="21" s="1"/>
  <c r="AH294" i="22"/>
  <c r="AG294" i="22"/>
  <c r="AE294" i="22"/>
  <c r="J84" i="22" s="1"/>
  <c r="J282" i="21" s="1"/>
  <c r="AD294" i="22"/>
  <c r="AC294" i="22"/>
  <c r="AB294" i="22"/>
  <c r="AA294" i="22"/>
  <c r="Z294" i="22"/>
  <c r="Y294" i="22"/>
  <c r="AI293" i="22"/>
  <c r="AH293" i="22"/>
  <c r="AG293" i="22"/>
  <c r="AE293" i="22"/>
  <c r="AD293" i="22"/>
  <c r="AC293" i="22"/>
  <c r="AB293" i="22"/>
  <c r="AA293" i="22"/>
  <c r="Z293" i="22"/>
  <c r="Y293" i="22"/>
  <c r="AI292" i="22"/>
  <c r="V290" i="21" s="1"/>
  <c r="AH292" i="22"/>
  <c r="AG292" i="22"/>
  <c r="AE292" i="22"/>
  <c r="AD292" i="22"/>
  <c r="AC292" i="22"/>
  <c r="AB292" i="22"/>
  <c r="AA292" i="22"/>
  <c r="Z292" i="22"/>
  <c r="Y292" i="22"/>
  <c r="AI291" i="22"/>
  <c r="AH291" i="22"/>
  <c r="AG291" i="22"/>
  <c r="AE291" i="22"/>
  <c r="AD291" i="22"/>
  <c r="AC291" i="22"/>
  <c r="AB291" i="22"/>
  <c r="AA291" i="22"/>
  <c r="Z291" i="22"/>
  <c r="Y291" i="22"/>
  <c r="AI290" i="22"/>
  <c r="V288" i="21" s="1"/>
  <c r="AH290" i="22"/>
  <c r="AG290" i="22"/>
  <c r="AE290" i="22"/>
  <c r="J80" i="22" s="1"/>
  <c r="J278" i="21" s="1"/>
  <c r="AD290" i="22"/>
  <c r="AC290" i="22"/>
  <c r="AB290" i="22"/>
  <c r="AA290" i="22"/>
  <c r="Z290" i="22"/>
  <c r="Y290" i="22"/>
  <c r="AI289" i="22"/>
  <c r="AH289" i="22"/>
  <c r="AG289" i="22"/>
  <c r="AE289" i="22"/>
  <c r="AD289" i="22"/>
  <c r="AC289" i="22"/>
  <c r="AB289" i="22"/>
  <c r="AA289" i="22"/>
  <c r="Z289" i="22"/>
  <c r="Y289" i="22"/>
  <c r="AI288" i="22"/>
  <c r="V286" i="21" s="1"/>
  <c r="AH288" i="22"/>
  <c r="AG288" i="22"/>
  <c r="AE288" i="22"/>
  <c r="J78" i="22" s="1"/>
  <c r="J276" i="21" s="1"/>
  <c r="AD288" i="22"/>
  <c r="AC288" i="22"/>
  <c r="AB288" i="22"/>
  <c r="AA288" i="22"/>
  <c r="Z288" i="22"/>
  <c r="Y288" i="22"/>
  <c r="AI287" i="22"/>
  <c r="AH287" i="22"/>
  <c r="AG287" i="22"/>
  <c r="AE287" i="22"/>
  <c r="AD287" i="22"/>
  <c r="AC287" i="22"/>
  <c r="AB287" i="22"/>
  <c r="AA287" i="22"/>
  <c r="Z287" i="22"/>
  <c r="Y287" i="22"/>
  <c r="AI286" i="22"/>
  <c r="V284" i="21" s="1"/>
  <c r="AH286" i="22"/>
  <c r="AG286" i="22"/>
  <c r="AE286" i="22"/>
  <c r="J76" i="22" s="1"/>
  <c r="J274" i="21" s="1"/>
  <c r="AD286" i="22"/>
  <c r="AC286" i="22"/>
  <c r="AB286" i="22"/>
  <c r="AA286" i="22"/>
  <c r="Z286" i="22"/>
  <c r="Y286" i="22"/>
  <c r="AI285" i="22"/>
  <c r="AH285" i="22"/>
  <c r="AG285" i="22"/>
  <c r="AE285" i="22"/>
  <c r="AD285" i="22"/>
  <c r="AC285" i="22"/>
  <c r="AB285" i="22"/>
  <c r="AA285" i="22"/>
  <c r="Z285" i="22"/>
  <c r="Y285" i="22"/>
  <c r="AI284" i="22"/>
  <c r="V282" i="21" s="1"/>
  <c r="AH284" i="22"/>
  <c r="AG284" i="22"/>
  <c r="AE284" i="22"/>
  <c r="J74" i="22" s="1"/>
  <c r="J272" i="21" s="1"/>
  <c r="AD284" i="22"/>
  <c r="AC284" i="22"/>
  <c r="AB284" i="22"/>
  <c r="AA284" i="22"/>
  <c r="Z284" i="22"/>
  <c r="Y284" i="22"/>
  <c r="AI283" i="22"/>
  <c r="AH283" i="22"/>
  <c r="AG283" i="22"/>
  <c r="AE283" i="22"/>
  <c r="AD283" i="22"/>
  <c r="AC283" i="22"/>
  <c r="AB283" i="22"/>
  <c r="AA283" i="22"/>
  <c r="Z283" i="22"/>
  <c r="Y283" i="22"/>
  <c r="AI282" i="22"/>
  <c r="V280" i="21" s="1"/>
  <c r="AH282" i="22"/>
  <c r="AG282" i="22"/>
  <c r="AE282" i="22"/>
  <c r="J72" i="22" s="1"/>
  <c r="J270" i="21" s="1"/>
  <c r="AD282" i="22"/>
  <c r="AC282" i="22"/>
  <c r="AB282" i="22"/>
  <c r="AA282" i="22"/>
  <c r="Z282" i="22"/>
  <c r="Y282" i="22"/>
  <c r="AI281" i="22"/>
  <c r="AH281" i="22"/>
  <c r="AG281" i="22"/>
  <c r="AE281" i="22"/>
  <c r="AD281" i="22"/>
  <c r="AC281" i="22"/>
  <c r="AB281" i="22"/>
  <c r="AA281" i="22"/>
  <c r="Z281" i="22"/>
  <c r="Y281" i="22"/>
  <c r="AI280" i="22"/>
  <c r="V278" i="21" s="1"/>
  <c r="AH280" i="22"/>
  <c r="AG280" i="22"/>
  <c r="AE280" i="22"/>
  <c r="J70" i="22" s="1"/>
  <c r="J268" i="21" s="1"/>
  <c r="AD280" i="22"/>
  <c r="AC280" i="22"/>
  <c r="AB280" i="22"/>
  <c r="AA280" i="22"/>
  <c r="Z280" i="22"/>
  <c r="Y280" i="22"/>
  <c r="AI279" i="22"/>
  <c r="AH279" i="22"/>
  <c r="AG279" i="22"/>
  <c r="AE279" i="22"/>
  <c r="AD279" i="22"/>
  <c r="AC279" i="22"/>
  <c r="AB279" i="22"/>
  <c r="AA279" i="22"/>
  <c r="Z279" i="22"/>
  <c r="Y279" i="22"/>
  <c r="AI278" i="22"/>
  <c r="V276" i="21" s="1"/>
  <c r="AH278" i="22"/>
  <c r="AG278" i="22"/>
  <c r="AE278" i="22"/>
  <c r="J68" i="22" s="1"/>
  <c r="J266" i="21" s="1"/>
  <c r="AD278" i="22"/>
  <c r="AC278" i="22"/>
  <c r="AB278" i="22"/>
  <c r="AA278" i="22"/>
  <c r="Z278" i="22"/>
  <c r="Y278" i="22"/>
  <c r="AI277" i="22"/>
  <c r="AH277" i="22"/>
  <c r="AG277" i="22"/>
  <c r="AE277" i="22"/>
  <c r="AD277" i="22"/>
  <c r="AC277" i="22"/>
  <c r="AB277" i="22"/>
  <c r="AA277" i="22"/>
  <c r="Z277" i="22"/>
  <c r="Y277" i="22"/>
  <c r="AI276" i="22"/>
  <c r="V274" i="21" s="1"/>
  <c r="AH276" i="22"/>
  <c r="AG276" i="22"/>
  <c r="AE276" i="22"/>
  <c r="J66" i="22" s="1"/>
  <c r="J264" i="21" s="1"/>
  <c r="AD276" i="22"/>
  <c r="AC276" i="22"/>
  <c r="AB276" i="22"/>
  <c r="AA276" i="22"/>
  <c r="Z276" i="22"/>
  <c r="Y276" i="22"/>
  <c r="AI275" i="22"/>
  <c r="AH275" i="22"/>
  <c r="AG275" i="22"/>
  <c r="AE275" i="22"/>
  <c r="AD275" i="22"/>
  <c r="AC275" i="22"/>
  <c r="AB275" i="22"/>
  <c r="AA275" i="22"/>
  <c r="Z275" i="22"/>
  <c r="Y275" i="22"/>
  <c r="AI274" i="22"/>
  <c r="V272" i="21" s="1"/>
  <c r="AH274" i="22"/>
  <c r="AG274" i="22"/>
  <c r="AE274" i="22"/>
  <c r="J64" i="22" s="1"/>
  <c r="J262" i="21" s="1"/>
  <c r="AD274" i="22"/>
  <c r="AC274" i="22"/>
  <c r="AB274" i="22"/>
  <c r="AA274" i="22"/>
  <c r="Z274" i="22"/>
  <c r="Y274" i="22"/>
  <c r="AI273" i="22"/>
  <c r="AH273" i="22"/>
  <c r="AG273" i="22"/>
  <c r="AE273" i="22"/>
  <c r="AD273" i="22"/>
  <c r="AC273" i="22"/>
  <c r="AB273" i="22"/>
  <c r="AA273" i="22"/>
  <c r="Z273" i="22"/>
  <c r="Y273" i="22"/>
  <c r="AI272" i="22"/>
  <c r="V270" i="21" s="1"/>
  <c r="AH272" i="22"/>
  <c r="AG272" i="22"/>
  <c r="AE272" i="22"/>
  <c r="J62" i="22" s="1"/>
  <c r="J260" i="21" s="1"/>
  <c r="AD272" i="22"/>
  <c r="AC272" i="22"/>
  <c r="AB272" i="22"/>
  <c r="AA272" i="22"/>
  <c r="Z272" i="22"/>
  <c r="Y272" i="22"/>
  <c r="AI271" i="22"/>
  <c r="AH271" i="22"/>
  <c r="AG271" i="22"/>
  <c r="AE271" i="22"/>
  <c r="AD271" i="22"/>
  <c r="AC271" i="22"/>
  <c r="AB271" i="22"/>
  <c r="AA271" i="22"/>
  <c r="Z271" i="22"/>
  <c r="Y271" i="22"/>
  <c r="AI270" i="22"/>
  <c r="V268" i="21" s="1"/>
  <c r="AH270" i="22"/>
  <c r="AG270" i="22"/>
  <c r="AE270" i="22"/>
  <c r="J60" i="22" s="1"/>
  <c r="J258" i="21" s="1"/>
  <c r="AD270" i="22"/>
  <c r="AC270" i="22"/>
  <c r="AB270" i="22"/>
  <c r="AA270" i="22"/>
  <c r="Z270" i="22"/>
  <c r="Y270" i="22"/>
  <c r="AI269" i="22"/>
  <c r="AH269" i="22"/>
  <c r="AG269" i="22"/>
  <c r="AE269" i="22"/>
  <c r="AD269" i="22"/>
  <c r="AC269" i="22"/>
  <c r="AB269" i="22"/>
  <c r="AA269" i="22"/>
  <c r="Z269" i="22"/>
  <c r="Y269" i="22"/>
  <c r="AI268" i="22"/>
  <c r="V266" i="21" s="1"/>
  <c r="AH268" i="22"/>
  <c r="AG268" i="22"/>
  <c r="AE268" i="22"/>
  <c r="J58" i="22" s="1"/>
  <c r="J256" i="21" s="1"/>
  <c r="AD268" i="22"/>
  <c r="AC268" i="22"/>
  <c r="AB268" i="22"/>
  <c r="AA268" i="22"/>
  <c r="Z268" i="22"/>
  <c r="Y268" i="22"/>
  <c r="AI267" i="22"/>
  <c r="AH267" i="22"/>
  <c r="AG267" i="22"/>
  <c r="AE267" i="22"/>
  <c r="AD267" i="22"/>
  <c r="AC267" i="22"/>
  <c r="AB267" i="22"/>
  <c r="AA267" i="22"/>
  <c r="Z267" i="22"/>
  <c r="Y267" i="22"/>
  <c r="AI266" i="22"/>
  <c r="V264" i="21" s="1"/>
  <c r="AH266" i="22"/>
  <c r="AG266" i="22"/>
  <c r="AE266" i="22"/>
  <c r="J56" i="22" s="1"/>
  <c r="J254" i="21" s="1"/>
  <c r="AD266" i="22"/>
  <c r="AC266" i="22"/>
  <c r="AB266" i="22"/>
  <c r="AA266" i="22"/>
  <c r="Z266" i="22"/>
  <c r="Y266" i="22"/>
  <c r="AI265" i="22"/>
  <c r="AH265" i="22"/>
  <c r="AG265" i="22"/>
  <c r="AE265" i="22"/>
  <c r="AD265" i="22"/>
  <c r="AC265" i="22"/>
  <c r="AB265" i="22"/>
  <c r="AA265" i="22"/>
  <c r="Z265" i="22"/>
  <c r="Y265" i="22"/>
  <c r="AI264" i="22"/>
  <c r="V262" i="21" s="1"/>
  <c r="AH264" i="22"/>
  <c r="AG264" i="22"/>
  <c r="AE264" i="22"/>
  <c r="J54" i="22" s="1"/>
  <c r="J252" i="21" s="1"/>
  <c r="AD264" i="22"/>
  <c r="AC264" i="22"/>
  <c r="AB264" i="22"/>
  <c r="AA264" i="22"/>
  <c r="Z264" i="22"/>
  <c r="Y264" i="22"/>
  <c r="AI263" i="22"/>
  <c r="AH263" i="22"/>
  <c r="AG263" i="22"/>
  <c r="AE263" i="22"/>
  <c r="AD263" i="22"/>
  <c r="AC263" i="22"/>
  <c r="AB263" i="22"/>
  <c r="AA263" i="22"/>
  <c r="Z263" i="22"/>
  <c r="Y263" i="22"/>
  <c r="AI262" i="22"/>
  <c r="V260" i="21" s="1"/>
  <c r="AH262" i="22"/>
  <c r="AG262" i="22"/>
  <c r="AE262" i="22"/>
  <c r="J52" i="22" s="1"/>
  <c r="J250" i="21" s="1"/>
  <c r="AD262" i="22"/>
  <c r="AC262" i="22"/>
  <c r="AB262" i="22"/>
  <c r="AA262" i="22"/>
  <c r="Z262" i="22"/>
  <c r="Y262" i="22"/>
  <c r="AI261" i="22"/>
  <c r="AH261" i="22"/>
  <c r="AG261" i="22"/>
  <c r="AE261" i="22"/>
  <c r="AD261" i="22"/>
  <c r="AC261" i="22"/>
  <c r="AB261" i="22"/>
  <c r="AA261" i="22"/>
  <c r="Z261" i="22"/>
  <c r="Y261" i="22"/>
  <c r="AI260" i="22"/>
  <c r="V258" i="21" s="1"/>
  <c r="AH260" i="22"/>
  <c r="AG260" i="22"/>
  <c r="AE260" i="22"/>
  <c r="J50" i="22" s="1"/>
  <c r="J248" i="21" s="1"/>
  <c r="AD260" i="22"/>
  <c r="AC260" i="22"/>
  <c r="AB260" i="22"/>
  <c r="AA260" i="22"/>
  <c r="Z260" i="22"/>
  <c r="Y260" i="22"/>
  <c r="AI259" i="22"/>
  <c r="AH259" i="22"/>
  <c r="AG259" i="22"/>
  <c r="AE259" i="22"/>
  <c r="AD259" i="22"/>
  <c r="AC259" i="22"/>
  <c r="AB259" i="22"/>
  <c r="AA259" i="22"/>
  <c r="Z259" i="22"/>
  <c r="Y259" i="22"/>
  <c r="AI258" i="22"/>
  <c r="V256" i="21" s="1"/>
  <c r="AH258" i="22"/>
  <c r="AG258" i="22"/>
  <c r="AE258" i="22"/>
  <c r="J48" i="22" s="1"/>
  <c r="J246" i="21" s="1"/>
  <c r="AD258" i="22"/>
  <c r="AC258" i="22"/>
  <c r="AB258" i="22"/>
  <c r="AA258" i="22"/>
  <c r="Z258" i="22"/>
  <c r="Y258" i="22"/>
  <c r="AI257" i="22"/>
  <c r="AH257" i="22"/>
  <c r="AG257" i="22"/>
  <c r="AE257" i="22"/>
  <c r="AD257" i="22"/>
  <c r="AC257" i="22"/>
  <c r="AB257" i="22"/>
  <c r="AA257" i="22"/>
  <c r="Z257" i="22"/>
  <c r="Y257" i="22"/>
  <c r="AI256" i="22"/>
  <c r="V254" i="21" s="1"/>
  <c r="AH256" i="22"/>
  <c r="AG256" i="22"/>
  <c r="AE256" i="22"/>
  <c r="J46" i="22" s="1"/>
  <c r="J244" i="21" s="1"/>
  <c r="AD256" i="22"/>
  <c r="AC256" i="22"/>
  <c r="AB256" i="22"/>
  <c r="AA256" i="22"/>
  <c r="Z256" i="22"/>
  <c r="Y256" i="22"/>
  <c r="AI255" i="22"/>
  <c r="AH255" i="22"/>
  <c r="AG255" i="22"/>
  <c r="AE255" i="22"/>
  <c r="AD255" i="22"/>
  <c r="AC255" i="22"/>
  <c r="AB255" i="22"/>
  <c r="AA255" i="22"/>
  <c r="Z255" i="22"/>
  <c r="Y255" i="22"/>
  <c r="AI254" i="22"/>
  <c r="V252" i="21" s="1"/>
  <c r="AH254" i="22"/>
  <c r="AG254" i="22"/>
  <c r="AE254" i="22"/>
  <c r="J44" i="22" s="1"/>
  <c r="J242" i="21" s="1"/>
  <c r="AD254" i="22"/>
  <c r="AC254" i="22"/>
  <c r="AB254" i="22"/>
  <c r="AA254" i="22"/>
  <c r="Z254" i="22"/>
  <c r="Y254" i="22"/>
  <c r="AI253" i="22"/>
  <c r="AH253" i="22"/>
  <c r="AG253" i="22"/>
  <c r="AE253" i="22"/>
  <c r="AD253" i="22"/>
  <c r="AC253" i="22"/>
  <c r="AB253" i="22"/>
  <c r="AA253" i="22"/>
  <c r="Z253" i="22"/>
  <c r="Y253" i="22"/>
  <c r="AI252" i="22"/>
  <c r="V250" i="21" s="1"/>
  <c r="AH252" i="22"/>
  <c r="AG252" i="22"/>
  <c r="AE252" i="22"/>
  <c r="J42" i="22" s="1"/>
  <c r="J240" i="21" s="1"/>
  <c r="AD252" i="22"/>
  <c r="AC252" i="22"/>
  <c r="AB252" i="22"/>
  <c r="AA252" i="22"/>
  <c r="Z252" i="22"/>
  <c r="Y252" i="22"/>
  <c r="AI251" i="22"/>
  <c r="AH251" i="22"/>
  <c r="AG251" i="22"/>
  <c r="AE251" i="22"/>
  <c r="AD251" i="22"/>
  <c r="AC251" i="22"/>
  <c r="AB251" i="22"/>
  <c r="AA251" i="22"/>
  <c r="Z251" i="22"/>
  <c r="Y251" i="22"/>
  <c r="AI250" i="22"/>
  <c r="V248" i="21" s="1"/>
  <c r="AH250" i="22"/>
  <c r="AG250" i="22"/>
  <c r="AE250" i="22"/>
  <c r="J40" i="22" s="1"/>
  <c r="J238" i="21" s="1"/>
  <c r="AD250" i="22"/>
  <c r="AC250" i="22"/>
  <c r="AB250" i="22"/>
  <c r="AA250" i="22"/>
  <c r="Z250" i="22"/>
  <c r="Y250" i="22"/>
  <c r="AI249" i="22"/>
  <c r="AH249" i="22"/>
  <c r="AG249" i="22"/>
  <c r="AE249" i="22"/>
  <c r="AD249" i="22"/>
  <c r="AC249" i="22"/>
  <c r="AB249" i="22"/>
  <c r="AA249" i="22"/>
  <c r="Z249" i="22"/>
  <c r="Y249" i="22"/>
  <c r="AI248" i="22"/>
  <c r="V246" i="21" s="1"/>
  <c r="AH248" i="22"/>
  <c r="AG248" i="22"/>
  <c r="AE248" i="22"/>
  <c r="J38" i="22" s="1"/>
  <c r="J236" i="21" s="1"/>
  <c r="AD248" i="22"/>
  <c r="AC248" i="22"/>
  <c r="AB248" i="22"/>
  <c r="AA248" i="22"/>
  <c r="Z248" i="22"/>
  <c r="Y248" i="22"/>
  <c r="AI247" i="22"/>
  <c r="AH247" i="22"/>
  <c r="AG247" i="22"/>
  <c r="AE247" i="22"/>
  <c r="AD247" i="22"/>
  <c r="AC247" i="22"/>
  <c r="AB247" i="22"/>
  <c r="AA247" i="22"/>
  <c r="Z247" i="22"/>
  <c r="Y247" i="22"/>
  <c r="AI246" i="22"/>
  <c r="V244" i="21" s="1"/>
  <c r="AH246" i="22"/>
  <c r="AG246" i="22"/>
  <c r="AE246" i="22"/>
  <c r="J36" i="22" s="1"/>
  <c r="J234" i="21" s="1"/>
  <c r="AD246" i="22"/>
  <c r="AC246" i="22"/>
  <c r="AB246" i="22"/>
  <c r="AA246" i="22"/>
  <c r="Z246" i="22"/>
  <c r="Y246" i="22"/>
  <c r="AI245" i="22"/>
  <c r="AH245" i="22"/>
  <c r="AG245" i="22"/>
  <c r="AE245" i="22"/>
  <c r="AD245" i="22"/>
  <c r="AC245" i="22"/>
  <c r="AB245" i="22"/>
  <c r="AA245" i="22"/>
  <c r="Z245" i="22"/>
  <c r="Y245" i="22"/>
  <c r="AI244" i="22"/>
  <c r="V242" i="21" s="1"/>
  <c r="AH244" i="22"/>
  <c r="AG244" i="22"/>
  <c r="AE244" i="22"/>
  <c r="J34" i="22" s="1"/>
  <c r="J232" i="21" s="1"/>
  <c r="AD244" i="22"/>
  <c r="AC244" i="22"/>
  <c r="AB244" i="22"/>
  <c r="AA244" i="22"/>
  <c r="Z244" i="22"/>
  <c r="Y244" i="22"/>
  <c r="AI243" i="22"/>
  <c r="AH243" i="22"/>
  <c r="AG243" i="22"/>
  <c r="AE243" i="22"/>
  <c r="AD243" i="22"/>
  <c r="AC243" i="22"/>
  <c r="AB243" i="22"/>
  <c r="AA243" i="22"/>
  <c r="Z243" i="22"/>
  <c r="Y243" i="22"/>
  <c r="AI242" i="22"/>
  <c r="V240" i="21" s="1"/>
  <c r="AH242" i="22"/>
  <c r="AG242" i="22"/>
  <c r="AE242" i="22"/>
  <c r="J32" i="22" s="1"/>
  <c r="J230" i="21" s="1"/>
  <c r="AD242" i="22"/>
  <c r="AC242" i="22"/>
  <c r="AB242" i="22"/>
  <c r="AA242" i="22"/>
  <c r="Z242" i="22"/>
  <c r="Y242" i="22"/>
  <c r="AI241" i="22"/>
  <c r="AH241" i="22"/>
  <c r="AG241" i="22"/>
  <c r="AE241" i="22"/>
  <c r="AD241" i="22"/>
  <c r="AC241" i="22"/>
  <c r="AB241" i="22"/>
  <c r="AA241" i="22"/>
  <c r="Z241" i="22"/>
  <c r="Y241" i="22"/>
  <c r="AI240" i="22"/>
  <c r="V238" i="21" s="1"/>
  <c r="AH240" i="22"/>
  <c r="AG240" i="22"/>
  <c r="AE240" i="22"/>
  <c r="J30" i="22" s="1"/>
  <c r="J228" i="21" s="1"/>
  <c r="AD240" i="22"/>
  <c r="AC240" i="22"/>
  <c r="AB240" i="22"/>
  <c r="AA240" i="22"/>
  <c r="Z240" i="22"/>
  <c r="Y240" i="22"/>
  <c r="AI239" i="22"/>
  <c r="AH239" i="22"/>
  <c r="AG239" i="22"/>
  <c r="AE239" i="22"/>
  <c r="AD239" i="22"/>
  <c r="AC239" i="22"/>
  <c r="AB239" i="22"/>
  <c r="AA239" i="22"/>
  <c r="Z239" i="22"/>
  <c r="Y239" i="22"/>
  <c r="AI238" i="22"/>
  <c r="V236" i="21" s="1"/>
  <c r="AH238" i="22"/>
  <c r="AG238" i="22"/>
  <c r="AE238" i="22"/>
  <c r="J28" i="22" s="1"/>
  <c r="J226" i="21" s="1"/>
  <c r="AD238" i="22"/>
  <c r="AC238" i="22"/>
  <c r="AB238" i="22"/>
  <c r="AA238" i="22"/>
  <c r="Z238" i="22"/>
  <c r="Y238" i="22"/>
  <c r="AI237" i="22"/>
  <c r="AH237" i="22"/>
  <c r="AG237" i="22"/>
  <c r="AE237" i="22"/>
  <c r="AD237" i="22"/>
  <c r="AC237" i="22"/>
  <c r="AB237" i="22"/>
  <c r="AA237" i="22"/>
  <c r="Z237" i="22"/>
  <c r="Y237" i="22"/>
  <c r="AI236" i="22"/>
  <c r="V234" i="21" s="1"/>
  <c r="AH236" i="22"/>
  <c r="AG236" i="22"/>
  <c r="AE236" i="22"/>
  <c r="J26" i="22" s="1"/>
  <c r="J224" i="21" s="1"/>
  <c r="AD236" i="22"/>
  <c r="AC236" i="22"/>
  <c r="AB236" i="22"/>
  <c r="AA236" i="22"/>
  <c r="Z236" i="22"/>
  <c r="Y236" i="22"/>
  <c r="AI235" i="22"/>
  <c r="AH235" i="22"/>
  <c r="AG235" i="22"/>
  <c r="AE235" i="22"/>
  <c r="AD235" i="22"/>
  <c r="AC235" i="22"/>
  <c r="AB235" i="22"/>
  <c r="AA235" i="22"/>
  <c r="Z235" i="22"/>
  <c r="Y235" i="22"/>
  <c r="AI234" i="22"/>
  <c r="V232" i="21" s="1"/>
  <c r="AH234" i="22"/>
  <c r="AG234" i="22"/>
  <c r="AE234" i="22"/>
  <c r="J24" i="22" s="1"/>
  <c r="J222" i="21" s="1"/>
  <c r="AD234" i="22"/>
  <c r="AC234" i="22"/>
  <c r="AB234" i="22"/>
  <c r="AA234" i="22"/>
  <c r="Z234" i="22"/>
  <c r="Y234" i="22"/>
  <c r="AI233" i="22"/>
  <c r="AH233" i="22"/>
  <c r="AG233" i="22"/>
  <c r="AE233" i="22"/>
  <c r="AD233" i="22"/>
  <c r="AC233" i="22"/>
  <c r="AB233" i="22"/>
  <c r="AA233" i="22"/>
  <c r="Z233" i="22"/>
  <c r="Y233" i="22"/>
  <c r="AI232" i="22"/>
  <c r="V230" i="21" s="1"/>
  <c r="AH232" i="22"/>
  <c r="AG232" i="22"/>
  <c r="AE232" i="22"/>
  <c r="J22" i="22" s="1"/>
  <c r="J220" i="21" s="1"/>
  <c r="AD232" i="22"/>
  <c r="AC232" i="22"/>
  <c r="AB232" i="22"/>
  <c r="AA232" i="22"/>
  <c r="Z232" i="22"/>
  <c r="Y232" i="22"/>
  <c r="AI231" i="22"/>
  <c r="AH231" i="22"/>
  <c r="AG231" i="22"/>
  <c r="AE231" i="22"/>
  <c r="AD231" i="22"/>
  <c r="AC231" i="22"/>
  <c r="AB231" i="22"/>
  <c r="AA231" i="22"/>
  <c r="Z231" i="22"/>
  <c r="Y231" i="22"/>
  <c r="AI230" i="22"/>
  <c r="V228" i="21" s="1"/>
  <c r="AH230" i="22"/>
  <c r="AG230" i="22"/>
  <c r="AE230" i="22"/>
  <c r="J20" i="22" s="1"/>
  <c r="J218" i="21" s="1"/>
  <c r="AD230" i="22"/>
  <c r="AC230" i="22"/>
  <c r="AB230" i="22"/>
  <c r="AA230" i="22"/>
  <c r="Z230" i="22"/>
  <c r="Y230" i="22"/>
  <c r="AI229" i="22"/>
  <c r="AH229" i="22"/>
  <c r="AG229" i="22"/>
  <c r="AE229" i="22"/>
  <c r="AD229" i="22"/>
  <c r="AC229" i="22"/>
  <c r="AB229" i="22"/>
  <c r="AA229" i="22"/>
  <c r="Z229" i="22"/>
  <c r="Y229" i="22"/>
  <c r="AI228" i="22"/>
  <c r="V226" i="21" s="1"/>
  <c r="AH228" i="22"/>
  <c r="AG228" i="22"/>
  <c r="AE228" i="22"/>
  <c r="J18" i="22" s="1"/>
  <c r="J216" i="21" s="1"/>
  <c r="AD228" i="22"/>
  <c r="AC228" i="22"/>
  <c r="AB228" i="22"/>
  <c r="AA228" i="22"/>
  <c r="Z228" i="22"/>
  <c r="Y228" i="22"/>
  <c r="AI227" i="22"/>
  <c r="AH227" i="22"/>
  <c r="AG227" i="22"/>
  <c r="AE227" i="22"/>
  <c r="AD227" i="22"/>
  <c r="AC227" i="22"/>
  <c r="AB227" i="22"/>
  <c r="AA227" i="22"/>
  <c r="Z227" i="22"/>
  <c r="Y227" i="22"/>
  <c r="AI226" i="22"/>
  <c r="V224" i="21" s="1"/>
  <c r="AH226" i="22"/>
  <c r="AG226" i="22"/>
  <c r="AE226" i="22"/>
  <c r="J16" i="22" s="1"/>
  <c r="J214" i="21" s="1"/>
  <c r="AD226" i="22"/>
  <c r="AC226" i="22"/>
  <c r="AB226" i="22"/>
  <c r="AA226" i="22"/>
  <c r="Z226" i="22"/>
  <c r="Y226" i="22"/>
  <c r="AI225" i="22"/>
  <c r="AH225" i="22"/>
  <c r="AG225" i="22"/>
  <c r="AE225" i="22"/>
  <c r="AD225" i="22"/>
  <c r="AC225" i="22"/>
  <c r="AB225" i="22"/>
  <c r="AA225" i="22"/>
  <c r="Z225" i="22"/>
  <c r="Y225" i="22"/>
  <c r="AI224" i="22"/>
  <c r="V222" i="21" s="1"/>
  <c r="AH224" i="22"/>
  <c r="AG224" i="22"/>
  <c r="AE224" i="22"/>
  <c r="J14" i="22" s="1"/>
  <c r="J212" i="21" s="1"/>
  <c r="AD224" i="22"/>
  <c r="AC224" i="22"/>
  <c r="AB224" i="22"/>
  <c r="AA224" i="22"/>
  <c r="Z224" i="22"/>
  <c r="Y224" i="22"/>
  <c r="AI223" i="22"/>
  <c r="AH223" i="22"/>
  <c r="AG223" i="22"/>
  <c r="AE223" i="22"/>
  <c r="AD223" i="22"/>
  <c r="AC223" i="22"/>
  <c r="AB223" i="22"/>
  <c r="AA223" i="22"/>
  <c r="Z223" i="22"/>
  <c r="Y223" i="22"/>
  <c r="AI222" i="22"/>
  <c r="V220" i="21" s="1"/>
  <c r="AH222" i="22"/>
  <c r="AG222" i="22"/>
  <c r="AE222" i="22"/>
  <c r="J12" i="22" s="1"/>
  <c r="J210" i="21" s="1"/>
  <c r="AD222" i="22"/>
  <c r="AC222" i="22"/>
  <c r="AB222" i="22"/>
  <c r="AA222" i="22"/>
  <c r="Z222" i="22"/>
  <c r="Y222" i="22"/>
  <c r="AI221" i="22"/>
  <c r="AH221" i="22"/>
  <c r="AG221" i="22"/>
  <c r="AE221" i="22"/>
  <c r="AD221" i="22"/>
  <c r="AC221" i="22"/>
  <c r="AB221" i="22"/>
  <c r="AA221" i="22"/>
  <c r="Z221" i="22"/>
  <c r="Y221" i="22"/>
  <c r="AI220" i="22"/>
  <c r="V218" i="21" s="1"/>
  <c r="AH220" i="22"/>
  <c r="AG220" i="22"/>
  <c r="AE220" i="22"/>
  <c r="J10" i="22" s="1"/>
  <c r="J208" i="21" s="1"/>
  <c r="AD220" i="22"/>
  <c r="AC220" i="22"/>
  <c r="AB220" i="22"/>
  <c r="AA220" i="22"/>
  <c r="Z220" i="22"/>
  <c r="Y220" i="22"/>
  <c r="AI219" i="22"/>
  <c r="AH219" i="22"/>
  <c r="AG219" i="22"/>
  <c r="AE219" i="22"/>
  <c r="AD219" i="22"/>
  <c r="AC219" i="22"/>
  <c r="AB219" i="22"/>
  <c r="AA219" i="22"/>
  <c r="Z219" i="22"/>
  <c r="Y219" i="22"/>
  <c r="AI218" i="22"/>
  <c r="V216" i="21" s="1"/>
  <c r="AH218" i="22"/>
  <c r="AG218" i="22"/>
  <c r="AE218" i="22"/>
  <c r="J8" i="22" s="1"/>
  <c r="J206" i="21" s="1"/>
  <c r="AD218" i="22"/>
  <c r="AC218" i="22"/>
  <c r="AB218" i="22"/>
  <c r="AA218" i="22"/>
  <c r="Z218" i="22"/>
  <c r="Y218" i="22"/>
  <c r="AI217" i="22"/>
  <c r="AH217" i="22"/>
  <c r="AG217" i="22"/>
  <c r="AE217" i="22"/>
  <c r="AD217" i="22"/>
  <c r="AC217" i="22"/>
  <c r="AB217" i="22"/>
  <c r="AA217" i="22"/>
  <c r="Z217" i="22"/>
  <c r="Y217" i="22"/>
  <c r="AI216" i="22"/>
  <c r="V214" i="21" s="1"/>
  <c r="AH216" i="22"/>
  <c r="AG216" i="22"/>
  <c r="AE216" i="22"/>
  <c r="J6" i="22" s="1"/>
  <c r="J204" i="21" s="1"/>
  <c r="AD216" i="22"/>
  <c r="AC216" i="22"/>
  <c r="AB216" i="22"/>
  <c r="AA216" i="22"/>
  <c r="Z216" i="22"/>
  <c r="Y216" i="22"/>
  <c r="AI215" i="22"/>
  <c r="AH215" i="22"/>
  <c r="AG215" i="22"/>
  <c r="AE215" i="22"/>
  <c r="AD215" i="22"/>
  <c r="AC215" i="22"/>
  <c r="AB215" i="22"/>
  <c r="AA215" i="22"/>
  <c r="Z215" i="22"/>
  <c r="Y215" i="22"/>
  <c r="AI214" i="22"/>
  <c r="V212" i="21" s="1"/>
  <c r="AH214" i="22"/>
  <c r="AG214" i="22"/>
  <c r="AE214" i="22"/>
  <c r="J4" i="22" s="1"/>
  <c r="J202" i="21" s="1"/>
  <c r="AD214" i="22"/>
  <c r="AC214" i="22"/>
  <c r="AB214" i="22"/>
  <c r="AA214" i="22"/>
  <c r="Z214" i="22"/>
  <c r="Y214" i="22"/>
  <c r="AI213" i="22"/>
  <c r="AH213" i="22"/>
  <c r="AJ213" i="22" s="1"/>
  <c r="AG213" i="22"/>
  <c r="AE213" i="22"/>
  <c r="AD213" i="22"/>
  <c r="AC213" i="22"/>
  <c r="AB213" i="22"/>
  <c r="AA213" i="22"/>
  <c r="Z213" i="22"/>
  <c r="Y213" i="22"/>
  <c r="AA211" i="22"/>
  <c r="Z211" i="22"/>
  <c r="Y211" i="22"/>
  <c r="Y208" i="22"/>
  <c r="AM203" i="22"/>
  <c r="V203" i="22"/>
  <c r="C203" i="22"/>
  <c r="AM202" i="22"/>
  <c r="AL202" i="22"/>
  <c r="Q202" i="22" s="1"/>
  <c r="P400" i="21" s="1"/>
  <c r="V202" i="22"/>
  <c r="P202" i="22"/>
  <c r="O400" i="21" s="1"/>
  <c r="O202" i="22"/>
  <c r="N400" i="21" s="1"/>
  <c r="N202" i="22"/>
  <c r="M400" i="21" s="1"/>
  <c r="M202" i="22"/>
  <c r="L400" i="21" s="1"/>
  <c r="L202" i="22"/>
  <c r="I400" i="21" s="1"/>
  <c r="K202" i="22"/>
  <c r="K400" i="21" s="1"/>
  <c r="I202" i="22"/>
  <c r="H400" i="21" s="1"/>
  <c r="H202" i="22"/>
  <c r="G400" i="21" s="1"/>
  <c r="G202" i="22"/>
  <c r="F400" i="21" s="1"/>
  <c r="F202" i="22"/>
  <c r="E400" i="21" s="1"/>
  <c r="E202" i="22"/>
  <c r="D400" i="21" s="1"/>
  <c r="AM201" i="22"/>
  <c r="V201" i="22"/>
  <c r="C201" i="22"/>
  <c r="AM200" i="22"/>
  <c r="AL200" i="22"/>
  <c r="V200" i="22"/>
  <c r="Q200" i="22"/>
  <c r="P398" i="21" s="1"/>
  <c r="P200" i="22"/>
  <c r="O398" i="21" s="1"/>
  <c r="O200" i="22"/>
  <c r="N398" i="21" s="1"/>
  <c r="N200" i="22"/>
  <c r="M398" i="21" s="1"/>
  <c r="M200" i="22"/>
  <c r="L398" i="21" s="1"/>
  <c r="L200" i="22"/>
  <c r="I398" i="21" s="1"/>
  <c r="K200" i="22"/>
  <c r="I200" i="22"/>
  <c r="H398" i="21" s="1"/>
  <c r="H200" i="22"/>
  <c r="G398" i="21" s="1"/>
  <c r="G200" i="22"/>
  <c r="F398" i="21" s="1"/>
  <c r="F200" i="22"/>
  <c r="E398" i="21" s="1"/>
  <c r="E200" i="22"/>
  <c r="D398" i="21" s="1"/>
  <c r="AM199" i="22"/>
  <c r="V199" i="22"/>
  <c r="C199" i="22"/>
  <c r="AM198" i="22"/>
  <c r="AL198" i="22"/>
  <c r="Q198" i="22" s="1"/>
  <c r="P396" i="21" s="1"/>
  <c r="V198" i="22"/>
  <c r="P198" i="22"/>
  <c r="O396" i="21" s="1"/>
  <c r="O198" i="22"/>
  <c r="N396" i="21" s="1"/>
  <c r="N198" i="22"/>
  <c r="M396" i="21" s="1"/>
  <c r="M198" i="22"/>
  <c r="L396" i="21" s="1"/>
  <c r="L198" i="22"/>
  <c r="I396" i="21" s="1"/>
  <c r="K198" i="22"/>
  <c r="K396" i="21" s="1"/>
  <c r="I198" i="22"/>
  <c r="H396" i="21" s="1"/>
  <c r="H198" i="22"/>
  <c r="G396" i="21" s="1"/>
  <c r="G198" i="22"/>
  <c r="F396" i="21" s="1"/>
  <c r="F198" i="22"/>
  <c r="E396" i="21" s="1"/>
  <c r="E198" i="22"/>
  <c r="D396" i="21" s="1"/>
  <c r="AM197" i="22"/>
  <c r="V197" i="22"/>
  <c r="C197" i="22"/>
  <c r="AM196" i="22"/>
  <c r="AL196" i="22"/>
  <c r="Q196" i="22" s="1"/>
  <c r="P394" i="21" s="1"/>
  <c r="V196" i="22"/>
  <c r="P196" i="22"/>
  <c r="O394" i="21" s="1"/>
  <c r="O196" i="22"/>
  <c r="N394" i="21" s="1"/>
  <c r="N196" i="22"/>
  <c r="M394" i="21" s="1"/>
  <c r="M196" i="22"/>
  <c r="L394" i="21" s="1"/>
  <c r="L196" i="22"/>
  <c r="I394" i="21" s="1"/>
  <c r="K196" i="22"/>
  <c r="K394" i="21" s="1"/>
  <c r="I196" i="22"/>
  <c r="H394" i="21" s="1"/>
  <c r="H196" i="22"/>
  <c r="G394" i="21" s="1"/>
  <c r="G196" i="22"/>
  <c r="F394" i="21" s="1"/>
  <c r="F196" i="22"/>
  <c r="E394" i="21" s="1"/>
  <c r="E196" i="22"/>
  <c r="D394" i="21" s="1"/>
  <c r="AM195" i="22"/>
  <c r="V195" i="22"/>
  <c r="C195" i="22"/>
  <c r="AM194" i="22"/>
  <c r="AL194" i="22"/>
  <c r="Q194" i="22" s="1"/>
  <c r="P392" i="21" s="1"/>
  <c r="V194" i="22"/>
  <c r="P194" i="22"/>
  <c r="O392" i="21" s="1"/>
  <c r="O194" i="22"/>
  <c r="N392" i="21" s="1"/>
  <c r="N194" i="22"/>
  <c r="M392" i="21" s="1"/>
  <c r="M194" i="22"/>
  <c r="L392" i="21" s="1"/>
  <c r="L194" i="22"/>
  <c r="I392" i="21" s="1"/>
  <c r="K194" i="22"/>
  <c r="K392" i="21" s="1"/>
  <c r="I194" i="22"/>
  <c r="H392" i="21" s="1"/>
  <c r="H194" i="22"/>
  <c r="G392" i="21" s="1"/>
  <c r="G194" i="22"/>
  <c r="F392" i="21" s="1"/>
  <c r="F194" i="22"/>
  <c r="E392" i="21" s="1"/>
  <c r="E194" i="22"/>
  <c r="D392" i="21" s="1"/>
  <c r="AM193" i="22"/>
  <c r="V193" i="22"/>
  <c r="C193" i="22"/>
  <c r="AM192" i="22"/>
  <c r="AL192" i="22"/>
  <c r="Q192" i="22" s="1"/>
  <c r="P390" i="21" s="1"/>
  <c r="V192" i="22"/>
  <c r="P192" i="22"/>
  <c r="O390" i="21" s="1"/>
  <c r="O192" i="22"/>
  <c r="N390" i="21" s="1"/>
  <c r="N192" i="22"/>
  <c r="M390" i="21" s="1"/>
  <c r="M192" i="22"/>
  <c r="L390" i="21" s="1"/>
  <c r="L192" i="22"/>
  <c r="I390" i="21" s="1"/>
  <c r="K192" i="22"/>
  <c r="I192" i="22"/>
  <c r="H390" i="21" s="1"/>
  <c r="H192" i="22"/>
  <c r="G390" i="21" s="1"/>
  <c r="G192" i="22"/>
  <c r="F390" i="21" s="1"/>
  <c r="F192" i="22"/>
  <c r="E390" i="21" s="1"/>
  <c r="E192" i="22"/>
  <c r="D390" i="21" s="1"/>
  <c r="AM191" i="22"/>
  <c r="V191" i="22"/>
  <c r="C191" i="22"/>
  <c r="AM190" i="22"/>
  <c r="AL190" i="22"/>
  <c r="V190" i="22"/>
  <c r="S190" i="22"/>
  <c r="Q190" i="22"/>
  <c r="P388" i="21" s="1"/>
  <c r="P190" i="22"/>
  <c r="O388" i="21" s="1"/>
  <c r="O190" i="22"/>
  <c r="N388" i="21" s="1"/>
  <c r="N190" i="22"/>
  <c r="M388" i="21" s="1"/>
  <c r="M190" i="22"/>
  <c r="L388" i="21" s="1"/>
  <c r="L190" i="22"/>
  <c r="I388" i="21" s="1"/>
  <c r="K190" i="22"/>
  <c r="K388" i="21" s="1"/>
  <c r="I190" i="22"/>
  <c r="H388" i="21" s="1"/>
  <c r="H190" i="22"/>
  <c r="G388" i="21" s="1"/>
  <c r="G190" i="22"/>
  <c r="F388" i="21" s="1"/>
  <c r="F190" i="22"/>
  <c r="E388" i="21" s="1"/>
  <c r="E190" i="22"/>
  <c r="D388" i="21" s="1"/>
  <c r="AM189" i="22"/>
  <c r="V189" i="22"/>
  <c r="C189" i="22"/>
  <c r="AM188" i="22"/>
  <c r="AL188" i="22"/>
  <c r="V188" i="22"/>
  <c r="Q188" i="22"/>
  <c r="P386" i="21" s="1"/>
  <c r="P188" i="22"/>
  <c r="O386" i="21" s="1"/>
  <c r="O188" i="22"/>
  <c r="N386" i="21" s="1"/>
  <c r="N188" i="22"/>
  <c r="M386" i="21" s="1"/>
  <c r="M188" i="22"/>
  <c r="L386" i="21" s="1"/>
  <c r="L188" i="22"/>
  <c r="I386" i="21" s="1"/>
  <c r="K188" i="22"/>
  <c r="K386" i="21" s="1"/>
  <c r="I188" i="22"/>
  <c r="H386" i="21" s="1"/>
  <c r="H188" i="22"/>
  <c r="G386" i="21" s="1"/>
  <c r="G188" i="22"/>
  <c r="F386" i="21" s="1"/>
  <c r="F188" i="22"/>
  <c r="E386" i="21" s="1"/>
  <c r="E188" i="22"/>
  <c r="D386" i="21" s="1"/>
  <c r="AM187" i="22"/>
  <c r="V187" i="22"/>
  <c r="C187" i="22"/>
  <c r="AM186" i="22"/>
  <c r="AL186" i="22"/>
  <c r="Q186" i="22" s="1"/>
  <c r="P384" i="21" s="1"/>
  <c r="V186" i="22"/>
  <c r="P186" i="22"/>
  <c r="O384" i="21" s="1"/>
  <c r="O186" i="22"/>
  <c r="N384" i="21" s="1"/>
  <c r="N186" i="22"/>
  <c r="M384" i="21" s="1"/>
  <c r="M186" i="22"/>
  <c r="L384" i="21" s="1"/>
  <c r="L186" i="22"/>
  <c r="I384" i="21" s="1"/>
  <c r="K186" i="22"/>
  <c r="K384" i="21" s="1"/>
  <c r="I186" i="22"/>
  <c r="H384" i="21" s="1"/>
  <c r="H186" i="22"/>
  <c r="G384" i="21" s="1"/>
  <c r="G186" i="22"/>
  <c r="F384" i="21" s="1"/>
  <c r="F186" i="22"/>
  <c r="E384" i="21" s="1"/>
  <c r="E186" i="22"/>
  <c r="D384" i="21" s="1"/>
  <c r="AM185" i="22"/>
  <c r="V185" i="22"/>
  <c r="C185" i="22"/>
  <c r="AM184" i="22"/>
  <c r="AL184" i="22"/>
  <c r="V184" i="22"/>
  <c r="Q184" i="22"/>
  <c r="P382" i="21" s="1"/>
  <c r="P184" i="22"/>
  <c r="O382" i="21" s="1"/>
  <c r="O184" i="22"/>
  <c r="N382" i="21" s="1"/>
  <c r="N184" i="22"/>
  <c r="M382" i="21" s="1"/>
  <c r="M184" i="22"/>
  <c r="L382" i="21" s="1"/>
  <c r="L184" i="22"/>
  <c r="I382" i="21" s="1"/>
  <c r="K184" i="22"/>
  <c r="K382" i="21" s="1"/>
  <c r="I184" i="22"/>
  <c r="H382" i="21" s="1"/>
  <c r="H184" i="22"/>
  <c r="G382" i="21" s="1"/>
  <c r="G184" i="22"/>
  <c r="F382" i="21" s="1"/>
  <c r="F184" i="22"/>
  <c r="E382" i="21" s="1"/>
  <c r="E184" i="22"/>
  <c r="D382" i="21" s="1"/>
  <c r="AM183" i="22"/>
  <c r="V183" i="22"/>
  <c r="C183" i="22"/>
  <c r="AM182" i="22"/>
  <c r="AL182" i="22"/>
  <c r="Q182" i="22" s="1"/>
  <c r="P380" i="21" s="1"/>
  <c r="V182" i="22"/>
  <c r="P182" i="22"/>
  <c r="O380" i="21" s="1"/>
  <c r="O182" i="22"/>
  <c r="N380" i="21" s="1"/>
  <c r="N182" i="22"/>
  <c r="M380" i="21" s="1"/>
  <c r="M182" i="22"/>
  <c r="L380" i="21" s="1"/>
  <c r="L182" i="22"/>
  <c r="I380" i="21" s="1"/>
  <c r="K182" i="22"/>
  <c r="K380" i="21" s="1"/>
  <c r="I182" i="22"/>
  <c r="H380" i="21" s="1"/>
  <c r="H182" i="22"/>
  <c r="G380" i="21" s="1"/>
  <c r="G182" i="22"/>
  <c r="F380" i="21" s="1"/>
  <c r="F182" i="22"/>
  <c r="E380" i="21" s="1"/>
  <c r="E182" i="22"/>
  <c r="D380" i="21" s="1"/>
  <c r="AM181" i="22"/>
  <c r="V181" i="22"/>
  <c r="C181" i="22"/>
  <c r="AM180" i="22"/>
  <c r="AL180" i="22"/>
  <c r="Q180" i="22" s="1"/>
  <c r="P378" i="21" s="1"/>
  <c r="V180" i="22"/>
  <c r="P180" i="22"/>
  <c r="O378" i="21" s="1"/>
  <c r="O180" i="22"/>
  <c r="N378" i="21" s="1"/>
  <c r="N180" i="22"/>
  <c r="M378" i="21" s="1"/>
  <c r="M180" i="22"/>
  <c r="L378" i="21" s="1"/>
  <c r="L180" i="22"/>
  <c r="I378" i="21" s="1"/>
  <c r="K180" i="22"/>
  <c r="K378" i="21" s="1"/>
  <c r="I180" i="22"/>
  <c r="H378" i="21" s="1"/>
  <c r="H180" i="22"/>
  <c r="G378" i="21" s="1"/>
  <c r="G180" i="22"/>
  <c r="F378" i="21" s="1"/>
  <c r="F180" i="22"/>
  <c r="E378" i="21" s="1"/>
  <c r="E180" i="22"/>
  <c r="D378" i="21" s="1"/>
  <c r="AM179" i="22"/>
  <c r="V179" i="22"/>
  <c r="C179" i="22"/>
  <c r="AM178" i="22"/>
  <c r="AL178" i="22"/>
  <c r="Q178" i="22" s="1"/>
  <c r="P376" i="21" s="1"/>
  <c r="V178" i="22"/>
  <c r="P178" i="22"/>
  <c r="O376" i="21" s="1"/>
  <c r="O178" i="22"/>
  <c r="N376" i="21" s="1"/>
  <c r="N178" i="22"/>
  <c r="M376" i="21" s="1"/>
  <c r="M178" i="22"/>
  <c r="L376" i="21" s="1"/>
  <c r="L178" i="22"/>
  <c r="I376" i="21" s="1"/>
  <c r="K178" i="22"/>
  <c r="K376" i="21" s="1"/>
  <c r="I178" i="22"/>
  <c r="H376" i="21" s="1"/>
  <c r="H178" i="22"/>
  <c r="G376" i="21" s="1"/>
  <c r="G178" i="22"/>
  <c r="F376" i="21" s="1"/>
  <c r="F178" i="22"/>
  <c r="E376" i="21" s="1"/>
  <c r="E178" i="22"/>
  <c r="D376" i="21" s="1"/>
  <c r="AM177" i="22"/>
  <c r="V177" i="22"/>
  <c r="C177" i="22"/>
  <c r="AM176" i="22"/>
  <c r="AL176" i="22"/>
  <c r="Q176" i="22" s="1"/>
  <c r="P374" i="21" s="1"/>
  <c r="V176" i="22"/>
  <c r="P176" i="22"/>
  <c r="O374" i="21" s="1"/>
  <c r="O176" i="22"/>
  <c r="N374" i="21" s="1"/>
  <c r="N176" i="22"/>
  <c r="M374" i="21" s="1"/>
  <c r="M176" i="22"/>
  <c r="L374" i="21" s="1"/>
  <c r="L176" i="22"/>
  <c r="I374" i="21" s="1"/>
  <c r="K176" i="22"/>
  <c r="I176" i="22"/>
  <c r="H374" i="21" s="1"/>
  <c r="H176" i="22"/>
  <c r="G374" i="21" s="1"/>
  <c r="G176" i="22"/>
  <c r="F374" i="21" s="1"/>
  <c r="F176" i="22"/>
  <c r="E374" i="21" s="1"/>
  <c r="E176" i="22"/>
  <c r="D374" i="21" s="1"/>
  <c r="AM175" i="22"/>
  <c r="V175" i="22"/>
  <c r="C175" i="22"/>
  <c r="AM174" i="22"/>
  <c r="AL174" i="22"/>
  <c r="V174" i="22"/>
  <c r="S174" i="22"/>
  <c r="Q174" i="22"/>
  <c r="P372" i="21" s="1"/>
  <c r="P174" i="22"/>
  <c r="O372" i="21" s="1"/>
  <c r="O174" i="22"/>
  <c r="N372" i="21" s="1"/>
  <c r="N174" i="22"/>
  <c r="M372" i="21" s="1"/>
  <c r="M174" i="22"/>
  <c r="L372" i="21" s="1"/>
  <c r="L174" i="22"/>
  <c r="I372" i="21" s="1"/>
  <c r="K174" i="22"/>
  <c r="K372" i="21" s="1"/>
  <c r="I174" i="22"/>
  <c r="H372" i="21" s="1"/>
  <c r="H174" i="22"/>
  <c r="G372" i="21" s="1"/>
  <c r="G174" i="22"/>
  <c r="F372" i="21" s="1"/>
  <c r="F174" i="22"/>
  <c r="E372" i="21" s="1"/>
  <c r="E174" i="22"/>
  <c r="D372" i="21" s="1"/>
  <c r="AM173" i="22"/>
  <c r="V173" i="22"/>
  <c r="C173" i="22"/>
  <c r="AM172" i="22"/>
  <c r="AL172" i="22"/>
  <c r="Q172" i="22" s="1"/>
  <c r="P370" i="21" s="1"/>
  <c r="V172" i="22"/>
  <c r="P172" i="22"/>
  <c r="O370" i="21" s="1"/>
  <c r="O172" i="22"/>
  <c r="N370" i="21" s="1"/>
  <c r="N172" i="22"/>
  <c r="M370" i="21" s="1"/>
  <c r="M172" i="22"/>
  <c r="L370" i="21" s="1"/>
  <c r="L172" i="22"/>
  <c r="I370" i="21" s="1"/>
  <c r="K172" i="22"/>
  <c r="K370" i="21" s="1"/>
  <c r="I172" i="22"/>
  <c r="H370" i="21" s="1"/>
  <c r="H172" i="22"/>
  <c r="G370" i="21" s="1"/>
  <c r="G172" i="22"/>
  <c r="F370" i="21" s="1"/>
  <c r="F172" i="22"/>
  <c r="E370" i="21" s="1"/>
  <c r="E172" i="22"/>
  <c r="D370" i="21" s="1"/>
  <c r="AM171" i="22"/>
  <c r="V171" i="22"/>
  <c r="C171" i="22"/>
  <c r="AM170" i="22"/>
  <c r="AL170" i="22"/>
  <c r="V170" i="22"/>
  <c r="Q170" i="22"/>
  <c r="P368" i="21" s="1"/>
  <c r="P170" i="22"/>
  <c r="O368" i="21" s="1"/>
  <c r="O170" i="22"/>
  <c r="N368" i="21" s="1"/>
  <c r="N170" i="22"/>
  <c r="M368" i="21" s="1"/>
  <c r="M170" i="22"/>
  <c r="L368" i="21" s="1"/>
  <c r="L170" i="22"/>
  <c r="I368" i="21" s="1"/>
  <c r="K170" i="22"/>
  <c r="K368" i="21" s="1"/>
  <c r="I170" i="22"/>
  <c r="H368" i="21" s="1"/>
  <c r="H170" i="22"/>
  <c r="G368" i="21" s="1"/>
  <c r="G170" i="22"/>
  <c r="F368" i="21" s="1"/>
  <c r="F170" i="22"/>
  <c r="E368" i="21" s="1"/>
  <c r="E170" i="22"/>
  <c r="D368" i="21" s="1"/>
  <c r="AM169" i="22"/>
  <c r="V169" i="22"/>
  <c r="C169" i="22"/>
  <c r="AM168" i="22"/>
  <c r="AL168" i="22"/>
  <c r="Q168" i="22" s="1"/>
  <c r="P366" i="21" s="1"/>
  <c r="V168" i="22"/>
  <c r="P168" i="22"/>
  <c r="O366" i="21" s="1"/>
  <c r="O168" i="22"/>
  <c r="N366" i="21" s="1"/>
  <c r="N168" i="22"/>
  <c r="M366" i="21" s="1"/>
  <c r="M168" i="22"/>
  <c r="L366" i="21" s="1"/>
  <c r="L168" i="22"/>
  <c r="I366" i="21" s="1"/>
  <c r="K168" i="22"/>
  <c r="K366" i="21" s="1"/>
  <c r="I168" i="22"/>
  <c r="H366" i="21" s="1"/>
  <c r="H168" i="22"/>
  <c r="G366" i="21" s="1"/>
  <c r="G168" i="22"/>
  <c r="F366" i="21" s="1"/>
  <c r="F168" i="22"/>
  <c r="E366" i="21" s="1"/>
  <c r="E168" i="22"/>
  <c r="D366" i="21" s="1"/>
  <c r="AM167" i="22"/>
  <c r="V167" i="22"/>
  <c r="C167" i="22"/>
  <c r="AM166" i="22"/>
  <c r="AL166" i="22"/>
  <c r="V166" i="22"/>
  <c r="Q166" i="22"/>
  <c r="P364" i="21" s="1"/>
  <c r="P166" i="22"/>
  <c r="O364" i="21" s="1"/>
  <c r="O166" i="22"/>
  <c r="N364" i="21" s="1"/>
  <c r="N166" i="22"/>
  <c r="M364" i="21" s="1"/>
  <c r="M166" i="22"/>
  <c r="L364" i="21" s="1"/>
  <c r="L166" i="22"/>
  <c r="I364" i="21" s="1"/>
  <c r="K166" i="22"/>
  <c r="K364" i="21" s="1"/>
  <c r="I166" i="22"/>
  <c r="H364" i="21" s="1"/>
  <c r="H166" i="22"/>
  <c r="G364" i="21" s="1"/>
  <c r="G166" i="22"/>
  <c r="F364" i="21" s="1"/>
  <c r="F166" i="22"/>
  <c r="E364" i="21" s="1"/>
  <c r="E166" i="22"/>
  <c r="D364" i="21" s="1"/>
  <c r="AM165" i="22"/>
  <c r="V165" i="22"/>
  <c r="C165" i="22"/>
  <c r="AM164" i="22"/>
  <c r="AL164" i="22"/>
  <c r="Q164" i="22" s="1"/>
  <c r="P362" i="21" s="1"/>
  <c r="V164" i="22"/>
  <c r="P164" i="22"/>
  <c r="O362" i="21" s="1"/>
  <c r="O164" i="22"/>
  <c r="N362" i="21" s="1"/>
  <c r="N164" i="22"/>
  <c r="M362" i="21" s="1"/>
  <c r="M164" i="22"/>
  <c r="L362" i="21" s="1"/>
  <c r="L164" i="22"/>
  <c r="I362" i="21" s="1"/>
  <c r="K164" i="22"/>
  <c r="K362" i="21" s="1"/>
  <c r="I164" i="22"/>
  <c r="H362" i="21" s="1"/>
  <c r="H164" i="22"/>
  <c r="G362" i="21" s="1"/>
  <c r="G164" i="22"/>
  <c r="F362" i="21" s="1"/>
  <c r="F164" i="22"/>
  <c r="E362" i="21" s="1"/>
  <c r="E164" i="22"/>
  <c r="D362" i="21" s="1"/>
  <c r="AM163" i="22"/>
  <c r="V163" i="22"/>
  <c r="C163" i="22"/>
  <c r="AM162" i="22"/>
  <c r="AL162" i="22"/>
  <c r="Q162" i="22" s="1"/>
  <c r="P360" i="21" s="1"/>
  <c r="V162" i="22"/>
  <c r="P162" i="22"/>
  <c r="O360" i="21" s="1"/>
  <c r="O162" i="22"/>
  <c r="N360" i="21" s="1"/>
  <c r="N162" i="22"/>
  <c r="M360" i="21" s="1"/>
  <c r="M162" i="22"/>
  <c r="L360" i="21" s="1"/>
  <c r="L162" i="22"/>
  <c r="I360" i="21" s="1"/>
  <c r="K162" i="22"/>
  <c r="K360" i="21" s="1"/>
  <c r="I162" i="22"/>
  <c r="H360" i="21" s="1"/>
  <c r="H162" i="22"/>
  <c r="G360" i="21" s="1"/>
  <c r="G162" i="22"/>
  <c r="F360" i="21" s="1"/>
  <c r="F162" i="22"/>
  <c r="E360" i="21" s="1"/>
  <c r="E162" i="22"/>
  <c r="D360" i="21" s="1"/>
  <c r="AM161" i="22"/>
  <c r="V161" i="22"/>
  <c r="C161" i="22"/>
  <c r="AM160" i="22"/>
  <c r="AL160" i="22"/>
  <c r="V160" i="22"/>
  <c r="Q160" i="22"/>
  <c r="P358" i="21" s="1"/>
  <c r="P160" i="22"/>
  <c r="O358" i="21" s="1"/>
  <c r="O160" i="22"/>
  <c r="N358" i="21" s="1"/>
  <c r="N160" i="22"/>
  <c r="M358" i="21" s="1"/>
  <c r="M160" i="22"/>
  <c r="L358" i="21" s="1"/>
  <c r="L160" i="22"/>
  <c r="I358" i="21" s="1"/>
  <c r="K160" i="22"/>
  <c r="I160" i="22"/>
  <c r="H358" i="21" s="1"/>
  <c r="H160" i="22"/>
  <c r="G358" i="21" s="1"/>
  <c r="G160" i="22"/>
  <c r="F358" i="21" s="1"/>
  <c r="F160" i="22"/>
  <c r="E358" i="21" s="1"/>
  <c r="E160" i="22"/>
  <c r="D358" i="21" s="1"/>
  <c r="AM159" i="22"/>
  <c r="V159" i="22"/>
  <c r="C159" i="22"/>
  <c r="AM158" i="22"/>
  <c r="AL158" i="22"/>
  <c r="V158" i="22"/>
  <c r="Q158" i="22"/>
  <c r="P356" i="21" s="1"/>
  <c r="P158" i="22"/>
  <c r="O356" i="21" s="1"/>
  <c r="O158" i="22"/>
  <c r="N356" i="21" s="1"/>
  <c r="N158" i="22"/>
  <c r="M356" i="21" s="1"/>
  <c r="M158" i="22"/>
  <c r="L356" i="21" s="1"/>
  <c r="L158" i="22"/>
  <c r="I356" i="21" s="1"/>
  <c r="K158" i="22"/>
  <c r="K356" i="21" s="1"/>
  <c r="I158" i="22"/>
  <c r="H356" i="21" s="1"/>
  <c r="H158" i="22"/>
  <c r="G356" i="21" s="1"/>
  <c r="G158" i="22"/>
  <c r="F356" i="21" s="1"/>
  <c r="F158" i="22"/>
  <c r="E356" i="21" s="1"/>
  <c r="E158" i="22"/>
  <c r="D356" i="21" s="1"/>
  <c r="AM157" i="22"/>
  <c r="V157" i="22"/>
  <c r="C157" i="22"/>
  <c r="AM156" i="22"/>
  <c r="AL156" i="22"/>
  <c r="Q156" i="22" s="1"/>
  <c r="P354" i="21" s="1"/>
  <c r="V156" i="22"/>
  <c r="P156" i="22"/>
  <c r="O354" i="21" s="1"/>
  <c r="O156" i="22"/>
  <c r="N354" i="21" s="1"/>
  <c r="N156" i="22"/>
  <c r="M354" i="21" s="1"/>
  <c r="M156" i="22"/>
  <c r="L354" i="21" s="1"/>
  <c r="L156" i="22"/>
  <c r="I354" i="21" s="1"/>
  <c r="K156" i="22"/>
  <c r="K354" i="21" s="1"/>
  <c r="I156" i="22"/>
  <c r="H354" i="21" s="1"/>
  <c r="H156" i="22"/>
  <c r="G354" i="21" s="1"/>
  <c r="G156" i="22"/>
  <c r="F354" i="21" s="1"/>
  <c r="F156" i="22"/>
  <c r="E354" i="21" s="1"/>
  <c r="E156" i="22"/>
  <c r="D354" i="21" s="1"/>
  <c r="AM155" i="22"/>
  <c r="V155" i="22"/>
  <c r="C155" i="22"/>
  <c r="AM154" i="22"/>
  <c r="AL154" i="22"/>
  <c r="V154" i="22"/>
  <c r="Q154" i="22"/>
  <c r="P352" i="21" s="1"/>
  <c r="P154" i="22"/>
  <c r="O352" i="21" s="1"/>
  <c r="O154" i="22"/>
  <c r="N352" i="21" s="1"/>
  <c r="N154" i="22"/>
  <c r="M352" i="21" s="1"/>
  <c r="M154" i="22"/>
  <c r="L352" i="21" s="1"/>
  <c r="L154" i="22"/>
  <c r="I352" i="21" s="1"/>
  <c r="K154" i="22"/>
  <c r="K352" i="21" s="1"/>
  <c r="I154" i="22"/>
  <c r="H352" i="21" s="1"/>
  <c r="H154" i="22"/>
  <c r="G352" i="21" s="1"/>
  <c r="G154" i="22"/>
  <c r="F352" i="21" s="1"/>
  <c r="F154" i="22"/>
  <c r="E352" i="21" s="1"/>
  <c r="E154" i="22"/>
  <c r="D352" i="21" s="1"/>
  <c r="AM153" i="22"/>
  <c r="V153" i="22"/>
  <c r="C153" i="22"/>
  <c r="AM152" i="22"/>
  <c r="AL152" i="22"/>
  <c r="Q152" i="22" s="1"/>
  <c r="P350" i="21" s="1"/>
  <c r="V152" i="22"/>
  <c r="P152" i="22"/>
  <c r="O350" i="21" s="1"/>
  <c r="O152" i="22"/>
  <c r="N350" i="21" s="1"/>
  <c r="N152" i="22"/>
  <c r="M350" i="21" s="1"/>
  <c r="M152" i="22"/>
  <c r="L350" i="21" s="1"/>
  <c r="L152" i="22"/>
  <c r="I350" i="21" s="1"/>
  <c r="K152" i="22"/>
  <c r="K350" i="21" s="1"/>
  <c r="I152" i="22"/>
  <c r="H350" i="21" s="1"/>
  <c r="H152" i="22"/>
  <c r="G350" i="21" s="1"/>
  <c r="G152" i="22"/>
  <c r="F350" i="21" s="1"/>
  <c r="F152" i="22"/>
  <c r="E350" i="21" s="1"/>
  <c r="E152" i="22"/>
  <c r="D350" i="21" s="1"/>
  <c r="AM151" i="22"/>
  <c r="V151" i="22"/>
  <c r="C151" i="22"/>
  <c r="AM150" i="22"/>
  <c r="AL150" i="22"/>
  <c r="V150" i="22"/>
  <c r="Q150" i="22"/>
  <c r="P348" i="21" s="1"/>
  <c r="P150" i="22"/>
  <c r="O348" i="21" s="1"/>
  <c r="O150" i="22"/>
  <c r="N348" i="21" s="1"/>
  <c r="N150" i="22"/>
  <c r="M348" i="21" s="1"/>
  <c r="M150" i="22"/>
  <c r="L348" i="21" s="1"/>
  <c r="L150" i="22"/>
  <c r="I348" i="21" s="1"/>
  <c r="K150" i="22"/>
  <c r="K348" i="21" s="1"/>
  <c r="I150" i="22"/>
  <c r="H348" i="21" s="1"/>
  <c r="H150" i="22"/>
  <c r="G348" i="21" s="1"/>
  <c r="G150" i="22"/>
  <c r="F348" i="21" s="1"/>
  <c r="F150" i="22"/>
  <c r="E348" i="21" s="1"/>
  <c r="E150" i="22"/>
  <c r="D348" i="21" s="1"/>
  <c r="AM149" i="22"/>
  <c r="V149" i="22"/>
  <c r="C149" i="22"/>
  <c r="AM148" i="22"/>
  <c r="AL148" i="22"/>
  <c r="Q148" i="22" s="1"/>
  <c r="P346" i="21" s="1"/>
  <c r="V148" i="22"/>
  <c r="P148" i="22"/>
  <c r="O346" i="21" s="1"/>
  <c r="O148" i="22"/>
  <c r="N346" i="21" s="1"/>
  <c r="N148" i="22"/>
  <c r="M346" i="21" s="1"/>
  <c r="M148" i="22"/>
  <c r="L346" i="21" s="1"/>
  <c r="L148" i="22"/>
  <c r="I346" i="21" s="1"/>
  <c r="K148" i="22"/>
  <c r="K346" i="21" s="1"/>
  <c r="I148" i="22"/>
  <c r="H346" i="21" s="1"/>
  <c r="H148" i="22"/>
  <c r="G346" i="21" s="1"/>
  <c r="G148" i="22"/>
  <c r="F346" i="21" s="1"/>
  <c r="F148" i="22"/>
  <c r="E346" i="21" s="1"/>
  <c r="E148" i="22"/>
  <c r="D346" i="21" s="1"/>
  <c r="AM147" i="22"/>
  <c r="V147" i="22"/>
  <c r="C147" i="22"/>
  <c r="AM146" i="22"/>
  <c r="AL146" i="22"/>
  <c r="Q146" i="22" s="1"/>
  <c r="P344" i="21" s="1"/>
  <c r="V146" i="22"/>
  <c r="P146" i="22"/>
  <c r="O344" i="21" s="1"/>
  <c r="O146" i="22"/>
  <c r="N344" i="21" s="1"/>
  <c r="N146" i="22"/>
  <c r="M344" i="21" s="1"/>
  <c r="M146" i="22"/>
  <c r="L344" i="21" s="1"/>
  <c r="L146" i="22"/>
  <c r="I344" i="21" s="1"/>
  <c r="K146" i="22"/>
  <c r="K344" i="21" s="1"/>
  <c r="I146" i="22"/>
  <c r="H344" i="21" s="1"/>
  <c r="H146" i="22"/>
  <c r="G344" i="21" s="1"/>
  <c r="G146" i="22"/>
  <c r="F344" i="21" s="1"/>
  <c r="F146" i="22"/>
  <c r="E344" i="21" s="1"/>
  <c r="E146" i="22"/>
  <c r="D344" i="21" s="1"/>
  <c r="AM145" i="22"/>
  <c r="V145" i="22"/>
  <c r="C145" i="22"/>
  <c r="AM144" i="22"/>
  <c r="AL144" i="22"/>
  <c r="V144" i="22"/>
  <c r="Q144" i="22"/>
  <c r="P342" i="21" s="1"/>
  <c r="P144" i="22"/>
  <c r="O342" i="21" s="1"/>
  <c r="O144" i="22"/>
  <c r="N342" i="21" s="1"/>
  <c r="N144" i="22"/>
  <c r="M342" i="21" s="1"/>
  <c r="M144" i="22"/>
  <c r="L342" i="21" s="1"/>
  <c r="L144" i="22"/>
  <c r="I342" i="21" s="1"/>
  <c r="K144" i="22"/>
  <c r="I144" i="22"/>
  <c r="H342" i="21" s="1"/>
  <c r="H144" i="22"/>
  <c r="G342" i="21" s="1"/>
  <c r="G144" i="22"/>
  <c r="F342" i="21" s="1"/>
  <c r="F144" i="22"/>
  <c r="E342" i="21" s="1"/>
  <c r="E144" i="22"/>
  <c r="D342" i="21" s="1"/>
  <c r="AM143" i="22"/>
  <c r="V143" i="22"/>
  <c r="C143" i="22"/>
  <c r="AM142" i="22"/>
  <c r="AL142" i="22"/>
  <c r="Q142" i="22" s="1"/>
  <c r="P340" i="21" s="1"/>
  <c r="V142" i="22"/>
  <c r="P142" i="22"/>
  <c r="O340" i="21" s="1"/>
  <c r="O142" i="22"/>
  <c r="N340" i="21" s="1"/>
  <c r="N142" i="22"/>
  <c r="M340" i="21" s="1"/>
  <c r="M142" i="22"/>
  <c r="L340" i="21" s="1"/>
  <c r="L142" i="22"/>
  <c r="I340" i="21" s="1"/>
  <c r="K142" i="22"/>
  <c r="K340" i="21" s="1"/>
  <c r="I142" i="22"/>
  <c r="H340" i="21" s="1"/>
  <c r="H142" i="22"/>
  <c r="G340" i="21" s="1"/>
  <c r="G142" i="22"/>
  <c r="F340" i="21" s="1"/>
  <c r="F142" i="22"/>
  <c r="E340" i="21" s="1"/>
  <c r="E142" i="22"/>
  <c r="D340" i="21" s="1"/>
  <c r="AM141" i="22"/>
  <c r="V141" i="22"/>
  <c r="C141" i="22"/>
  <c r="AM140" i="22"/>
  <c r="AL140" i="22"/>
  <c r="V140" i="22"/>
  <c r="Q140" i="22"/>
  <c r="P338" i="21" s="1"/>
  <c r="P140" i="22"/>
  <c r="O338" i="21" s="1"/>
  <c r="O140" i="22"/>
  <c r="N338" i="21" s="1"/>
  <c r="N140" i="22"/>
  <c r="M338" i="21" s="1"/>
  <c r="M140" i="22"/>
  <c r="L338" i="21" s="1"/>
  <c r="L140" i="22"/>
  <c r="I338" i="21" s="1"/>
  <c r="K140" i="22"/>
  <c r="K338" i="21" s="1"/>
  <c r="I140" i="22"/>
  <c r="H338" i="21" s="1"/>
  <c r="H140" i="22"/>
  <c r="G338" i="21" s="1"/>
  <c r="G140" i="22"/>
  <c r="F338" i="21" s="1"/>
  <c r="F140" i="22"/>
  <c r="E338" i="21" s="1"/>
  <c r="E140" i="22"/>
  <c r="D338" i="21" s="1"/>
  <c r="AM139" i="22"/>
  <c r="V139" i="22"/>
  <c r="C139" i="22"/>
  <c r="AM138" i="22"/>
  <c r="AL138" i="22"/>
  <c r="Q138" i="22" s="1"/>
  <c r="P336" i="21" s="1"/>
  <c r="V138" i="22"/>
  <c r="P138" i="22"/>
  <c r="O336" i="21" s="1"/>
  <c r="O138" i="22"/>
  <c r="N336" i="21" s="1"/>
  <c r="N138" i="22"/>
  <c r="M336" i="21" s="1"/>
  <c r="M138" i="22"/>
  <c r="L336" i="21" s="1"/>
  <c r="L138" i="22"/>
  <c r="I336" i="21" s="1"/>
  <c r="K138" i="22"/>
  <c r="K336" i="21" s="1"/>
  <c r="I138" i="22"/>
  <c r="H336" i="21" s="1"/>
  <c r="H138" i="22"/>
  <c r="G336" i="21" s="1"/>
  <c r="G138" i="22"/>
  <c r="F336" i="21" s="1"/>
  <c r="F138" i="22"/>
  <c r="E336" i="21" s="1"/>
  <c r="E138" i="22"/>
  <c r="D336" i="21" s="1"/>
  <c r="AM137" i="22"/>
  <c r="V137" i="22"/>
  <c r="C137" i="22"/>
  <c r="AM136" i="22"/>
  <c r="AL136" i="22"/>
  <c r="V136" i="22"/>
  <c r="Q136" i="22"/>
  <c r="P334" i="21" s="1"/>
  <c r="P136" i="22"/>
  <c r="O334" i="21" s="1"/>
  <c r="O136" i="22"/>
  <c r="N334" i="21" s="1"/>
  <c r="N136" i="22"/>
  <c r="M334" i="21" s="1"/>
  <c r="M136" i="22"/>
  <c r="L334" i="21" s="1"/>
  <c r="L136" i="22"/>
  <c r="I334" i="21" s="1"/>
  <c r="K136" i="22"/>
  <c r="K334" i="21" s="1"/>
  <c r="I136" i="22"/>
  <c r="H334" i="21" s="1"/>
  <c r="H136" i="22"/>
  <c r="G334" i="21" s="1"/>
  <c r="G136" i="22"/>
  <c r="F334" i="21" s="1"/>
  <c r="F136" i="22"/>
  <c r="E334" i="21" s="1"/>
  <c r="E136" i="22"/>
  <c r="D334" i="21" s="1"/>
  <c r="AM135" i="22"/>
  <c r="V135" i="22"/>
  <c r="C135" i="22"/>
  <c r="AM134" i="22"/>
  <c r="AL134" i="22"/>
  <c r="Q134" i="22" s="1"/>
  <c r="P332" i="21" s="1"/>
  <c r="V134" i="22"/>
  <c r="P134" i="22"/>
  <c r="O332" i="21" s="1"/>
  <c r="O134" i="22"/>
  <c r="N332" i="21" s="1"/>
  <c r="N134" i="22"/>
  <c r="M332" i="21" s="1"/>
  <c r="M134" i="22"/>
  <c r="L332" i="21" s="1"/>
  <c r="L134" i="22"/>
  <c r="I332" i="21" s="1"/>
  <c r="K134" i="22"/>
  <c r="K332" i="21" s="1"/>
  <c r="I134" i="22"/>
  <c r="H332" i="21" s="1"/>
  <c r="H134" i="22"/>
  <c r="G332" i="21" s="1"/>
  <c r="G134" i="22"/>
  <c r="F332" i="21" s="1"/>
  <c r="F134" i="22"/>
  <c r="E332" i="21" s="1"/>
  <c r="E134" i="22"/>
  <c r="D332" i="21" s="1"/>
  <c r="AM133" i="22"/>
  <c r="V133" i="22"/>
  <c r="C133" i="22"/>
  <c r="AM132" i="22"/>
  <c r="AL132" i="22"/>
  <c r="Q132" i="22" s="1"/>
  <c r="P330" i="21" s="1"/>
  <c r="V132" i="22"/>
  <c r="P132" i="22"/>
  <c r="O330" i="21" s="1"/>
  <c r="O132" i="22"/>
  <c r="N330" i="21" s="1"/>
  <c r="N132" i="22"/>
  <c r="M330" i="21" s="1"/>
  <c r="M132" i="22"/>
  <c r="L330" i="21" s="1"/>
  <c r="L132" i="22"/>
  <c r="I330" i="21" s="1"/>
  <c r="K132" i="22"/>
  <c r="K330" i="21" s="1"/>
  <c r="I132" i="22"/>
  <c r="H330" i="21" s="1"/>
  <c r="H132" i="22"/>
  <c r="G330" i="21" s="1"/>
  <c r="G132" i="22"/>
  <c r="F330" i="21" s="1"/>
  <c r="F132" i="22"/>
  <c r="E330" i="21" s="1"/>
  <c r="E132" i="22"/>
  <c r="D330" i="21" s="1"/>
  <c r="AM131" i="22"/>
  <c r="V131" i="22"/>
  <c r="C131" i="22"/>
  <c r="AM130" i="22"/>
  <c r="AL130" i="22"/>
  <c r="Q130" i="22" s="1"/>
  <c r="P328" i="21" s="1"/>
  <c r="V130" i="22"/>
  <c r="P130" i="22"/>
  <c r="O328" i="21" s="1"/>
  <c r="O130" i="22"/>
  <c r="N328" i="21" s="1"/>
  <c r="N130" i="22"/>
  <c r="M328" i="21" s="1"/>
  <c r="M130" i="22"/>
  <c r="L328" i="21" s="1"/>
  <c r="L130" i="22"/>
  <c r="I328" i="21" s="1"/>
  <c r="K130" i="22"/>
  <c r="K328" i="21" s="1"/>
  <c r="I130" i="22"/>
  <c r="H328" i="21" s="1"/>
  <c r="H130" i="22"/>
  <c r="G328" i="21" s="1"/>
  <c r="G130" i="22"/>
  <c r="F328" i="21" s="1"/>
  <c r="F130" i="22"/>
  <c r="E328" i="21" s="1"/>
  <c r="E130" i="22"/>
  <c r="D328" i="21" s="1"/>
  <c r="AM129" i="22"/>
  <c r="V129" i="22"/>
  <c r="C129" i="22"/>
  <c r="AM128" i="22"/>
  <c r="AL128" i="22"/>
  <c r="Q128" i="22" s="1"/>
  <c r="P326" i="21" s="1"/>
  <c r="V128" i="22"/>
  <c r="P128" i="22"/>
  <c r="O326" i="21" s="1"/>
  <c r="O128" i="22"/>
  <c r="N326" i="21" s="1"/>
  <c r="N128" i="22"/>
  <c r="M326" i="21" s="1"/>
  <c r="M128" i="22"/>
  <c r="L326" i="21" s="1"/>
  <c r="L128" i="22"/>
  <c r="I326" i="21" s="1"/>
  <c r="K128" i="22"/>
  <c r="I128" i="22"/>
  <c r="H326" i="21" s="1"/>
  <c r="H128" i="22"/>
  <c r="G326" i="21" s="1"/>
  <c r="G128" i="22"/>
  <c r="F326" i="21" s="1"/>
  <c r="F128" i="22"/>
  <c r="E326" i="21" s="1"/>
  <c r="E128" i="22"/>
  <c r="D326" i="21" s="1"/>
  <c r="AM127" i="22"/>
  <c r="V127" i="22"/>
  <c r="C127" i="22"/>
  <c r="AM126" i="22"/>
  <c r="AL126" i="22"/>
  <c r="V126" i="22"/>
  <c r="S126" i="22"/>
  <c r="Q126" i="22"/>
  <c r="P324" i="21" s="1"/>
  <c r="P126" i="22"/>
  <c r="O324" i="21" s="1"/>
  <c r="O126" i="22"/>
  <c r="N324" i="21" s="1"/>
  <c r="N126" i="22"/>
  <c r="M324" i="21" s="1"/>
  <c r="M126" i="22"/>
  <c r="L324" i="21" s="1"/>
  <c r="L126" i="22"/>
  <c r="I324" i="21" s="1"/>
  <c r="K126" i="22"/>
  <c r="K324" i="21" s="1"/>
  <c r="I126" i="22"/>
  <c r="H324" i="21" s="1"/>
  <c r="H126" i="22"/>
  <c r="G324" i="21" s="1"/>
  <c r="G126" i="22"/>
  <c r="F324" i="21" s="1"/>
  <c r="F126" i="22"/>
  <c r="E324" i="21" s="1"/>
  <c r="E126" i="22"/>
  <c r="D324" i="21" s="1"/>
  <c r="AM125" i="22"/>
  <c r="V125" i="22"/>
  <c r="C125" i="22"/>
  <c r="AM124" i="22"/>
  <c r="AL124" i="22"/>
  <c r="V124" i="22"/>
  <c r="Q124" i="22"/>
  <c r="P322" i="21" s="1"/>
  <c r="P124" i="22"/>
  <c r="O322" i="21" s="1"/>
  <c r="O124" i="22"/>
  <c r="N322" i="21" s="1"/>
  <c r="N124" i="22"/>
  <c r="M322" i="21" s="1"/>
  <c r="M124" i="22"/>
  <c r="L322" i="21" s="1"/>
  <c r="L124" i="22"/>
  <c r="I322" i="21" s="1"/>
  <c r="K124" i="22"/>
  <c r="K322" i="21" s="1"/>
  <c r="I124" i="22"/>
  <c r="H322" i="21" s="1"/>
  <c r="H124" i="22"/>
  <c r="G322" i="21" s="1"/>
  <c r="G124" i="22"/>
  <c r="F322" i="21" s="1"/>
  <c r="F124" i="22"/>
  <c r="E322" i="21" s="1"/>
  <c r="E124" i="22"/>
  <c r="D322" i="21" s="1"/>
  <c r="AM123" i="22"/>
  <c r="V123" i="22"/>
  <c r="C123" i="22"/>
  <c r="AM122" i="22"/>
  <c r="AL122" i="22"/>
  <c r="Q122" i="22" s="1"/>
  <c r="P320" i="21" s="1"/>
  <c r="V122" i="22"/>
  <c r="P122" i="22"/>
  <c r="O320" i="21" s="1"/>
  <c r="O122" i="22"/>
  <c r="N320" i="21" s="1"/>
  <c r="N122" i="22"/>
  <c r="M320" i="21" s="1"/>
  <c r="M122" i="22"/>
  <c r="L320" i="21" s="1"/>
  <c r="L122" i="22"/>
  <c r="I320" i="21" s="1"/>
  <c r="K122" i="22"/>
  <c r="K320" i="21" s="1"/>
  <c r="I122" i="22"/>
  <c r="H320" i="21" s="1"/>
  <c r="H122" i="22"/>
  <c r="G320" i="21" s="1"/>
  <c r="G122" i="22"/>
  <c r="F320" i="21" s="1"/>
  <c r="F122" i="22"/>
  <c r="E320" i="21" s="1"/>
  <c r="E122" i="22"/>
  <c r="D320" i="21" s="1"/>
  <c r="AM121" i="22"/>
  <c r="V121" i="22"/>
  <c r="C121" i="22"/>
  <c r="AM120" i="22"/>
  <c r="AL120" i="22"/>
  <c r="V120" i="22"/>
  <c r="Q120" i="22"/>
  <c r="P318" i="21" s="1"/>
  <c r="P120" i="22"/>
  <c r="O318" i="21" s="1"/>
  <c r="O120" i="22"/>
  <c r="N318" i="21" s="1"/>
  <c r="N120" i="22"/>
  <c r="M318" i="21" s="1"/>
  <c r="M120" i="22"/>
  <c r="L318" i="21" s="1"/>
  <c r="L120" i="22"/>
  <c r="I318" i="21" s="1"/>
  <c r="K120" i="22"/>
  <c r="K318" i="21" s="1"/>
  <c r="I120" i="22"/>
  <c r="H318" i="21" s="1"/>
  <c r="H120" i="22"/>
  <c r="G318" i="21" s="1"/>
  <c r="G120" i="22"/>
  <c r="F318" i="21" s="1"/>
  <c r="F120" i="22"/>
  <c r="E318" i="21" s="1"/>
  <c r="E120" i="22"/>
  <c r="D318" i="21" s="1"/>
  <c r="AM119" i="22"/>
  <c r="V119" i="22"/>
  <c r="C119" i="22"/>
  <c r="AM118" i="22"/>
  <c r="AL118" i="22"/>
  <c r="Q118" i="22" s="1"/>
  <c r="P316" i="21" s="1"/>
  <c r="V118" i="22"/>
  <c r="P118" i="22"/>
  <c r="O316" i="21" s="1"/>
  <c r="O118" i="22"/>
  <c r="N316" i="21" s="1"/>
  <c r="N118" i="22"/>
  <c r="M316" i="21" s="1"/>
  <c r="M118" i="22"/>
  <c r="L316" i="21" s="1"/>
  <c r="L118" i="22"/>
  <c r="I316" i="21" s="1"/>
  <c r="K118" i="22"/>
  <c r="K316" i="21" s="1"/>
  <c r="I118" i="22"/>
  <c r="H316" i="21" s="1"/>
  <c r="H118" i="22"/>
  <c r="G316" i="21" s="1"/>
  <c r="G118" i="22"/>
  <c r="F316" i="21" s="1"/>
  <c r="F118" i="22"/>
  <c r="E316" i="21" s="1"/>
  <c r="E118" i="22"/>
  <c r="D316" i="21" s="1"/>
  <c r="AM117" i="22"/>
  <c r="V117" i="22"/>
  <c r="C117" i="22"/>
  <c r="AM116" i="22"/>
  <c r="AL116" i="22"/>
  <c r="Q116" i="22" s="1"/>
  <c r="P314" i="21" s="1"/>
  <c r="V116" i="22"/>
  <c r="P116" i="22"/>
  <c r="O314" i="21" s="1"/>
  <c r="O116" i="22"/>
  <c r="N314" i="21" s="1"/>
  <c r="N116" i="22"/>
  <c r="M314" i="21" s="1"/>
  <c r="M116" i="22"/>
  <c r="L314" i="21" s="1"/>
  <c r="L116" i="22"/>
  <c r="I314" i="21" s="1"/>
  <c r="K116" i="22"/>
  <c r="K314" i="21" s="1"/>
  <c r="I116" i="22"/>
  <c r="H314" i="21" s="1"/>
  <c r="H116" i="22"/>
  <c r="G314" i="21" s="1"/>
  <c r="G116" i="22"/>
  <c r="F314" i="21" s="1"/>
  <c r="F116" i="22"/>
  <c r="E314" i="21" s="1"/>
  <c r="E116" i="22"/>
  <c r="D314" i="21" s="1"/>
  <c r="AM115" i="22"/>
  <c r="V115" i="22"/>
  <c r="C115" i="22"/>
  <c r="AM114" i="22"/>
  <c r="AL114" i="22"/>
  <c r="Q114" i="22" s="1"/>
  <c r="P312" i="21" s="1"/>
  <c r="V114" i="22"/>
  <c r="P114" i="22"/>
  <c r="O312" i="21" s="1"/>
  <c r="O114" i="22"/>
  <c r="N312" i="21" s="1"/>
  <c r="N114" i="22"/>
  <c r="M312" i="21" s="1"/>
  <c r="M114" i="22"/>
  <c r="L312" i="21" s="1"/>
  <c r="L114" i="22"/>
  <c r="I312" i="21" s="1"/>
  <c r="K114" i="22"/>
  <c r="K312" i="21" s="1"/>
  <c r="I114" i="22"/>
  <c r="H312" i="21" s="1"/>
  <c r="H114" i="22"/>
  <c r="G312" i="21" s="1"/>
  <c r="G114" i="22"/>
  <c r="F312" i="21" s="1"/>
  <c r="F114" i="22"/>
  <c r="E312" i="21" s="1"/>
  <c r="E114" i="22"/>
  <c r="D312" i="21" s="1"/>
  <c r="AM113" i="22"/>
  <c r="V113" i="22"/>
  <c r="C113" i="22"/>
  <c r="AM112" i="22"/>
  <c r="AL112" i="22"/>
  <c r="Q112" i="22" s="1"/>
  <c r="P310" i="21" s="1"/>
  <c r="V112" i="22"/>
  <c r="P112" i="22"/>
  <c r="O310" i="21" s="1"/>
  <c r="O112" i="22"/>
  <c r="N310" i="21" s="1"/>
  <c r="N112" i="22"/>
  <c r="M310" i="21" s="1"/>
  <c r="M112" i="22"/>
  <c r="L310" i="21" s="1"/>
  <c r="L112" i="22"/>
  <c r="I310" i="21" s="1"/>
  <c r="K112" i="22"/>
  <c r="K310" i="21" s="1"/>
  <c r="I112" i="22"/>
  <c r="H310" i="21" s="1"/>
  <c r="H112" i="22"/>
  <c r="G310" i="21" s="1"/>
  <c r="G112" i="22"/>
  <c r="F310" i="21" s="1"/>
  <c r="F112" i="22"/>
  <c r="E310" i="21" s="1"/>
  <c r="E112" i="22"/>
  <c r="D310" i="21" s="1"/>
  <c r="AM111" i="22"/>
  <c r="V111" i="22"/>
  <c r="C111" i="22"/>
  <c r="AM110" i="22"/>
  <c r="AL110" i="22"/>
  <c r="V110" i="22"/>
  <c r="Q110" i="22"/>
  <c r="P308" i="21" s="1"/>
  <c r="P110" i="22"/>
  <c r="O308" i="21" s="1"/>
  <c r="O110" i="22"/>
  <c r="N308" i="21" s="1"/>
  <c r="N110" i="22"/>
  <c r="M308" i="21" s="1"/>
  <c r="M110" i="22"/>
  <c r="L308" i="21" s="1"/>
  <c r="L110" i="22"/>
  <c r="I308" i="21" s="1"/>
  <c r="K110" i="22"/>
  <c r="K308" i="21" s="1"/>
  <c r="I110" i="22"/>
  <c r="H308" i="21" s="1"/>
  <c r="H110" i="22"/>
  <c r="G308" i="21" s="1"/>
  <c r="G110" i="22"/>
  <c r="F308" i="21" s="1"/>
  <c r="F110" i="22"/>
  <c r="E308" i="21" s="1"/>
  <c r="E110" i="22"/>
  <c r="D308" i="21" s="1"/>
  <c r="AM109" i="22"/>
  <c r="V109" i="22"/>
  <c r="C109" i="22"/>
  <c r="AM108" i="22"/>
  <c r="AL108" i="22"/>
  <c r="Q108" i="22" s="1"/>
  <c r="P306" i="21" s="1"/>
  <c r="V108" i="22"/>
  <c r="P108" i="22"/>
  <c r="O306" i="21" s="1"/>
  <c r="O108" i="22"/>
  <c r="N306" i="21" s="1"/>
  <c r="N108" i="22"/>
  <c r="M306" i="21" s="1"/>
  <c r="M108" i="22"/>
  <c r="L306" i="21" s="1"/>
  <c r="L108" i="22"/>
  <c r="I306" i="21" s="1"/>
  <c r="K108" i="22"/>
  <c r="K306" i="21" s="1"/>
  <c r="I108" i="22"/>
  <c r="H306" i="21" s="1"/>
  <c r="H108" i="22"/>
  <c r="G306" i="21" s="1"/>
  <c r="G108" i="22"/>
  <c r="F306" i="21" s="1"/>
  <c r="F108" i="22"/>
  <c r="E306" i="21" s="1"/>
  <c r="E108" i="22"/>
  <c r="D306" i="21" s="1"/>
  <c r="AM107" i="22"/>
  <c r="V107" i="22"/>
  <c r="C107" i="22"/>
  <c r="AM106" i="22"/>
  <c r="AL106" i="22"/>
  <c r="Q106" i="22" s="1"/>
  <c r="P304" i="21" s="1"/>
  <c r="V106" i="22"/>
  <c r="P106" i="22"/>
  <c r="O304" i="21" s="1"/>
  <c r="O106" i="22"/>
  <c r="N304" i="21" s="1"/>
  <c r="N106" i="22"/>
  <c r="M304" i="21" s="1"/>
  <c r="M106" i="22"/>
  <c r="L304" i="21" s="1"/>
  <c r="L106" i="22"/>
  <c r="I304" i="21" s="1"/>
  <c r="K106" i="22"/>
  <c r="K304" i="21" s="1"/>
  <c r="I106" i="22"/>
  <c r="H304" i="21" s="1"/>
  <c r="H106" i="22"/>
  <c r="G304" i="21" s="1"/>
  <c r="G106" i="22"/>
  <c r="F304" i="21" s="1"/>
  <c r="F106" i="22"/>
  <c r="E304" i="21" s="1"/>
  <c r="E106" i="22"/>
  <c r="D304" i="21" s="1"/>
  <c r="AM105" i="22"/>
  <c r="V105" i="22"/>
  <c r="C105" i="22"/>
  <c r="AM104" i="22"/>
  <c r="AL104" i="22"/>
  <c r="Q104" i="22" s="1"/>
  <c r="P302" i="21" s="1"/>
  <c r="V104" i="22"/>
  <c r="P104" i="22"/>
  <c r="O302" i="21" s="1"/>
  <c r="O104" i="22"/>
  <c r="N302" i="21" s="1"/>
  <c r="N104" i="22"/>
  <c r="M302" i="21" s="1"/>
  <c r="M104" i="22"/>
  <c r="L302" i="21" s="1"/>
  <c r="L104" i="22"/>
  <c r="I302" i="21" s="1"/>
  <c r="K104" i="22"/>
  <c r="K302" i="21" s="1"/>
  <c r="I104" i="22"/>
  <c r="H302" i="21" s="1"/>
  <c r="H104" i="22"/>
  <c r="G302" i="21" s="1"/>
  <c r="G104" i="22"/>
  <c r="F302" i="21" s="1"/>
  <c r="F104" i="22"/>
  <c r="E302" i="21" s="1"/>
  <c r="E104" i="22"/>
  <c r="D302" i="21" s="1"/>
  <c r="AM103" i="22"/>
  <c r="V103" i="22"/>
  <c r="C103" i="22"/>
  <c r="AM102" i="22"/>
  <c r="V102" i="22"/>
  <c r="N102" i="22"/>
  <c r="M300" i="21" s="1"/>
  <c r="M102" i="22"/>
  <c r="L300" i="21" s="1"/>
  <c r="L102" i="22"/>
  <c r="I300" i="21" s="1"/>
  <c r="K102" i="22"/>
  <c r="K300" i="21" s="1"/>
  <c r="I102" i="22"/>
  <c r="H300" i="21" s="1"/>
  <c r="H102" i="22"/>
  <c r="G300" i="21" s="1"/>
  <c r="G102" i="22"/>
  <c r="F300" i="21" s="1"/>
  <c r="F102" i="22"/>
  <c r="E300" i="21" s="1"/>
  <c r="E102" i="22"/>
  <c r="D300" i="21" s="1"/>
  <c r="AM101" i="22"/>
  <c r="V101" i="22"/>
  <c r="C101" i="22"/>
  <c r="AM100" i="22"/>
  <c r="V100" i="22"/>
  <c r="N100" i="22"/>
  <c r="M298" i="21" s="1"/>
  <c r="M100" i="22"/>
  <c r="L298" i="21" s="1"/>
  <c r="L100" i="22"/>
  <c r="I298" i="21" s="1"/>
  <c r="K100" i="22"/>
  <c r="K298" i="21" s="1"/>
  <c r="I100" i="22"/>
  <c r="H298" i="21" s="1"/>
  <c r="H100" i="22"/>
  <c r="G298" i="21" s="1"/>
  <c r="G100" i="22"/>
  <c r="F298" i="21" s="1"/>
  <c r="F100" i="22"/>
  <c r="E298" i="21" s="1"/>
  <c r="E100" i="22"/>
  <c r="D298" i="21" s="1"/>
  <c r="AM99" i="22"/>
  <c r="V99" i="22"/>
  <c r="C99" i="22"/>
  <c r="AM98" i="22"/>
  <c r="V98" i="22"/>
  <c r="N98" i="22"/>
  <c r="M296" i="21" s="1"/>
  <c r="M98" i="22"/>
  <c r="L296" i="21" s="1"/>
  <c r="L98" i="22"/>
  <c r="I296" i="21" s="1"/>
  <c r="K98" i="22"/>
  <c r="K296" i="21" s="1"/>
  <c r="I98" i="22"/>
  <c r="H296" i="21" s="1"/>
  <c r="H98" i="22"/>
  <c r="G296" i="21" s="1"/>
  <c r="G98" i="22"/>
  <c r="F296" i="21" s="1"/>
  <c r="F98" i="22"/>
  <c r="E296" i="21" s="1"/>
  <c r="E98" i="22"/>
  <c r="D296" i="21" s="1"/>
  <c r="AM97" i="22"/>
  <c r="V97" i="22"/>
  <c r="C97" i="22"/>
  <c r="AM96" i="22"/>
  <c r="V96" i="22"/>
  <c r="N96" i="22"/>
  <c r="M294" i="21" s="1"/>
  <c r="M96" i="22"/>
  <c r="L294" i="21" s="1"/>
  <c r="L96" i="22"/>
  <c r="I294" i="21" s="1"/>
  <c r="K96" i="22"/>
  <c r="K294" i="21" s="1"/>
  <c r="I96" i="22"/>
  <c r="H294" i="21" s="1"/>
  <c r="H96" i="22"/>
  <c r="G294" i="21" s="1"/>
  <c r="G96" i="22"/>
  <c r="F294" i="21" s="1"/>
  <c r="F96" i="22"/>
  <c r="E294" i="21" s="1"/>
  <c r="E96" i="22"/>
  <c r="D294" i="21" s="1"/>
  <c r="AM95" i="22"/>
  <c r="V95" i="22"/>
  <c r="C95" i="22"/>
  <c r="AM94" i="22"/>
  <c r="V94" i="22"/>
  <c r="N94" i="22"/>
  <c r="M292" i="21" s="1"/>
  <c r="M94" i="22"/>
  <c r="L292" i="21" s="1"/>
  <c r="L94" i="22"/>
  <c r="I292" i="21" s="1"/>
  <c r="K94" i="22"/>
  <c r="K292" i="21" s="1"/>
  <c r="I94" i="22"/>
  <c r="H292" i="21" s="1"/>
  <c r="H94" i="22"/>
  <c r="G292" i="21" s="1"/>
  <c r="G94" i="22"/>
  <c r="F292" i="21" s="1"/>
  <c r="F94" i="22"/>
  <c r="E292" i="21" s="1"/>
  <c r="E94" i="22"/>
  <c r="D292" i="21" s="1"/>
  <c r="AM93" i="22"/>
  <c r="V93" i="22"/>
  <c r="C93" i="22"/>
  <c r="AM92" i="22"/>
  <c r="V92" i="22"/>
  <c r="N92" i="22"/>
  <c r="M290" i="21" s="1"/>
  <c r="M92" i="22"/>
  <c r="L290" i="21" s="1"/>
  <c r="L92" i="22"/>
  <c r="I290" i="21" s="1"/>
  <c r="K92" i="22"/>
  <c r="K290" i="21" s="1"/>
  <c r="I92" i="22"/>
  <c r="H290" i="21" s="1"/>
  <c r="H92" i="22"/>
  <c r="G290" i="21" s="1"/>
  <c r="G92" i="22"/>
  <c r="F290" i="21" s="1"/>
  <c r="F92" i="22"/>
  <c r="E290" i="21" s="1"/>
  <c r="E92" i="22"/>
  <c r="D290" i="21" s="1"/>
  <c r="AM91" i="22"/>
  <c r="V91" i="22"/>
  <c r="C91" i="22"/>
  <c r="AM90" i="22"/>
  <c r="V90" i="22"/>
  <c r="N90" i="22"/>
  <c r="M288" i="21" s="1"/>
  <c r="M90" i="22"/>
  <c r="L288" i="21" s="1"/>
  <c r="L90" i="22"/>
  <c r="I288" i="21" s="1"/>
  <c r="K90" i="22"/>
  <c r="K288" i="21" s="1"/>
  <c r="I90" i="22"/>
  <c r="H288" i="21" s="1"/>
  <c r="H90" i="22"/>
  <c r="G288" i="21" s="1"/>
  <c r="G90" i="22"/>
  <c r="F288" i="21" s="1"/>
  <c r="F90" i="22"/>
  <c r="E288" i="21" s="1"/>
  <c r="E90" i="22"/>
  <c r="D288" i="21" s="1"/>
  <c r="AM89" i="22"/>
  <c r="V89" i="22"/>
  <c r="C89" i="22"/>
  <c r="AM88" i="22"/>
  <c r="V88" i="22"/>
  <c r="N88" i="22"/>
  <c r="M286" i="21" s="1"/>
  <c r="M88" i="22"/>
  <c r="L286" i="21" s="1"/>
  <c r="L88" i="22"/>
  <c r="I286" i="21" s="1"/>
  <c r="K88" i="22"/>
  <c r="K286" i="21" s="1"/>
  <c r="I88" i="22"/>
  <c r="H286" i="21" s="1"/>
  <c r="H88" i="22"/>
  <c r="G286" i="21" s="1"/>
  <c r="G88" i="22"/>
  <c r="F286" i="21" s="1"/>
  <c r="F88" i="22"/>
  <c r="E286" i="21" s="1"/>
  <c r="E88" i="22"/>
  <c r="D286" i="21" s="1"/>
  <c r="AM87" i="22"/>
  <c r="V87" i="22"/>
  <c r="C87" i="22"/>
  <c r="AM86" i="22"/>
  <c r="V86" i="22"/>
  <c r="N86" i="22"/>
  <c r="M284" i="21" s="1"/>
  <c r="M86" i="22"/>
  <c r="L284" i="21" s="1"/>
  <c r="L86" i="22"/>
  <c r="I284" i="21" s="1"/>
  <c r="K86" i="22"/>
  <c r="K284" i="21" s="1"/>
  <c r="I86" i="22"/>
  <c r="H284" i="21" s="1"/>
  <c r="H86" i="22"/>
  <c r="G284" i="21" s="1"/>
  <c r="G86" i="22"/>
  <c r="F284" i="21" s="1"/>
  <c r="F86" i="22"/>
  <c r="E284" i="21" s="1"/>
  <c r="E86" i="22"/>
  <c r="D284" i="21" s="1"/>
  <c r="AM85" i="22"/>
  <c r="V85" i="22"/>
  <c r="C85" i="22"/>
  <c r="AM84" i="22"/>
  <c r="V84" i="22"/>
  <c r="N84" i="22"/>
  <c r="M282" i="21" s="1"/>
  <c r="M84" i="22"/>
  <c r="L282" i="21" s="1"/>
  <c r="L84" i="22"/>
  <c r="I282" i="21" s="1"/>
  <c r="K84" i="22"/>
  <c r="K282" i="21" s="1"/>
  <c r="I84" i="22"/>
  <c r="H282" i="21" s="1"/>
  <c r="H84" i="22"/>
  <c r="G282" i="21" s="1"/>
  <c r="G84" i="22"/>
  <c r="F282" i="21" s="1"/>
  <c r="F84" i="22"/>
  <c r="E282" i="21" s="1"/>
  <c r="E84" i="22"/>
  <c r="D282" i="21" s="1"/>
  <c r="AM83" i="22"/>
  <c r="V83" i="22"/>
  <c r="C83" i="22"/>
  <c r="AM82" i="22"/>
  <c r="V82" i="22"/>
  <c r="N82" i="22"/>
  <c r="M280" i="21" s="1"/>
  <c r="M82" i="22"/>
  <c r="L280" i="21" s="1"/>
  <c r="L82" i="22"/>
  <c r="I280" i="21" s="1"/>
  <c r="K82" i="22"/>
  <c r="K280" i="21" s="1"/>
  <c r="J82" i="22"/>
  <c r="J280" i="21" s="1"/>
  <c r="I82" i="22"/>
  <c r="H280" i="21" s="1"/>
  <c r="H82" i="22"/>
  <c r="G280" i="21" s="1"/>
  <c r="G82" i="22"/>
  <c r="F280" i="21" s="1"/>
  <c r="F82" i="22"/>
  <c r="E280" i="21" s="1"/>
  <c r="E82" i="22"/>
  <c r="D280" i="21" s="1"/>
  <c r="AM81" i="22"/>
  <c r="V81" i="22"/>
  <c r="C81" i="22"/>
  <c r="AM80" i="22"/>
  <c r="V80" i="22"/>
  <c r="N80" i="22"/>
  <c r="M278" i="21" s="1"/>
  <c r="M80" i="22"/>
  <c r="L278" i="21" s="1"/>
  <c r="L80" i="22"/>
  <c r="I278" i="21" s="1"/>
  <c r="K80" i="22"/>
  <c r="K278" i="21" s="1"/>
  <c r="I80" i="22"/>
  <c r="H278" i="21" s="1"/>
  <c r="H80" i="22"/>
  <c r="G278" i="21" s="1"/>
  <c r="G80" i="22"/>
  <c r="F278" i="21" s="1"/>
  <c r="F80" i="22"/>
  <c r="E278" i="21" s="1"/>
  <c r="E80" i="22"/>
  <c r="D278" i="21" s="1"/>
  <c r="AM79" i="22"/>
  <c r="V79" i="22"/>
  <c r="C79" i="22"/>
  <c r="AM78" i="22"/>
  <c r="V78" i="22"/>
  <c r="N78" i="22"/>
  <c r="M276" i="21" s="1"/>
  <c r="M78" i="22"/>
  <c r="L276" i="21" s="1"/>
  <c r="L78" i="22"/>
  <c r="I276" i="21" s="1"/>
  <c r="K78" i="22"/>
  <c r="K276" i="21" s="1"/>
  <c r="I78" i="22"/>
  <c r="H276" i="21" s="1"/>
  <c r="H78" i="22"/>
  <c r="G276" i="21" s="1"/>
  <c r="G78" i="22"/>
  <c r="F276" i="21" s="1"/>
  <c r="F78" i="22"/>
  <c r="E276" i="21" s="1"/>
  <c r="E78" i="22"/>
  <c r="D276" i="21" s="1"/>
  <c r="AM77" i="22"/>
  <c r="V77" i="22"/>
  <c r="C77" i="22"/>
  <c r="AM76" i="22"/>
  <c r="V76" i="22"/>
  <c r="N76" i="22"/>
  <c r="M274" i="21" s="1"/>
  <c r="M76" i="22"/>
  <c r="L274" i="21" s="1"/>
  <c r="L76" i="22"/>
  <c r="I274" i="21" s="1"/>
  <c r="K76" i="22"/>
  <c r="K274" i="21" s="1"/>
  <c r="I76" i="22"/>
  <c r="H274" i="21" s="1"/>
  <c r="H76" i="22"/>
  <c r="G274" i="21" s="1"/>
  <c r="G76" i="22"/>
  <c r="F274" i="21" s="1"/>
  <c r="F76" i="22"/>
  <c r="E274" i="21" s="1"/>
  <c r="E76" i="22"/>
  <c r="D274" i="21" s="1"/>
  <c r="AM75" i="22"/>
  <c r="V75" i="22"/>
  <c r="C75" i="22"/>
  <c r="AM74" i="22"/>
  <c r="V74" i="22"/>
  <c r="N74" i="22"/>
  <c r="M272" i="21" s="1"/>
  <c r="M74" i="22"/>
  <c r="L272" i="21" s="1"/>
  <c r="L74" i="22"/>
  <c r="I272" i="21" s="1"/>
  <c r="K74" i="22"/>
  <c r="K272" i="21" s="1"/>
  <c r="I74" i="22"/>
  <c r="H272" i="21" s="1"/>
  <c r="H74" i="22"/>
  <c r="G272" i="21" s="1"/>
  <c r="G74" i="22"/>
  <c r="F272" i="21" s="1"/>
  <c r="F74" i="22"/>
  <c r="E272" i="21" s="1"/>
  <c r="E74" i="22"/>
  <c r="D272" i="21" s="1"/>
  <c r="AM73" i="22"/>
  <c r="V73" i="22"/>
  <c r="C73" i="22"/>
  <c r="AM72" i="22"/>
  <c r="V72" i="22"/>
  <c r="N72" i="22"/>
  <c r="M270" i="21" s="1"/>
  <c r="M72" i="22"/>
  <c r="L270" i="21" s="1"/>
  <c r="L72" i="22"/>
  <c r="I270" i="21" s="1"/>
  <c r="K72" i="22"/>
  <c r="K270" i="21" s="1"/>
  <c r="I72" i="22"/>
  <c r="H270" i="21" s="1"/>
  <c r="H72" i="22"/>
  <c r="G270" i="21" s="1"/>
  <c r="G72" i="22"/>
  <c r="F270" i="21" s="1"/>
  <c r="F72" i="22"/>
  <c r="E270" i="21" s="1"/>
  <c r="E72" i="22"/>
  <c r="D270" i="21" s="1"/>
  <c r="AM71" i="22"/>
  <c r="V71" i="22"/>
  <c r="C71" i="22"/>
  <c r="AM70" i="22"/>
  <c r="V70" i="22"/>
  <c r="N70" i="22"/>
  <c r="M268" i="21" s="1"/>
  <c r="M70" i="22"/>
  <c r="L268" i="21" s="1"/>
  <c r="L70" i="22"/>
  <c r="I268" i="21" s="1"/>
  <c r="K70" i="22"/>
  <c r="K268" i="21" s="1"/>
  <c r="I70" i="22"/>
  <c r="H268" i="21" s="1"/>
  <c r="H70" i="22"/>
  <c r="G268" i="21" s="1"/>
  <c r="G70" i="22"/>
  <c r="F268" i="21" s="1"/>
  <c r="F70" i="22"/>
  <c r="E268" i="21" s="1"/>
  <c r="E70" i="22"/>
  <c r="D268" i="21" s="1"/>
  <c r="AM69" i="22"/>
  <c r="V69" i="22"/>
  <c r="C69" i="22"/>
  <c r="AM68" i="22"/>
  <c r="V68" i="22"/>
  <c r="N68" i="22"/>
  <c r="M266" i="21" s="1"/>
  <c r="M68" i="22"/>
  <c r="L266" i="21" s="1"/>
  <c r="L68" i="22"/>
  <c r="I266" i="21" s="1"/>
  <c r="K68" i="22"/>
  <c r="K266" i="21" s="1"/>
  <c r="I68" i="22"/>
  <c r="H266" i="21" s="1"/>
  <c r="H68" i="22"/>
  <c r="G266" i="21" s="1"/>
  <c r="G68" i="22"/>
  <c r="F266" i="21" s="1"/>
  <c r="F68" i="22"/>
  <c r="E266" i="21" s="1"/>
  <c r="E68" i="22"/>
  <c r="D266" i="21" s="1"/>
  <c r="AM67" i="22"/>
  <c r="V67" i="22"/>
  <c r="C67" i="22"/>
  <c r="AM66" i="22"/>
  <c r="V66" i="22"/>
  <c r="N66" i="22"/>
  <c r="M264" i="21" s="1"/>
  <c r="M66" i="22"/>
  <c r="L264" i="21" s="1"/>
  <c r="L66" i="22"/>
  <c r="I264" i="21" s="1"/>
  <c r="K66" i="22"/>
  <c r="K264" i="21" s="1"/>
  <c r="I66" i="22"/>
  <c r="H264" i="21" s="1"/>
  <c r="H66" i="22"/>
  <c r="G264" i="21" s="1"/>
  <c r="G66" i="22"/>
  <c r="F264" i="21" s="1"/>
  <c r="F66" i="22"/>
  <c r="E264" i="21" s="1"/>
  <c r="E66" i="22"/>
  <c r="D264" i="21" s="1"/>
  <c r="AM65" i="22"/>
  <c r="V65" i="22"/>
  <c r="C65" i="22"/>
  <c r="AM64" i="22"/>
  <c r="V64" i="22"/>
  <c r="N64" i="22"/>
  <c r="M262" i="21" s="1"/>
  <c r="M64" i="22"/>
  <c r="L262" i="21" s="1"/>
  <c r="L64" i="22"/>
  <c r="I262" i="21" s="1"/>
  <c r="K64" i="22"/>
  <c r="K262" i="21" s="1"/>
  <c r="I64" i="22"/>
  <c r="H262" i="21" s="1"/>
  <c r="H64" i="22"/>
  <c r="G262" i="21" s="1"/>
  <c r="G64" i="22"/>
  <c r="F262" i="21" s="1"/>
  <c r="F64" i="22"/>
  <c r="E262" i="21" s="1"/>
  <c r="E64" i="22"/>
  <c r="D262" i="21" s="1"/>
  <c r="AM63" i="22"/>
  <c r="V63" i="22"/>
  <c r="C63" i="22"/>
  <c r="AM62" i="22"/>
  <c r="V62" i="22"/>
  <c r="N62" i="22"/>
  <c r="M260" i="21" s="1"/>
  <c r="M62" i="22"/>
  <c r="L260" i="21" s="1"/>
  <c r="L62" i="22"/>
  <c r="I260" i="21" s="1"/>
  <c r="K62" i="22"/>
  <c r="K260" i="21" s="1"/>
  <c r="I62" i="22"/>
  <c r="H260" i="21" s="1"/>
  <c r="H62" i="22"/>
  <c r="G260" i="21" s="1"/>
  <c r="G62" i="22"/>
  <c r="F260" i="21" s="1"/>
  <c r="F62" i="22"/>
  <c r="E260" i="21" s="1"/>
  <c r="E62" i="22"/>
  <c r="D260" i="21" s="1"/>
  <c r="AM61" i="22"/>
  <c r="V61" i="22"/>
  <c r="C61" i="22"/>
  <c r="AM60" i="22"/>
  <c r="V60" i="22"/>
  <c r="N60" i="22"/>
  <c r="M258" i="21" s="1"/>
  <c r="M60" i="22"/>
  <c r="L258" i="21" s="1"/>
  <c r="L60" i="22"/>
  <c r="I258" i="21" s="1"/>
  <c r="K60" i="22"/>
  <c r="K258" i="21" s="1"/>
  <c r="I60" i="22"/>
  <c r="H258" i="21" s="1"/>
  <c r="H60" i="22"/>
  <c r="G258" i="21" s="1"/>
  <c r="G60" i="22"/>
  <c r="F258" i="21" s="1"/>
  <c r="F60" i="22"/>
  <c r="E258" i="21" s="1"/>
  <c r="E60" i="22"/>
  <c r="D258" i="21" s="1"/>
  <c r="AM59" i="22"/>
  <c r="V59" i="22"/>
  <c r="C59" i="22"/>
  <c r="AM58" i="22"/>
  <c r="V58" i="22"/>
  <c r="N58" i="22"/>
  <c r="M256" i="21" s="1"/>
  <c r="M58" i="22"/>
  <c r="L256" i="21" s="1"/>
  <c r="L58" i="22"/>
  <c r="I256" i="21" s="1"/>
  <c r="K58" i="22"/>
  <c r="K256" i="21" s="1"/>
  <c r="I58" i="22"/>
  <c r="H256" i="21" s="1"/>
  <c r="H58" i="22"/>
  <c r="G256" i="21" s="1"/>
  <c r="G58" i="22"/>
  <c r="F256" i="21" s="1"/>
  <c r="F58" i="22"/>
  <c r="E256" i="21" s="1"/>
  <c r="E58" i="22"/>
  <c r="D256" i="21" s="1"/>
  <c r="AM57" i="22"/>
  <c r="V57" i="22"/>
  <c r="C57" i="22"/>
  <c r="AM56" i="22"/>
  <c r="V56" i="22"/>
  <c r="N56" i="22"/>
  <c r="M254" i="21" s="1"/>
  <c r="M56" i="22"/>
  <c r="L254" i="21" s="1"/>
  <c r="L56" i="22"/>
  <c r="I254" i="21" s="1"/>
  <c r="K56" i="22"/>
  <c r="K254" i="21" s="1"/>
  <c r="I56" i="22"/>
  <c r="H254" i="21" s="1"/>
  <c r="H56" i="22"/>
  <c r="G254" i="21" s="1"/>
  <c r="G56" i="22"/>
  <c r="F254" i="21" s="1"/>
  <c r="F56" i="22"/>
  <c r="E254" i="21" s="1"/>
  <c r="E56" i="22"/>
  <c r="D254" i="21" s="1"/>
  <c r="AM55" i="22"/>
  <c r="V55" i="22"/>
  <c r="C55" i="22"/>
  <c r="AM54" i="22"/>
  <c r="V54" i="22"/>
  <c r="N54" i="22"/>
  <c r="M252" i="21" s="1"/>
  <c r="M54" i="22"/>
  <c r="L252" i="21" s="1"/>
  <c r="L54" i="22"/>
  <c r="I252" i="21" s="1"/>
  <c r="K54" i="22"/>
  <c r="K252" i="21" s="1"/>
  <c r="I54" i="22"/>
  <c r="H252" i="21" s="1"/>
  <c r="H54" i="22"/>
  <c r="G252" i="21" s="1"/>
  <c r="G54" i="22"/>
  <c r="F252" i="21" s="1"/>
  <c r="F54" i="22"/>
  <c r="E252" i="21" s="1"/>
  <c r="E54" i="22"/>
  <c r="D252" i="21" s="1"/>
  <c r="AM53" i="22"/>
  <c r="V53" i="22"/>
  <c r="C53" i="22"/>
  <c r="AM52" i="22"/>
  <c r="V52" i="22"/>
  <c r="N52" i="22"/>
  <c r="M250" i="21" s="1"/>
  <c r="M52" i="22"/>
  <c r="L250" i="21" s="1"/>
  <c r="L52" i="22"/>
  <c r="I250" i="21" s="1"/>
  <c r="K52" i="22"/>
  <c r="K250" i="21" s="1"/>
  <c r="I52" i="22"/>
  <c r="H250" i="21" s="1"/>
  <c r="H52" i="22"/>
  <c r="G250" i="21" s="1"/>
  <c r="G52" i="22"/>
  <c r="F250" i="21" s="1"/>
  <c r="F52" i="22"/>
  <c r="E250" i="21" s="1"/>
  <c r="E52" i="22"/>
  <c r="D250" i="21" s="1"/>
  <c r="AM51" i="22"/>
  <c r="V51" i="22"/>
  <c r="C51" i="22"/>
  <c r="AM50" i="22"/>
  <c r="V50" i="22"/>
  <c r="N50" i="22"/>
  <c r="M248" i="21" s="1"/>
  <c r="M50" i="22"/>
  <c r="L248" i="21" s="1"/>
  <c r="L50" i="22"/>
  <c r="I248" i="21" s="1"/>
  <c r="K50" i="22"/>
  <c r="K248" i="21" s="1"/>
  <c r="I50" i="22"/>
  <c r="H248" i="21" s="1"/>
  <c r="H50" i="22"/>
  <c r="G248" i="21" s="1"/>
  <c r="G50" i="22"/>
  <c r="F248" i="21" s="1"/>
  <c r="F50" i="22"/>
  <c r="E248" i="21" s="1"/>
  <c r="E50" i="22"/>
  <c r="D248" i="21" s="1"/>
  <c r="AM49" i="22"/>
  <c r="V49" i="22"/>
  <c r="C49" i="22"/>
  <c r="AM48" i="22"/>
  <c r="V48" i="22"/>
  <c r="N48" i="22"/>
  <c r="M246" i="21" s="1"/>
  <c r="M48" i="22"/>
  <c r="L246" i="21" s="1"/>
  <c r="L48" i="22"/>
  <c r="I246" i="21" s="1"/>
  <c r="K48" i="22"/>
  <c r="K246" i="21" s="1"/>
  <c r="I48" i="22"/>
  <c r="H246" i="21" s="1"/>
  <c r="H48" i="22"/>
  <c r="G246" i="21" s="1"/>
  <c r="G48" i="22"/>
  <c r="F246" i="21" s="1"/>
  <c r="F48" i="22"/>
  <c r="E246" i="21" s="1"/>
  <c r="E48" i="22"/>
  <c r="D246" i="21" s="1"/>
  <c r="AM47" i="22"/>
  <c r="V47" i="22"/>
  <c r="C47" i="22"/>
  <c r="AM46" i="22"/>
  <c r="V46" i="22"/>
  <c r="N46" i="22"/>
  <c r="M244" i="21" s="1"/>
  <c r="M46" i="22"/>
  <c r="L244" i="21" s="1"/>
  <c r="L46" i="22"/>
  <c r="I244" i="21" s="1"/>
  <c r="K46" i="22"/>
  <c r="K244" i="21" s="1"/>
  <c r="I46" i="22"/>
  <c r="H244" i="21" s="1"/>
  <c r="H46" i="22"/>
  <c r="G244" i="21" s="1"/>
  <c r="G46" i="22"/>
  <c r="F244" i="21" s="1"/>
  <c r="F46" i="22"/>
  <c r="E244" i="21" s="1"/>
  <c r="E46" i="22"/>
  <c r="D244" i="21" s="1"/>
  <c r="AM45" i="22"/>
  <c r="V45" i="22"/>
  <c r="C45" i="22"/>
  <c r="AM44" i="22"/>
  <c r="V44" i="22"/>
  <c r="N44" i="22"/>
  <c r="M242" i="21" s="1"/>
  <c r="M44" i="22"/>
  <c r="L242" i="21" s="1"/>
  <c r="L44" i="22"/>
  <c r="I242" i="21" s="1"/>
  <c r="K44" i="22"/>
  <c r="K242" i="21" s="1"/>
  <c r="I44" i="22"/>
  <c r="H242" i="21" s="1"/>
  <c r="H44" i="22"/>
  <c r="G242" i="21" s="1"/>
  <c r="G44" i="22"/>
  <c r="F242" i="21" s="1"/>
  <c r="F44" i="22"/>
  <c r="E242" i="21" s="1"/>
  <c r="E44" i="22"/>
  <c r="D242" i="21" s="1"/>
  <c r="AM43" i="22"/>
  <c r="V43" i="22"/>
  <c r="C43" i="22"/>
  <c r="AM42" i="22"/>
  <c r="V42" i="22"/>
  <c r="N42" i="22"/>
  <c r="M240" i="21" s="1"/>
  <c r="M42" i="22"/>
  <c r="L240" i="21" s="1"/>
  <c r="L42" i="22"/>
  <c r="I240" i="21" s="1"/>
  <c r="K42" i="22"/>
  <c r="K240" i="21" s="1"/>
  <c r="I42" i="22"/>
  <c r="H240" i="21" s="1"/>
  <c r="H42" i="22"/>
  <c r="G240" i="21" s="1"/>
  <c r="G42" i="22"/>
  <c r="F240" i="21" s="1"/>
  <c r="F42" i="22"/>
  <c r="E240" i="21" s="1"/>
  <c r="E42" i="22"/>
  <c r="D240" i="21" s="1"/>
  <c r="AM41" i="22"/>
  <c r="V41" i="22"/>
  <c r="C41" i="22"/>
  <c r="AM40" i="22"/>
  <c r="V40" i="22"/>
  <c r="N40" i="22"/>
  <c r="M238" i="21" s="1"/>
  <c r="M40" i="22"/>
  <c r="L238" i="21" s="1"/>
  <c r="L40" i="22"/>
  <c r="I238" i="21" s="1"/>
  <c r="K40" i="22"/>
  <c r="K238" i="21" s="1"/>
  <c r="I40" i="22"/>
  <c r="H238" i="21" s="1"/>
  <c r="H40" i="22"/>
  <c r="G238" i="21" s="1"/>
  <c r="G40" i="22"/>
  <c r="F238" i="21" s="1"/>
  <c r="F40" i="22"/>
  <c r="E238" i="21" s="1"/>
  <c r="E40" i="22"/>
  <c r="D238" i="21" s="1"/>
  <c r="AM39" i="22"/>
  <c r="V39" i="22"/>
  <c r="C39" i="22"/>
  <c r="AM38" i="22"/>
  <c r="V38" i="22"/>
  <c r="N38" i="22"/>
  <c r="M236" i="21" s="1"/>
  <c r="M38" i="22"/>
  <c r="L236" i="21" s="1"/>
  <c r="L38" i="22"/>
  <c r="I236" i="21" s="1"/>
  <c r="K38" i="22"/>
  <c r="K236" i="21" s="1"/>
  <c r="I38" i="22"/>
  <c r="H236" i="21" s="1"/>
  <c r="H38" i="22"/>
  <c r="G236" i="21" s="1"/>
  <c r="G38" i="22"/>
  <c r="F236" i="21" s="1"/>
  <c r="F38" i="22"/>
  <c r="E236" i="21" s="1"/>
  <c r="E38" i="22"/>
  <c r="D236" i="21" s="1"/>
  <c r="AM37" i="22"/>
  <c r="V37" i="22"/>
  <c r="C37" i="22"/>
  <c r="AM36" i="22"/>
  <c r="V36" i="22"/>
  <c r="N36" i="22"/>
  <c r="M234" i="21" s="1"/>
  <c r="M36" i="22"/>
  <c r="L234" i="21" s="1"/>
  <c r="L36" i="22"/>
  <c r="I234" i="21" s="1"/>
  <c r="K36" i="22"/>
  <c r="K234" i="21" s="1"/>
  <c r="I36" i="22"/>
  <c r="H234" i="21" s="1"/>
  <c r="H36" i="22"/>
  <c r="G234" i="21" s="1"/>
  <c r="G36" i="22"/>
  <c r="F234" i="21" s="1"/>
  <c r="F36" i="22"/>
  <c r="E234" i="21" s="1"/>
  <c r="E36" i="22"/>
  <c r="D234" i="21" s="1"/>
  <c r="AM35" i="22"/>
  <c r="V35" i="22"/>
  <c r="C35" i="22"/>
  <c r="AM34" i="22"/>
  <c r="V34" i="22"/>
  <c r="N34" i="22"/>
  <c r="M232" i="21" s="1"/>
  <c r="M34" i="22"/>
  <c r="L232" i="21" s="1"/>
  <c r="L34" i="22"/>
  <c r="I232" i="21" s="1"/>
  <c r="K34" i="22"/>
  <c r="K232" i="21" s="1"/>
  <c r="I34" i="22"/>
  <c r="H232" i="21" s="1"/>
  <c r="H34" i="22"/>
  <c r="G232" i="21" s="1"/>
  <c r="G34" i="22"/>
  <c r="F232" i="21" s="1"/>
  <c r="F34" i="22"/>
  <c r="E232" i="21" s="1"/>
  <c r="E34" i="22"/>
  <c r="D232" i="21" s="1"/>
  <c r="AM33" i="22"/>
  <c r="V33" i="22"/>
  <c r="C33" i="22"/>
  <c r="AM32" i="22"/>
  <c r="V32" i="22"/>
  <c r="N32" i="22"/>
  <c r="M230" i="21" s="1"/>
  <c r="M32" i="22"/>
  <c r="L230" i="21" s="1"/>
  <c r="L32" i="22"/>
  <c r="I230" i="21" s="1"/>
  <c r="K32" i="22"/>
  <c r="K230" i="21" s="1"/>
  <c r="I32" i="22"/>
  <c r="H230" i="21" s="1"/>
  <c r="H32" i="22"/>
  <c r="G230" i="21" s="1"/>
  <c r="G32" i="22"/>
  <c r="F230" i="21" s="1"/>
  <c r="F32" i="22"/>
  <c r="E230" i="21" s="1"/>
  <c r="E32" i="22"/>
  <c r="D230" i="21" s="1"/>
  <c r="AM31" i="22"/>
  <c r="V31" i="22"/>
  <c r="C31" i="22"/>
  <c r="AM30" i="22"/>
  <c r="V30" i="22"/>
  <c r="N30" i="22"/>
  <c r="M228" i="21" s="1"/>
  <c r="M30" i="22"/>
  <c r="L228" i="21" s="1"/>
  <c r="L30" i="22"/>
  <c r="I228" i="21" s="1"/>
  <c r="K30" i="22"/>
  <c r="K228" i="21" s="1"/>
  <c r="I30" i="22"/>
  <c r="H228" i="21" s="1"/>
  <c r="H30" i="22"/>
  <c r="G228" i="21" s="1"/>
  <c r="G30" i="22"/>
  <c r="F228" i="21" s="1"/>
  <c r="F30" i="22"/>
  <c r="E228" i="21" s="1"/>
  <c r="E30" i="22"/>
  <c r="D228" i="21" s="1"/>
  <c r="AM29" i="22"/>
  <c r="V29" i="22"/>
  <c r="C29" i="22"/>
  <c r="AM28" i="22"/>
  <c r="V28" i="22"/>
  <c r="N28" i="22"/>
  <c r="M226" i="21" s="1"/>
  <c r="M28" i="22"/>
  <c r="L226" i="21" s="1"/>
  <c r="L28" i="22"/>
  <c r="I226" i="21" s="1"/>
  <c r="K28" i="22"/>
  <c r="K226" i="21" s="1"/>
  <c r="I28" i="22"/>
  <c r="H226" i="21" s="1"/>
  <c r="H28" i="22"/>
  <c r="G226" i="21" s="1"/>
  <c r="G28" i="22"/>
  <c r="F226" i="21" s="1"/>
  <c r="F28" i="22"/>
  <c r="E226" i="21" s="1"/>
  <c r="E28" i="22"/>
  <c r="D226" i="21" s="1"/>
  <c r="AM27" i="22"/>
  <c r="V27" i="22"/>
  <c r="C27" i="22"/>
  <c r="AM26" i="22"/>
  <c r="V26" i="22"/>
  <c r="N26" i="22"/>
  <c r="M224" i="21" s="1"/>
  <c r="M26" i="22"/>
  <c r="L224" i="21" s="1"/>
  <c r="L26" i="22"/>
  <c r="I224" i="21" s="1"/>
  <c r="K26" i="22"/>
  <c r="K224" i="21" s="1"/>
  <c r="I26" i="22"/>
  <c r="H224" i="21" s="1"/>
  <c r="H26" i="22"/>
  <c r="G224" i="21" s="1"/>
  <c r="G26" i="22"/>
  <c r="F224" i="21" s="1"/>
  <c r="F26" i="22"/>
  <c r="E224" i="21" s="1"/>
  <c r="E26" i="22"/>
  <c r="D224" i="21" s="1"/>
  <c r="AM25" i="22"/>
  <c r="V25" i="22"/>
  <c r="C25" i="22"/>
  <c r="AM24" i="22"/>
  <c r="V24" i="22"/>
  <c r="N24" i="22"/>
  <c r="M222" i="21" s="1"/>
  <c r="M24" i="22"/>
  <c r="L222" i="21" s="1"/>
  <c r="L24" i="22"/>
  <c r="I222" i="21" s="1"/>
  <c r="K24" i="22"/>
  <c r="K222" i="21" s="1"/>
  <c r="I24" i="22"/>
  <c r="H222" i="21" s="1"/>
  <c r="H24" i="22"/>
  <c r="G222" i="21" s="1"/>
  <c r="G24" i="22"/>
  <c r="F222" i="21" s="1"/>
  <c r="F24" i="22"/>
  <c r="E222" i="21" s="1"/>
  <c r="E24" i="22"/>
  <c r="D222" i="21" s="1"/>
  <c r="AM23" i="22"/>
  <c r="V23" i="22"/>
  <c r="C23" i="22"/>
  <c r="AM22" i="22"/>
  <c r="V22" i="22"/>
  <c r="N22" i="22"/>
  <c r="M220" i="21" s="1"/>
  <c r="M22" i="22"/>
  <c r="L220" i="21" s="1"/>
  <c r="L22" i="22"/>
  <c r="I220" i="21" s="1"/>
  <c r="K22" i="22"/>
  <c r="K220" i="21" s="1"/>
  <c r="I22" i="22"/>
  <c r="H220" i="21" s="1"/>
  <c r="H22" i="22"/>
  <c r="G220" i="21" s="1"/>
  <c r="G22" i="22"/>
  <c r="F220" i="21" s="1"/>
  <c r="F22" i="22"/>
  <c r="E220" i="21" s="1"/>
  <c r="E22" i="22"/>
  <c r="D220" i="21" s="1"/>
  <c r="AM21" i="22"/>
  <c r="V21" i="22"/>
  <c r="C21" i="22"/>
  <c r="AM20" i="22"/>
  <c r="V20" i="22"/>
  <c r="N20" i="22"/>
  <c r="M218" i="21" s="1"/>
  <c r="M20" i="22"/>
  <c r="L218" i="21" s="1"/>
  <c r="L20" i="22"/>
  <c r="I218" i="21" s="1"/>
  <c r="K20" i="22"/>
  <c r="K218" i="21" s="1"/>
  <c r="I20" i="22"/>
  <c r="H218" i="21" s="1"/>
  <c r="H20" i="22"/>
  <c r="G218" i="21" s="1"/>
  <c r="G20" i="22"/>
  <c r="F218" i="21" s="1"/>
  <c r="F20" i="22"/>
  <c r="E218" i="21" s="1"/>
  <c r="E20" i="22"/>
  <c r="D218" i="21" s="1"/>
  <c r="AM19" i="22"/>
  <c r="V19" i="22"/>
  <c r="C19" i="22"/>
  <c r="AM18" i="22"/>
  <c r="V18" i="22"/>
  <c r="N18" i="22"/>
  <c r="M216" i="21" s="1"/>
  <c r="M18" i="22"/>
  <c r="L216" i="21" s="1"/>
  <c r="L18" i="22"/>
  <c r="I216" i="21" s="1"/>
  <c r="K18" i="22"/>
  <c r="K216" i="21" s="1"/>
  <c r="I18" i="22"/>
  <c r="H216" i="21" s="1"/>
  <c r="H18" i="22"/>
  <c r="G216" i="21" s="1"/>
  <c r="G18" i="22"/>
  <c r="F216" i="21" s="1"/>
  <c r="F18" i="22"/>
  <c r="E216" i="21" s="1"/>
  <c r="E18" i="22"/>
  <c r="D216" i="21" s="1"/>
  <c r="AM17" i="22"/>
  <c r="V17" i="22"/>
  <c r="C17" i="22"/>
  <c r="AM16" i="22"/>
  <c r="V16" i="22"/>
  <c r="N16" i="22"/>
  <c r="M214" i="21" s="1"/>
  <c r="M16" i="22"/>
  <c r="L214" i="21" s="1"/>
  <c r="L16" i="22"/>
  <c r="I214" i="21" s="1"/>
  <c r="K16" i="22"/>
  <c r="K214" i="21" s="1"/>
  <c r="I16" i="22"/>
  <c r="H214" i="21" s="1"/>
  <c r="H16" i="22"/>
  <c r="G214" i="21" s="1"/>
  <c r="G16" i="22"/>
  <c r="F214" i="21" s="1"/>
  <c r="F16" i="22"/>
  <c r="E214" i="21" s="1"/>
  <c r="E16" i="22"/>
  <c r="D214" i="21" s="1"/>
  <c r="AM15" i="22"/>
  <c r="V15" i="22"/>
  <c r="C15" i="22"/>
  <c r="AM14" i="22"/>
  <c r="V14" i="22"/>
  <c r="N14" i="22"/>
  <c r="M212" i="21" s="1"/>
  <c r="M14" i="22"/>
  <c r="L212" i="21" s="1"/>
  <c r="L14" i="22"/>
  <c r="I212" i="21" s="1"/>
  <c r="K14" i="22"/>
  <c r="K212" i="21" s="1"/>
  <c r="I14" i="22"/>
  <c r="H212" i="21" s="1"/>
  <c r="H14" i="22"/>
  <c r="G212" i="21" s="1"/>
  <c r="G14" i="22"/>
  <c r="F212" i="21" s="1"/>
  <c r="F14" i="22"/>
  <c r="E212" i="21" s="1"/>
  <c r="E14" i="22"/>
  <c r="D212" i="21" s="1"/>
  <c r="AM13" i="22"/>
  <c r="V13" i="22"/>
  <c r="C13" i="22"/>
  <c r="AM12" i="22"/>
  <c r="V12" i="22"/>
  <c r="N12" i="22"/>
  <c r="M210" i="21" s="1"/>
  <c r="M12" i="22"/>
  <c r="L210" i="21" s="1"/>
  <c r="L12" i="22"/>
  <c r="I210" i="21" s="1"/>
  <c r="K12" i="22"/>
  <c r="K210" i="21" s="1"/>
  <c r="I12" i="22"/>
  <c r="H210" i="21" s="1"/>
  <c r="H12" i="22"/>
  <c r="G210" i="21" s="1"/>
  <c r="G12" i="22"/>
  <c r="F210" i="21" s="1"/>
  <c r="F12" i="22"/>
  <c r="E210" i="21" s="1"/>
  <c r="E12" i="22"/>
  <c r="D210" i="21" s="1"/>
  <c r="AM11" i="22"/>
  <c r="V11" i="22"/>
  <c r="C11" i="22"/>
  <c r="AM10" i="22"/>
  <c r="V10" i="22"/>
  <c r="N10" i="22"/>
  <c r="M208" i="21" s="1"/>
  <c r="M10" i="22"/>
  <c r="L208" i="21" s="1"/>
  <c r="L10" i="22"/>
  <c r="I208" i="21" s="1"/>
  <c r="K10" i="22"/>
  <c r="K208" i="21" s="1"/>
  <c r="I10" i="22"/>
  <c r="H208" i="21" s="1"/>
  <c r="H10" i="22"/>
  <c r="G208" i="21" s="1"/>
  <c r="G10" i="22"/>
  <c r="F208" i="21" s="1"/>
  <c r="F10" i="22"/>
  <c r="E208" i="21" s="1"/>
  <c r="E10" i="22"/>
  <c r="D208" i="21" s="1"/>
  <c r="AM9" i="22"/>
  <c r="V9" i="22"/>
  <c r="C9" i="22"/>
  <c r="AM8" i="22"/>
  <c r="V8" i="22"/>
  <c r="N8" i="22"/>
  <c r="M206" i="21" s="1"/>
  <c r="M8" i="22"/>
  <c r="L206" i="21" s="1"/>
  <c r="L8" i="22"/>
  <c r="I206" i="21" s="1"/>
  <c r="K8" i="22"/>
  <c r="K206" i="21" s="1"/>
  <c r="I8" i="22"/>
  <c r="H206" i="21" s="1"/>
  <c r="H8" i="22"/>
  <c r="G206" i="21" s="1"/>
  <c r="G8" i="22"/>
  <c r="F206" i="21" s="1"/>
  <c r="F8" i="22"/>
  <c r="E206" i="21" s="1"/>
  <c r="E8" i="22"/>
  <c r="D206" i="21" s="1"/>
  <c r="AM7" i="22"/>
  <c r="V7" i="22"/>
  <c r="C7" i="22"/>
  <c r="AM6" i="22"/>
  <c r="V6" i="22"/>
  <c r="N6" i="22"/>
  <c r="M204" i="21" s="1"/>
  <c r="M6" i="22"/>
  <c r="L204" i="21" s="1"/>
  <c r="L6" i="22"/>
  <c r="I204" i="21" s="1"/>
  <c r="K6" i="22"/>
  <c r="K204" i="21" s="1"/>
  <c r="I6" i="22"/>
  <c r="H204" i="21" s="1"/>
  <c r="H6" i="22"/>
  <c r="G204" i="21" s="1"/>
  <c r="G6" i="22"/>
  <c r="F204" i="21" s="1"/>
  <c r="F6" i="22"/>
  <c r="E204" i="21" s="1"/>
  <c r="E6" i="22"/>
  <c r="D204" i="21" s="1"/>
  <c r="AM5" i="22"/>
  <c r="V5" i="22"/>
  <c r="C5" i="22"/>
  <c r="AM4" i="22"/>
  <c r="V4" i="22"/>
  <c r="N4" i="22"/>
  <c r="M202" i="21" s="1"/>
  <c r="M4" i="22"/>
  <c r="L202" i="21" s="1"/>
  <c r="L4" i="22"/>
  <c r="I202" i="21" s="1"/>
  <c r="K4" i="22"/>
  <c r="K202" i="21" s="1"/>
  <c r="I4" i="22"/>
  <c r="H202" i="21" s="1"/>
  <c r="H4" i="22"/>
  <c r="G202" i="21" s="1"/>
  <c r="G4" i="22"/>
  <c r="F202" i="21" s="1"/>
  <c r="F4" i="22"/>
  <c r="E202" i="21" s="1"/>
  <c r="E4" i="22"/>
  <c r="D202" i="21" s="1"/>
  <c r="AI412" i="11"/>
  <c r="AH412" i="11"/>
  <c r="AG412" i="11"/>
  <c r="AE412" i="11"/>
  <c r="AD412" i="11"/>
  <c r="J202" i="11" s="1"/>
  <c r="J200" i="21" s="1"/>
  <c r="AC412" i="11"/>
  <c r="AB412" i="11"/>
  <c r="AA412" i="11"/>
  <c r="Z412" i="11"/>
  <c r="Y412" i="11"/>
  <c r="AI411" i="11"/>
  <c r="AH411" i="11"/>
  <c r="AG411" i="11"/>
  <c r="AE411" i="11"/>
  <c r="AD411" i="11"/>
  <c r="AC411" i="11"/>
  <c r="AB411" i="11"/>
  <c r="AA411" i="11"/>
  <c r="Z411" i="11"/>
  <c r="Y411" i="11"/>
  <c r="AI410" i="11"/>
  <c r="AH410" i="11"/>
  <c r="AG410" i="11"/>
  <c r="AE410" i="11"/>
  <c r="AD410" i="11"/>
  <c r="J200" i="11" s="1"/>
  <c r="J198" i="21" s="1"/>
  <c r="AC410" i="11"/>
  <c r="AB410" i="11"/>
  <c r="AA410" i="11"/>
  <c r="Z410" i="11"/>
  <c r="Y410" i="11"/>
  <c r="AI409" i="11"/>
  <c r="AH409" i="11"/>
  <c r="AG409" i="11"/>
  <c r="AE409" i="11"/>
  <c r="AD409" i="11"/>
  <c r="AC409" i="11"/>
  <c r="AB409" i="11"/>
  <c r="AA409" i="11"/>
  <c r="Z409" i="11"/>
  <c r="Y409" i="11"/>
  <c r="AI408" i="11"/>
  <c r="AH408" i="11"/>
  <c r="AG408" i="11"/>
  <c r="AE408" i="11"/>
  <c r="AD408" i="11"/>
  <c r="J198" i="11" s="1"/>
  <c r="J196" i="21" s="1"/>
  <c r="AC408" i="11"/>
  <c r="AB408" i="11"/>
  <c r="AA408" i="11"/>
  <c r="Z408" i="11"/>
  <c r="Y408" i="11"/>
  <c r="AI407" i="11"/>
  <c r="AH407" i="11"/>
  <c r="AG407" i="11"/>
  <c r="AE407" i="11"/>
  <c r="AD407" i="11"/>
  <c r="AC407" i="11"/>
  <c r="AB407" i="11"/>
  <c r="AA407" i="11"/>
  <c r="Z407" i="11"/>
  <c r="Y407" i="11"/>
  <c r="AI406" i="11"/>
  <c r="AH406" i="11"/>
  <c r="AG406" i="11"/>
  <c r="AE406" i="11"/>
  <c r="AD406" i="11"/>
  <c r="J196" i="11" s="1"/>
  <c r="J194" i="21" s="1"/>
  <c r="AC406" i="11"/>
  <c r="AB406" i="11"/>
  <c r="AA406" i="11"/>
  <c r="Z406" i="11"/>
  <c r="Y406" i="11"/>
  <c r="AI405" i="11"/>
  <c r="AH405" i="11"/>
  <c r="AG405" i="11"/>
  <c r="AE405" i="11"/>
  <c r="AD405" i="11"/>
  <c r="AC405" i="11"/>
  <c r="AB405" i="11"/>
  <c r="AA405" i="11"/>
  <c r="Z405" i="11"/>
  <c r="Y405" i="11"/>
  <c r="AI404" i="11"/>
  <c r="AH404" i="11"/>
  <c r="AG404" i="11"/>
  <c r="AE404" i="11"/>
  <c r="AD404" i="11"/>
  <c r="J194" i="11" s="1"/>
  <c r="J192" i="21" s="1"/>
  <c r="AC404" i="11"/>
  <c r="AB404" i="11"/>
  <c r="AA404" i="11"/>
  <c r="Z404" i="11"/>
  <c r="Y404" i="11"/>
  <c r="AI403" i="11"/>
  <c r="AH403" i="11"/>
  <c r="AG403" i="11"/>
  <c r="AE403" i="11"/>
  <c r="AD403" i="11"/>
  <c r="AC403" i="11"/>
  <c r="AB403" i="11"/>
  <c r="AA403" i="11"/>
  <c r="Z403" i="11"/>
  <c r="Y403" i="11"/>
  <c r="AI402" i="11"/>
  <c r="AH402" i="11"/>
  <c r="AG402" i="11"/>
  <c r="AE402" i="11"/>
  <c r="AD402" i="11"/>
  <c r="AC402" i="11"/>
  <c r="AB402" i="11"/>
  <c r="AA402" i="11"/>
  <c r="Z402" i="11"/>
  <c r="Y402" i="11"/>
  <c r="AI401" i="11"/>
  <c r="AH401" i="11"/>
  <c r="AG401" i="11"/>
  <c r="AE401" i="11"/>
  <c r="AD401" i="11"/>
  <c r="AC401" i="11"/>
  <c r="AB401" i="11"/>
  <c r="AA401" i="11"/>
  <c r="Z401" i="11"/>
  <c r="Y401" i="11"/>
  <c r="AI400" i="11"/>
  <c r="AH400" i="11"/>
  <c r="AG400" i="11"/>
  <c r="AE400" i="11"/>
  <c r="AD400" i="11"/>
  <c r="J190" i="11" s="1"/>
  <c r="J188" i="21" s="1"/>
  <c r="AC400" i="11"/>
  <c r="AB400" i="11"/>
  <c r="AA400" i="11"/>
  <c r="Z400" i="11"/>
  <c r="Y400" i="11"/>
  <c r="AI399" i="11"/>
  <c r="AH399" i="11"/>
  <c r="AG399" i="11"/>
  <c r="AE399" i="11"/>
  <c r="AD399" i="11"/>
  <c r="AC399" i="11"/>
  <c r="AB399" i="11"/>
  <c r="AA399" i="11"/>
  <c r="Z399" i="11"/>
  <c r="Y399" i="11"/>
  <c r="AI398" i="11"/>
  <c r="AH398" i="11"/>
  <c r="AG398" i="11"/>
  <c r="AE398" i="11"/>
  <c r="AD398" i="11"/>
  <c r="J188" i="11" s="1"/>
  <c r="J186" i="21" s="1"/>
  <c r="AC398" i="11"/>
  <c r="AB398" i="11"/>
  <c r="AA398" i="11"/>
  <c r="Z398" i="11"/>
  <c r="Y398" i="11"/>
  <c r="AI397" i="11"/>
  <c r="AH397" i="11"/>
  <c r="AG397" i="11"/>
  <c r="AE397" i="11"/>
  <c r="AD397" i="11"/>
  <c r="AC397" i="11"/>
  <c r="AB397" i="11"/>
  <c r="AA397" i="11"/>
  <c r="Z397" i="11"/>
  <c r="Y397" i="11"/>
  <c r="AI396" i="11"/>
  <c r="AH396" i="11"/>
  <c r="AG396" i="11"/>
  <c r="AE396" i="11"/>
  <c r="AD396" i="11"/>
  <c r="J186" i="11" s="1"/>
  <c r="J184" i="21" s="1"/>
  <c r="AC396" i="11"/>
  <c r="AB396" i="11"/>
  <c r="AA396" i="11"/>
  <c r="Z396" i="11"/>
  <c r="Y396" i="11"/>
  <c r="AI395" i="11"/>
  <c r="AH395" i="11"/>
  <c r="AG395" i="11"/>
  <c r="AE395" i="11"/>
  <c r="AD395" i="11"/>
  <c r="AC395" i="11"/>
  <c r="AB395" i="11"/>
  <c r="AA395" i="11"/>
  <c r="Z395" i="11"/>
  <c r="Y395" i="11"/>
  <c r="AI394" i="11"/>
  <c r="AH394" i="11"/>
  <c r="AG394" i="11"/>
  <c r="AE394" i="11"/>
  <c r="AD394" i="11"/>
  <c r="J184" i="11" s="1"/>
  <c r="J182" i="21" s="1"/>
  <c r="AC394" i="11"/>
  <c r="AB394" i="11"/>
  <c r="AA394" i="11"/>
  <c r="Z394" i="11"/>
  <c r="Y394" i="11"/>
  <c r="AI393" i="11"/>
  <c r="AH393" i="11"/>
  <c r="AG393" i="11"/>
  <c r="AE393" i="11"/>
  <c r="AD393" i="11"/>
  <c r="AC393" i="11"/>
  <c r="AB393" i="11"/>
  <c r="AA393" i="11"/>
  <c r="Z393" i="11"/>
  <c r="Y393" i="11"/>
  <c r="AI392" i="11"/>
  <c r="AH392" i="11"/>
  <c r="AG392" i="11"/>
  <c r="AE392" i="11"/>
  <c r="AD392" i="11"/>
  <c r="J182" i="11" s="1"/>
  <c r="J180" i="21" s="1"/>
  <c r="AC392" i="11"/>
  <c r="AB392" i="11"/>
  <c r="AA392" i="11"/>
  <c r="Z392" i="11"/>
  <c r="Y392" i="11"/>
  <c r="AI391" i="11"/>
  <c r="AH391" i="11"/>
  <c r="AG391" i="11"/>
  <c r="AE391" i="11"/>
  <c r="AD391" i="11"/>
  <c r="AC391" i="11"/>
  <c r="AB391" i="11"/>
  <c r="AA391" i="11"/>
  <c r="Z391" i="11"/>
  <c r="Y391" i="11"/>
  <c r="AI390" i="11"/>
  <c r="AH390" i="11"/>
  <c r="AG390" i="11"/>
  <c r="AE390" i="11"/>
  <c r="AD390" i="11"/>
  <c r="J180" i="11" s="1"/>
  <c r="J178" i="21" s="1"/>
  <c r="AC390" i="11"/>
  <c r="AB390" i="11"/>
  <c r="AA390" i="11"/>
  <c r="Z390" i="11"/>
  <c r="Y390" i="11"/>
  <c r="AI389" i="11"/>
  <c r="AH389" i="11"/>
  <c r="AG389" i="11"/>
  <c r="AE389" i="11"/>
  <c r="AD389" i="11"/>
  <c r="AC389" i="11"/>
  <c r="AB389" i="11"/>
  <c r="AA389" i="11"/>
  <c r="Z389" i="11"/>
  <c r="Y389" i="11"/>
  <c r="AI388" i="11"/>
  <c r="AH388" i="11"/>
  <c r="AG388" i="11"/>
  <c r="AE388" i="11"/>
  <c r="AD388" i="11"/>
  <c r="J178" i="11" s="1"/>
  <c r="J176" i="21" s="1"/>
  <c r="AC388" i="11"/>
  <c r="AB388" i="11"/>
  <c r="AA388" i="11"/>
  <c r="Z388" i="11"/>
  <c r="Y388" i="11"/>
  <c r="AI387" i="11"/>
  <c r="AH387" i="11"/>
  <c r="AG387" i="11"/>
  <c r="AE387" i="11"/>
  <c r="AD387" i="11"/>
  <c r="AC387" i="11"/>
  <c r="AB387" i="11"/>
  <c r="AA387" i="11"/>
  <c r="Z387" i="11"/>
  <c r="Y387" i="11"/>
  <c r="AI386" i="11"/>
  <c r="AH386" i="11"/>
  <c r="AG386" i="11"/>
  <c r="AE386" i="11"/>
  <c r="AD386" i="11"/>
  <c r="J176" i="11" s="1"/>
  <c r="J174" i="21" s="1"/>
  <c r="AC386" i="11"/>
  <c r="AB386" i="11"/>
  <c r="AA386" i="11"/>
  <c r="Z386" i="11"/>
  <c r="Y386" i="11"/>
  <c r="AI385" i="11"/>
  <c r="AH385" i="11"/>
  <c r="AG385" i="11"/>
  <c r="AE385" i="11"/>
  <c r="AD385" i="11"/>
  <c r="AC385" i="11"/>
  <c r="AB385" i="11"/>
  <c r="AA385" i="11"/>
  <c r="Z385" i="11"/>
  <c r="Y385" i="11"/>
  <c r="AI384" i="11"/>
  <c r="AH384" i="11"/>
  <c r="AG384" i="11"/>
  <c r="AE384" i="11"/>
  <c r="AD384" i="11"/>
  <c r="J174" i="11" s="1"/>
  <c r="J172" i="21" s="1"/>
  <c r="AC384" i="11"/>
  <c r="AB384" i="11"/>
  <c r="AA384" i="11"/>
  <c r="Z384" i="11"/>
  <c r="Y384" i="11"/>
  <c r="AI383" i="11"/>
  <c r="AH383" i="11"/>
  <c r="AG383" i="11"/>
  <c r="AE383" i="11"/>
  <c r="AD383" i="11"/>
  <c r="AC383" i="11"/>
  <c r="AB383" i="11"/>
  <c r="AA383" i="11"/>
  <c r="Z383" i="11"/>
  <c r="Y383" i="11"/>
  <c r="AI382" i="11"/>
  <c r="AH382" i="11"/>
  <c r="AG382" i="11"/>
  <c r="AE382" i="11"/>
  <c r="AD382" i="11"/>
  <c r="AC382" i="11"/>
  <c r="AB382" i="11"/>
  <c r="AA382" i="11"/>
  <c r="Z382" i="11"/>
  <c r="Y382" i="11"/>
  <c r="AI381" i="11"/>
  <c r="AH381" i="11"/>
  <c r="AG381" i="11"/>
  <c r="AE381" i="11"/>
  <c r="AD381" i="11"/>
  <c r="AC381" i="11"/>
  <c r="AB381" i="11"/>
  <c r="AA381" i="11"/>
  <c r="Z381" i="11"/>
  <c r="Y381" i="11"/>
  <c r="AI380" i="11"/>
  <c r="AH380" i="11"/>
  <c r="AG380" i="11"/>
  <c r="AE380" i="11"/>
  <c r="AD380" i="11"/>
  <c r="AC380" i="11"/>
  <c r="AB380" i="11"/>
  <c r="AA380" i="11"/>
  <c r="Z380" i="11"/>
  <c r="Y380" i="11"/>
  <c r="AI379" i="11"/>
  <c r="AH379" i="11"/>
  <c r="AG379" i="11"/>
  <c r="AE379" i="11"/>
  <c r="AD379" i="11"/>
  <c r="AC379" i="11"/>
  <c r="AB379" i="11"/>
  <c r="AA379" i="11"/>
  <c r="Z379" i="11"/>
  <c r="Y379" i="11"/>
  <c r="AI378" i="11"/>
  <c r="AH378" i="11"/>
  <c r="AG378" i="11"/>
  <c r="AE378" i="11"/>
  <c r="AD378" i="11"/>
  <c r="J168" i="11" s="1"/>
  <c r="J166" i="21" s="1"/>
  <c r="AC378" i="11"/>
  <c r="AB378" i="11"/>
  <c r="AA378" i="11"/>
  <c r="Z378" i="11"/>
  <c r="Y378" i="11"/>
  <c r="AI377" i="11"/>
  <c r="AH377" i="11"/>
  <c r="AG377" i="11"/>
  <c r="AE377" i="11"/>
  <c r="AD377" i="11"/>
  <c r="AC377" i="11"/>
  <c r="AB377" i="11"/>
  <c r="AA377" i="11"/>
  <c r="Z377" i="11"/>
  <c r="Y377" i="11"/>
  <c r="AI376" i="11"/>
  <c r="AH376" i="11"/>
  <c r="AG376" i="11"/>
  <c r="AE376" i="11"/>
  <c r="AD376" i="11"/>
  <c r="J166" i="11" s="1"/>
  <c r="J164" i="21" s="1"/>
  <c r="AC376" i="11"/>
  <c r="AB376" i="11"/>
  <c r="AA376" i="11"/>
  <c r="Z376" i="11"/>
  <c r="Y376" i="11"/>
  <c r="AI375" i="11"/>
  <c r="AH375" i="11"/>
  <c r="AG375" i="11"/>
  <c r="AE375" i="11"/>
  <c r="AD375" i="11"/>
  <c r="AC375" i="11"/>
  <c r="AB375" i="11"/>
  <c r="AA375" i="11"/>
  <c r="Z375" i="11"/>
  <c r="Y375" i="11"/>
  <c r="AI374" i="11"/>
  <c r="AH374" i="11"/>
  <c r="AG374" i="11"/>
  <c r="AE374" i="11"/>
  <c r="AD374" i="11"/>
  <c r="J164" i="11" s="1"/>
  <c r="J162" i="21" s="1"/>
  <c r="AC374" i="11"/>
  <c r="AB374" i="11"/>
  <c r="AA374" i="11"/>
  <c r="Z374" i="11"/>
  <c r="Y374" i="11"/>
  <c r="AI373" i="11"/>
  <c r="AH373" i="11"/>
  <c r="AG373" i="11"/>
  <c r="AE373" i="11"/>
  <c r="AD373" i="11"/>
  <c r="AC373" i="11"/>
  <c r="AB373" i="11"/>
  <c r="AA373" i="11"/>
  <c r="Z373" i="11"/>
  <c r="Y373" i="11"/>
  <c r="AI372" i="11"/>
  <c r="AH372" i="11"/>
  <c r="AG372" i="11"/>
  <c r="AE372" i="11"/>
  <c r="AD372" i="11"/>
  <c r="J162" i="11" s="1"/>
  <c r="J160" i="21" s="1"/>
  <c r="AC372" i="11"/>
  <c r="AB372" i="11"/>
  <c r="AA372" i="11"/>
  <c r="Z372" i="11"/>
  <c r="Y372" i="11"/>
  <c r="AI371" i="11"/>
  <c r="AH371" i="11"/>
  <c r="AG371" i="11"/>
  <c r="AE371" i="11"/>
  <c r="AD371" i="11"/>
  <c r="AC371" i="11"/>
  <c r="AB371" i="11"/>
  <c r="AA371" i="11"/>
  <c r="Z371" i="11"/>
  <c r="Y371" i="11"/>
  <c r="AI370" i="11"/>
  <c r="AH370" i="11"/>
  <c r="AG370" i="11"/>
  <c r="AE370" i="11"/>
  <c r="AD370" i="11"/>
  <c r="J160" i="11" s="1"/>
  <c r="J158" i="21" s="1"/>
  <c r="AC370" i="11"/>
  <c r="AB370" i="11"/>
  <c r="AA370" i="11"/>
  <c r="Z370" i="11"/>
  <c r="Y370" i="11"/>
  <c r="AI369" i="11"/>
  <c r="AH369" i="11"/>
  <c r="AG369" i="11"/>
  <c r="AE369" i="11"/>
  <c r="AD369" i="11"/>
  <c r="AC369" i="11"/>
  <c r="AB369" i="11"/>
  <c r="AA369" i="11"/>
  <c r="Z369" i="11"/>
  <c r="Y369" i="11"/>
  <c r="AI368" i="11"/>
  <c r="AH368" i="11"/>
  <c r="AG368" i="11"/>
  <c r="AE368" i="11"/>
  <c r="AD368" i="11"/>
  <c r="J158" i="11" s="1"/>
  <c r="J156" i="21" s="1"/>
  <c r="AC368" i="11"/>
  <c r="AB368" i="11"/>
  <c r="AA368" i="11"/>
  <c r="Z368" i="11"/>
  <c r="Y368" i="11"/>
  <c r="AI367" i="11"/>
  <c r="AH367" i="11"/>
  <c r="AG367" i="11"/>
  <c r="AE367" i="11"/>
  <c r="AD367" i="11"/>
  <c r="AC367" i="11"/>
  <c r="AB367" i="11"/>
  <c r="AA367" i="11"/>
  <c r="Z367" i="11"/>
  <c r="Y367" i="11"/>
  <c r="AI366" i="11"/>
  <c r="AH366" i="11"/>
  <c r="AG366" i="11"/>
  <c r="AE366" i="11"/>
  <c r="AD366" i="11"/>
  <c r="J156" i="11" s="1"/>
  <c r="J154" i="21" s="1"/>
  <c r="AC366" i="11"/>
  <c r="AB366" i="11"/>
  <c r="AA366" i="11"/>
  <c r="Z366" i="11"/>
  <c r="Y366" i="11"/>
  <c r="AI365" i="11"/>
  <c r="AH365" i="11"/>
  <c r="AG365" i="11"/>
  <c r="AE365" i="11"/>
  <c r="AD365" i="11"/>
  <c r="AC365" i="11"/>
  <c r="AB365" i="11"/>
  <c r="AA365" i="11"/>
  <c r="Z365" i="11"/>
  <c r="Y365" i="11"/>
  <c r="AI364" i="11"/>
  <c r="AH364" i="11"/>
  <c r="AG364" i="11"/>
  <c r="AE364" i="11"/>
  <c r="AD364" i="11"/>
  <c r="J154" i="11" s="1"/>
  <c r="J152" i="21" s="1"/>
  <c r="AC364" i="11"/>
  <c r="AB364" i="11"/>
  <c r="AA364" i="11"/>
  <c r="Z364" i="11"/>
  <c r="Y364" i="11"/>
  <c r="AI363" i="11"/>
  <c r="AH363" i="11"/>
  <c r="AG363" i="11"/>
  <c r="AE363" i="11"/>
  <c r="AD363" i="11"/>
  <c r="AC363" i="11"/>
  <c r="AB363" i="11"/>
  <c r="AA363" i="11"/>
  <c r="Z363" i="11"/>
  <c r="Y363" i="11"/>
  <c r="AI362" i="11"/>
  <c r="AH362" i="11"/>
  <c r="AG362" i="11"/>
  <c r="AE362" i="11"/>
  <c r="AD362" i="11"/>
  <c r="J152" i="11" s="1"/>
  <c r="J150" i="21" s="1"/>
  <c r="AC362" i="11"/>
  <c r="AB362" i="11"/>
  <c r="AA362" i="11"/>
  <c r="Z362" i="11"/>
  <c r="Y362" i="11"/>
  <c r="AI361" i="11"/>
  <c r="AH361" i="11"/>
  <c r="AG361" i="11"/>
  <c r="AE361" i="11"/>
  <c r="AD361" i="11"/>
  <c r="AC361" i="11"/>
  <c r="AB361" i="11"/>
  <c r="AA361" i="11"/>
  <c r="Z361" i="11"/>
  <c r="Y361" i="11"/>
  <c r="AI360" i="11"/>
  <c r="AH360" i="11"/>
  <c r="AG360" i="11"/>
  <c r="AE360" i="11"/>
  <c r="AD360" i="11"/>
  <c r="J150" i="11" s="1"/>
  <c r="J148" i="21" s="1"/>
  <c r="AC360" i="11"/>
  <c r="AB360" i="11"/>
  <c r="AA360" i="11"/>
  <c r="Z360" i="11"/>
  <c r="Y360" i="11"/>
  <c r="AI359" i="11"/>
  <c r="AH359" i="11"/>
  <c r="AG359" i="11"/>
  <c r="AE359" i="11"/>
  <c r="AD359" i="11"/>
  <c r="AC359" i="11"/>
  <c r="AB359" i="11"/>
  <c r="AA359" i="11"/>
  <c r="Z359" i="11"/>
  <c r="Y359" i="11"/>
  <c r="AI358" i="11"/>
  <c r="AH358" i="11"/>
  <c r="AG358" i="11"/>
  <c r="AE358" i="11"/>
  <c r="AD358" i="11"/>
  <c r="J148" i="11" s="1"/>
  <c r="J146" i="21" s="1"/>
  <c r="AC358" i="11"/>
  <c r="AB358" i="11"/>
  <c r="AA358" i="11"/>
  <c r="Z358" i="11"/>
  <c r="Y358" i="11"/>
  <c r="AI357" i="11"/>
  <c r="AH357" i="11"/>
  <c r="AG357" i="11"/>
  <c r="AE357" i="11"/>
  <c r="AD357" i="11"/>
  <c r="AC357" i="11"/>
  <c r="AB357" i="11"/>
  <c r="AA357" i="11"/>
  <c r="Z357" i="11"/>
  <c r="Y357" i="11"/>
  <c r="AI356" i="11"/>
  <c r="AH356" i="11"/>
  <c r="AG356" i="11"/>
  <c r="AE356" i="11"/>
  <c r="AD356" i="11"/>
  <c r="J146" i="11" s="1"/>
  <c r="J144" i="21" s="1"/>
  <c r="AC356" i="11"/>
  <c r="AB356" i="11"/>
  <c r="AA356" i="11"/>
  <c r="Z356" i="11"/>
  <c r="Y356" i="11"/>
  <c r="AI355" i="11"/>
  <c r="AH355" i="11"/>
  <c r="AG355" i="11"/>
  <c r="AE355" i="11"/>
  <c r="AD355" i="11"/>
  <c r="AC355" i="11"/>
  <c r="AB355" i="11"/>
  <c r="AA355" i="11"/>
  <c r="Z355" i="11"/>
  <c r="Y355" i="11"/>
  <c r="AI354" i="11"/>
  <c r="AH354" i="11"/>
  <c r="AG354" i="11"/>
  <c r="AE354" i="11"/>
  <c r="AD354" i="11"/>
  <c r="J144" i="11" s="1"/>
  <c r="J142" i="21" s="1"/>
  <c r="AC354" i="11"/>
  <c r="AB354" i="11"/>
  <c r="AA354" i="11"/>
  <c r="Z354" i="11"/>
  <c r="Y354" i="11"/>
  <c r="AI353" i="11"/>
  <c r="AH353" i="11"/>
  <c r="AG353" i="11"/>
  <c r="AE353" i="11"/>
  <c r="AD353" i="11"/>
  <c r="AC353" i="11"/>
  <c r="AB353" i="11"/>
  <c r="AA353" i="11"/>
  <c r="Z353" i="11"/>
  <c r="Y353" i="11"/>
  <c r="AI352" i="11"/>
  <c r="AH352" i="11"/>
  <c r="AG352" i="11"/>
  <c r="AE352" i="11"/>
  <c r="AD352" i="11"/>
  <c r="J142" i="11" s="1"/>
  <c r="J140" i="21" s="1"/>
  <c r="AC352" i="11"/>
  <c r="AB352" i="11"/>
  <c r="AA352" i="11"/>
  <c r="Z352" i="11"/>
  <c r="Y352" i="11"/>
  <c r="AI351" i="11"/>
  <c r="AH351" i="11"/>
  <c r="AG351" i="11"/>
  <c r="AE351" i="11"/>
  <c r="AD351" i="11"/>
  <c r="AC351" i="11"/>
  <c r="AB351" i="11"/>
  <c r="AA351" i="11"/>
  <c r="Z351" i="11"/>
  <c r="Y351" i="11"/>
  <c r="AI350" i="11"/>
  <c r="AH350" i="11"/>
  <c r="AG350" i="11"/>
  <c r="AE350" i="11"/>
  <c r="AD350" i="11"/>
  <c r="J140" i="11" s="1"/>
  <c r="J138" i="21" s="1"/>
  <c r="AC350" i="11"/>
  <c r="AB350" i="11"/>
  <c r="AA350" i="11"/>
  <c r="Z350" i="11"/>
  <c r="Y350" i="11"/>
  <c r="AI349" i="11"/>
  <c r="AH349" i="11"/>
  <c r="AG349" i="11"/>
  <c r="AE349" i="11"/>
  <c r="AD349" i="11"/>
  <c r="AC349" i="11"/>
  <c r="AB349" i="11"/>
  <c r="AA349" i="11"/>
  <c r="Z349" i="11"/>
  <c r="Y349" i="11"/>
  <c r="AI348" i="11"/>
  <c r="AH348" i="11"/>
  <c r="AG348" i="11"/>
  <c r="AE348" i="11"/>
  <c r="AD348" i="11"/>
  <c r="J138" i="11" s="1"/>
  <c r="J136" i="21" s="1"/>
  <c r="AC348" i="11"/>
  <c r="AB348" i="11"/>
  <c r="AA348" i="11"/>
  <c r="Z348" i="11"/>
  <c r="Y348" i="11"/>
  <c r="AI347" i="11"/>
  <c r="AH347" i="11"/>
  <c r="AG347" i="11"/>
  <c r="AE347" i="11"/>
  <c r="AD347" i="11"/>
  <c r="AC347" i="11"/>
  <c r="AB347" i="11"/>
  <c r="AA347" i="11"/>
  <c r="Z347" i="11"/>
  <c r="Y347" i="11"/>
  <c r="AI346" i="11"/>
  <c r="AH346" i="11"/>
  <c r="AG346" i="11"/>
  <c r="AE346" i="11"/>
  <c r="AD346" i="11"/>
  <c r="J136" i="11" s="1"/>
  <c r="J134" i="21" s="1"/>
  <c r="AC346" i="11"/>
  <c r="AB346" i="11"/>
  <c r="AA346" i="11"/>
  <c r="Z346" i="11"/>
  <c r="Y346" i="11"/>
  <c r="AI345" i="11"/>
  <c r="AH345" i="11"/>
  <c r="AG345" i="11"/>
  <c r="AE345" i="11"/>
  <c r="AD345" i="11"/>
  <c r="AC345" i="11"/>
  <c r="AB345" i="11"/>
  <c r="AA345" i="11"/>
  <c r="Z345" i="11"/>
  <c r="Y345" i="11"/>
  <c r="AI344" i="11"/>
  <c r="AH344" i="11"/>
  <c r="AG344" i="11"/>
  <c r="AE344" i="11"/>
  <c r="AD344" i="11"/>
  <c r="J134" i="11" s="1"/>
  <c r="J132" i="21" s="1"/>
  <c r="AC344" i="11"/>
  <c r="AB344" i="11"/>
  <c r="AA344" i="11"/>
  <c r="Z344" i="11"/>
  <c r="Y344" i="11"/>
  <c r="AI343" i="11"/>
  <c r="AH343" i="11"/>
  <c r="AG343" i="11"/>
  <c r="AE343" i="11"/>
  <c r="AD343" i="11"/>
  <c r="AC343" i="11"/>
  <c r="AB343" i="11"/>
  <c r="AA343" i="11"/>
  <c r="Z343" i="11"/>
  <c r="Y343" i="11"/>
  <c r="AI342" i="11"/>
  <c r="AH342" i="11"/>
  <c r="AG342" i="11"/>
  <c r="AE342" i="11"/>
  <c r="AD342" i="11"/>
  <c r="J132" i="11" s="1"/>
  <c r="J130" i="21" s="1"/>
  <c r="AC342" i="11"/>
  <c r="AB342" i="11"/>
  <c r="AA342" i="11"/>
  <c r="Z342" i="11"/>
  <c r="Y342" i="11"/>
  <c r="AI341" i="11"/>
  <c r="AH341" i="11"/>
  <c r="AG341" i="11"/>
  <c r="AE341" i="11"/>
  <c r="AD341" i="11"/>
  <c r="AC341" i="11"/>
  <c r="AB341" i="11"/>
  <c r="AA341" i="11"/>
  <c r="Z341" i="11"/>
  <c r="Y341" i="11"/>
  <c r="AI340" i="11"/>
  <c r="AH340" i="11"/>
  <c r="AG340" i="11"/>
  <c r="AE340" i="11"/>
  <c r="AD340" i="11"/>
  <c r="J130" i="11" s="1"/>
  <c r="J128" i="21" s="1"/>
  <c r="AC340" i="11"/>
  <c r="AB340" i="11"/>
  <c r="AA340" i="11"/>
  <c r="Z340" i="11"/>
  <c r="Y340" i="11"/>
  <c r="AI339" i="11"/>
  <c r="AH339" i="11"/>
  <c r="AG339" i="11"/>
  <c r="AE339" i="11"/>
  <c r="AD339" i="11"/>
  <c r="AC339" i="11"/>
  <c r="AB339" i="11"/>
  <c r="AA339" i="11"/>
  <c r="Z339" i="11"/>
  <c r="Y339" i="11"/>
  <c r="AI338" i="11"/>
  <c r="AH338" i="11"/>
  <c r="AG338" i="11"/>
  <c r="AE338" i="11"/>
  <c r="AD338" i="11"/>
  <c r="J128" i="11" s="1"/>
  <c r="J126" i="21" s="1"/>
  <c r="AC338" i="11"/>
  <c r="AB338" i="11"/>
  <c r="AA338" i="11"/>
  <c r="Z338" i="11"/>
  <c r="Y338" i="11"/>
  <c r="AI337" i="11"/>
  <c r="AH337" i="11"/>
  <c r="AG337" i="11"/>
  <c r="AE337" i="11"/>
  <c r="AD337" i="11"/>
  <c r="AC337" i="11"/>
  <c r="AB337" i="11"/>
  <c r="AA337" i="11"/>
  <c r="Z337" i="11"/>
  <c r="Y337" i="11"/>
  <c r="AI336" i="11"/>
  <c r="AH336" i="11"/>
  <c r="AG336" i="11"/>
  <c r="AE336" i="11"/>
  <c r="AD336" i="11"/>
  <c r="J126" i="11" s="1"/>
  <c r="J124" i="21" s="1"/>
  <c r="AC336" i="11"/>
  <c r="AB336" i="11"/>
  <c r="AA336" i="11"/>
  <c r="Z336" i="11"/>
  <c r="Y336" i="11"/>
  <c r="AI335" i="11"/>
  <c r="AH335" i="11"/>
  <c r="AG335" i="11"/>
  <c r="AE335" i="11"/>
  <c r="AD335" i="11"/>
  <c r="AC335" i="11"/>
  <c r="AB335" i="11"/>
  <c r="AA335" i="11"/>
  <c r="Z335" i="11"/>
  <c r="Y335" i="11"/>
  <c r="AI334" i="11"/>
  <c r="AH334" i="11"/>
  <c r="AG334" i="11"/>
  <c r="AE334" i="11"/>
  <c r="AD334" i="11"/>
  <c r="J124" i="11" s="1"/>
  <c r="J122" i="21" s="1"/>
  <c r="AC334" i="11"/>
  <c r="AB334" i="11"/>
  <c r="AA334" i="11"/>
  <c r="Z334" i="11"/>
  <c r="Y334" i="11"/>
  <c r="AI333" i="11"/>
  <c r="AH333" i="11"/>
  <c r="AG333" i="11"/>
  <c r="AE333" i="11"/>
  <c r="AD333" i="11"/>
  <c r="AC333" i="11"/>
  <c r="AB333" i="11"/>
  <c r="AA333" i="11"/>
  <c r="Z333" i="11"/>
  <c r="Y333" i="11"/>
  <c r="AI332" i="11"/>
  <c r="AH332" i="11"/>
  <c r="AG332" i="11"/>
  <c r="AE332" i="11"/>
  <c r="AD332" i="11"/>
  <c r="J122" i="11" s="1"/>
  <c r="J120" i="21" s="1"/>
  <c r="AC332" i="11"/>
  <c r="AB332" i="11"/>
  <c r="AA332" i="11"/>
  <c r="Z332" i="11"/>
  <c r="Y332" i="11"/>
  <c r="AI331" i="11"/>
  <c r="AH331" i="11"/>
  <c r="AG331" i="11"/>
  <c r="AE331" i="11"/>
  <c r="AD331" i="11"/>
  <c r="AC331" i="11"/>
  <c r="AB331" i="11"/>
  <c r="AA331" i="11"/>
  <c r="Z331" i="11"/>
  <c r="Y331" i="11"/>
  <c r="AI330" i="11"/>
  <c r="AH330" i="11"/>
  <c r="AG330" i="11"/>
  <c r="AE330" i="11"/>
  <c r="AD330" i="11"/>
  <c r="J120" i="11" s="1"/>
  <c r="J118" i="21" s="1"/>
  <c r="AC330" i="11"/>
  <c r="AB330" i="11"/>
  <c r="AA330" i="11"/>
  <c r="Z330" i="11"/>
  <c r="Y330" i="11"/>
  <c r="AI329" i="11"/>
  <c r="AH329" i="11"/>
  <c r="AG329" i="11"/>
  <c r="AE329" i="11"/>
  <c r="AD329" i="11"/>
  <c r="AC329" i="11"/>
  <c r="AB329" i="11"/>
  <c r="AA329" i="11"/>
  <c r="Z329" i="11"/>
  <c r="Y329" i="11"/>
  <c r="AI328" i="11"/>
  <c r="AH328" i="11"/>
  <c r="AG328" i="11"/>
  <c r="AE328" i="11"/>
  <c r="AD328" i="11"/>
  <c r="J118" i="11" s="1"/>
  <c r="J116" i="21" s="1"/>
  <c r="AC328" i="11"/>
  <c r="AB328" i="11"/>
  <c r="AA328" i="11"/>
  <c r="Z328" i="11"/>
  <c r="Y328" i="11"/>
  <c r="AI327" i="11"/>
  <c r="AH327" i="11"/>
  <c r="AG327" i="11"/>
  <c r="AE327" i="11"/>
  <c r="AD327" i="11"/>
  <c r="AC327" i="11"/>
  <c r="AB327" i="11"/>
  <c r="AA327" i="11"/>
  <c r="Z327" i="11"/>
  <c r="Y327" i="11"/>
  <c r="AI326" i="11"/>
  <c r="AH326" i="11"/>
  <c r="AG326" i="11"/>
  <c r="AE326" i="11"/>
  <c r="AD326" i="11"/>
  <c r="J116" i="11" s="1"/>
  <c r="J114" i="21" s="1"/>
  <c r="AC326" i="11"/>
  <c r="AB326" i="11"/>
  <c r="AA326" i="11"/>
  <c r="Z326" i="11"/>
  <c r="Y326" i="11"/>
  <c r="AI325" i="11"/>
  <c r="AH325" i="11"/>
  <c r="AG325" i="11"/>
  <c r="AE325" i="11"/>
  <c r="AD325" i="11"/>
  <c r="AC325" i="11"/>
  <c r="AB325" i="11"/>
  <c r="AA325" i="11"/>
  <c r="Z325" i="11"/>
  <c r="Y325" i="11"/>
  <c r="AI324" i="11"/>
  <c r="AH324" i="11"/>
  <c r="AG324" i="11"/>
  <c r="AE324" i="11"/>
  <c r="AD324" i="11"/>
  <c r="J114" i="11" s="1"/>
  <c r="J112" i="21" s="1"/>
  <c r="AC324" i="11"/>
  <c r="AB324" i="11"/>
  <c r="AA324" i="11"/>
  <c r="Z324" i="11"/>
  <c r="Y324" i="11"/>
  <c r="AI323" i="11"/>
  <c r="AH323" i="11"/>
  <c r="AG323" i="11"/>
  <c r="AE323" i="11"/>
  <c r="AD323" i="11"/>
  <c r="AC323" i="11"/>
  <c r="AB323" i="11"/>
  <c r="AA323" i="11"/>
  <c r="Z323" i="11"/>
  <c r="Y323" i="11"/>
  <c r="AI322" i="11"/>
  <c r="AH322" i="11"/>
  <c r="AG322" i="11"/>
  <c r="AE322" i="11"/>
  <c r="AD322" i="11"/>
  <c r="J112" i="11" s="1"/>
  <c r="J110" i="21" s="1"/>
  <c r="AC322" i="11"/>
  <c r="AB322" i="11"/>
  <c r="AA322" i="11"/>
  <c r="Z322" i="11"/>
  <c r="Y322" i="11"/>
  <c r="AI321" i="11"/>
  <c r="AH321" i="11"/>
  <c r="AG321" i="11"/>
  <c r="AE321" i="11"/>
  <c r="AD321" i="11"/>
  <c r="AC321" i="11"/>
  <c r="AB321" i="11"/>
  <c r="AA321" i="11"/>
  <c r="Z321" i="11"/>
  <c r="Y321" i="11"/>
  <c r="AI320" i="11"/>
  <c r="AH320" i="11"/>
  <c r="AG320" i="11"/>
  <c r="AE320" i="11"/>
  <c r="AD320" i="11"/>
  <c r="J110" i="11" s="1"/>
  <c r="J108" i="21" s="1"/>
  <c r="AC320" i="11"/>
  <c r="AB320" i="11"/>
  <c r="AA320" i="11"/>
  <c r="Z320" i="11"/>
  <c r="Y320" i="11"/>
  <c r="AI319" i="11"/>
  <c r="AH319" i="11"/>
  <c r="AG319" i="11"/>
  <c r="AE319" i="11"/>
  <c r="AD319" i="11"/>
  <c r="AC319" i="11"/>
  <c r="AB319" i="11"/>
  <c r="AA319" i="11"/>
  <c r="Z319" i="11"/>
  <c r="Y319" i="11"/>
  <c r="AI318" i="11"/>
  <c r="AH318" i="11"/>
  <c r="AG318" i="11"/>
  <c r="AE318" i="11"/>
  <c r="AD318" i="11"/>
  <c r="J108" i="11" s="1"/>
  <c r="J106" i="21" s="1"/>
  <c r="AC318" i="11"/>
  <c r="AB318" i="11"/>
  <c r="AA318" i="11"/>
  <c r="Z318" i="11"/>
  <c r="Y318" i="11"/>
  <c r="AI317" i="11"/>
  <c r="AH317" i="11"/>
  <c r="AG317" i="11"/>
  <c r="AE317" i="11"/>
  <c r="AD317" i="11"/>
  <c r="AC317" i="11"/>
  <c r="AB317" i="11"/>
  <c r="AA317" i="11"/>
  <c r="Z317" i="11"/>
  <c r="Y317" i="11"/>
  <c r="AI316" i="11"/>
  <c r="AH316" i="11"/>
  <c r="AG316" i="11"/>
  <c r="AE316" i="11"/>
  <c r="AD316" i="11"/>
  <c r="J106" i="11" s="1"/>
  <c r="J104" i="21" s="1"/>
  <c r="AC316" i="11"/>
  <c r="AB316" i="11"/>
  <c r="AA316" i="11"/>
  <c r="Z316" i="11"/>
  <c r="Y316" i="11"/>
  <c r="AI315" i="11"/>
  <c r="AH315" i="11"/>
  <c r="AG315" i="11"/>
  <c r="AE315" i="11"/>
  <c r="AD315" i="11"/>
  <c r="AC315" i="11"/>
  <c r="AB315" i="11"/>
  <c r="AA315" i="11"/>
  <c r="Z315" i="11"/>
  <c r="Y315" i="11"/>
  <c r="AI314" i="11"/>
  <c r="AH314" i="11"/>
  <c r="AG314" i="11"/>
  <c r="AE314" i="11"/>
  <c r="AD314" i="11"/>
  <c r="J104" i="11" s="1"/>
  <c r="J102" i="21" s="1"/>
  <c r="AC314" i="11"/>
  <c r="AB314" i="11"/>
  <c r="AA314" i="11"/>
  <c r="Z314" i="11"/>
  <c r="Y314" i="11"/>
  <c r="AI313" i="11"/>
  <c r="AH313" i="11"/>
  <c r="AG313" i="11"/>
  <c r="AE313" i="11"/>
  <c r="AD313" i="11"/>
  <c r="AC313" i="11"/>
  <c r="AB313" i="11"/>
  <c r="AA313" i="11"/>
  <c r="Z313" i="11"/>
  <c r="Y313" i="11"/>
  <c r="AI312" i="11"/>
  <c r="AH312" i="11"/>
  <c r="AG312" i="11"/>
  <c r="AE312" i="11"/>
  <c r="AD312" i="11"/>
  <c r="J102" i="11" s="1"/>
  <c r="J100" i="21" s="1"/>
  <c r="AC312" i="11"/>
  <c r="AB312" i="11"/>
  <c r="AA312" i="11"/>
  <c r="Z312" i="11"/>
  <c r="Y312" i="11"/>
  <c r="AI311" i="11"/>
  <c r="AH311" i="11"/>
  <c r="AG311" i="11"/>
  <c r="AE311" i="11"/>
  <c r="AD311" i="11"/>
  <c r="AC311" i="11"/>
  <c r="AB311" i="11"/>
  <c r="AA311" i="11"/>
  <c r="Z311" i="11"/>
  <c r="Y311" i="11"/>
  <c r="AI310" i="11"/>
  <c r="AH310" i="11"/>
  <c r="AG310" i="11"/>
  <c r="AE310" i="11"/>
  <c r="AD310" i="11"/>
  <c r="J100" i="11" s="1"/>
  <c r="J98" i="21" s="1"/>
  <c r="AC310" i="11"/>
  <c r="AB310" i="11"/>
  <c r="AA310" i="11"/>
  <c r="Z310" i="11"/>
  <c r="Y310" i="11"/>
  <c r="AI309" i="11"/>
  <c r="AH309" i="11"/>
  <c r="AG309" i="11"/>
  <c r="AE309" i="11"/>
  <c r="AD309" i="11"/>
  <c r="AC309" i="11"/>
  <c r="AB309" i="11"/>
  <c r="AA309" i="11"/>
  <c r="Z309" i="11"/>
  <c r="Y309" i="11"/>
  <c r="AI308" i="11"/>
  <c r="AH308" i="11"/>
  <c r="AG308" i="11"/>
  <c r="AE308" i="11"/>
  <c r="AD308" i="11"/>
  <c r="J98" i="11" s="1"/>
  <c r="J96" i="21" s="1"/>
  <c r="AC308" i="11"/>
  <c r="AB308" i="11"/>
  <c r="AA308" i="11"/>
  <c r="Z308" i="11"/>
  <c r="Y308" i="11"/>
  <c r="AI307" i="11"/>
  <c r="AH307" i="11"/>
  <c r="AG307" i="11"/>
  <c r="AE307" i="11"/>
  <c r="AD307" i="11"/>
  <c r="AC307" i="11"/>
  <c r="AB307" i="11"/>
  <c r="AA307" i="11"/>
  <c r="Z307" i="11"/>
  <c r="Y307" i="11"/>
  <c r="AI306" i="11"/>
  <c r="AH306" i="11"/>
  <c r="AG306" i="11"/>
  <c r="AE306" i="11"/>
  <c r="AD306" i="11"/>
  <c r="J96" i="11" s="1"/>
  <c r="J94" i="21" s="1"/>
  <c r="AC306" i="11"/>
  <c r="AB306" i="11"/>
  <c r="AA306" i="11"/>
  <c r="Z306" i="11"/>
  <c r="Y306" i="11"/>
  <c r="AI305" i="11"/>
  <c r="AH305" i="11"/>
  <c r="AG305" i="11"/>
  <c r="AE305" i="11"/>
  <c r="AD305" i="11"/>
  <c r="AC305" i="11"/>
  <c r="AB305" i="11"/>
  <c r="AA305" i="11"/>
  <c r="Z305" i="11"/>
  <c r="Y305" i="11"/>
  <c r="AI304" i="11"/>
  <c r="AH304" i="11"/>
  <c r="AG304" i="11"/>
  <c r="AE304" i="11"/>
  <c r="AD304" i="11"/>
  <c r="J94" i="11" s="1"/>
  <c r="J92" i="21" s="1"/>
  <c r="AC304" i="11"/>
  <c r="AB304" i="11"/>
  <c r="AA304" i="11"/>
  <c r="Z304" i="11"/>
  <c r="Y304" i="11"/>
  <c r="AI303" i="11"/>
  <c r="AH303" i="11"/>
  <c r="AG303" i="11"/>
  <c r="AE303" i="11"/>
  <c r="AD303" i="11"/>
  <c r="AC303" i="11"/>
  <c r="AB303" i="11"/>
  <c r="AA303" i="11"/>
  <c r="Z303" i="11"/>
  <c r="Y303" i="11"/>
  <c r="AI302" i="11"/>
  <c r="AH302" i="11"/>
  <c r="AG302" i="11"/>
  <c r="AE302" i="11"/>
  <c r="AD302" i="11"/>
  <c r="J92" i="11" s="1"/>
  <c r="J90" i="21" s="1"/>
  <c r="AC302" i="11"/>
  <c r="AB302" i="11"/>
  <c r="AA302" i="11"/>
  <c r="Z302" i="11"/>
  <c r="Y302" i="11"/>
  <c r="AI301" i="11"/>
  <c r="AH301" i="11"/>
  <c r="AG301" i="11"/>
  <c r="AE301" i="11"/>
  <c r="AD301" i="11"/>
  <c r="AC301" i="11"/>
  <c r="AB301" i="11"/>
  <c r="AA301" i="11"/>
  <c r="Z301" i="11"/>
  <c r="Y301" i="11"/>
  <c r="AI300" i="11"/>
  <c r="AH300" i="11"/>
  <c r="AG300" i="11"/>
  <c r="AE300" i="11"/>
  <c r="AD300" i="11"/>
  <c r="AC300" i="11"/>
  <c r="AB300" i="11"/>
  <c r="AA300" i="11"/>
  <c r="Z300" i="11"/>
  <c r="Y300" i="11"/>
  <c r="AI299" i="11"/>
  <c r="AH299" i="11"/>
  <c r="AG299" i="11"/>
  <c r="AE299" i="11"/>
  <c r="AD299" i="11"/>
  <c r="AC299" i="11"/>
  <c r="AB299" i="11"/>
  <c r="AA299" i="11"/>
  <c r="Z299" i="11"/>
  <c r="Y299" i="11"/>
  <c r="AI298" i="11"/>
  <c r="AH298" i="11"/>
  <c r="AG298" i="11"/>
  <c r="AE298" i="11"/>
  <c r="AD298" i="11"/>
  <c r="J88" i="11" s="1"/>
  <c r="J86" i="21" s="1"/>
  <c r="AC298" i="11"/>
  <c r="AB298" i="11"/>
  <c r="AA298" i="11"/>
  <c r="Z298" i="11"/>
  <c r="Y298" i="11"/>
  <c r="AI297" i="11"/>
  <c r="AH297" i="11"/>
  <c r="AG297" i="11"/>
  <c r="AE297" i="11"/>
  <c r="AD297" i="11"/>
  <c r="AC297" i="11"/>
  <c r="AB297" i="11"/>
  <c r="AA297" i="11"/>
  <c r="Z297" i="11"/>
  <c r="Y297" i="11"/>
  <c r="AI296" i="11"/>
  <c r="AH296" i="11"/>
  <c r="AG296" i="11"/>
  <c r="AE296" i="11"/>
  <c r="AD296" i="11"/>
  <c r="J86" i="11" s="1"/>
  <c r="J84" i="21" s="1"/>
  <c r="AC296" i="11"/>
  <c r="AB296" i="11"/>
  <c r="AA296" i="11"/>
  <c r="Z296" i="11"/>
  <c r="Y296" i="11"/>
  <c r="AI295" i="11"/>
  <c r="AH295" i="11"/>
  <c r="AG295" i="11"/>
  <c r="AE295" i="11"/>
  <c r="AD295" i="11"/>
  <c r="AC295" i="11"/>
  <c r="AB295" i="11"/>
  <c r="AA295" i="11"/>
  <c r="Z295" i="11"/>
  <c r="Y295" i="11"/>
  <c r="AI294" i="11"/>
  <c r="AH294" i="11"/>
  <c r="AG294" i="11"/>
  <c r="AE294" i="11"/>
  <c r="AD294" i="11"/>
  <c r="J84" i="11" s="1"/>
  <c r="J82" i="21" s="1"/>
  <c r="AC294" i="11"/>
  <c r="AB294" i="11"/>
  <c r="AA294" i="11"/>
  <c r="Z294" i="11"/>
  <c r="Y294" i="11"/>
  <c r="AI293" i="11"/>
  <c r="AH293" i="11"/>
  <c r="AG293" i="11"/>
  <c r="AE293" i="11"/>
  <c r="AD293" i="11"/>
  <c r="AC293" i="11"/>
  <c r="AB293" i="11"/>
  <c r="AA293" i="11"/>
  <c r="Z293" i="11"/>
  <c r="Y293" i="11"/>
  <c r="AI292" i="11"/>
  <c r="AH292" i="11"/>
  <c r="AG292" i="11"/>
  <c r="AE292" i="11"/>
  <c r="AD292" i="11"/>
  <c r="J82" i="11" s="1"/>
  <c r="J80" i="21" s="1"/>
  <c r="AC292" i="11"/>
  <c r="AB292" i="11"/>
  <c r="AA292" i="11"/>
  <c r="Z292" i="11"/>
  <c r="Y292" i="11"/>
  <c r="AI291" i="11"/>
  <c r="AH291" i="11"/>
  <c r="AG291" i="11"/>
  <c r="AE291" i="11"/>
  <c r="AD291" i="11"/>
  <c r="AC291" i="11"/>
  <c r="AB291" i="11"/>
  <c r="AA291" i="11"/>
  <c r="Z291" i="11"/>
  <c r="Y291" i="11"/>
  <c r="AI290" i="11"/>
  <c r="AH290" i="11"/>
  <c r="AG290" i="11"/>
  <c r="AE290" i="11"/>
  <c r="AD290" i="11"/>
  <c r="J80" i="11" s="1"/>
  <c r="J78" i="21" s="1"/>
  <c r="AC290" i="11"/>
  <c r="AB290" i="11"/>
  <c r="AA290" i="11"/>
  <c r="Z290" i="11"/>
  <c r="Y290" i="11"/>
  <c r="AI289" i="11"/>
  <c r="AH289" i="11"/>
  <c r="AG289" i="11"/>
  <c r="AE289" i="11"/>
  <c r="AD289" i="11"/>
  <c r="AC289" i="11"/>
  <c r="AB289" i="11"/>
  <c r="AA289" i="11"/>
  <c r="Z289" i="11"/>
  <c r="Y289" i="11"/>
  <c r="AI288" i="11"/>
  <c r="AH288" i="11"/>
  <c r="AG288" i="11"/>
  <c r="AE288" i="11"/>
  <c r="AD288" i="11"/>
  <c r="J78" i="11" s="1"/>
  <c r="J76" i="21" s="1"/>
  <c r="AC288" i="11"/>
  <c r="AB288" i="11"/>
  <c r="AA288" i="11"/>
  <c r="Z288" i="11"/>
  <c r="Y288" i="11"/>
  <c r="AI287" i="11"/>
  <c r="AH287" i="11"/>
  <c r="AG287" i="11"/>
  <c r="AE287" i="11"/>
  <c r="AD287" i="11"/>
  <c r="AC287" i="11"/>
  <c r="AB287" i="11"/>
  <c r="AA287" i="11"/>
  <c r="Z287" i="11"/>
  <c r="Y287" i="11"/>
  <c r="AI286" i="11"/>
  <c r="AH286" i="11"/>
  <c r="AG286" i="11"/>
  <c r="AE286" i="11"/>
  <c r="AD286" i="11"/>
  <c r="J76" i="11" s="1"/>
  <c r="J74" i="21" s="1"/>
  <c r="AC286" i="11"/>
  <c r="AB286" i="11"/>
  <c r="AA286" i="11"/>
  <c r="Z286" i="11"/>
  <c r="Y286" i="11"/>
  <c r="AI285" i="11"/>
  <c r="AH285" i="11"/>
  <c r="AG285" i="11"/>
  <c r="AE285" i="11"/>
  <c r="AD285" i="11"/>
  <c r="AC285" i="11"/>
  <c r="AB285" i="11"/>
  <c r="AA285" i="11"/>
  <c r="Z285" i="11"/>
  <c r="Y285" i="11"/>
  <c r="AI284" i="11"/>
  <c r="AH284" i="11"/>
  <c r="AG284" i="11"/>
  <c r="AE284" i="11"/>
  <c r="AD284" i="11"/>
  <c r="J74" i="11" s="1"/>
  <c r="J72" i="21" s="1"/>
  <c r="AC284" i="11"/>
  <c r="AB284" i="11"/>
  <c r="AA284" i="11"/>
  <c r="Z284" i="11"/>
  <c r="Y284" i="11"/>
  <c r="AI283" i="11"/>
  <c r="AH283" i="11"/>
  <c r="AG283" i="11"/>
  <c r="AE283" i="11"/>
  <c r="AD283" i="11"/>
  <c r="AC283" i="11"/>
  <c r="AB283" i="11"/>
  <c r="AA283" i="11"/>
  <c r="Z283" i="11"/>
  <c r="Y283" i="11"/>
  <c r="AI282" i="11"/>
  <c r="AH282" i="11"/>
  <c r="AG282" i="11"/>
  <c r="AE282" i="11"/>
  <c r="AD282" i="11"/>
  <c r="J72" i="11" s="1"/>
  <c r="J70" i="21" s="1"/>
  <c r="AC282" i="11"/>
  <c r="AB282" i="11"/>
  <c r="AA282" i="11"/>
  <c r="Z282" i="11"/>
  <c r="Y282" i="11"/>
  <c r="AI281" i="11"/>
  <c r="AH281" i="11"/>
  <c r="AG281" i="11"/>
  <c r="AE281" i="11"/>
  <c r="AD281" i="11"/>
  <c r="AC281" i="11"/>
  <c r="AB281" i="11"/>
  <c r="AA281" i="11"/>
  <c r="Z281" i="11"/>
  <c r="Y281" i="11"/>
  <c r="AI280" i="11"/>
  <c r="AH280" i="11"/>
  <c r="AG280" i="11"/>
  <c r="AE280" i="11"/>
  <c r="AD280" i="11"/>
  <c r="J70" i="11" s="1"/>
  <c r="J68" i="21" s="1"/>
  <c r="AC280" i="11"/>
  <c r="AB280" i="11"/>
  <c r="AA280" i="11"/>
  <c r="Z280" i="11"/>
  <c r="Y280" i="11"/>
  <c r="AI279" i="11"/>
  <c r="AH279" i="11"/>
  <c r="AG279" i="11"/>
  <c r="AE279" i="11"/>
  <c r="AD279" i="11"/>
  <c r="AC279" i="11"/>
  <c r="AB279" i="11"/>
  <c r="AA279" i="11"/>
  <c r="Z279" i="11"/>
  <c r="Y279" i="11"/>
  <c r="AI278" i="11"/>
  <c r="AH278" i="11"/>
  <c r="AG278" i="11"/>
  <c r="AE278" i="11"/>
  <c r="AD278" i="11"/>
  <c r="J68" i="11" s="1"/>
  <c r="J66" i="21" s="1"/>
  <c r="AC278" i="11"/>
  <c r="AB278" i="11"/>
  <c r="AA278" i="11"/>
  <c r="Z278" i="11"/>
  <c r="Y278" i="11"/>
  <c r="AI277" i="11"/>
  <c r="AH277" i="11"/>
  <c r="AG277" i="11"/>
  <c r="AE277" i="11"/>
  <c r="AD277" i="11"/>
  <c r="AC277" i="11"/>
  <c r="AB277" i="11"/>
  <c r="AA277" i="11"/>
  <c r="Z277" i="11"/>
  <c r="Y277" i="11"/>
  <c r="AI276" i="11"/>
  <c r="AH276" i="11"/>
  <c r="AG276" i="11"/>
  <c r="AE276" i="11"/>
  <c r="AD276" i="11"/>
  <c r="J66" i="11" s="1"/>
  <c r="J64" i="21" s="1"/>
  <c r="AC276" i="11"/>
  <c r="AB276" i="11"/>
  <c r="AA276" i="11"/>
  <c r="Z276" i="11"/>
  <c r="Y276" i="11"/>
  <c r="AI275" i="11"/>
  <c r="AH275" i="11"/>
  <c r="AG275" i="11"/>
  <c r="AE275" i="11"/>
  <c r="AD275" i="11"/>
  <c r="AC275" i="11"/>
  <c r="AB275" i="11"/>
  <c r="AA275" i="11"/>
  <c r="Z275" i="11"/>
  <c r="Y275" i="11"/>
  <c r="AI274" i="11"/>
  <c r="AH274" i="11"/>
  <c r="AG274" i="11"/>
  <c r="AE274" i="11"/>
  <c r="AD274" i="11"/>
  <c r="J64" i="11" s="1"/>
  <c r="J62" i="21" s="1"/>
  <c r="AC274" i="11"/>
  <c r="AB274" i="11"/>
  <c r="AA274" i="11"/>
  <c r="Z274" i="11"/>
  <c r="Y274" i="11"/>
  <c r="AI273" i="11"/>
  <c r="AH273" i="11"/>
  <c r="AG273" i="11"/>
  <c r="AE273" i="11"/>
  <c r="AD273" i="11"/>
  <c r="AC273" i="11"/>
  <c r="AB273" i="11"/>
  <c r="AA273" i="11"/>
  <c r="Z273" i="11"/>
  <c r="Y273" i="11"/>
  <c r="AI272" i="11"/>
  <c r="AH272" i="11"/>
  <c r="AG272" i="11"/>
  <c r="AE272" i="11"/>
  <c r="AD272" i="11"/>
  <c r="J62" i="11" s="1"/>
  <c r="J60" i="21" s="1"/>
  <c r="AC272" i="11"/>
  <c r="AB272" i="11"/>
  <c r="AA272" i="11"/>
  <c r="Z272" i="11"/>
  <c r="Y272" i="11"/>
  <c r="AI271" i="11"/>
  <c r="AH271" i="11"/>
  <c r="AG271" i="11"/>
  <c r="AE271" i="11"/>
  <c r="AD271" i="11"/>
  <c r="AC271" i="11"/>
  <c r="AB271" i="11"/>
  <c r="AA271" i="11"/>
  <c r="Z271" i="11"/>
  <c r="Y271" i="11"/>
  <c r="AI270" i="11"/>
  <c r="AH270" i="11"/>
  <c r="AG270" i="11"/>
  <c r="AE270" i="11"/>
  <c r="AD270" i="11"/>
  <c r="J60" i="11" s="1"/>
  <c r="J58" i="21" s="1"/>
  <c r="AC270" i="11"/>
  <c r="AB270" i="11"/>
  <c r="AA270" i="11"/>
  <c r="Z270" i="11"/>
  <c r="Y270" i="11"/>
  <c r="AI269" i="11"/>
  <c r="AH269" i="11"/>
  <c r="AG269" i="11"/>
  <c r="AE269" i="11"/>
  <c r="AD269" i="11"/>
  <c r="AC269" i="11"/>
  <c r="AB269" i="11"/>
  <c r="AA269" i="11"/>
  <c r="Z269" i="11"/>
  <c r="Y269" i="11"/>
  <c r="AI268" i="11"/>
  <c r="AH268" i="11"/>
  <c r="AG268" i="11"/>
  <c r="AE268" i="11"/>
  <c r="AD268" i="11"/>
  <c r="AC268" i="11"/>
  <c r="AB268" i="11"/>
  <c r="AA268" i="11"/>
  <c r="Z268" i="11"/>
  <c r="Y268" i="11"/>
  <c r="AI267" i="11"/>
  <c r="AH267" i="11"/>
  <c r="AG267" i="11"/>
  <c r="AE267" i="11"/>
  <c r="AD267" i="11"/>
  <c r="AC267" i="11"/>
  <c r="AB267" i="11"/>
  <c r="AA267" i="11"/>
  <c r="Z267" i="11"/>
  <c r="Y267" i="11"/>
  <c r="AI266" i="11"/>
  <c r="AH266" i="11"/>
  <c r="AG266" i="11"/>
  <c r="AE266" i="11"/>
  <c r="AD266" i="11"/>
  <c r="J56" i="11" s="1"/>
  <c r="J54" i="21" s="1"/>
  <c r="AC266" i="11"/>
  <c r="AB266" i="11"/>
  <c r="AA266" i="11"/>
  <c r="Z266" i="11"/>
  <c r="Y266" i="11"/>
  <c r="AI265" i="11"/>
  <c r="AH265" i="11"/>
  <c r="AG265" i="11"/>
  <c r="AE265" i="11"/>
  <c r="AD265" i="11"/>
  <c r="AC265" i="11"/>
  <c r="AB265" i="11"/>
  <c r="AA265" i="11"/>
  <c r="Z265" i="11"/>
  <c r="Y265" i="11"/>
  <c r="AI264" i="11"/>
  <c r="AH264" i="11"/>
  <c r="AG264" i="11"/>
  <c r="AE264" i="11"/>
  <c r="AD264" i="11"/>
  <c r="J54" i="11" s="1"/>
  <c r="J52" i="21" s="1"/>
  <c r="AC264" i="11"/>
  <c r="AB264" i="11"/>
  <c r="AA264" i="11"/>
  <c r="Z264" i="11"/>
  <c r="Y264" i="11"/>
  <c r="AI263" i="11"/>
  <c r="AH263" i="11"/>
  <c r="AG263" i="11"/>
  <c r="AE263" i="11"/>
  <c r="AD263" i="11"/>
  <c r="AC263" i="11"/>
  <c r="AB263" i="11"/>
  <c r="AA263" i="11"/>
  <c r="Z263" i="11"/>
  <c r="Y263" i="11"/>
  <c r="AI262" i="11"/>
  <c r="AH262" i="11"/>
  <c r="AG262" i="11"/>
  <c r="AE262" i="11"/>
  <c r="AD262" i="11"/>
  <c r="J52" i="11" s="1"/>
  <c r="J50" i="21" s="1"/>
  <c r="AC262" i="11"/>
  <c r="AB262" i="11"/>
  <c r="AA262" i="11"/>
  <c r="Z262" i="11"/>
  <c r="Y262" i="11"/>
  <c r="AI261" i="11"/>
  <c r="AH261" i="11"/>
  <c r="AG261" i="11"/>
  <c r="AE261" i="11"/>
  <c r="AD261" i="11"/>
  <c r="AC261" i="11"/>
  <c r="AB261" i="11"/>
  <c r="AA261" i="11"/>
  <c r="Z261" i="11"/>
  <c r="Y261" i="11"/>
  <c r="AI260" i="11"/>
  <c r="AH260" i="11"/>
  <c r="AG260" i="11"/>
  <c r="AE260" i="11"/>
  <c r="AD260" i="11"/>
  <c r="J50" i="11" s="1"/>
  <c r="J48" i="21" s="1"/>
  <c r="AC260" i="11"/>
  <c r="AB260" i="11"/>
  <c r="AA260" i="11"/>
  <c r="Z260" i="11"/>
  <c r="Y260" i="11"/>
  <c r="AI259" i="11"/>
  <c r="AH259" i="11"/>
  <c r="AG259" i="11"/>
  <c r="AE259" i="11"/>
  <c r="AD259" i="11"/>
  <c r="AC259" i="11"/>
  <c r="AB259" i="11"/>
  <c r="AA259" i="11"/>
  <c r="Z259" i="11"/>
  <c r="Y259" i="11"/>
  <c r="AI258" i="11"/>
  <c r="AH258" i="11"/>
  <c r="AG258" i="11"/>
  <c r="AE258" i="11"/>
  <c r="AD258" i="11"/>
  <c r="J48" i="11" s="1"/>
  <c r="J46" i="21" s="1"/>
  <c r="AC258" i="11"/>
  <c r="AB258" i="11"/>
  <c r="AA258" i="11"/>
  <c r="Z258" i="11"/>
  <c r="Y258" i="11"/>
  <c r="AI257" i="11"/>
  <c r="AH257" i="11"/>
  <c r="AG257" i="11"/>
  <c r="AE257" i="11"/>
  <c r="AD257" i="11"/>
  <c r="AC257" i="11"/>
  <c r="AB257" i="11"/>
  <c r="AA257" i="11"/>
  <c r="Z257" i="11"/>
  <c r="Y257" i="11"/>
  <c r="AI256" i="11"/>
  <c r="AH256" i="11"/>
  <c r="AG256" i="11"/>
  <c r="AE256" i="11"/>
  <c r="AD256" i="11"/>
  <c r="J46" i="11" s="1"/>
  <c r="J44" i="21" s="1"/>
  <c r="AC256" i="11"/>
  <c r="AB256" i="11"/>
  <c r="AA256" i="11"/>
  <c r="Z256" i="11"/>
  <c r="Y256" i="11"/>
  <c r="AI255" i="11"/>
  <c r="AH255" i="11"/>
  <c r="AG255" i="11"/>
  <c r="AE255" i="11"/>
  <c r="AD255" i="11"/>
  <c r="AC255" i="11"/>
  <c r="AB255" i="11"/>
  <c r="AA255" i="11"/>
  <c r="Z255" i="11"/>
  <c r="Y255" i="11"/>
  <c r="AI254" i="11"/>
  <c r="AH254" i="11"/>
  <c r="AG254" i="11"/>
  <c r="AE254" i="11"/>
  <c r="AD254" i="11"/>
  <c r="J44" i="11" s="1"/>
  <c r="J42" i="21" s="1"/>
  <c r="AC254" i="11"/>
  <c r="AB254" i="11"/>
  <c r="AA254" i="11"/>
  <c r="Z254" i="11"/>
  <c r="Y254" i="11"/>
  <c r="AI253" i="11"/>
  <c r="AH253" i="11"/>
  <c r="AG253" i="11"/>
  <c r="AE253" i="11"/>
  <c r="AD253" i="11"/>
  <c r="AC253" i="11"/>
  <c r="AB253" i="11"/>
  <c r="AA253" i="11"/>
  <c r="Z253" i="11"/>
  <c r="Y253" i="11"/>
  <c r="AI252" i="11"/>
  <c r="AH252" i="11"/>
  <c r="AG252" i="11"/>
  <c r="AE252" i="11"/>
  <c r="AD252" i="11"/>
  <c r="J42" i="11" s="1"/>
  <c r="J40" i="21" s="1"/>
  <c r="AC252" i="11"/>
  <c r="AB252" i="11"/>
  <c r="AA252" i="11"/>
  <c r="Z252" i="11"/>
  <c r="Y252" i="11"/>
  <c r="AI251" i="11"/>
  <c r="AH251" i="11"/>
  <c r="AG251" i="11"/>
  <c r="AE251" i="11"/>
  <c r="AD251" i="11"/>
  <c r="AC251" i="11"/>
  <c r="AB251" i="11"/>
  <c r="AA251" i="11"/>
  <c r="Z251" i="11"/>
  <c r="Y251" i="11"/>
  <c r="AI250" i="11"/>
  <c r="AH250" i="11"/>
  <c r="AG250" i="11"/>
  <c r="AE250" i="11"/>
  <c r="AD250" i="11"/>
  <c r="J40" i="11" s="1"/>
  <c r="J38" i="21" s="1"/>
  <c r="AC250" i="11"/>
  <c r="AB250" i="11"/>
  <c r="AA250" i="11"/>
  <c r="Z250" i="11"/>
  <c r="Y250" i="11"/>
  <c r="AI249" i="11"/>
  <c r="AH249" i="11"/>
  <c r="AG249" i="11"/>
  <c r="AE249" i="11"/>
  <c r="AD249" i="11"/>
  <c r="AC249" i="11"/>
  <c r="AB249" i="11"/>
  <c r="AA249" i="11"/>
  <c r="Z249" i="11"/>
  <c r="Y249" i="11"/>
  <c r="AI248" i="11"/>
  <c r="AH248" i="11"/>
  <c r="AG248" i="11"/>
  <c r="AE248" i="11"/>
  <c r="AD248" i="11"/>
  <c r="J38" i="11" s="1"/>
  <c r="J36" i="21" s="1"/>
  <c r="AC248" i="11"/>
  <c r="AB248" i="11"/>
  <c r="AA248" i="11"/>
  <c r="Z248" i="11"/>
  <c r="Y248" i="11"/>
  <c r="AI247" i="11"/>
  <c r="AH247" i="11"/>
  <c r="AG247" i="11"/>
  <c r="AE247" i="11"/>
  <c r="AD247" i="11"/>
  <c r="AC247" i="11"/>
  <c r="AB247" i="11"/>
  <c r="AA247" i="11"/>
  <c r="Z247" i="11"/>
  <c r="Y247" i="11"/>
  <c r="AI246" i="11"/>
  <c r="AH246" i="11"/>
  <c r="AG246" i="11"/>
  <c r="AE246" i="11"/>
  <c r="AD246" i="11"/>
  <c r="J36" i="11" s="1"/>
  <c r="J34" i="21" s="1"/>
  <c r="AC246" i="11"/>
  <c r="AB246" i="11"/>
  <c r="AA246" i="11"/>
  <c r="Z246" i="11"/>
  <c r="Y246" i="11"/>
  <c r="AI245" i="11"/>
  <c r="AH245" i="11"/>
  <c r="AG245" i="11"/>
  <c r="AE245" i="11"/>
  <c r="AD245" i="11"/>
  <c r="AC245" i="11"/>
  <c r="AB245" i="11"/>
  <c r="AA245" i="11"/>
  <c r="Z245" i="11"/>
  <c r="Y245" i="11"/>
  <c r="AI244" i="11"/>
  <c r="AH244" i="11"/>
  <c r="AG244" i="11"/>
  <c r="AE244" i="11"/>
  <c r="AD244" i="11"/>
  <c r="J34" i="11" s="1"/>
  <c r="J32" i="21" s="1"/>
  <c r="AC244" i="11"/>
  <c r="AB244" i="11"/>
  <c r="AA244" i="11"/>
  <c r="Z244" i="11"/>
  <c r="Y244" i="11"/>
  <c r="AI243" i="11"/>
  <c r="AH243" i="11"/>
  <c r="AG243" i="11"/>
  <c r="AE243" i="11"/>
  <c r="AD243" i="11"/>
  <c r="AC243" i="11"/>
  <c r="AB243" i="11"/>
  <c r="AA243" i="11"/>
  <c r="Z243" i="11"/>
  <c r="Y243" i="11"/>
  <c r="AI242" i="11"/>
  <c r="AH242" i="11"/>
  <c r="AG242" i="11"/>
  <c r="AE242" i="11"/>
  <c r="AD242" i="11"/>
  <c r="J32" i="11" s="1"/>
  <c r="J30" i="21" s="1"/>
  <c r="AC242" i="11"/>
  <c r="AB242" i="11"/>
  <c r="AA242" i="11"/>
  <c r="Z242" i="11"/>
  <c r="Y242" i="11"/>
  <c r="AI241" i="11"/>
  <c r="AH241" i="11"/>
  <c r="AG241" i="11"/>
  <c r="AE241" i="11"/>
  <c r="AD241" i="11"/>
  <c r="AC241" i="11"/>
  <c r="AB241" i="11"/>
  <c r="AA241" i="11"/>
  <c r="Z241" i="11"/>
  <c r="Y241" i="11"/>
  <c r="AI240" i="11"/>
  <c r="AH240" i="11"/>
  <c r="AG240" i="11"/>
  <c r="AE240" i="11"/>
  <c r="AD240" i="11"/>
  <c r="J30" i="11" s="1"/>
  <c r="J28" i="21" s="1"/>
  <c r="AC240" i="11"/>
  <c r="AB240" i="11"/>
  <c r="AA240" i="11"/>
  <c r="Z240" i="11"/>
  <c r="Y240" i="11"/>
  <c r="AI239" i="11"/>
  <c r="AH239" i="11"/>
  <c r="AG239" i="11"/>
  <c r="AE239" i="11"/>
  <c r="AD239" i="11"/>
  <c r="AC239" i="11"/>
  <c r="AB239" i="11"/>
  <c r="AA239" i="11"/>
  <c r="Z239" i="11"/>
  <c r="Y239" i="11"/>
  <c r="AI238" i="11"/>
  <c r="AH238" i="11"/>
  <c r="AG238" i="11"/>
  <c r="AE238" i="11"/>
  <c r="AD238" i="11"/>
  <c r="AC238" i="11"/>
  <c r="AB238" i="11"/>
  <c r="AA238" i="11"/>
  <c r="Z238" i="11"/>
  <c r="Y238" i="11"/>
  <c r="AI237" i="11"/>
  <c r="AH237" i="11"/>
  <c r="AG237" i="11"/>
  <c r="AE237" i="11"/>
  <c r="AD237" i="11"/>
  <c r="AC237" i="11"/>
  <c r="AB237" i="11"/>
  <c r="AA237" i="11"/>
  <c r="Z237" i="11"/>
  <c r="Y237" i="11"/>
  <c r="AI236" i="11"/>
  <c r="AH236" i="11"/>
  <c r="AG236" i="11"/>
  <c r="AE236" i="11"/>
  <c r="AD236" i="11"/>
  <c r="J26" i="11" s="1"/>
  <c r="J24" i="21" s="1"/>
  <c r="AC236" i="11"/>
  <c r="AB236" i="11"/>
  <c r="AA236" i="11"/>
  <c r="Z236" i="11"/>
  <c r="Y236" i="11"/>
  <c r="AI235" i="11"/>
  <c r="AH235" i="11"/>
  <c r="AG235" i="11"/>
  <c r="AE235" i="11"/>
  <c r="I26" i="11" s="1"/>
  <c r="H24" i="21" s="1"/>
  <c r="AD235" i="11"/>
  <c r="AC235" i="11"/>
  <c r="AB235" i="11"/>
  <c r="AA235" i="11"/>
  <c r="Z235" i="11"/>
  <c r="Y235" i="11"/>
  <c r="AI234" i="11"/>
  <c r="AH234" i="11"/>
  <c r="AG234" i="11"/>
  <c r="AE234" i="11"/>
  <c r="AD234" i="11"/>
  <c r="J24" i="11" s="1"/>
  <c r="J22" i="21" s="1"/>
  <c r="AC234" i="11"/>
  <c r="AB234" i="11"/>
  <c r="AA234" i="11"/>
  <c r="Z234" i="11"/>
  <c r="Y234" i="11"/>
  <c r="AI233" i="11"/>
  <c r="AH233" i="11"/>
  <c r="AG233" i="11"/>
  <c r="AE233" i="11"/>
  <c r="AD233" i="11"/>
  <c r="AC233" i="11"/>
  <c r="AB233" i="11"/>
  <c r="AA233" i="11"/>
  <c r="Z233" i="11"/>
  <c r="Y233" i="11"/>
  <c r="AI232" i="11"/>
  <c r="AH232" i="11"/>
  <c r="AG232" i="11"/>
  <c r="AE232" i="11"/>
  <c r="AD232" i="11"/>
  <c r="J22" i="11" s="1"/>
  <c r="J20" i="21" s="1"/>
  <c r="AC232" i="11"/>
  <c r="AB232" i="11"/>
  <c r="AA232" i="11"/>
  <c r="Z232" i="11"/>
  <c r="Y232" i="11"/>
  <c r="AI231" i="11"/>
  <c r="AH231" i="11"/>
  <c r="AG231" i="11"/>
  <c r="AE231" i="11"/>
  <c r="AD231" i="11"/>
  <c r="AC231" i="11"/>
  <c r="AB231" i="11"/>
  <c r="AA231" i="11"/>
  <c r="Z231" i="11"/>
  <c r="Y231" i="11"/>
  <c r="AI230" i="11"/>
  <c r="AH230" i="11"/>
  <c r="AG230" i="11"/>
  <c r="AE230" i="11"/>
  <c r="AD230" i="11"/>
  <c r="J20" i="11" s="1"/>
  <c r="J18" i="21" s="1"/>
  <c r="AC230" i="11"/>
  <c r="AB230" i="11"/>
  <c r="AA230" i="11"/>
  <c r="Z230" i="11"/>
  <c r="Y230" i="11"/>
  <c r="AI229" i="11"/>
  <c r="AH229" i="11"/>
  <c r="AG229" i="11"/>
  <c r="AE229" i="11"/>
  <c r="AD229" i="11"/>
  <c r="AC229" i="11"/>
  <c r="AB229" i="11"/>
  <c r="AA229" i="11"/>
  <c r="Z229" i="11"/>
  <c r="Y229" i="11"/>
  <c r="AI228" i="11"/>
  <c r="AH228" i="11"/>
  <c r="AG228" i="11"/>
  <c r="AE228" i="11"/>
  <c r="AD228" i="11"/>
  <c r="J18" i="11" s="1"/>
  <c r="J16" i="21" s="1"/>
  <c r="AC228" i="11"/>
  <c r="AB228" i="11"/>
  <c r="AA228" i="11"/>
  <c r="Z228" i="11"/>
  <c r="Y228" i="11"/>
  <c r="AI227" i="11"/>
  <c r="AH227" i="11"/>
  <c r="AG227" i="11"/>
  <c r="AE227" i="11"/>
  <c r="I18" i="11" s="1"/>
  <c r="H16" i="21" s="1"/>
  <c r="AD227" i="11"/>
  <c r="AC227" i="11"/>
  <c r="AB227" i="11"/>
  <c r="AA227" i="11"/>
  <c r="Z227" i="11"/>
  <c r="Y227" i="11"/>
  <c r="AI226" i="11"/>
  <c r="AH226" i="11"/>
  <c r="AG226" i="11"/>
  <c r="AE226" i="11"/>
  <c r="AD226" i="11"/>
  <c r="J16" i="11" s="1"/>
  <c r="J14" i="21" s="1"/>
  <c r="AC226" i="11"/>
  <c r="AB226" i="11"/>
  <c r="AA226" i="11"/>
  <c r="Z226" i="11"/>
  <c r="Y226" i="11"/>
  <c r="AI225" i="11"/>
  <c r="AH225" i="11"/>
  <c r="AG225" i="11"/>
  <c r="AE225" i="11"/>
  <c r="AD225" i="11"/>
  <c r="AC225" i="11"/>
  <c r="AB225" i="11"/>
  <c r="AA225" i="11"/>
  <c r="Z225" i="11"/>
  <c r="Y225" i="11"/>
  <c r="AI224" i="11"/>
  <c r="AH224" i="11"/>
  <c r="AG224" i="11"/>
  <c r="AE224" i="11"/>
  <c r="AD224" i="11"/>
  <c r="J14" i="11" s="1"/>
  <c r="J12" i="21" s="1"/>
  <c r="AC224" i="11"/>
  <c r="AB224" i="11"/>
  <c r="AA224" i="11"/>
  <c r="Z224" i="11"/>
  <c r="Y224" i="11"/>
  <c r="AI223" i="11"/>
  <c r="AH223" i="11"/>
  <c r="AG223" i="11"/>
  <c r="AE223" i="11"/>
  <c r="AD223" i="11"/>
  <c r="AC223" i="11"/>
  <c r="AB223" i="11"/>
  <c r="AA223" i="11"/>
  <c r="Z223" i="11"/>
  <c r="Y223" i="11"/>
  <c r="AI222" i="11"/>
  <c r="AH222" i="11"/>
  <c r="AG222" i="11"/>
  <c r="AE222" i="11"/>
  <c r="AD222" i="11"/>
  <c r="J12" i="11" s="1"/>
  <c r="J10" i="21" s="1"/>
  <c r="AC222" i="11"/>
  <c r="AB222" i="11"/>
  <c r="AA222" i="11"/>
  <c r="Z222" i="11"/>
  <c r="Y222" i="11"/>
  <c r="AI221" i="11"/>
  <c r="AH221" i="11"/>
  <c r="AG221" i="11"/>
  <c r="AE221" i="11"/>
  <c r="AD221" i="11"/>
  <c r="AC221" i="11"/>
  <c r="AB221" i="11"/>
  <c r="AA221" i="11"/>
  <c r="Z221" i="11"/>
  <c r="Y221" i="11"/>
  <c r="AI220" i="11"/>
  <c r="AH220" i="11"/>
  <c r="AG220" i="11"/>
  <c r="AE220" i="11"/>
  <c r="AD220" i="11"/>
  <c r="J10" i="11" s="1"/>
  <c r="J8" i="21" s="1"/>
  <c r="AC220" i="11"/>
  <c r="AB220" i="11"/>
  <c r="AA220" i="11"/>
  <c r="Z220" i="11"/>
  <c r="Y220" i="11"/>
  <c r="AI219" i="11"/>
  <c r="AH219" i="11"/>
  <c r="AG219" i="11"/>
  <c r="AE219" i="11"/>
  <c r="I10" i="11" s="1"/>
  <c r="H8" i="21" s="1"/>
  <c r="AD219" i="11"/>
  <c r="AC219" i="11"/>
  <c r="AB219" i="11"/>
  <c r="AA219" i="11"/>
  <c r="Z219" i="11"/>
  <c r="Y219" i="11"/>
  <c r="AI218" i="11"/>
  <c r="AH218" i="11"/>
  <c r="AG218" i="11"/>
  <c r="AE218" i="11"/>
  <c r="AD218" i="11"/>
  <c r="J8" i="11" s="1"/>
  <c r="J6" i="21" s="1"/>
  <c r="AC218" i="11"/>
  <c r="AB218" i="11"/>
  <c r="AA218" i="11"/>
  <c r="Z218" i="11"/>
  <c r="Y218" i="11"/>
  <c r="AI217" i="11"/>
  <c r="AH217" i="11"/>
  <c r="AG217" i="11"/>
  <c r="AE217" i="11"/>
  <c r="AD217" i="11"/>
  <c r="AC217" i="11"/>
  <c r="AB217" i="11"/>
  <c r="AA217" i="11"/>
  <c r="Z217" i="11"/>
  <c r="Y217" i="11"/>
  <c r="AI216" i="11"/>
  <c r="AH216" i="11"/>
  <c r="AG216" i="11"/>
  <c r="AE216" i="11"/>
  <c r="AD216" i="11"/>
  <c r="J6" i="11" s="1"/>
  <c r="J4" i="21" s="1"/>
  <c r="AC216" i="11"/>
  <c r="AB216" i="11"/>
  <c r="AA216" i="11"/>
  <c r="Z216" i="11"/>
  <c r="Y216" i="11"/>
  <c r="AI215" i="11"/>
  <c r="AH215" i="11"/>
  <c r="AG215" i="11"/>
  <c r="AE215" i="11"/>
  <c r="AD215" i="11"/>
  <c r="AC215" i="11"/>
  <c r="AB215" i="11"/>
  <c r="AA215" i="11"/>
  <c r="Z215" i="11"/>
  <c r="Y215" i="11"/>
  <c r="AI214" i="11"/>
  <c r="AH214" i="11"/>
  <c r="AG214" i="11"/>
  <c r="AE214" i="11"/>
  <c r="AD214" i="11"/>
  <c r="J4" i="11" s="1"/>
  <c r="J2" i="21" s="1"/>
  <c r="AC214" i="11"/>
  <c r="AB214" i="11"/>
  <c r="AA214" i="11"/>
  <c r="Z214" i="11"/>
  <c r="Y214" i="11"/>
  <c r="AI213" i="11"/>
  <c r="AH213" i="11"/>
  <c r="AG213" i="11"/>
  <c r="AE213" i="11"/>
  <c r="AD213" i="11"/>
  <c r="AC213" i="11"/>
  <c r="AB213" i="11"/>
  <c r="AA213" i="11"/>
  <c r="Z213" i="11"/>
  <c r="Y213" i="11"/>
  <c r="AA211" i="11"/>
  <c r="Z211" i="11"/>
  <c r="Y211" i="11"/>
  <c r="Y208" i="11"/>
  <c r="AM203" i="11"/>
  <c r="V203" i="11"/>
  <c r="C203" i="11"/>
  <c r="AM202" i="11"/>
  <c r="AL202" i="11"/>
  <c r="Q202" i="11" s="1"/>
  <c r="P200" i="21" s="1"/>
  <c r="V202" i="11"/>
  <c r="P202" i="11"/>
  <c r="O200" i="21" s="1"/>
  <c r="O202" i="11"/>
  <c r="N200" i="21" s="1"/>
  <c r="N202" i="11"/>
  <c r="M200" i="21" s="1"/>
  <c r="M202" i="11"/>
  <c r="L200" i="21" s="1"/>
  <c r="L202" i="11"/>
  <c r="K202" i="11"/>
  <c r="K200" i="21" s="1"/>
  <c r="I202" i="11"/>
  <c r="H200" i="21" s="1"/>
  <c r="H202" i="11"/>
  <c r="G200" i="21" s="1"/>
  <c r="G202" i="11"/>
  <c r="F200" i="21" s="1"/>
  <c r="F202" i="11"/>
  <c r="E200" i="21" s="1"/>
  <c r="E202" i="11"/>
  <c r="D200" i="21" s="1"/>
  <c r="AM201" i="11"/>
  <c r="V201" i="11"/>
  <c r="C201" i="11"/>
  <c r="AM200" i="11"/>
  <c r="AL200" i="11"/>
  <c r="Q200" i="11" s="1"/>
  <c r="P198" i="21" s="1"/>
  <c r="V200" i="11"/>
  <c r="P200" i="11"/>
  <c r="O198" i="21" s="1"/>
  <c r="O200" i="11"/>
  <c r="N198" i="21" s="1"/>
  <c r="N200" i="11"/>
  <c r="M198" i="21" s="1"/>
  <c r="M200" i="11"/>
  <c r="L198" i="21" s="1"/>
  <c r="L200" i="11"/>
  <c r="I198" i="21" s="1"/>
  <c r="K200" i="11"/>
  <c r="K198" i="21" s="1"/>
  <c r="I200" i="11"/>
  <c r="H198" i="21" s="1"/>
  <c r="H200" i="11"/>
  <c r="G198" i="21" s="1"/>
  <c r="G200" i="11"/>
  <c r="F198" i="21" s="1"/>
  <c r="F200" i="11"/>
  <c r="E198" i="21" s="1"/>
  <c r="E200" i="11"/>
  <c r="D198" i="21" s="1"/>
  <c r="AM199" i="11"/>
  <c r="V199" i="11"/>
  <c r="C199" i="11"/>
  <c r="AM198" i="11"/>
  <c r="AL198" i="11"/>
  <c r="V198" i="11"/>
  <c r="Q198" i="11"/>
  <c r="P196" i="21" s="1"/>
  <c r="P198" i="11"/>
  <c r="O196" i="21" s="1"/>
  <c r="O198" i="11"/>
  <c r="N196" i="21" s="1"/>
  <c r="N198" i="11"/>
  <c r="M196" i="21" s="1"/>
  <c r="M198" i="11"/>
  <c r="L196" i="21" s="1"/>
  <c r="L198" i="11"/>
  <c r="I196" i="21" s="1"/>
  <c r="K198" i="11"/>
  <c r="K196" i="21" s="1"/>
  <c r="I198" i="11"/>
  <c r="H196" i="21" s="1"/>
  <c r="H198" i="11"/>
  <c r="G196" i="21" s="1"/>
  <c r="G198" i="11"/>
  <c r="F196" i="21" s="1"/>
  <c r="F198" i="11"/>
  <c r="E196" i="21" s="1"/>
  <c r="E198" i="11"/>
  <c r="D196" i="21" s="1"/>
  <c r="AM197" i="11"/>
  <c r="V197" i="11"/>
  <c r="C197" i="11"/>
  <c r="AM196" i="11"/>
  <c r="AL196" i="11"/>
  <c r="V196" i="11"/>
  <c r="Q196" i="11"/>
  <c r="P194" i="21" s="1"/>
  <c r="P196" i="11"/>
  <c r="O194" i="21" s="1"/>
  <c r="O196" i="11"/>
  <c r="N194" i="21" s="1"/>
  <c r="N196" i="11"/>
  <c r="M194" i="21" s="1"/>
  <c r="M196" i="11"/>
  <c r="L194" i="21" s="1"/>
  <c r="L196" i="11"/>
  <c r="I194" i="21" s="1"/>
  <c r="K196" i="11"/>
  <c r="K194" i="21" s="1"/>
  <c r="I196" i="11"/>
  <c r="H194" i="21" s="1"/>
  <c r="H196" i="11"/>
  <c r="G194" i="21" s="1"/>
  <c r="G196" i="11"/>
  <c r="F194" i="21" s="1"/>
  <c r="F196" i="11"/>
  <c r="E194" i="21" s="1"/>
  <c r="E196" i="11"/>
  <c r="D194" i="21" s="1"/>
  <c r="AM195" i="11"/>
  <c r="V195" i="11"/>
  <c r="C195" i="11"/>
  <c r="AM194" i="11"/>
  <c r="AL194" i="11"/>
  <c r="Q194" i="11" s="1"/>
  <c r="P192" i="21" s="1"/>
  <c r="V194" i="11"/>
  <c r="P194" i="11"/>
  <c r="O192" i="21" s="1"/>
  <c r="O194" i="11"/>
  <c r="N192" i="21" s="1"/>
  <c r="N194" i="11"/>
  <c r="M192" i="21" s="1"/>
  <c r="M194" i="11"/>
  <c r="L192" i="21" s="1"/>
  <c r="L194" i="11"/>
  <c r="I192" i="21" s="1"/>
  <c r="K194" i="11"/>
  <c r="K192" i="21" s="1"/>
  <c r="I194" i="11"/>
  <c r="H192" i="21" s="1"/>
  <c r="H194" i="11"/>
  <c r="G192" i="21" s="1"/>
  <c r="G194" i="11"/>
  <c r="F192" i="21" s="1"/>
  <c r="F194" i="11"/>
  <c r="E192" i="21" s="1"/>
  <c r="E194" i="11"/>
  <c r="D192" i="21" s="1"/>
  <c r="AM193" i="11"/>
  <c r="V193" i="11"/>
  <c r="C193" i="11"/>
  <c r="AM192" i="11"/>
  <c r="AL192" i="11"/>
  <c r="Q192" i="11" s="1"/>
  <c r="P190" i="21" s="1"/>
  <c r="V192" i="11"/>
  <c r="P192" i="11"/>
  <c r="O190" i="21" s="1"/>
  <c r="O192" i="11"/>
  <c r="N190" i="21" s="1"/>
  <c r="N192" i="11"/>
  <c r="M190" i="21" s="1"/>
  <c r="M192" i="11"/>
  <c r="L190" i="21" s="1"/>
  <c r="L192" i="11"/>
  <c r="I190" i="21" s="1"/>
  <c r="K192" i="11"/>
  <c r="K190" i="21" s="1"/>
  <c r="J192" i="11"/>
  <c r="J190" i="21" s="1"/>
  <c r="I192" i="11"/>
  <c r="H190" i="21" s="1"/>
  <c r="H192" i="11"/>
  <c r="G190" i="21" s="1"/>
  <c r="G192" i="11"/>
  <c r="F190" i="21" s="1"/>
  <c r="F192" i="11"/>
  <c r="E190" i="21" s="1"/>
  <c r="E192" i="11"/>
  <c r="D190" i="21" s="1"/>
  <c r="AM191" i="11"/>
  <c r="V191" i="11"/>
  <c r="C191" i="11"/>
  <c r="AM190" i="11"/>
  <c r="AL190" i="11"/>
  <c r="Q190" i="11" s="1"/>
  <c r="P188" i="21" s="1"/>
  <c r="V190" i="11"/>
  <c r="P190" i="11"/>
  <c r="O188" i="21" s="1"/>
  <c r="O190" i="11"/>
  <c r="N188" i="21" s="1"/>
  <c r="N190" i="11"/>
  <c r="M188" i="21" s="1"/>
  <c r="M190" i="11"/>
  <c r="L188" i="21" s="1"/>
  <c r="L190" i="11"/>
  <c r="I188" i="21" s="1"/>
  <c r="K190" i="11"/>
  <c r="K188" i="21" s="1"/>
  <c r="I190" i="11"/>
  <c r="H188" i="21" s="1"/>
  <c r="H190" i="11"/>
  <c r="G188" i="21" s="1"/>
  <c r="G190" i="11"/>
  <c r="F188" i="21" s="1"/>
  <c r="F190" i="11"/>
  <c r="E188" i="21" s="1"/>
  <c r="E190" i="11"/>
  <c r="D188" i="21" s="1"/>
  <c r="AM189" i="11"/>
  <c r="V189" i="11"/>
  <c r="C189" i="11"/>
  <c r="AM188" i="11"/>
  <c r="AL188" i="11"/>
  <c r="Q188" i="11" s="1"/>
  <c r="P186" i="21" s="1"/>
  <c r="V188" i="11"/>
  <c r="P188" i="11"/>
  <c r="O186" i="21" s="1"/>
  <c r="O188" i="11"/>
  <c r="N186" i="21" s="1"/>
  <c r="N188" i="11"/>
  <c r="M186" i="21" s="1"/>
  <c r="M188" i="11"/>
  <c r="L186" i="21" s="1"/>
  <c r="L188" i="11"/>
  <c r="I186" i="21" s="1"/>
  <c r="K188" i="11"/>
  <c r="I188" i="11"/>
  <c r="H186" i="21" s="1"/>
  <c r="H188" i="11"/>
  <c r="G186" i="21" s="1"/>
  <c r="G188" i="11"/>
  <c r="F186" i="21" s="1"/>
  <c r="F188" i="11"/>
  <c r="E186" i="21" s="1"/>
  <c r="E188" i="11"/>
  <c r="D186" i="21" s="1"/>
  <c r="AM187" i="11"/>
  <c r="V187" i="11"/>
  <c r="C187" i="11"/>
  <c r="AM186" i="11"/>
  <c r="AL186" i="11"/>
  <c r="Q186" i="11" s="1"/>
  <c r="P184" i="21" s="1"/>
  <c r="V186" i="11"/>
  <c r="S186" i="11"/>
  <c r="P186" i="11"/>
  <c r="O184" i="21" s="1"/>
  <c r="O186" i="11"/>
  <c r="N184" i="21" s="1"/>
  <c r="N186" i="11"/>
  <c r="M184" i="21" s="1"/>
  <c r="M186" i="11"/>
  <c r="L184" i="21" s="1"/>
  <c r="L186" i="11"/>
  <c r="I184" i="21" s="1"/>
  <c r="K186" i="11"/>
  <c r="K184" i="21" s="1"/>
  <c r="I186" i="11"/>
  <c r="H184" i="21" s="1"/>
  <c r="H186" i="11"/>
  <c r="G184" i="21" s="1"/>
  <c r="G186" i="11"/>
  <c r="F184" i="21" s="1"/>
  <c r="F186" i="11"/>
  <c r="E184" i="21" s="1"/>
  <c r="E186" i="11"/>
  <c r="D184" i="21" s="1"/>
  <c r="AM185" i="11"/>
  <c r="V185" i="11"/>
  <c r="C185" i="11"/>
  <c r="AM184" i="11"/>
  <c r="AL184" i="11"/>
  <c r="V184" i="11"/>
  <c r="Q184" i="11"/>
  <c r="P182" i="21" s="1"/>
  <c r="P184" i="11"/>
  <c r="O182" i="21" s="1"/>
  <c r="O184" i="11"/>
  <c r="N182" i="21" s="1"/>
  <c r="N184" i="11"/>
  <c r="M182" i="21" s="1"/>
  <c r="M184" i="11"/>
  <c r="L182" i="21" s="1"/>
  <c r="L184" i="11"/>
  <c r="I182" i="21" s="1"/>
  <c r="K184" i="11"/>
  <c r="K182" i="21" s="1"/>
  <c r="I184" i="11"/>
  <c r="H182" i="21" s="1"/>
  <c r="H184" i="11"/>
  <c r="G182" i="21" s="1"/>
  <c r="G184" i="11"/>
  <c r="F182" i="21" s="1"/>
  <c r="F184" i="11"/>
  <c r="E182" i="21" s="1"/>
  <c r="E184" i="11"/>
  <c r="D182" i="21" s="1"/>
  <c r="AM183" i="11"/>
  <c r="V183" i="11"/>
  <c r="C183" i="11"/>
  <c r="AM182" i="11"/>
  <c r="AL182" i="11"/>
  <c r="V182" i="11"/>
  <c r="Q182" i="11"/>
  <c r="P180" i="21" s="1"/>
  <c r="P182" i="11"/>
  <c r="O180" i="21" s="1"/>
  <c r="O182" i="11"/>
  <c r="N180" i="21" s="1"/>
  <c r="N182" i="11"/>
  <c r="M180" i="21" s="1"/>
  <c r="M182" i="11"/>
  <c r="L180" i="21" s="1"/>
  <c r="L182" i="11"/>
  <c r="I180" i="21" s="1"/>
  <c r="K182" i="11"/>
  <c r="K180" i="21" s="1"/>
  <c r="I182" i="11"/>
  <c r="H180" i="21" s="1"/>
  <c r="H182" i="11"/>
  <c r="G180" i="21" s="1"/>
  <c r="G182" i="11"/>
  <c r="F180" i="21" s="1"/>
  <c r="F182" i="11"/>
  <c r="E180" i="21" s="1"/>
  <c r="E182" i="11"/>
  <c r="D180" i="21" s="1"/>
  <c r="AM181" i="11"/>
  <c r="V181" i="11"/>
  <c r="C181" i="11"/>
  <c r="AM180" i="11"/>
  <c r="AL180" i="11"/>
  <c r="Q180" i="11" s="1"/>
  <c r="P178" i="21" s="1"/>
  <c r="V180" i="11"/>
  <c r="P180" i="11"/>
  <c r="O178" i="21" s="1"/>
  <c r="O180" i="11"/>
  <c r="N178" i="21" s="1"/>
  <c r="N180" i="11"/>
  <c r="M178" i="21" s="1"/>
  <c r="M180" i="11"/>
  <c r="L178" i="21" s="1"/>
  <c r="L180" i="11"/>
  <c r="I178" i="21" s="1"/>
  <c r="K180" i="11"/>
  <c r="K178" i="21" s="1"/>
  <c r="I180" i="11"/>
  <c r="H178" i="21" s="1"/>
  <c r="H180" i="11"/>
  <c r="G178" i="21" s="1"/>
  <c r="G180" i="11"/>
  <c r="F178" i="21" s="1"/>
  <c r="F180" i="11"/>
  <c r="E178" i="21" s="1"/>
  <c r="E180" i="11"/>
  <c r="D178" i="21" s="1"/>
  <c r="AM179" i="11"/>
  <c r="V179" i="11"/>
  <c r="C179" i="11"/>
  <c r="AM178" i="11"/>
  <c r="AL178" i="11"/>
  <c r="Q178" i="11" s="1"/>
  <c r="P176" i="21" s="1"/>
  <c r="V178" i="11"/>
  <c r="P178" i="11"/>
  <c r="O176" i="21" s="1"/>
  <c r="O178" i="11"/>
  <c r="N176" i="21" s="1"/>
  <c r="N178" i="11"/>
  <c r="M176" i="21" s="1"/>
  <c r="M178" i="11"/>
  <c r="L176" i="21" s="1"/>
  <c r="L178" i="11"/>
  <c r="I176" i="21" s="1"/>
  <c r="K178" i="11"/>
  <c r="K176" i="21" s="1"/>
  <c r="I178" i="11"/>
  <c r="H176" i="21" s="1"/>
  <c r="H178" i="11"/>
  <c r="G176" i="21" s="1"/>
  <c r="G178" i="11"/>
  <c r="F176" i="21" s="1"/>
  <c r="F178" i="11"/>
  <c r="E176" i="21" s="1"/>
  <c r="E178" i="11"/>
  <c r="D176" i="21" s="1"/>
  <c r="AM177" i="11"/>
  <c r="V177" i="11"/>
  <c r="C177" i="11"/>
  <c r="AM176" i="11"/>
  <c r="AL176" i="11"/>
  <c r="Q176" i="11" s="1"/>
  <c r="P174" i="21" s="1"/>
  <c r="V176" i="11"/>
  <c r="P176" i="11"/>
  <c r="O174" i="21" s="1"/>
  <c r="O176" i="11"/>
  <c r="N174" i="21" s="1"/>
  <c r="N176" i="11"/>
  <c r="M174" i="21" s="1"/>
  <c r="M176" i="11"/>
  <c r="L174" i="21" s="1"/>
  <c r="L176" i="11"/>
  <c r="I174" i="21" s="1"/>
  <c r="K176" i="11"/>
  <c r="K174" i="21" s="1"/>
  <c r="I176" i="11"/>
  <c r="H174" i="21" s="1"/>
  <c r="H176" i="11"/>
  <c r="G174" i="21" s="1"/>
  <c r="G176" i="11"/>
  <c r="F174" i="21" s="1"/>
  <c r="F176" i="11"/>
  <c r="E174" i="21" s="1"/>
  <c r="E176" i="11"/>
  <c r="D174" i="21" s="1"/>
  <c r="AM175" i="11"/>
  <c r="V175" i="11"/>
  <c r="C175" i="11"/>
  <c r="AM174" i="11"/>
  <c r="AL174" i="11"/>
  <c r="Q174" i="11" s="1"/>
  <c r="P172" i="21" s="1"/>
  <c r="V174" i="11"/>
  <c r="P174" i="11"/>
  <c r="O172" i="21" s="1"/>
  <c r="O174" i="11"/>
  <c r="N172" i="21" s="1"/>
  <c r="N174" i="11"/>
  <c r="M172" i="21" s="1"/>
  <c r="M174" i="11"/>
  <c r="L172" i="21" s="1"/>
  <c r="L174" i="11"/>
  <c r="I172" i="21" s="1"/>
  <c r="K174" i="11"/>
  <c r="K172" i="21" s="1"/>
  <c r="I174" i="11"/>
  <c r="H172" i="21" s="1"/>
  <c r="H174" i="11"/>
  <c r="G172" i="21" s="1"/>
  <c r="G174" i="11"/>
  <c r="F172" i="21" s="1"/>
  <c r="F174" i="11"/>
  <c r="E172" i="21" s="1"/>
  <c r="E174" i="11"/>
  <c r="D172" i="21" s="1"/>
  <c r="AM173" i="11"/>
  <c r="V173" i="11"/>
  <c r="C173" i="11"/>
  <c r="AM172" i="11"/>
  <c r="AL172" i="11"/>
  <c r="V172" i="11"/>
  <c r="Q172" i="11"/>
  <c r="P170" i="21" s="1"/>
  <c r="P172" i="11"/>
  <c r="O170" i="21" s="1"/>
  <c r="O172" i="11"/>
  <c r="N170" i="21" s="1"/>
  <c r="N172" i="11"/>
  <c r="M170" i="21" s="1"/>
  <c r="M172" i="11"/>
  <c r="L170" i="21" s="1"/>
  <c r="L172" i="11"/>
  <c r="I170" i="21" s="1"/>
  <c r="K172" i="11"/>
  <c r="J172" i="11"/>
  <c r="J170" i="21" s="1"/>
  <c r="I172" i="11"/>
  <c r="H170" i="21" s="1"/>
  <c r="H172" i="11"/>
  <c r="G170" i="21" s="1"/>
  <c r="G172" i="11"/>
  <c r="F170" i="21" s="1"/>
  <c r="F172" i="11"/>
  <c r="E170" i="21" s="1"/>
  <c r="E172" i="11"/>
  <c r="D170" i="21" s="1"/>
  <c r="AM171" i="11"/>
  <c r="V171" i="11"/>
  <c r="C171" i="11"/>
  <c r="AM170" i="11"/>
  <c r="AL170" i="11"/>
  <c r="V170" i="11"/>
  <c r="S170" i="11"/>
  <c r="Q170" i="11"/>
  <c r="P168" i="21" s="1"/>
  <c r="P170" i="11"/>
  <c r="O168" i="21" s="1"/>
  <c r="O170" i="11"/>
  <c r="N168" i="21" s="1"/>
  <c r="N170" i="11"/>
  <c r="M168" i="21" s="1"/>
  <c r="M170" i="11"/>
  <c r="L168" i="21" s="1"/>
  <c r="L170" i="11"/>
  <c r="I168" i="21" s="1"/>
  <c r="K170" i="11"/>
  <c r="K168" i="21" s="1"/>
  <c r="J170" i="11"/>
  <c r="J168" i="21" s="1"/>
  <c r="I170" i="11"/>
  <c r="H168" i="21" s="1"/>
  <c r="H170" i="11"/>
  <c r="G168" i="21" s="1"/>
  <c r="G170" i="11"/>
  <c r="F168" i="21" s="1"/>
  <c r="F170" i="11"/>
  <c r="E168" i="21" s="1"/>
  <c r="E170" i="11"/>
  <c r="D168" i="21" s="1"/>
  <c r="AM169" i="11"/>
  <c r="V169" i="11"/>
  <c r="C169" i="11"/>
  <c r="AM168" i="11"/>
  <c r="AL168" i="11"/>
  <c r="V168" i="11"/>
  <c r="Q168" i="11"/>
  <c r="P166" i="21" s="1"/>
  <c r="P168" i="11"/>
  <c r="O166" i="21" s="1"/>
  <c r="O168" i="11"/>
  <c r="N166" i="21" s="1"/>
  <c r="N168" i="11"/>
  <c r="M166" i="21" s="1"/>
  <c r="M168" i="11"/>
  <c r="L166" i="21" s="1"/>
  <c r="L168" i="11"/>
  <c r="I166" i="21" s="1"/>
  <c r="K168" i="11"/>
  <c r="K166" i="21" s="1"/>
  <c r="I168" i="11"/>
  <c r="H166" i="21" s="1"/>
  <c r="H168" i="11"/>
  <c r="G166" i="21" s="1"/>
  <c r="G168" i="11"/>
  <c r="F166" i="21" s="1"/>
  <c r="F168" i="11"/>
  <c r="E166" i="21" s="1"/>
  <c r="E168" i="11"/>
  <c r="D166" i="21" s="1"/>
  <c r="AM167" i="11"/>
  <c r="V167" i="11"/>
  <c r="C167" i="11"/>
  <c r="AM166" i="11"/>
  <c r="AL166" i="11"/>
  <c r="Q166" i="11" s="1"/>
  <c r="P164" i="21" s="1"/>
  <c r="V166" i="11"/>
  <c r="P166" i="11"/>
  <c r="O164" i="21" s="1"/>
  <c r="O166" i="11"/>
  <c r="N164" i="21" s="1"/>
  <c r="N166" i="11"/>
  <c r="M164" i="21" s="1"/>
  <c r="M166" i="11"/>
  <c r="L164" i="21" s="1"/>
  <c r="L166" i="11"/>
  <c r="I164" i="21" s="1"/>
  <c r="K166" i="11"/>
  <c r="K164" i="21" s="1"/>
  <c r="I166" i="11"/>
  <c r="H164" i="21" s="1"/>
  <c r="H166" i="11"/>
  <c r="G164" i="21" s="1"/>
  <c r="G166" i="11"/>
  <c r="F164" i="21" s="1"/>
  <c r="F166" i="11"/>
  <c r="E164" i="21" s="1"/>
  <c r="E166" i="11"/>
  <c r="D164" i="21" s="1"/>
  <c r="AM165" i="11"/>
  <c r="V165" i="11"/>
  <c r="C165" i="11"/>
  <c r="AM164" i="11"/>
  <c r="AL164" i="11"/>
  <c r="Q164" i="11" s="1"/>
  <c r="P162" i="21" s="1"/>
  <c r="V164" i="11"/>
  <c r="P164" i="11"/>
  <c r="O162" i="21" s="1"/>
  <c r="O164" i="11"/>
  <c r="N162" i="21" s="1"/>
  <c r="N164" i="11"/>
  <c r="M162" i="21" s="1"/>
  <c r="M164" i="11"/>
  <c r="L162" i="21" s="1"/>
  <c r="L164" i="11"/>
  <c r="I162" i="21" s="1"/>
  <c r="K164" i="11"/>
  <c r="K162" i="21" s="1"/>
  <c r="I164" i="11"/>
  <c r="H162" i="21" s="1"/>
  <c r="H164" i="11"/>
  <c r="G162" i="21" s="1"/>
  <c r="G164" i="11"/>
  <c r="F162" i="21" s="1"/>
  <c r="F164" i="11"/>
  <c r="E162" i="21" s="1"/>
  <c r="E164" i="11"/>
  <c r="D162" i="21" s="1"/>
  <c r="AM163" i="11"/>
  <c r="V163" i="11"/>
  <c r="C163" i="11"/>
  <c r="AM162" i="11"/>
  <c r="AL162" i="11"/>
  <c r="V162" i="11"/>
  <c r="Q162" i="11"/>
  <c r="P160" i="21" s="1"/>
  <c r="P162" i="11"/>
  <c r="O160" i="21" s="1"/>
  <c r="O162" i="11"/>
  <c r="N160" i="21" s="1"/>
  <c r="N162" i="11"/>
  <c r="M160" i="21" s="1"/>
  <c r="M162" i="11"/>
  <c r="L160" i="21" s="1"/>
  <c r="L162" i="11"/>
  <c r="I160" i="21" s="1"/>
  <c r="K162" i="11"/>
  <c r="K160" i="21" s="1"/>
  <c r="I162" i="11"/>
  <c r="H160" i="21" s="1"/>
  <c r="H162" i="11"/>
  <c r="G160" i="21" s="1"/>
  <c r="G162" i="11"/>
  <c r="F160" i="21" s="1"/>
  <c r="F162" i="11"/>
  <c r="E160" i="21" s="1"/>
  <c r="E162" i="11"/>
  <c r="D160" i="21" s="1"/>
  <c r="AM161" i="11"/>
  <c r="V161" i="11"/>
  <c r="C161" i="11"/>
  <c r="AM160" i="11"/>
  <c r="AL160" i="11"/>
  <c r="Q160" i="11" s="1"/>
  <c r="P158" i="21" s="1"/>
  <c r="V160" i="11"/>
  <c r="P160" i="11"/>
  <c r="O158" i="21" s="1"/>
  <c r="O160" i="11"/>
  <c r="N158" i="21" s="1"/>
  <c r="N160" i="11"/>
  <c r="M158" i="21" s="1"/>
  <c r="M160" i="11"/>
  <c r="L158" i="21" s="1"/>
  <c r="L160" i="11"/>
  <c r="I158" i="21" s="1"/>
  <c r="K160" i="11"/>
  <c r="K158" i="21" s="1"/>
  <c r="I160" i="11"/>
  <c r="H158" i="21" s="1"/>
  <c r="H160" i="11"/>
  <c r="G158" i="21" s="1"/>
  <c r="G160" i="11"/>
  <c r="F158" i="21" s="1"/>
  <c r="F160" i="11"/>
  <c r="E158" i="21" s="1"/>
  <c r="E160" i="11"/>
  <c r="D158" i="21" s="1"/>
  <c r="AM159" i="11"/>
  <c r="V159" i="11"/>
  <c r="C159" i="11"/>
  <c r="AM158" i="11"/>
  <c r="AL158" i="11"/>
  <c r="Q158" i="11" s="1"/>
  <c r="P156" i="21" s="1"/>
  <c r="V158" i="11"/>
  <c r="P158" i="11"/>
  <c r="O156" i="21" s="1"/>
  <c r="O158" i="11"/>
  <c r="N156" i="21" s="1"/>
  <c r="N158" i="11"/>
  <c r="M156" i="21" s="1"/>
  <c r="M158" i="11"/>
  <c r="L156" i="21" s="1"/>
  <c r="L158" i="11"/>
  <c r="I156" i="21" s="1"/>
  <c r="K158" i="11"/>
  <c r="K156" i="21" s="1"/>
  <c r="I158" i="11"/>
  <c r="H156" i="21" s="1"/>
  <c r="H158" i="11"/>
  <c r="G156" i="21" s="1"/>
  <c r="G158" i="11"/>
  <c r="F156" i="21" s="1"/>
  <c r="F158" i="11"/>
  <c r="E156" i="21" s="1"/>
  <c r="E158" i="11"/>
  <c r="D156" i="21" s="1"/>
  <c r="AM157" i="11"/>
  <c r="V157" i="11"/>
  <c r="C157" i="11"/>
  <c r="AM156" i="11"/>
  <c r="AL156" i="11"/>
  <c r="V156" i="11"/>
  <c r="Q156" i="11"/>
  <c r="P154" i="21" s="1"/>
  <c r="P156" i="11"/>
  <c r="O154" i="21" s="1"/>
  <c r="O156" i="11"/>
  <c r="N154" i="21" s="1"/>
  <c r="N156" i="11"/>
  <c r="M154" i="21" s="1"/>
  <c r="M156" i="11"/>
  <c r="L154" i="21" s="1"/>
  <c r="L156" i="11"/>
  <c r="I154" i="21" s="1"/>
  <c r="K156" i="11"/>
  <c r="I156" i="11"/>
  <c r="H154" i="21" s="1"/>
  <c r="H156" i="11"/>
  <c r="G154" i="21" s="1"/>
  <c r="G156" i="11"/>
  <c r="F154" i="21" s="1"/>
  <c r="F156" i="11"/>
  <c r="E154" i="21" s="1"/>
  <c r="E156" i="11"/>
  <c r="D154" i="21" s="1"/>
  <c r="AM155" i="11"/>
  <c r="V155" i="11"/>
  <c r="C155" i="11"/>
  <c r="AM154" i="11"/>
  <c r="AL154" i="11"/>
  <c r="V154" i="11"/>
  <c r="Q154" i="11"/>
  <c r="P152" i="21" s="1"/>
  <c r="P154" i="11"/>
  <c r="O152" i="21" s="1"/>
  <c r="O154" i="11"/>
  <c r="N152" i="21" s="1"/>
  <c r="N154" i="11"/>
  <c r="M152" i="21" s="1"/>
  <c r="M154" i="11"/>
  <c r="L152" i="21" s="1"/>
  <c r="L154" i="11"/>
  <c r="I152" i="21" s="1"/>
  <c r="K154" i="11"/>
  <c r="K152" i="21" s="1"/>
  <c r="I154" i="11"/>
  <c r="H152" i="21" s="1"/>
  <c r="H154" i="11"/>
  <c r="G152" i="21" s="1"/>
  <c r="G154" i="11"/>
  <c r="F152" i="21" s="1"/>
  <c r="F154" i="11"/>
  <c r="E152" i="21" s="1"/>
  <c r="E154" i="11"/>
  <c r="D152" i="21" s="1"/>
  <c r="AM153" i="11"/>
  <c r="V153" i="11"/>
  <c r="C153" i="11"/>
  <c r="AM152" i="11"/>
  <c r="AL152" i="11"/>
  <c r="Q152" i="11" s="1"/>
  <c r="P150" i="21" s="1"/>
  <c r="V152" i="11"/>
  <c r="P152" i="11"/>
  <c r="O150" i="21" s="1"/>
  <c r="O152" i="11"/>
  <c r="N150" i="21" s="1"/>
  <c r="N152" i="11"/>
  <c r="M150" i="21" s="1"/>
  <c r="M152" i="11"/>
  <c r="L150" i="21" s="1"/>
  <c r="L152" i="11"/>
  <c r="I150" i="21" s="1"/>
  <c r="K152" i="11"/>
  <c r="K150" i="21" s="1"/>
  <c r="I152" i="11"/>
  <c r="H150" i="21" s="1"/>
  <c r="H152" i="11"/>
  <c r="G150" i="21" s="1"/>
  <c r="G152" i="11"/>
  <c r="F150" i="21" s="1"/>
  <c r="F152" i="11"/>
  <c r="E150" i="21" s="1"/>
  <c r="E152" i="11"/>
  <c r="D150" i="21" s="1"/>
  <c r="AM151" i="11"/>
  <c r="V151" i="11"/>
  <c r="C151" i="11"/>
  <c r="AM150" i="11"/>
  <c r="AL150" i="11"/>
  <c r="Q150" i="11" s="1"/>
  <c r="P148" i="21" s="1"/>
  <c r="V150" i="11"/>
  <c r="P150" i="11"/>
  <c r="O148" i="21" s="1"/>
  <c r="O150" i="11"/>
  <c r="N148" i="21" s="1"/>
  <c r="N150" i="11"/>
  <c r="M148" i="21" s="1"/>
  <c r="M150" i="11"/>
  <c r="L148" i="21" s="1"/>
  <c r="L150" i="11"/>
  <c r="I148" i="21" s="1"/>
  <c r="K150" i="11"/>
  <c r="K148" i="21" s="1"/>
  <c r="I150" i="11"/>
  <c r="H148" i="21" s="1"/>
  <c r="H150" i="11"/>
  <c r="G148" i="21" s="1"/>
  <c r="G150" i="11"/>
  <c r="F148" i="21" s="1"/>
  <c r="F150" i="11"/>
  <c r="E148" i="21" s="1"/>
  <c r="E150" i="11"/>
  <c r="D148" i="21" s="1"/>
  <c r="AM149" i="11"/>
  <c r="V149" i="11"/>
  <c r="C149" i="11"/>
  <c r="AM148" i="11"/>
  <c r="AL148" i="11"/>
  <c r="V148" i="11"/>
  <c r="Q148" i="11"/>
  <c r="P146" i="21" s="1"/>
  <c r="P148" i="11"/>
  <c r="O146" i="21" s="1"/>
  <c r="O148" i="11"/>
  <c r="N146" i="21" s="1"/>
  <c r="N148" i="11"/>
  <c r="M146" i="21" s="1"/>
  <c r="M148" i="11"/>
  <c r="L146" i="21" s="1"/>
  <c r="L148" i="11"/>
  <c r="I146" i="21" s="1"/>
  <c r="K148" i="11"/>
  <c r="K146" i="21" s="1"/>
  <c r="I148" i="11"/>
  <c r="H146" i="21" s="1"/>
  <c r="H148" i="11"/>
  <c r="G146" i="21" s="1"/>
  <c r="G148" i="11"/>
  <c r="F146" i="21" s="1"/>
  <c r="F148" i="11"/>
  <c r="E146" i="21" s="1"/>
  <c r="E148" i="11"/>
  <c r="D146" i="21" s="1"/>
  <c r="AM147" i="11"/>
  <c r="V147" i="11"/>
  <c r="C147" i="11"/>
  <c r="AM146" i="11"/>
  <c r="AL146" i="11"/>
  <c r="V146" i="11"/>
  <c r="Q146" i="11"/>
  <c r="P144" i="21" s="1"/>
  <c r="P146" i="11"/>
  <c r="O144" i="21" s="1"/>
  <c r="O146" i="11"/>
  <c r="N144" i="21" s="1"/>
  <c r="N146" i="11"/>
  <c r="M144" i="21" s="1"/>
  <c r="M146" i="11"/>
  <c r="L144" i="21" s="1"/>
  <c r="L146" i="11"/>
  <c r="I144" i="21" s="1"/>
  <c r="K146" i="11"/>
  <c r="K144" i="21" s="1"/>
  <c r="I146" i="11"/>
  <c r="H144" i="21" s="1"/>
  <c r="H146" i="11"/>
  <c r="G144" i="21" s="1"/>
  <c r="G146" i="11"/>
  <c r="F144" i="21" s="1"/>
  <c r="F146" i="11"/>
  <c r="E144" i="21" s="1"/>
  <c r="E146" i="11"/>
  <c r="D144" i="21" s="1"/>
  <c r="AM145" i="11"/>
  <c r="V145" i="11"/>
  <c r="C145" i="11"/>
  <c r="AM144" i="11"/>
  <c r="AL144" i="11"/>
  <c r="Q144" i="11" s="1"/>
  <c r="P142" i="21" s="1"/>
  <c r="V144" i="11"/>
  <c r="P144" i="11"/>
  <c r="O142" i="21" s="1"/>
  <c r="O144" i="11"/>
  <c r="N142" i="21" s="1"/>
  <c r="N144" i="11"/>
  <c r="M142" i="21" s="1"/>
  <c r="M144" i="11"/>
  <c r="L142" i="21" s="1"/>
  <c r="L144" i="11"/>
  <c r="I142" i="21" s="1"/>
  <c r="K144" i="11"/>
  <c r="K142" i="21" s="1"/>
  <c r="I144" i="11"/>
  <c r="H142" i="21" s="1"/>
  <c r="H144" i="11"/>
  <c r="G142" i="21" s="1"/>
  <c r="G144" i="11"/>
  <c r="F142" i="21" s="1"/>
  <c r="F144" i="11"/>
  <c r="E142" i="21" s="1"/>
  <c r="E144" i="11"/>
  <c r="D142" i="21" s="1"/>
  <c r="AM143" i="11"/>
  <c r="V143" i="11"/>
  <c r="C143" i="11"/>
  <c r="AM142" i="11"/>
  <c r="AL142" i="11"/>
  <c r="Q142" i="11" s="1"/>
  <c r="P140" i="21" s="1"/>
  <c r="V142" i="11"/>
  <c r="P142" i="11"/>
  <c r="O140" i="21" s="1"/>
  <c r="O142" i="11"/>
  <c r="N140" i="21" s="1"/>
  <c r="N142" i="11"/>
  <c r="M140" i="21" s="1"/>
  <c r="M142" i="11"/>
  <c r="L140" i="21" s="1"/>
  <c r="L142" i="11"/>
  <c r="I140" i="21" s="1"/>
  <c r="K142" i="11"/>
  <c r="K140" i="21" s="1"/>
  <c r="I142" i="11"/>
  <c r="H140" i="21" s="1"/>
  <c r="H142" i="11"/>
  <c r="G140" i="21" s="1"/>
  <c r="G142" i="11"/>
  <c r="F140" i="21" s="1"/>
  <c r="F142" i="11"/>
  <c r="E140" i="21" s="1"/>
  <c r="E142" i="11"/>
  <c r="D140" i="21" s="1"/>
  <c r="AM141" i="11"/>
  <c r="V141" i="11"/>
  <c r="C141" i="11"/>
  <c r="AM140" i="11"/>
  <c r="AL140" i="11"/>
  <c r="Q140" i="11" s="1"/>
  <c r="P138" i="21" s="1"/>
  <c r="V140" i="11"/>
  <c r="P140" i="11"/>
  <c r="O138" i="21" s="1"/>
  <c r="O140" i="11"/>
  <c r="N138" i="21" s="1"/>
  <c r="N140" i="11"/>
  <c r="M138" i="21" s="1"/>
  <c r="M140" i="11"/>
  <c r="L138" i="21" s="1"/>
  <c r="L140" i="11"/>
  <c r="I138" i="21" s="1"/>
  <c r="K140" i="11"/>
  <c r="I140" i="11"/>
  <c r="H138" i="21" s="1"/>
  <c r="H140" i="11"/>
  <c r="G138" i="21" s="1"/>
  <c r="G140" i="11"/>
  <c r="F138" i="21" s="1"/>
  <c r="F140" i="11"/>
  <c r="E138" i="21" s="1"/>
  <c r="E140" i="11"/>
  <c r="D138" i="21" s="1"/>
  <c r="AM139" i="11"/>
  <c r="V139" i="11"/>
  <c r="C139" i="11"/>
  <c r="AM138" i="11"/>
  <c r="AL138" i="11"/>
  <c r="Q138" i="11" s="1"/>
  <c r="P136" i="21" s="1"/>
  <c r="V138" i="11"/>
  <c r="P138" i="11"/>
  <c r="O136" i="21" s="1"/>
  <c r="O138" i="11"/>
  <c r="N136" i="21" s="1"/>
  <c r="N138" i="11"/>
  <c r="M136" i="21" s="1"/>
  <c r="M138" i="11"/>
  <c r="L136" i="21" s="1"/>
  <c r="L138" i="11"/>
  <c r="K138" i="11"/>
  <c r="K136" i="21" s="1"/>
  <c r="I138" i="11"/>
  <c r="H136" i="21" s="1"/>
  <c r="H138" i="11"/>
  <c r="G136" i="21" s="1"/>
  <c r="G138" i="11"/>
  <c r="F136" i="21" s="1"/>
  <c r="F138" i="11"/>
  <c r="E136" i="21" s="1"/>
  <c r="E138" i="11"/>
  <c r="D136" i="21" s="1"/>
  <c r="AM137" i="11"/>
  <c r="V137" i="11"/>
  <c r="C137" i="11"/>
  <c r="AM136" i="11"/>
  <c r="AL136" i="11"/>
  <c r="Q136" i="11" s="1"/>
  <c r="P134" i="21" s="1"/>
  <c r="V136" i="11"/>
  <c r="P136" i="11"/>
  <c r="O134" i="21" s="1"/>
  <c r="O136" i="11"/>
  <c r="N134" i="21" s="1"/>
  <c r="N136" i="11"/>
  <c r="M134" i="21" s="1"/>
  <c r="M136" i="11"/>
  <c r="L134" i="21" s="1"/>
  <c r="L136" i="11"/>
  <c r="I134" i="21" s="1"/>
  <c r="K136" i="11"/>
  <c r="K134" i="21" s="1"/>
  <c r="I136" i="11"/>
  <c r="H134" i="21" s="1"/>
  <c r="H136" i="11"/>
  <c r="G134" i="21" s="1"/>
  <c r="G136" i="11"/>
  <c r="F134" i="21" s="1"/>
  <c r="F136" i="11"/>
  <c r="E134" i="21" s="1"/>
  <c r="E136" i="11"/>
  <c r="D134" i="21" s="1"/>
  <c r="AM135" i="11"/>
  <c r="V135" i="11"/>
  <c r="C135" i="11"/>
  <c r="AM134" i="11"/>
  <c r="AL134" i="11"/>
  <c r="V134" i="11"/>
  <c r="Q134" i="11"/>
  <c r="P132" i="21" s="1"/>
  <c r="P134" i="11"/>
  <c r="O132" i="21" s="1"/>
  <c r="O134" i="11"/>
  <c r="N132" i="21" s="1"/>
  <c r="N134" i="11"/>
  <c r="M132" i="21" s="1"/>
  <c r="M134" i="11"/>
  <c r="L132" i="21" s="1"/>
  <c r="L134" i="11"/>
  <c r="I132" i="21" s="1"/>
  <c r="K134" i="11"/>
  <c r="K132" i="21" s="1"/>
  <c r="I134" i="11"/>
  <c r="H132" i="21" s="1"/>
  <c r="H134" i="11"/>
  <c r="G132" i="21" s="1"/>
  <c r="G134" i="11"/>
  <c r="F132" i="21" s="1"/>
  <c r="F134" i="11"/>
  <c r="E132" i="21" s="1"/>
  <c r="E134" i="11"/>
  <c r="D132" i="21" s="1"/>
  <c r="AM133" i="11"/>
  <c r="V133" i="11"/>
  <c r="C133" i="11"/>
  <c r="AM132" i="11"/>
  <c r="AL132" i="11"/>
  <c r="V132" i="11"/>
  <c r="Q132" i="11"/>
  <c r="P130" i="21" s="1"/>
  <c r="P132" i="11"/>
  <c r="O130" i="21" s="1"/>
  <c r="O132" i="11"/>
  <c r="N130" i="21" s="1"/>
  <c r="N132" i="11"/>
  <c r="M130" i="21" s="1"/>
  <c r="M132" i="11"/>
  <c r="L130" i="21" s="1"/>
  <c r="L132" i="11"/>
  <c r="I130" i="21" s="1"/>
  <c r="K132" i="11"/>
  <c r="K130" i="21" s="1"/>
  <c r="I132" i="11"/>
  <c r="H130" i="21" s="1"/>
  <c r="H132" i="11"/>
  <c r="G130" i="21" s="1"/>
  <c r="G132" i="11"/>
  <c r="F130" i="21" s="1"/>
  <c r="F132" i="11"/>
  <c r="E130" i="21" s="1"/>
  <c r="E132" i="11"/>
  <c r="D130" i="21" s="1"/>
  <c r="AM131" i="11"/>
  <c r="V131" i="11"/>
  <c r="C131" i="11"/>
  <c r="AM130" i="11"/>
  <c r="AL130" i="11"/>
  <c r="Q130" i="11" s="1"/>
  <c r="P128" i="21" s="1"/>
  <c r="V130" i="11"/>
  <c r="P130" i="11"/>
  <c r="O128" i="21" s="1"/>
  <c r="O130" i="11"/>
  <c r="N128" i="21" s="1"/>
  <c r="N130" i="11"/>
  <c r="M128" i="21" s="1"/>
  <c r="M130" i="11"/>
  <c r="L128" i="21" s="1"/>
  <c r="L130" i="11"/>
  <c r="I128" i="21" s="1"/>
  <c r="K130" i="11"/>
  <c r="K128" i="21" s="1"/>
  <c r="I130" i="11"/>
  <c r="H128" i="21" s="1"/>
  <c r="H130" i="11"/>
  <c r="G128" i="21" s="1"/>
  <c r="G130" i="11"/>
  <c r="F128" i="21" s="1"/>
  <c r="F130" i="11"/>
  <c r="E128" i="21" s="1"/>
  <c r="E130" i="11"/>
  <c r="D128" i="21" s="1"/>
  <c r="AM129" i="11"/>
  <c r="V129" i="11"/>
  <c r="C129" i="11"/>
  <c r="AM128" i="11"/>
  <c r="AL128" i="11"/>
  <c r="Q128" i="11" s="1"/>
  <c r="P126" i="21" s="1"/>
  <c r="V128" i="11"/>
  <c r="P128" i="11"/>
  <c r="O126" i="21" s="1"/>
  <c r="O128" i="11"/>
  <c r="N126" i="21" s="1"/>
  <c r="N128" i="11"/>
  <c r="M126" i="21" s="1"/>
  <c r="M128" i="11"/>
  <c r="L126" i="21" s="1"/>
  <c r="L128" i="11"/>
  <c r="I126" i="21" s="1"/>
  <c r="K128" i="11"/>
  <c r="K126" i="21" s="1"/>
  <c r="I128" i="11"/>
  <c r="H126" i="21" s="1"/>
  <c r="H128" i="11"/>
  <c r="G126" i="21" s="1"/>
  <c r="G128" i="11"/>
  <c r="F126" i="21" s="1"/>
  <c r="F128" i="11"/>
  <c r="E126" i="21" s="1"/>
  <c r="E128" i="11"/>
  <c r="D126" i="21" s="1"/>
  <c r="AM127" i="11"/>
  <c r="V127" i="11"/>
  <c r="C127" i="11"/>
  <c r="AM126" i="11"/>
  <c r="AL126" i="11"/>
  <c r="Q126" i="11" s="1"/>
  <c r="P124" i="21" s="1"/>
  <c r="V126" i="11"/>
  <c r="P126" i="11"/>
  <c r="O124" i="21" s="1"/>
  <c r="O126" i="11"/>
  <c r="N124" i="21" s="1"/>
  <c r="N126" i="11"/>
  <c r="M124" i="21" s="1"/>
  <c r="M126" i="11"/>
  <c r="L124" i="21" s="1"/>
  <c r="L126" i="11"/>
  <c r="I124" i="21" s="1"/>
  <c r="K126" i="11"/>
  <c r="K124" i="21" s="1"/>
  <c r="I126" i="11"/>
  <c r="H124" i="21" s="1"/>
  <c r="H126" i="11"/>
  <c r="G124" i="21" s="1"/>
  <c r="G126" i="11"/>
  <c r="F124" i="21" s="1"/>
  <c r="F126" i="11"/>
  <c r="E124" i="21" s="1"/>
  <c r="E126" i="11"/>
  <c r="D124" i="21" s="1"/>
  <c r="AM125" i="11"/>
  <c r="V125" i="11"/>
  <c r="C125" i="11"/>
  <c r="AM124" i="11"/>
  <c r="AL124" i="11"/>
  <c r="Q124" i="11" s="1"/>
  <c r="P122" i="21" s="1"/>
  <c r="V124" i="11"/>
  <c r="P124" i="11"/>
  <c r="O122" i="21" s="1"/>
  <c r="O124" i="11"/>
  <c r="N122" i="21" s="1"/>
  <c r="N124" i="11"/>
  <c r="M122" i="21" s="1"/>
  <c r="M124" i="11"/>
  <c r="L122" i="21" s="1"/>
  <c r="L124" i="11"/>
  <c r="I122" i="21" s="1"/>
  <c r="K124" i="11"/>
  <c r="I124" i="11"/>
  <c r="H122" i="21" s="1"/>
  <c r="H124" i="11"/>
  <c r="G122" i="21" s="1"/>
  <c r="G124" i="11"/>
  <c r="F122" i="21" s="1"/>
  <c r="F124" i="11"/>
  <c r="E122" i="21" s="1"/>
  <c r="E124" i="11"/>
  <c r="D122" i="21" s="1"/>
  <c r="AM123" i="11"/>
  <c r="V123" i="11"/>
  <c r="C123" i="11"/>
  <c r="AM122" i="11"/>
  <c r="AL122" i="11"/>
  <c r="Q122" i="11" s="1"/>
  <c r="P120" i="21" s="1"/>
  <c r="V122" i="11"/>
  <c r="S122" i="11"/>
  <c r="P122" i="11"/>
  <c r="O120" i="21" s="1"/>
  <c r="O122" i="11"/>
  <c r="N120" i="21" s="1"/>
  <c r="N122" i="11"/>
  <c r="M120" i="21" s="1"/>
  <c r="M122" i="11"/>
  <c r="L120" i="21" s="1"/>
  <c r="L122" i="11"/>
  <c r="I120" i="21" s="1"/>
  <c r="K122" i="11"/>
  <c r="K120" i="21" s="1"/>
  <c r="I122" i="11"/>
  <c r="H120" i="21" s="1"/>
  <c r="H122" i="11"/>
  <c r="G120" i="21" s="1"/>
  <c r="G122" i="11"/>
  <c r="F120" i="21" s="1"/>
  <c r="F122" i="11"/>
  <c r="E120" i="21" s="1"/>
  <c r="E122" i="11"/>
  <c r="D120" i="21" s="1"/>
  <c r="AM121" i="11"/>
  <c r="V121" i="11"/>
  <c r="C121" i="11"/>
  <c r="AM120" i="11"/>
  <c r="AL120" i="11"/>
  <c r="V120" i="11"/>
  <c r="Q120" i="11"/>
  <c r="P118" i="21" s="1"/>
  <c r="P120" i="11"/>
  <c r="O118" i="21" s="1"/>
  <c r="O120" i="11"/>
  <c r="N118" i="21" s="1"/>
  <c r="N120" i="11"/>
  <c r="M118" i="21" s="1"/>
  <c r="M120" i="11"/>
  <c r="L118" i="21" s="1"/>
  <c r="L120" i="11"/>
  <c r="I118" i="21" s="1"/>
  <c r="K120" i="11"/>
  <c r="K118" i="21" s="1"/>
  <c r="I120" i="11"/>
  <c r="H118" i="21" s="1"/>
  <c r="H120" i="11"/>
  <c r="G118" i="21" s="1"/>
  <c r="G120" i="11"/>
  <c r="F118" i="21" s="1"/>
  <c r="F120" i="11"/>
  <c r="E118" i="21" s="1"/>
  <c r="E120" i="11"/>
  <c r="D118" i="21" s="1"/>
  <c r="AM119" i="11"/>
  <c r="V119" i="11"/>
  <c r="C119" i="11"/>
  <c r="AM118" i="11"/>
  <c r="AL118" i="11"/>
  <c r="V118" i="11"/>
  <c r="Q118" i="11"/>
  <c r="P116" i="21" s="1"/>
  <c r="P118" i="11"/>
  <c r="O116" i="21" s="1"/>
  <c r="O118" i="11"/>
  <c r="N116" i="21" s="1"/>
  <c r="N118" i="11"/>
  <c r="M116" i="21" s="1"/>
  <c r="M118" i="11"/>
  <c r="L116" i="21" s="1"/>
  <c r="L118" i="11"/>
  <c r="I116" i="21" s="1"/>
  <c r="K118" i="11"/>
  <c r="K116" i="21" s="1"/>
  <c r="I118" i="11"/>
  <c r="H116" i="21" s="1"/>
  <c r="H118" i="11"/>
  <c r="G116" i="21" s="1"/>
  <c r="G118" i="11"/>
  <c r="F116" i="21" s="1"/>
  <c r="F118" i="11"/>
  <c r="E116" i="21" s="1"/>
  <c r="E118" i="11"/>
  <c r="D116" i="21" s="1"/>
  <c r="AM117" i="11"/>
  <c r="V117" i="11"/>
  <c r="C117" i="11"/>
  <c r="AM116" i="11"/>
  <c r="AL116" i="11"/>
  <c r="Q116" i="11" s="1"/>
  <c r="P114" i="21" s="1"/>
  <c r="V116" i="11"/>
  <c r="P116" i="11"/>
  <c r="O114" i="21" s="1"/>
  <c r="O116" i="11"/>
  <c r="N114" i="21" s="1"/>
  <c r="N116" i="11"/>
  <c r="M114" i="21" s="1"/>
  <c r="M116" i="11"/>
  <c r="L114" i="21" s="1"/>
  <c r="L116" i="11"/>
  <c r="I114" i="21" s="1"/>
  <c r="K116" i="11"/>
  <c r="K114" i="21" s="1"/>
  <c r="I116" i="11"/>
  <c r="H114" i="21" s="1"/>
  <c r="H116" i="11"/>
  <c r="G114" i="21" s="1"/>
  <c r="G116" i="11"/>
  <c r="F114" i="21" s="1"/>
  <c r="F116" i="11"/>
  <c r="E114" i="21" s="1"/>
  <c r="E116" i="11"/>
  <c r="D114" i="21" s="1"/>
  <c r="AM115" i="11"/>
  <c r="V115" i="11"/>
  <c r="C115" i="11"/>
  <c r="AM114" i="11"/>
  <c r="AL114" i="11"/>
  <c r="Q114" i="11" s="1"/>
  <c r="P112" i="21" s="1"/>
  <c r="V114" i="11"/>
  <c r="P114" i="11"/>
  <c r="O112" i="21" s="1"/>
  <c r="O114" i="11"/>
  <c r="N112" i="21" s="1"/>
  <c r="N114" i="11"/>
  <c r="M112" i="21" s="1"/>
  <c r="M114" i="11"/>
  <c r="L112" i="21" s="1"/>
  <c r="L114" i="11"/>
  <c r="I112" i="21" s="1"/>
  <c r="K114" i="11"/>
  <c r="K112" i="21" s="1"/>
  <c r="I114" i="11"/>
  <c r="H112" i="21" s="1"/>
  <c r="H114" i="11"/>
  <c r="G112" i="21" s="1"/>
  <c r="G114" i="11"/>
  <c r="F112" i="21" s="1"/>
  <c r="F114" i="11"/>
  <c r="E112" i="21" s="1"/>
  <c r="E114" i="11"/>
  <c r="D112" i="21" s="1"/>
  <c r="AM113" i="11"/>
  <c r="V113" i="11"/>
  <c r="C113" i="11"/>
  <c r="AM112" i="11"/>
  <c r="AL112" i="11"/>
  <c r="Q112" i="11" s="1"/>
  <c r="P110" i="21" s="1"/>
  <c r="V112" i="11"/>
  <c r="P112" i="11"/>
  <c r="O110" i="21" s="1"/>
  <c r="O112" i="11"/>
  <c r="N110" i="21" s="1"/>
  <c r="N112" i="11"/>
  <c r="M110" i="21" s="1"/>
  <c r="M112" i="11"/>
  <c r="L110" i="21" s="1"/>
  <c r="L112" i="11"/>
  <c r="I110" i="21" s="1"/>
  <c r="K112" i="11"/>
  <c r="K110" i="21" s="1"/>
  <c r="I112" i="11"/>
  <c r="H110" i="21" s="1"/>
  <c r="H112" i="11"/>
  <c r="G110" i="21" s="1"/>
  <c r="G112" i="11"/>
  <c r="F110" i="21" s="1"/>
  <c r="F112" i="11"/>
  <c r="E110" i="21" s="1"/>
  <c r="E112" i="11"/>
  <c r="D110" i="21" s="1"/>
  <c r="AM111" i="11"/>
  <c r="V111" i="11"/>
  <c r="C111" i="11"/>
  <c r="AM110" i="11"/>
  <c r="AL110" i="11"/>
  <c r="Q110" i="11" s="1"/>
  <c r="P108" i="21" s="1"/>
  <c r="V110" i="11"/>
  <c r="P110" i="11"/>
  <c r="O108" i="21" s="1"/>
  <c r="O110" i="11"/>
  <c r="N108" i="21" s="1"/>
  <c r="N110" i="11"/>
  <c r="M108" i="21" s="1"/>
  <c r="M110" i="11"/>
  <c r="L108" i="21" s="1"/>
  <c r="L110" i="11"/>
  <c r="I108" i="21" s="1"/>
  <c r="K110" i="11"/>
  <c r="K108" i="21" s="1"/>
  <c r="I110" i="11"/>
  <c r="H108" i="21" s="1"/>
  <c r="H110" i="11"/>
  <c r="G108" i="21" s="1"/>
  <c r="G110" i="11"/>
  <c r="F108" i="21" s="1"/>
  <c r="F110" i="11"/>
  <c r="E108" i="21" s="1"/>
  <c r="E110" i="11"/>
  <c r="D108" i="21" s="1"/>
  <c r="AM109" i="11"/>
  <c r="V109" i="11"/>
  <c r="C109" i="11"/>
  <c r="AM108" i="11"/>
  <c r="AL108" i="11"/>
  <c r="V108" i="11"/>
  <c r="Q108" i="11"/>
  <c r="P106" i="21" s="1"/>
  <c r="P108" i="11"/>
  <c r="O106" i="21" s="1"/>
  <c r="O108" i="11"/>
  <c r="N106" i="21" s="1"/>
  <c r="N108" i="11"/>
  <c r="M106" i="21" s="1"/>
  <c r="M108" i="11"/>
  <c r="L106" i="21" s="1"/>
  <c r="L108" i="11"/>
  <c r="I106" i="21" s="1"/>
  <c r="K108" i="11"/>
  <c r="I108" i="11"/>
  <c r="H106" i="21" s="1"/>
  <c r="H108" i="11"/>
  <c r="G106" i="21" s="1"/>
  <c r="G108" i="11"/>
  <c r="F106" i="21" s="1"/>
  <c r="F108" i="11"/>
  <c r="E106" i="21" s="1"/>
  <c r="E108" i="11"/>
  <c r="D106" i="21" s="1"/>
  <c r="AM107" i="11"/>
  <c r="V107" i="11"/>
  <c r="C107" i="11"/>
  <c r="AM106" i="11"/>
  <c r="AL106" i="11"/>
  <c r="V106" i="11"/>
  <c r="S106" i="11"/>
  <c r="Q106" i="11"/>
  <c r="P104" i="21" s="1"/>
  <c r="P106" i="11"/>
  <c r="O104" i="21" s="1"/>
  <c r="O106" i="11"/>
  <c r="N104" i="21" s="1"/>
  <c r="N106" i="11"/>
  <c r="M104" i="21" s="1"/>
  <c r="M106" i="11"/>
  <c r="L104" i="21" s="1"/>
  <c r="L106" i="11"/>
  <c r="I104" i="21" s="1"/>
  <c r="K106" i="11"/>
  <c r="K104" i="21" s="1"/>
  <c r="I106" i="11"/>
  <c r="H104" i="21" s="1"/>
  <c r="H106" i="11"/>
  <c r="G104" i="21" s="1"/>
  <c r="G106" i="11"/>
  <c r="F104" i="21" s="1"/>
  <c r="F106" i="11"/>
  <c r="E104" i="21" s="1"/>
  <c r="E106" i="11"/>
  <c r="D104" i="21" s="1"/>
  <c r="AM105" i="11"/>
  <c r="V105" i="11"/>
  <c r="C105" i="11"/>
  <c r="AM104" i="11"/>
  <c r="AL104" i="11"/>
  <c r="V104" i="11"/>
  <c r="Q104" i="11"/>
  <c r="P102" i="21" s="1"/>
  <c r="P104" i="11"/>
  <c r="O102" i="21" s="1"/>
  <c r="O104" i="11"/>
  <c r="N102" i="21" s="1"/>
  <c r="N104" i="11"/>
  <c r="M102" i="21" s="1"/>
  <c r="M104" i="11"/>
  <c r="L102" i="21" s="1"/>
  <c r="L104" i="11"/>
  <c r="I102" i="21" s="1"/>
  <c r="K104" i="11"/>
  <c r="K102" i="21" s="1"/>
  <c r="I104" i="11"/>
  <c r="H102" i="21" s="1"/>
  <c r="H104" i="11"/>
  <c r="G102" i="21" s="1"/>
  <c r="G104" i="11"/>
  <c r="F102" i="21" s="1"/>
  <c r="F104" i="11"/>
  <c r="E102" i="21" s="1"/>
  <c r="E104" i="11"/>
  <c r="D102" i="21" s="1"/>
  <c r="AM103" i="11"/>
  <c r="V103" i="11"/>
  <c r="C103" i="11"/>
  <c r="AM102" i="11"/>
  <c r="V102" i="11"/>
  <c r="N102" i="11"/>
  <c r="M100" i="21" s="1"/>
  <c r="M102" i="11"/>
  <c r="L100" i="21" s="1"/>
  <c r="L102" i="11"/>
  <c r="I100" i="21" s="1"/>
  <c r="K102" i="11"/>
  <c r="K100" i="21" s="1"/>
  <c r="I102" i="11"/>
  <c r="H100" i="21" s="1"/>
  <c r="H102" i="11"/>
  <c r="G100" i="21" s="1"/>
  <c r="G102" i="11"/>
  <c r="F100" i="21" s="1"/>
  <c r="F102" i="11"/>
  <c r="E100" i="21" s="1"/>
  <c r="E102" i="11"/>
  <c r="D100" i="21" s="1"/>
  <c r="AM101" i="11"/>
  <c r="V101" i="11"/>
  <c r="C101" i="11"/>
  <c r="AM100" i="11"/>
  <c r="V100" i="11"/>
  <c r="N100" i="11"/>
  <c r="M98" i="21" s="1"/>
  <c r="M100" i="11"/>
  <c r="L98" i="21" s="1"/>
  <c r="L100" i="11"/>
  <c r="I98" i="21" s="1"/>
  <c r="K100" i="11"/>
  <c r="K98" i="21" s="1"/>
  <c r="I100" i="11"/>
  <c r="H98" i="21" s="1"/>
  <c r="H100" i="11"/>
  <c r="G98" i="21" s="1"/>
  <c r="G100" i="11"/>
  <c r="F98" i="21" s="1"/>
  <c r="F100" i="11"/>
  <c r="E98" i="21" s="1"/>
  <c r="E100" i="11"/>
  <c r="D98" i="21" s="1"/>
  <c r="AM99" i="11"/>
  <c r="V99" i="11"/>
  <c r="C99" i="11"/>
  <c r="AM98" i="11"/>
  <c r="V98" i="11"/>
  <c r="N98" i="11"/>
  <c r="M96" i="21" s="1"/>
  <c r="M98" i="11"/>
  <c r="L96" i="21" s="1"/>
  <c r="L98" i="11"/>
  <c r="I96" i="21" s="1"/>
  <c r="K98" i="11"/>
  <c r="K96" i="21" s="1"/>
  <c r="I98" i="11"/>
  <c r="H96" i="21" s="1"/>
  <c r="H98" i="11"/>
  <c r="G96" i="21" s="1"/>
  <c r="G98" i="11"/>
  <c r="F96" i="21" s="1"/>
  <c r="F98" i="11"/>
  <c r="E96" i="21" s="1"/>
  <c r="E98" i="11"/>
  <c r="D96" i="21" s="1"/>
  <c r="AM97" i="11"/>
  <c r="V97" i="11"/>
  <c r="C97" i="11"/>
  <c r="AM96" i="11"/>
  <c r="V96" i="11"/>
  <c r="N96" i="11"/>
  <c r="M94" i="21" s="1"/>
  <c r="M96" i="11"/>
  <c r="L94" i="21" s="1"/>
  <c r="L96" i="11"/>
  <c r="I94" i="21" s="1"/>
  <c r="K96" i="11"/>
  <c r="K94" i="21" s="1"/>
  <c r="I96" i="11"/>
  <c r="H94" i="21" s="1"/>
  <c r="H96" i="11"/>
  <c r="G94" i="21" s="1"/>
  <c r="G96" i="11"/>
  <c r="F94" i="21" s="1"/>
  <c r="F96" i="11"/>
  <c r="E94" i="21" s="1"/>
  <c r="E96" i="11"/>
  <c r="D94" i="21" s="1"/>
  <c r="AM95" i="11"/>
  <c r="V95" i="11"/>
  <c r="C95" i="11"/>
  <c r="AM94" i="11"/>
  <c r="V94" i="11"/>
  <c r="N94" i="11"/>
  <c r="M92" i="21" s="1"/>
  <c r="M94" i="11"/>
  <c r="L92" i="21" s="1"/>
  <c r="L94" i="11"/>
  <c r="I92" i="21" s="1"/>
  <c r="K94" i="11"/>
  <c r="K92" i="21" s="1"/>
  <c r="I94" i="11"/>
  <c r="H92" i="21" s="1"/>
  <c r="H94" i="11"/>
  <c r="G92" i="21" s="1"/>
  <c r="G94" i="11"/>
  <c r="F92" i="21" s="1"/>
  <c r="F94" i="11"/>
  <c r="E92" i="21" s="1"/>
  <c r="E94" i="11"/>
  <c r="D92" i="21" s="1"/>
  <c r="AM93" i="11"/>
  <c r="V93" i="11"/>
  <c r="C93" i="11"/>
  <c r="AM92" i="11"/>
  <c r="V92" i="11"/>
  <c r="N92" i="11"/>
  <c r="M90" i="21" s="1"/>
  <c r="M92" i="11"/>
  <c r="L90" i="21" s="1"/>
  <c r="L92" i="11"/>
  <c r="I90" i="21" s="1"/>
  <c r="K92" i="11"/>
  <c r="K90" i="21" s="1"/>
  <c r="I92" i="11"/>
  <c r="H90" i="21" s="1"/>
  <c r="H92" i="11"/>
  <c r="G90" i="21" s="1"/>
  <c r="G92" i="11"/>
  <c r="F90" i="21" s="1"/>
  <c r="F92" i="11"/>
  <c r="E90" i="21" s="1"/>
  <c r="E92" i="11"/>
  <c r="D90" i="21" s="1"/>
  <c r="AM91" i="11"/>
  <c r="V91" i="11"/>
  <c r="C91" i="11"/>
  <c r="AM90" i="11"/>
  <c r="V90" i="11"/>
  <c r="N90" i="11"/>
  <c r="M88" i="21" s="1"/>
  <c r="M90" i="11"/>
  <c r="L88" i="21" s="1"/>
  <c r="L90" i="11"/>
  <c r="I88" i="21" s="1"/>
  <c r="K90" i="11"/>
  <c r="K88" i="21" s="1"/>
  <c r="J90" i="11"/>
  <c r="J88" i="21" s="1"/>
  <c r="I90" i="11"/>
  <c r="H88" i="21" s="1"/>
  <c r="H90" i="11"/>
  <c r="G88" i="21" s="1"/>
  <c r="G90" i="11"/>
  <c r="F88" i="21" s="1"/>
  <c r="F90" i="11"/>
  <c r="E88" i="21" s="1"/>
  <c r="E90" i="11"/>
  <c r="D88" i="21" s="1"/>
  <c r="AM89" i="11"/>
  <c r="V89" i="11"/>
  <c r="C89" i="11"/>
  <c r="AM88" i="11"/>
  <c r="V88" i="11"/>
  <c r="N88" i="11"/>
  <c r="M86" i="21" s="1"/>
  <c r="M88" i="11"/>
  <c r="L86" i="21" s="1"/>
  <c r="L88" i="11"/>
  <c r="I86" i="21" s="1"/>
  <c r="K88" i="11"/>
  <c r="K86" i="21" s="1"/>
  <c r="I88" i="11"/>
  <c r="H86" i="21" s="1"/>
  <c r="H88" i="11"/>
  <c r="G86" i="21" s="1"/>
  <c r="G88" i="11"/>
  <c r="F86" i="21" s="1"/>
  <c r="F88" i="11"/>
  <c r="E86" i="21" s="1"/>
  <c r="E88" i="11"/>
  <c r="D86" i="21" s="1"/>
  <c r="AM87" i="11"/>
  <c r="V87" i="11"/>
  <c r="C87" i="11"/>
  <c r="AM86" i="11"/>
  <c r="V86" i="11"/>
  <c r="N86" i="11"/>
  <c r="M84" i="21" s="1"/>
  <c r="M86" i="11"/>
  <c r="L84" i="21" s="1"/>
  <c r="L86" i="11"/>
  <c r="I84" i="21" s="1"/>
  <c r="K86" i="11"/>
  <c r="K84" i="21" s="1"/>
  <c r="I86" i="11"/>
  <c r="H84" i="21" s="1"/>
  <c r="H86" i="11"/>
  <c r="G84" i="21" s="1"/>
  <c r="G86" i="11"/>
  <c r="F84" i="21" s="1"/>
  <c r="F86" i="11"/>
  <c r="E84" i="21" s="1"/>
  <c r="E86" i="11"/>
  <c r="D84" i="21" s="1"/>
  <c r="AM85" i="11"/>
  <c r="V85" i="11"/>
  <c r="C85" i="11"/>
  <c r="AM84" i="11"/>
  <c r="V84" i="11"/>
  <c r="N84" i="11"/>
  <c r="M82" i="21" s="1"/>
  <c r="M84" i="11"/>
  <c r="L82" i="21" s="1"/>
  <c r="L84" i="11"/>
  <c r="I82" i="21" s="1"/>
  <c r="K84" i="11"/>
  <c r="K82" i="21" s="1"/>
  <c r="I84" i="11"/>
  <c r="H82" i="21" s="1"/>
  <c r="H84" i="11"/>
  <c r="G82" i="21" s="1"/>
  <c r="G84" i="11"/>
  <c r="F82" i="21" s="1"/>
  <c r="F84" i="11"/>
  <c r="E82" i="21" s="1"/>
  <c r="E84" i="11"/>
  <c r="D82" i="21" s="1"/>
  <c r="AM83" i="11"/>
  <c r="V83" i="11"/>
  <c r="C83" i="11"/>
  <c r="AM82" i="11"/>
  <c r="V82" i="11"/>
  <c r="N82" i="11"/>
  <c r="M80" i="21" s="1"/>
  <c r="M82" i="11"/>
  <c r="L80" i="21" s="1"/>
  <c r="L82" i="11"/>
  <c r="I80" i="21" s="1"/>
  <c r="K82" i="11"/>
  <c r="K80" i="21" s="1"/>
  <c r="I82" i="11"/>
  <c r="H80" i="21" s="1"/>
  <c r="H82" i="11"/>
  <c r="G80" i="21" s="1"/>
  <c r="G82" i="11"/>
  <c r="F80" i="21" s="1"/>
  <c r="F82" i="11"/>
  <c r="E80" i="21" s="1"/>
  <c r="E82" i="11"/>
  <c r="D80" i="21" s="1"/>
  <c r="AM81" i="11"/>
  <c r="V81" i="11"/>
  <c r="C81" i="11"/>
  <c r="AM80" i="11"/>
  <c r="V80" i="11"/>
  <c r="N80" i="11"/>
  <c r="M78" i="21" s="1"/>
  <c r="M80" i="11"/>
  <c r="L78" i="21" s="1"/>
  <c r="L80" i="11"/>
  <c r="I78" i="21" s="1"/>
  <c r="K80" i="11"/>
  <c r="K78" i="21" s="1"/>
  <c r="I80" i="11"/>
  <c r="H78" i="21" s="1"/>
  <c r="H80" i="11"/>
  <c r="G78" i="21" s="1"/>
  <c r="G80" i="11"/>
  <c r="F78" i="21" s="1"/>
  <c r="F80" i="11"/>
  <c r="E78" i="21" s="1"/>
  <c r="E80" i="11"/>
  <c r="D78" i="21" s="1"/>
  <c r="AM79" i="11"/>
  <c r="V79" i="11"/>
  <c r="C79" i="11"/>
  <c r="AM78" i="11"/>
  <c r="V78" i="11"/>
  <c r="N78" i="11"/>
  <c r="M76" i="21" s="1"/>
  <c r="M78" i="11"/>
  <c r="L76" i="21" s="1"/>
  <c r="L78" i="11"/>
  <c r="I76" i="21" s="1"/>
  <c r="K78" i="11"/>
  <c r="K76" i="21" s="1"/>
  <c r="I78" i="11"/>
  <c r="H76" i="21" s="1"/>
  <c r="H78" i="11"/>
  <c r="G76" i="21" s="1"/>
  <c r="G78" i="11"/>
  <c r="F76" i="21" s="1"/>
  <c r="F78" i="11"/>
  <c r="E76" i="21" s="1"/>
  <c r="E78" i="11"/>
  <c r="D76" i="21" s="1"/>
  <c r="AM77" i="11"/>
  <c r="V77" i="11"/>
  <c r="C77" i="11"/>
  <c r="AM76" i="11"/>
  <c r="V76" i="11"/>
  <c r="N76" i="11"/>
  <c r="M74" i="21" s="1"/>
  <c r="M76" i="11"/>
  <c r="L74" i="21" s="1"/>
  <c r="L76" i="11"/>
  <c r="I74" i="21" s="1"/>
  <c r="K76" i="11"/>
  <c r="K74" i="21" s="1"/>
  <c r="I76" i="11"/>
  <c r="H74" i="21" s="1"/>
  <c r="H76" i="11"/>
  <c r="G74" i="21" s="1"/>
  <c r="G76" i="11"/>
  <c r="F74" i="21" s="1"/>
  <c r="F76" i="11"/>
  <c r="E74" i="21" s="1"/>
  <c r="E76" i="11"/>
  <c r="D74" i="21" s="1"/>
  <c r="AM75" i="11"/>
  <c r="V75" i="11"/>
  <c r="C75" i="11"/>
  <c r="AM74" i="11"/>
  <c r="V74" i="11"/>
  <c r="N74" i="11"/>
  <c r="M72" i="21" s="1"/>
  <c r="M74" i="11"/>
  <c r="L72" i="21" s="1"/>
  <c r="L74" i="11"/>
  <c r="I72" i="21" s="1"/>
  <c r="K74" i="11"/>
  <c r="K72" i="21" s="1"/>
  <c r="I74" i="11"/>
  <c r="H72" i="21" s="1"/>
  <c r="H74" i="11"/>
  <c r="G72" i="21" s="1"/>
  <c r="G74" i="11"/>
  <c r="F72" i="21" s="1"/>
  <c r="F74" i="11"/>
  <c r="E72" i="21" s="1"/>
  <c r="E74" i="11"/>
  <c r="D72" i="21" s="1"/>
  <c r="AM73" i="11"/>
  <c r="V73" i="11"/>
  <c r="C73" i="11"/>
  <c r="AM72" i="11"/>
  <c r="V72" i="11"/>
  <c r="N72" i="11"/>
  <c r="M70" i="21" s="1"/>
  <c r="M72" i="11"/>
  <c r="L70" i="21" s="1"/>
  <c r="L72" i="11"/>
  <c r="I70" i="21" s="1"/>
  <c r="K72" i="11"/>
  <c r="K70" i="21" s="1"/>
  <c r="I72" i="11"/>
  <c r="H70" i="21" s="1"/>
  <c r="H72" i="11"/>
  <c r="G70" i="21" s="1"/>
  <c r="G72" i="11"/>
  <c r="F70" i="21" s="1"/>
  <c r="F72" i="11"/>
  <c r="E70" i="21" s="1"/>
  <c r="E72" i="11"/>
  <c r="D70" i="21" s="1"/>
  <c r="AM71" i="11"/>
  <c r="V71" i="11"/>
  <c r="C71" i="11"/>
  <c r="AM70" i="11"/>
  <c r="V70" i="11"/>
  <c r="N70" i="11"/>
  <c r="M68" i="21" s="1"/>
  <c r="M70" i="11"/>
  <c r="L68" i="21" s="1"/>
  <c r="L70" i="11"/>
  <c r="I68" i="21" s="1"/>
  <c r="K70" i="11"/>
  <c r="K68" i="21" s="1"/>
  <c r="I70" i="11"/>
  <c r="H68" i="21" s="1"/>
  <c r="H70" i="11"/>
  <c r="G68" i="21" s="1"/>
  <c r="G70" i="11"/>
  <c r="F68" i="21" s="1"/>
  <c r="F70" i="11"/>
  <c r="E68" i="21" s="1"/>
  <c r="E70" i="11"/>
  <c r="D68" i="21" s="1"/>
  <c r="AM69" i="11"/>
  <c r="V69" i="11"/>
  <c r="C69" i="11"/>
  <c r="AM68" i="11"/>
  <c r="V68" i="11"/>
  <c r="N68" i="11"/>
  <c r="M66" i="21" s="1"/>
  <c r="M68" i="11"/>
  <c r="L66" i="21" s="1"/>
  <c r="L68" i="11"/>
  <c r="I66" i="21" s="1"/>
  <c r="K68" i="11"/>
  <c r="K66" i="21" s="1"/>
  <c r="I68" i="11"/>
  <c r="H66" i="21" s="1"/>
  <c r="H68" i="11"/>
  <c r="G66" i="21" s="1"/>
  <c r="G68" i="11"/>
  <c r="F66" i="21" s="1"/>
  <c r="F68" i="11"/>
  <c r="E66" i="21" s="1"/>
  <c r="E68" i="11"/>
  <c r="D66" i="21" s="1"/>
  <c r="AM67" i="11"/>
  <c r="V67" i="11"/>
  <c r="C67" i="11"/>
  <c r="AM66" i="11"/>
  <c r="V66" i="11"/>
  <c r="N66" i="11"/>
  <c r="M64" i="21" s="1"/>
  <c r="M66" i="11"/>
  <c r="L64" i="21" s="1"/>
  <c r="L66" i="11"/>
  <c r="I64" i="21" s="1"/>
  <c r="K66" i="11"/>
  <c r="K64" i="21" s="1"/>
  <c r="I66" i="11"/>
  <c r="H64" i="21" s="1"/>
  <c r="H66" i="11"/>
  <c r="G64" i="21" s="1"/>
  <c r="G66" i="11"/>
  <c r="F64" i="21" s="1"/>
  <c r="F66" i="11"/>
  <c r="E64" i="21" s="1"/>
  <c r="E66" i="11"/>
  <c r="D64" i="21" s="1"/>
  <c r="AM65" i="11"/>
  <c r="V65" i="11"/>
  <c r="C65" i="11"/>
  <c r="AM64" i="11"/>
  <c r="V64" i="11"/>
  <c r="N64" i="11"/>
  <c r="M62" i="21" s="1"/>
  <c r="M64" i="11"/>
  <c r="L62" i="21" s="1"/>
  <c r="L64" i="11"/>
  <c r="I62" i="21" s="1"/>
  <c r="K64" i="11"/>
  <c r="K62" i="21" s="1"/>
  <c r="I64" i="11"/>
  <c r="H62" i="21" s="1"/>
  <c r="H64" i="11"/>
  <c r="G62" i="21" s="1"/>
  <c r="G64" i="11"/>
  <c r="F62" i="21" s="1"/>
  <c r="F64" i="11"/>
  <c r="E62" i="21" s="1"/>
  <c r="E64" i="11"/>
  <c r="D62" i="21" s="1"/>
  <c r="AM63" i="11"/>
  <c r="V63" i="11"/>
  <c r="C63" i="11"/>
  <c r="AM62" i="11"/>
  <c r="V62" i="11"/>
  <c r="N62" i="11"/>
  <c r="M60" i="21" s="1"/>
  <c r="M62" i="11"/>
  <c r="L60" i="21" s="1"/>
  <c r="L62" i="11"/>
  <c r="I60" i="21" s="1"/>
  <c r="K62" i="11"/>
  <c r="K60" i="21" s="1"/>
  <c r="I62" i="11"/>
  <c r="H60" i="21" s="1"/>
  <c r="H62" i="11"/>
  <c r="G60" i="21" s="1"/>
  <c r="G62" i="11"/>
  <c r="F60" i="21" s="1"/>
  <c r="F62" i="11"/>
  <c r="E60" i="21" s="1"/>
  <c r="E62" i="11"/>
  <c r="D60" i="21" s="1"/>
  <c r="AM61" i="11"/>
  <c r="V61" i="11"/>
  <c r="C61" i="11"/>
  <c r="AM60" i="11"/>
  <c r="V60" i="11"/>
  <c r="N60" i="11"/>
  <c r="M58" i="21" s="1"/>
  <c r="M60" i="11"/>
  <c r="L58" i="21" s="1"/>
  <c r="L60" i="11"/>
  <c r="I58" i="21" s="1"/>
  <c r="K60" i="11"/>
  <c r="K58" i="21" s="1"/>
  <c r="I60" i="11"/>
  <c r="H58" i="21" s="1"/>
  <c r="H60" i="11"/>
  <c r="G58" i="21" s="1"/>
  <c r="G60" i="11"/>
  <c r="F58" i="21" s="1"/>
  <c r="F60" i="11"/>
  <c r="E58" i="21" s="1"/>
  <c r="E60" i="11"/>
  <c r="D58" i="21" s="1"/>
  <c r="AM59" i="11"/>
  <c r="V59" i="11"/>
  <c r="C59" i="11"/>
  <c r="AM58" i="11"/>
  <c r="V58" i="11"/>
  <c r="N58" i="11"/>
  <c r="M56" i="21" s="1"/>
  <c r="M58" i="11"/>
  <c r="L56" i="21" s="1"/>
  <c r="L58" i="11"/>
  <c r="I56" i="21" s="1"/>
  <c r="K58" i="11"/>
  <c r="K56" i="21" s="1"/>
  <c r="J58" i="11"/>
  <c r="J56" i="21" s="1"/>
  <c r="I58" i="11"/>
  <c r="H56" i="21" s="1"/>
  <c r="H58" i="11"/>
  <c r="G56" i="21" s="1"/>
  <c r="G58" i="11"/>
  <c r="F56" i="21" s="1"/>
  <c r="F58" i="11"/>
  <c r="E56" i="21" s="1"/>
  <c r="E58" i="11"/>
  <c r="D56" i="21" s="1"/>
  <c r="AM57" i="11"/>
  <c r="V57" i="11"/>
  <c r="C57" i="11"/>
  <c r="AM56" i="11"/>
  <c r="V56" i="11"/>
  <c r="N56" i="11"/>
  <c r="M54" i="21" s="1"/>
  <c r="M56" i="11"/>
  <c r="L54" i="21" s="1"/>
  <c r="L56" i="11"/>
  <c r="I54" i="21" s="1"/>
  <c r="K56" i="11"/>
  <c r="K54" i="21" s="1"/>
  <c r="I56" i="11"/>
  <c r="H54" i="21" s="1"/>
  <c r="H56" i="11"/>
  <c r="G54" i="21" s="1"/>
  <c r="G56" i="11"/>
  <c r="F54" i="21" s="1"/>
  <c r="F56" i="11"/>
  <c r="E54" i="21" s="1"/>
  <c r="E56" i="11"/>
  <c r="D54" i="21" s="1"/>
  <c r="AM55" i="11"/>
  <c r="V55" i="11"/>
  <c r="C55" i="11"/>
  <c r="AM54" i="11"/>
  <c r="V54" i="11"/>
  <c r="N54" i="11"/>
  <c r="M52" i="21" s="1"/>
  <c r="M54" i="11"/>
  <c r="L52" i="21" s="1"/>
  <c r="L54" i="11"/>
  <c r="I52" i="21" s="1"/>
  <c r="K54" i="11"/>
  <c r="K52" i="21" s="1"/>
  <c r="I54" i="11"/>
  <c r="H52" i="21" s="1"/>
  <c r="H54" i="11"/>
  <c r="G52" i="21" s="1"/>
  <c r="G54" i="11"/>
  <c r="F52" i="21" s="1"/>
  <c r="F54" i="11"/>
  <c r="E52" i="21" s="1"/>
  <c r="E54" i="11"/>
  <c r="D52" i="21" s="1"/>
  <c r="AM53" i="11"/>
  <c r="V53" i="11"/>
  <c r="C53" i="11"/>
  <c r="AM52" i="11"/>
  <c r="V52" i="11"/>
  <c r="N52" i="11"/>
  <c r="M50" i="21" s="1"/>
  <c r="M52" i="11"/>
  <c r="L50" i="21" s="1"/>
  <c r="L52" i="11"/>
  <c r="I50" i="21" s="1"/>
  <c r="K52" i="11"/>
  <c r="K50" i="21" s="1"/>
  <c r="I52" i="11"/>
  <c r="H50" i="21" s="1"/>
  <c r="H52" i="11"/>
  <c r="G50" i="21" s="1"/>
  <c r="G52" i="11"/>
  <c r="F50" i="21" s="1"/>
  <c r="F52" i="11"/>
  <c r="E50" i="21" s="1"/>
  <c r="E52" i="11"/>
  <c r="D50" i="21" s="1"/>
  <c r="AM51" i="11"/>
  <c r="V51" i="11"/>
  <c r="C51" i="11"/>
  <c r="AM50" i="11"/>
  <c r="V50" i="11"/>
  <c r="N50" i="11"/>
  <c r="M48" i="21" s="1"/>
  <c r="M50" i="11"/>
  <c r="L48" i="21" s="1"/>
  <c r="L50" i="11"/>
  <c r="I48" i="21" s="1"/>
  <c r="K50" i="11"/>
  <c r="K48" i="21" s="1"/>
  <c r="I50" i="11"/>
  <c r="H48" i="21" s="1"/>
  <c r="H50" i="11"/>
  <c r="G48" i="21" s="1"/>
  <c r="G50" i="11"/>
  <c r="F48" i="21" s="1"/>
  <c r="F50" i="11"/>
  <c r="E48" i="21" s="1"/>
  <c r="E50" i="11"/>
  <c r="D48" i="21" s="1"/>
  <c r="AM49" i="11"/>
  <c r="V49" i="11"/>
  <c r="C49" i="11"/>
  <c r="AM48" i="11"/>
  <c r="V48" i="11"/>
  <c r="N48" i="11"/>
  <c r="M46" i="21" s="1"/>
  <c r="M48" i="11"/>
  <c r="L46" i="21" s="1"/>
  <c r="L48" i="11"/>
  <c r="I46" i="21" s="1"/>
  <c r="K48" i="11"/>
  <c r="K46" i="21" s="1"/>
  <c r="I48" i="11"/>
  <c r="H46" i="21" s="1"/>
  <c r="H48" i="11"/>
  <c r="G46" i="21" s="1"/>
  <c r="G48" i="11"/>
  <c r="F46" i="21" s="1"/>
  <c r="F48" i="11"/>
  <c r="E46" i="21" s="1"/>
  <c r="E48" i="11"/>
  <c r="D46" i="21" s="1"/>
  <c r="AM47" i="11"/>
  <c r="V47" i="11"/>
  <c r="C47" i="11"/>
  <c r="AM46" i="11"/>
  <c r="V46" i="11"/>
  <c r="N46" i="11"/>
  <c r="M44" i="21" s="1"/>
  <c r="M46" i="11"/>
  <c r="L44" i="21" s="1"/>
  <c r="L46" i="11"/>
  <c r="I44" i="21" s="1"/>
  <c r="K46" i="11"/>
  <c r="K44" i="21" s="1"/>
  <c r="I46" i="11"/>
  <c r="H44" i="21" s="1"/>
  <c r="H46" i="11"/>
  <c r="G44" i="21" s="1"/>
  <c r="G46" i="11"/>
  <c r="F44" i="21" s="1"/>
  <c r="F46" i="11"/>
  <c r="E44" i="21" s="1"/>
  <c r="E46" i="11"/>
  <c r="D44" i="21" s="1"/>
  <c r="AM45" i="11"/>
  <c r="V45" i="11"/>
  <c r="C45" i="11"/>
  <c r="AM44" i="11"/>
  <c r="V44" i="11"/>
  <c r="N44" i="11"/>
  <c r="M42" i="21" s="1"/>
  <c r="M44" i="11"/>
  <c r="L42" i="21" s="1"/>
  <c r="L44" i="11"/>
  <c r="I42" i="21" s="1"/>
  <c r="K44" i="11"/>
  <c r="K42" i="21" s="1"/>
  <c r="I44" i="11"/>
  <c r="H42" i="21" s="1"/>
  <c r="H44" i="11"/>
  <c r="G42" i="21" s="1"/>
  <c r="G44" i="11"/>
  <c r="F42" i="21" s="1"/>
  <c r="F44" i="11"/>
  <c r="E42" i="21" s="1"/>
  <c r="E44" i="11"/>
  <c r="D42" i="21" s="1"/>
  <c r="AM43" i="11"/>
  <c r="V43" i="11"/>
  <c r="C43" i="11"/>
  <c r="AM42" i="11"/>
  <c r="V42" i="11"/>
  <c r="N42" i="11"/>
  <c r="M40" i="21" s="1"/>
  <c r="M42" i="11"/>
  <c r="L40" i="21" s="1"/>
  <c r="L42" i="11"/>
  <c r="I40" i="21" s="1"/>
  <c r="K42" i="11"/>
  <c r="K40" i="21" s="1"/>
  <c r="I42" i="11"/>
  <c r="H40" i="21" s="1"/>
  <c r="H42" i="11"/>
  <c r="G40" i="21" s="1"/>
  <c r="G42" i="11"/>
  <c r="F40" i="21" s="1"/>
  <c r="F42" i="11"/>
  <c r="E40" i="21" s="1"/>
  <c r="E42" i="11"/>
  <c r="D40" i="21" s="1"/>
  <c r="AM41" i="11"/>
  <c r="V41" i="11"/>
  <c r="C41" i="11"/>
  <c r="AM40" i="11"/>
  <c r="V40" i="11"/>
  <c r="N40" i="11"/>
  <c r="M38" i="21" s="1"/>
  <c r="M40" i="11"/>
  <c r="L38" i="21" s="1"/>
  <c r="L40" i="11"/>
  <c r="I38" i="21" s="1"/>
  <c r="K40" i="11"/>
  <c r="K38" i="21" s="1"/>
  <c r="I40" i="11"/>
  <c r="H38" i="21" s="1"/>
  <c r="H40" i="11"/>
  <c r="G38" i="21" s="1"/>
  <c r="G40" i="11"/>
  <c r="F38" i="21" s="1"/>
  <c r="F40" i="11"/>
  <c r="E38" i="21" s="1"/>
  <c r="E40" i="11"/>
  <c r="D38" i="21" s="1"/>
  <c r="AM39" i="11"/>
  <c r="V39" i="11"/>
  <c r="C39" i="11"/>
  <c r="AM38" i="11"/>
  <c r="V38" i="11"/>
  <c r="N38" i="11"/>
  <c r="M36" i="21" s="1"/>
  <c r="M38" i="11"/>
  <c r="L36" i="21" s="1"/>
  <c r="L38" i="11"/>
  <c r="I36" i="21" s="1"/>
  <c r="K38" i="11"/>
  <c r="K36" i="21" s="1"/>
  <c r="I38" i="11"/>
  <c r="H36" i="21" s="1"/>
  <c r="H38" i="11"/>
  <c r="G36" i="21" s="1"/>
  <c r="G38" i="11"/>
  <c r="F36" i="21" s="1"/>
  <c r="F38" i="11"/>
  <c r="E36" i="21" s="1"/>
  <c r="E38" i="11"/>
  <c r="D36" i="21" s="1"/>
  <c r="AM37" i="11"/>
  <c r="V37" i="11"/>
  <c r="C37" i="11"/>
  <c r="AM36" i="11"/>
  <c r="V36" i="11"/>
  <c r="N36" i="11"/>
  <c r="M34" i="21" s="1"/>
  <c r="M36" i="11"/>
  <c r="L34" i="21" s="1"/>
  <c r="L36" i="11"/>
  <c r="I34" i="21" s="1"/>
  <c r="K36" i="11"/>
  <c r="K34" i="21" s="1"/>
  <c r="H36" i="11"/>
  <c r="G34" i="21" s="1"/>
  <c r="G36" i="11"/>
  <c r="F34" i="21" s="1"/>
  <c r="F36" i="11"/>
  <c r="E34" i="21" s="1"/>
  <c r="E36" i="11"/>
  <c r="D34" i="21" s="1"/>
  <c r="AM35" i="11"/>
  <c r="V35" i="11"/>
  <c r="C35" i="11"/>
  <c r="AM34" i="11"/>
  <c r="V34" i="11"/>
  <c r="N34" i="11"/>
  <c r="M32" i="21" s="1"/>
  <c r="M34" i="11"/>
  <c r="L32" i="21" s="1"/>
  <c r="L34" i="11"/>
  <c r="I32" i="21" s="1"/>
  <c r="K34" i="11"/>
  <c r="K32" i="21" s="1"/>
  <c r="I34" i="11"/>
  <c r="H32" i="21" s="1"/>
  <c r="H34" i="11"/>
  <c r="G32" i="21" s="1"/>
  <c r="G34" i="11"/>
  <c r="F32" i="21" s="1"/>
  <c r="F34" i="11"/>
  <c r="E32" i="21" s="1"/>
  <c r="E34" i="11"/>
  <c r="D32" i="21" s="1"/>
  <c r="AM33" i="11"/>
  <c r="V33" i="11"/>
  <c r="C33" i="11"/>
  <c r="AM32" i="11"/>
  <c r="V32" i="11"/>
  <c r="N32" i="11"/>
  <c r="M30" i="21" s="1"/>
  <c r="M32" i="11"/>
  <c r="L30" i="21" s="1"/>
  <c r="L32" i="11"/>
  <c r="I30" i="21" s="1"/>
  <c r="K32" i="11"/>
  <c r="K30" i="21" s="1"/>
  <c r="I32" i="11"/>
  <c r="H30" i="21" s="1"/>
  <c r="H32" i="11"/>
  <c r="G30" i="21" s="1"/>
  <c r="G32" i="11"/>
  <c r="F30" i="21" s="1"/>
  <c r="F32" i="11"/>
  <c r="E30" i="21" s="1"/>
  <c r="E32" i="11"/>
  <c r="D30" i="21" s="1"/>
  <c r="AM31" i="11"/>
  <c r="V31" i="11"/>
  <c r="C31" i="11"/>
  <c r="AM30" i="11"/>
  <c r="V30" i="11"/>
  <c r="N30" i="11"/>
  <c r="M28" i="21" s="1"/>
  <c r="M30" i="11"/>
  <c r="L28" i="21" s="1"/>
  <c r="L30" i="11"/>
  <c r="I28" i="21" s="1"/>
  <c r="K30" i="11"/>
  <c r="K28" i="21" s="1"/>
  <c r="I30" i="11"/>
  <c r="H28" i="21" s="1"/>
  <c r="H30" i="11"/>
  <c r="G28" i="21" s="1"/>
  <c r="G30" i="11"/>
  <c r="F28" i="21" s="1"/>
  <c r="F30" i="11"/>
  <c r="E28" i="21" s="1"/>
  <c r="E30" i="11"/>
  <c r="D28" i="21" s="1"/>
  <c r="AM29" i="11"/>
  <c r="V29" i="11"/>
  <c r="C29" i="11"/>
  <c r="AM28" i="11"/>
  <c r="V28" i="11"/>
  <c r="N28" i="11"/>
  <c r="M26" i="21" s="1"/>
  <c r="M28" i="11"/>
  <c r="L26" i="21" s="1"/>
  <c r="L28" i="11"/>
  <c r="I26" i="21" s="1"/>
  <c r="K28" i="11"/>
  <c r="K26" i="21" s="1"/>
  <c r="J28" i="11"/>
  <c r="J26" i="21" s="1"/>
  <c r="H28" i="11"/>
  <c r="G26" i="21" s="1"/>
  <c r="G28" i="11"/>
  <c r="F26" i="21" s="1"/>
  <c r="F28" i="11"/>
  <c r="E26" i="21" s="1"/>
  <c r="E28" i="11"/>
  <c r="D26" i="21" s="1"/>
  <c r="AM27" i="11"/>
  <c r="V27" i="11"/>
  <c r="C27" i="11"/>
  <c r="AM26" i="11"/>
  <c r="V26" i="11"/>
  <c r="N26" i="11"/>
  <c r="M24" i="21" s="1"/>
  <c r="M26" i="11"/>
  <c r="L24" i="21" s="1"/>
  <c r="L26" i="11"/>
  <c r="I24" i="21" s="1"/>
  <c r="K26" i="11"/>
  <c r="K24" i="21" s="1"/>
  <c r="H26" i="11"/>
  <c r="G24" i="21" s="1"/>
  <c r="G26" i="11"/>
  <c r="F24" i="21" s="1"/>
  <c r="F26" i="11"/>
  <c r="E24" i="21" s="1"/>
  <c r="E26" i="11"/>
  <c r="D24" i="21" s="1"/>
  <c r="AM25" i="11"/>
  <c r="V25" i="11"/>
  <c r="C25" i="11"/>
  <c r="AM24" i="11"/>
  <c r="V24" i="11"/>
  <c r="N24" i="11"/>
  <c r="M22" i="21" s="1"/>
  <c r="M24" i="11"/>
  <c r="L22" i="21" s="1"/>
  <c r="L24" i="11"/>
  <c r="I22" i="21" s="1"/>
  <c r="K24" i="11"/>
  <c r="K22" i="21" s="1"/>
  <c r="I24" i="11"/>
  <c r="H22" i="21" s="1"/>
  <c r="H24" i="11"/>
  <c r="G22" i="21" s="1"/>
  <c r="G24" i="11"/>
  <c r="F22" i="21" s="1"/>
  <c r="F24" i="11"/>
  <c r="E22" i="21" s="1"/>
  <c r="E24" i="11"/>
  <c r="D22" i="21" s="1"/>
  <c r="AM23" i="11"/>
  <c r="V23" i="11"/>
  <c r="C23" i="11"/>
  <c r="AM22" i="11"/>
  <c r="V22" i="11"/>
  <c r="N22" i="11"/>
  <c r="M20" i="21" s="1"/>
  <c r="M22" i="11"/>
  <c r="L20" i="21" s="1"/>
  <c r="L22" i="11"/>
  <c r="I20" i="21" s="1"/>
  <c r="K22" i="11"/>
  <c r="K20" i="21" s="1"/>
  <c r="I22" i="11"/>
  <c r="H20" i="21" s="1"/>
  <c r="H22" i="11"/>
  <c r="G20" i="21" s="1"/>
  <c r="G22" i="11"/>
  <c r="F20" i="21" s="1"/>
  <c r="F22" i="11"/>
  <c r="E20" i="21" s="1"/>
  <c r="E22" i="11"/>
  <c r="D20" i="21" s="1"/>
  <c r="AM21" i="11"/>
  <c r="V21" i="11"/>
  <c r="C21" i="11"/>
  <c r="AM20" i="11"/>
  <c r="V20" i="11"/>
  <c r="N20" i="11"/>
  <c r="M18" i="21" s="1"/>
  <c r="M20" i="11"/>
  <c r="L18" i="21" s="1"/>
  <c r="L20" i="11"/>
  <c r="I18" i="21" s="1"/>
  <c r="K20" i="11"/>
  <c r="K18" i="21" s="1"/>
  <c r="H20" i="11"/>
  <c r="G18" i="21" s="1"/>
  <c r="G20" i="11"/>
  <c r="F18" i="21" s="1"/>
  <c r="F20" i="11"/>
  <c r="E18" i="21" s="1"/>
  <c r="E20" i="11"/>
  <c r="D18" i="21" s="1"/>
  <c r="AM19" i="11"/>
  <c r="V19" i="11"/>
  <c r="C19" i="11"/>
  <c r="AM18" i="11"/>
  <c r="V18" i="11"/>
  <c r="N18" i="11"/>
  <c r="M16" i="21" s="1"/>
  <c r="M18" i="11"/>
  <c r="L16" i="21" s="1"/>
  <c r="L18" i="11"/>
  <c r="I16" i="21" s="1"/>
  <c r="K18" i="11"/>
  <c r="K16" i="21" s="1"/>
  <c r="H18" i="11"/>
  <c r="G16" i="21" s="1"/>
  <c r="G18" i="11"/>
  <c r="F16" i="21" s="1"/>
  <c r="F18" i="11"/>
  <c r="E16" i="21" s="1"/>
  <c r="E18" i="11"/>
  <c r="D16" i="21" s="1"/>
  <c r="AM17" i="11"/>
  <c r="V17" i="11"/>
  <c r="C17" i="11"/>
  <c r="AM16" i="11"/>
  <c r="V16" i="11"/>
  <c r="N16" i="11"/>
  <c r="M14" i="21" s="1"/>
  <c r="M16" i="11"/>
  <c r="L14" i="21" s="1"/>
  <c r="L16" i="11"/>
  <c r="I14" i="21" s="1"/>
  <c r="K16" i="11"/>
  <c r="K14" i="21" s="1"/>
  <c r="I16" i="11"/>
  <c r="H14" i="21" s="1"/>
  <c r="H16" i="11"/>
  <c r="G14" i="21" s="1"/>
  <c r="G16" i="11"/>
  <c r="F14" i="21" s="1"/>
  <c r="F16" i="11"/>
  <c r="E14" i="21" s="1"/>
  <c r="E16" i="11"/>
  <c r="D14" i="21" s="1"/>
  <c r="AM15" i="11"/>
  <c r="V15" i="11"/>
  <c r="C15" i="11"/>
  <c r="AM14" i="11"/>
  <c r="V14" i="11"/>
  <c r="N14" i="11"/>
  <c r="M12" i="21" s="1"/>
  <c r="M14" i="11"/>
  <c r="L12" i="21" s="1"/>
  <c r="L14" i="11"/>
  <c r="I12" i="21" s="1"/>
  <c r="K14" i="11"/>
  <c r="K12" i="21" s="1"/>
  <c r="I14" i="11"/>
  <c r="H12" i="21" s="1"/>
  <c r="H14" i="11"/>
  <c r="G12" i="21" s="1"/>
  <c r="G14" i="11"/>
  <c r="F12" i="21" s="1"/>
  <c r="F14" i="11"/>
  <c r="E12" i="21" s="1"/>
  <c r="E14" i="11"/>
  <c r="D12" i="21" s="1"/>
  <c r="AM13" i="11"/>
  <c r="V13" i="11"/>
  <c r="C13" i="11"/>
  <c r="AM12" i="11"/>
  <c r="V12" i="11"/>
  <c r="N12" i="11"/>
  <c r="M10" i="21" s="1"/>
  <c r="M12" i="11"/>
  <c r="L10" i="21" s="1"/>
  <c r="L12" i="11"/>
  <c r="I10" i="21" s="1"/>
  <c r="K12" i="11"/>
  <c r="K10" i="21" s="1"/>
  <c r="H12" i="11"/>
  <c r="G10" i="21" s="1"/>
  <c r="G12" i="11"/>
  <c r="F10" i="21" s="1"/>
  <c r="F12" i="11"/>
  <c r="E10" i="21" s="1"/>
  <c r="E12" i="11"/>
  <c r="D10" i="21" s="1"/>
  <c r="AM11" i="11"/>
  <c r="V11" i="11"/>
  <c r="C11" i="11"/>
  <c r="AM10" i="11"/>
  <c r="V10" i="11"/>
  <c r="N10" i="11"/>
  <c r="M8" i="21" s="1"/>
  <c r="M10" i="11"/>
  <c r="L8" i="21" s="1"/>
  <c r="L10" i="11"/>
  <c r="I8" i="21" s="1"/>
  <c r="K10" i="11"/>
  <c r="K8" i="21" s="1"/>
  <c r="H10" i="11"/>
  <c r="G8" i="21" s="1"/>
  <c r="G10" i="11"/>
  <c r="F8" i="21" s="1"/>
  <c r="F10" i="11"/>
  <c r="E8" i="21" s="1"/>
  <c r="E10" i="11"/>
  <c r="D8" i="21" s="1"/>
  <c r="AM9" i="11"/>
  <c r="V9" i="11"/>
  <c r="C9" i="11"/>
  <c r="AM8" i="11"/>
  <c r="V8" i="11"/>
  <c r="N8" i="11"/>
  <c r="M6" i="21" s="1"/>
  <c r="M8" i="11"/>
  <c r="L6" i="21" s="1"/>
  <c r="L8" i="11"/>
  <c r="I6" i="21" s="1"/>
  <c r="K8" i="11"/>
  <c r="K6" i="21" s="1"/>
  <c r="I8" i="11"/>
  <c r="H6" i="21" s="1"/>
  <c r="H8" i="11"/>
  <c r="G6" i="21" s="1"/>
  <c r="G8" i="11"/>
  <c r="F6" i="21" s="1"/>
  <c r="F8" i="11"/>
  <c r="E6" i="21" s="1"/>
  <c r="E8" i="11"/>
  <c r="D6" i="21" s="1"/>
  <c r="AM7" i="11"/>
  <c r="V7" i="11"/>
  <c r="C7" i="11"/>
  <c r="AM6" i="11"/>
  <c r="V6" i="11"/>
  <c r="N6" i="11"/>
  <c r="M4" i="21" s="1"/>
  <c r="M6" i="11"/>
  <c r="L4" i="21" s="1"/>
  <c r="L6" i="11"/>
  <c r="I4" i="21" s="1"/>
  <c r="K6" i="11"/>
  <c r="K4" i="21" s="1"/>
  <c r="I6" i="11"/>
  <c r="H4" i="21" s="1"/>
  <c r="H6" i="11"/>
  <c r="G4" i="21" s="1"/>
  <c r="G6" i="11"/>
  <c r="F4" i="21" s="1"/>
  <c r="F6" i="11"/>
  <c r="E4" i="21" s="1"/>
  <c r="E6" i="11"/>
  <c r="D4" i="21" s="1"/>
  <c r="AM5" i="11"/>
  <c r="V5" i="11"/>
  <c r="C5" i="11"/>
  <c r="AM4" i="11"/>
  <c r="V4" i="11"/>
  <c r="N4" i="11"/>
  <c r="M2" i="21" s="1"/>
  <c r="M4" i="11"/>
  <c r="L2" i="21" s="1"/>
  <c r="L4" i="11"/>
  <c r="I2" i="21" s="1"/>
  <c r="K4" i="11"/>
  <c r="K2" i="21" s="1"/>
  <c r="H4" i="11"/>
  <c r="G2" i="21" s="1"/>
  <c r="G4" i="11"/>
  <c r="F2" i="21" s="1"/>
  <c r="F4" i="11"/>
  <c r="E2" i="21" s="1"/>
  <c r="E4" i="11"/>
  <c r="D2" i="21" s="1"/>
  <c r="T212" i="15"/>
  <c r="S212" i="15"/>
  <c r="R212" i="15"/>
  <c r="P212" i="15"/>
  <c r="O212" i="15"/>
  <c r="N212" i="15"/>
  <c r="M212" i="15"/>
  <c r="L212" i="15"/>
  <c r="K212" i="15"/>
  <c r="J212" i="15"/>
  <c r="T211" i="15"/>
  <c r="S211" i="15"/>
  <c r="R211" i="15"/>
  <c r="P211" i="15"/>
  <c r="F102" i="15" s="1"/>
  <c r="F400" i="2" s="1"/>
  <c r="O211" i="15"/>
  <c r="N211" i="15"/>
  <c r="M211" i="15"/>
  <c r="L211" i="15"/>
  <c r="K211" i="15"/>
  <c r="J211" i="15"/>
  <c r="T210" i="15"/>
  <c r="S210" i="15"/>
  <c r="R210" i="15"/>
  <c r="P210" i="15"/>
  <c r="O210" i="15"/>
  <c r="N210" i="15"/>
  <c r="M210" i="15"/>
  <c r="L210" i="15"/>
  <c r="K210" i="15"/>
  <c r="J210" i="15"/>
  <c r="T209" i="15"/>
  <c r="S209" i="15"/>
  <c r="R209" i="15"/>
  <c r="P209" i="15"/>
  <c r="O209" i="15"/>
  <c r="N209" i="15"/>
  <c r="M209" i="15"/>
  <c r="L209" i="15"/>
  <c r="K209" i="15"/>
  <c r="J209" i="15"/>
  <c r="T208" i="15"/>
  <c r="S208" i="15"/>
  <c r="R208" i="15"/>
  <c r="P208" i="15"/>
  <c r="O208" i="15"/>
  <c r="N208" i="15"/>
  <c r="M208" i="15"/>
  <c r="L208" i="15"/>
  <c r="K208" i="15"/>
  <c r="J208" i="15"/>
  <c r="T207" i="15"/>
  <c r="S207" i="15"/>
  <c r="R207" i="15"/>
  <c r="P207" i="15"/>
  <c r="F98" i="15" s="1"/>
  <c r="F396" i="2" s="1"/>
  <c r="O207" i="15"/>
  <c r="N207" i="15"/>
  <c r="M207" i="15"/>
  <c r="L207" i="15"/>
  <c r="K207" i="15"/>
  <c r="J207" i="15"/>
  <c r="T206" i="15"/>
  <c r="S206" i="15"/>
  <c r="R206" i="15"/>
  <c r="P206" i="15"/>
  <c r="O206" i="15"/>
  <c r="F97" i="15" s="1"/>
  <c r="F395" i="2" s="1"/>
  <c r="N206" i="15"/>
  <c r="M206" i="15"/>
  <c r="L206" i="15"/>
  <c r="K206" i="15"/>
  <c r="J206" i="15"/>
  <c r="T205" i="15"/>
  <c r="S205" i="15"/>
  <c r="R205" i="15"/>
  <c r="P205" i="15"/>
  <c r="F96" i="15" s="1"/>
  <c r="F394" i="2" s="1"/>
  <c r="O205" i="15"/>
  <c r="N205" i="15"/>
  <c r="M205" i="15"/>
  <c r="L205" i="15"/>
  <c r="K205" i="15"/>
  <c r="J205" i="15"/>
  <c r="T204" i="15"/>
  <c r="S204" i="15"/>
  <c r="R204" i="15"/>
  <c r="P204" i="15"/>
  <c r="O204" i="15"/>
  <c r="N204" i="15"/>
  <c r="M204" i="15"/>
  <c r="L204" i="15"/>
  <c r="K204" i="15"/>
  <c r="J204" i="15"/>
  <c r="T203" i="15"/>
  <c r="S203" i="15"/>
  <c r="R203" i="15"/>
  <c r="P203" i="15"/>
  <c r="O203" i="15"/>
  <c r="N203" i="15"/>
  <c r="M203" i="15"/>
  <c r="L203" i="15"/>
  <c r="K203" i="15"/>
  <c r="J203" i="15"/>
  <c r="T202" i="15"/>
  <c r="S202" i="15"/>
  <c r="R202" i="15"/>
  <c r="P202" i="15"/>
  <c r="O202" i="15"/>
  <c r="N202" i="15"/>
  <c r="M202" i="15"/>
  <c r="L202" i="15"/>
  <c r="K202" i="15"/>
  <c r="J202" i="15"/>
  <c r="T201" i="15"/>
  <c r="S201" i="15"/>
  <c r="R201" i="15"/>
  <c r="P201" i="15"/>
  <c r="F92" i="15" s="1"/>
  <c r="F390" i="2" s="1"/>
  <c r="O201" i="15"/>
  <c r="N201" i="15"/>
  <c r="M201" i="15"/>
  <c r="L201" i="15"/>
  <c r="K201" i="15"/>
  <c r="J201" i="15"/>
  <c r="T200" i="15"/>
  <c r="S200" i="15"/>
  <c r="R200" i="15"/>
  <c r="P200" i="15"/>
  <c r="O200" i="15"/>
  <c r="N200" i="15"/>
  <c r="M200" i="15"/>
  <c r="L200" i="15"/>
  <c r="K200" i="15"/>
  <c r="J200" i="15"/>
  <c r="T199" i="15"/>
  <c r="S199" i="15"/>
  <c r="R199" i="15"/>
  <c r="P199" i="15"/>
  <c r="O199" i="15"/>
  <c r="N199" i="15"/>
  <c r="M199" i="15"/>
  <c r="L199" i="15"/>
  <c r="K199" i="15"/>
  <c r="J199" i="15"/>
  <c r="T198" i="15"/>
  <c r="S198" i="15"/>
  <c r="R198" i="15"/>
  <c r="P198" i="15"/>
  <c r="O198" i="15"/>
  <c r="N198" i="15"/>
  <c r="M198" i="15"/>
  <c r="L198" i="15"/>
  <c r="K198" i="15"/>
  <c r="J198" i="15"/>
  <c r="T197" i="15"/>
  <c r="S197" i="15"/>
  <c r="R197" i="15"/>
  <c r="P197" i="15"/>
  <c r="F88" i="15" s="1"/>
  <c r="F386" i="2" s="1"/>
  <c r="O197" i="15"/>
  <c r="N197" i="15"/>
  <c r="M197" i="15"/>
  <c r="L197" i="15"/>
  <c r="K197" i="15"/>
  <c r="J197" i="15"/>
  <c r="T196" i="15"/>
  <c r="S196" i="15"/>
  <c r="R196" i="15"/>
  <c r="P196" i="15"/>
  <c r="O196" i="15"/>
  <c r="N196" i="15"/>
  <c r="M196" i="15"/>
  <c r="L196" i="15"/>
  <c r="K196" i="15"/>
  <c r="J196" i="15"/>
  <c r="T195" i="15"/>
  <c r="S195" i="15"/>
  <c r="R195" i="15"/>
  <c r="P195" i="15"/>
  <c r="O195" i="15"/>
  <c r="N195" i="15"/>
  <c r="M195" i="15"/>
  <c r="L195" i="15"/>
  <c r="K195" i="15"/>
  <c r="J195" i="15"/>
  <c r="T194" i="15"/>
  <c r="S194" i="15"/>
  <c r="R194" i="15"/>
  <c r="P194" i="15"/>
  <c r="O194" i="15"/>
  <c r="N194" i="15"/>
  <c r="M194" i="15"/>
  <c r="L194" i="15"/>
  <c r="K194" i="15"/>
  <c r="J194" i="15"/>
  <c r="T193" i="15"/>
  <c r="S193" i="15"/>
  <c r="R193" i="15"/>
  <c r="P193" i="15"/>
  <c r="F84" i="15" s="1"/>
  <c r="F382" i="2" s="1"/>
  <c r="O193" i="15"/>
  <c r="N193" i="15"/>
  <c r="M193" i="15"/>
  <c r="L193" i="15"/>
  <c r="K193" i="15"/>
  <c r="J193" i="15"/>
  <c r="T192" i="15"/>
  <c r="S192" i="15"/>
  <c r="R192" i="15"/>
  <c r="P192" i="15"/>
  <c r="O192" i="15"/>
  <c r="N192" i="15"/>
  <c r="M192" i="15"/>
  <c r="L192" i="15"/>
  <c r="K192" i="15"/>
  <c r="J192" i="15"/>
  <c r="T191" i="15"/>
  <c r="S191" i="15"/>
  <c r="R191" i="15"/>
  <c r="P191" i="15"/>
  <c r="O191" i="15"/>
  <c r="N191" i="15"/>
  <c r="M191" i="15"/>
  <c r="L191" i="15"/>
  <c r="K191" i="15"/>
  <c r="J191" i="15"/>
  <c r="T190" i="15"/>
  <c r="S190" i="15"/>
  <c r="R190" i="15"/>
  <c r="P190" i="15"/>
  <c r="O190" i="15"/>
  <c r="N190" i="15"/>
  <c r="M190" i="15"/>
  <c r="L190" i="15"/>
  <c r="K190" i="15"/>
  <c r="J190" i="15"/>
  <c r="T189" i="15"/>
  <c r="S189" i="15"/>
  <c r="R189" i="15"/>
  <c r="P189" i="15"/>
  <c r="F80" i="15" s="1"/>
  <c r="F378" i="2" s="1"/>
  <c r="O189" i="15"/>
  <c r="N189" i="15"/>
  <c r="M189" i="15"/>
  <c r="L189" i="15"/>
  <c r="K189" i="15"/>
  <c r="J189" i="15"/>
  <c r="T188" i="15"/>
  <c r="S188" i="15"/>
  <c r="R188" i="15"/>
  <c r="P188" i="15"/>
  <c r="O188" i="15"/>
  <c r="N188" i="15"/>
  <c r="M188" i="15"/>
  <c r="L188" i="15"/>
  <c r="K188" i="15"/>
  <c r="J188" i="15"/>
  <c r="T187" i="15"/>
  <c r="S187" i="15"/>
  <c r="R187" i="15"/>
  <c r="P187" i="15"/>
  <c r="O187" i="15"/>
  <c r="N187" i="15"/>
  <c r="M187" i="15"/>
  <c r="L187" i="15"/>
  <c r="K187" i="15"/>
  <c r="J187" i="15"/>
  <c r="T186" i="15"/>
  <c r="S186" i="15"/>
  <c r="R186" i="15"/>
  <c r="P186" i="15"/>
  <c r="O186" i="15"/>
  <c r="N186" i="15"/>
  <c r="M186" i="15"/>
  <c r="L186" i="15"/>
  <c r="K186" i="15"/>
  <c r="J186" i="15"/>
  <c r="T185" i="15"/>
  <c r="S185" i="15"/>
  <c r="R185" i="15"/>
  <c r="P185" i="15"/>
  <c r="F76" i="15" s="1"/>
  <c r="F374" i="2" s="1"/>
  <c r="O185" i="15"/>
  <c r="N185" i="15"/>
  <c r="M185" i="15"/>
  <c r="L185" i="15"/>
  <c r="K185" i="15"/>
  <c r="J185" i="15"/>
  <c r="T184" i="15"/>
  <c r="S184" i="15"/>
  <c r="R184" i="15"/>
  <c r="P184" i="15"/>
  <c r="O184" i="15"/>
  <c r="F75" i="15" s="1"/>
  <c r="F373" i="2" s="1"/>
  <c r="N184" i="15"/>
  <c r="M184" i="15"/>
  <c r="L184" i="15"/>
  <c r="K184" i="15"/>
  <c r="J184" i="15"/>
  <c r="T183" i="15"/>
  <c r="S183" i="15"/>
  <c r="R183" i="15"/>
  <c r="P183" i="15"/>
  <c r="F74" i="15" s="1"/>
  <c r="F372" i="2" s="1"/>
  <c r="O183" i="15"/>
  <c r="N183" i="15"/>
  <c r="M183" i="15"/>
  <c r="L183" i="15"/>
  <c r="K183" i="15"/>
  <c r="J183" i="15"/>
  <c r="T182" i="15"/>
  <c r="S182" i="15"/>
  <c r="R182" i="15"/>
  <c r="P182" i="15"/>
  <c r="O182" i="15"/>
  <c r="N182" i="15"/>
  <c r="M182" i="15"/>
  <c r="L182" i="15"/>
  <c r="K182" i="15"/>
  <c r="J182" i="15"/>
  <c r="T181" i="15"/>
  <c r="S181" i="15"/>
  <c r="R181" i="15"/>
  <c r="P181" i="15"/>
  <c r="F72" i="15" s="1"/>
  <c r="F370" i="2" s="1"/>
  <c r="O181" i="15"/>
  <c r="N181" i="15"/>
  <c r="M181" i="15"/>
  <c r="L181" i="15"/>
  <c r="K181" i="15"/>
  <c r="J181" i="15"/>
  <c r="T180" i="15"/>
  <c r="S180" i="15"/>
  <c r="R180" i="15"/>
  <c r="P180" i="15"/>
  <c r="O180" i="15"/>
  <c r="F71" i="15" s="1"/>
  <c r="F369" i="2" s="1"/>
  <c r="N180" i="15"/>
  <c r="M180" i="15"/>
  <c r="L180" i="15"/>
  <c r="K180" i="15"/>
  <c r="J180" i="15"/>
  <c r="T179" i="15"/>
  <c r="S179" i="15"/>
  <c r="R179" i="15"/>
  <c r="P179" i="15"/>
  <c r="F70" i="15" s="1"/>
  <c r="F368" i="2" s="1"/>
  <c r="O179" i="15"/>
  <c r="N179" i="15"/>
  <c r="M179" i="15"/>
  <c r="L179" i="15"/>
  <c r="K179" i="15"/>
  <c r="J179" i="15"/>
  <c r="T178" i="15"/>
  <c r="S178" i="15"/>
  <c r="R178" i="15"/>
  <c r="P178" i="15"/>
  <c r="O178" i="15"/>
  <c r="N178" i="15"/>
  <c r="M178" i="15"/>
  <c r="L178" i="15"/>
  <c r="K178" i="15"/>
  <c r="J178" i="15"/>
  <c r="T177" i="15"/>
  <c r="S177" i="15"/>
  <c r="R177" i="15"/>
  <c r="P177" i="15"/>
  <c r="F68" i="15" s="1"/>
  <c r="F366" i="2" s="1"/>
  <c r="O177" i="15"/>
  <c r="N177" i="15"/>
  <c r="M177" i="15"/>
  <c r="L177" i="15"/>
  <c r="K177" i="15"/>
  <c r="J177" i="15"/>
  <c r="T176" i="15"/>
  <c r="S176" i="15"/>
  <c r="R176" i="15"/>
  <c r="P176" i="15"/>
  <c r="O176" i="15"/>
  <c r="F67" i="15" s="1"/>
  <c r="F365" i="2" s="1"/>
  <c r="N176" i="15"/>
  <c r="M176" i="15"/>
  <c r="L176" i="15"/>
  <c r="K176" i="15"/>
  <c r="J176" i="15"/>
  <c r="T175" i="15"/>
  <c r="S175" i="15"/>
  <c r="R175" i="15"/>
  <c r="P175" i="15"/>
  <c r="F66" i="15" s="1"/>
  <c r="F364" i="2" s="1"/>
  <c r="O175" i="15"/>
  <c r="N175" i="15"/>
  <c r="M175" i="15"/>
  <c r="L175" i="15"/>
  <c r="K175" i="15"/>
  <c r="J175" i="15"/>
  <c r="T174" i="15"/>
  <c r="S174" i="15"/>
  <c r="R174" i="15"/>
  <c r="P174" i="15"/>
  <c r="O174" i="15"/>
  <c r="N174" i="15"/>
  <c r="M174" i="15"/>
  <c r="L174" i="15"/>
  <c r="K174" i="15"/>
  <c r="J174" i="15"/>
  <c r="T173" i="15"/>
  <c r="S173" i="15"/>
  <c r="R173" i="15"/>
  <c r="P173" i="15"/>
  <c r="O173" i="15"/>
  <c r="N173" i="15"/>
  <c r="M173" i="15"/>
  <c r="L173" i="15"/>
  <c r="K173" i="15"/>
  <c r="J173" i="15"/>
  <c r="T172" i="15"/>
  <c r="S172" i="15"/>
  <c r="R172" i="15"/>
  <c r="P172" i="15"/>
  <c r="O172" i="15"/>
  <c r="N172" i="15"/>
  <c r="M172" i="15"/>
  <c r="L172" i="15"/>
  <c r="K172" i="15"/>
  <c r="J172" i="15"/>
  <c r="T171" i="15"/>
  <c r="S171" i="15"/>
  <c r="R171" i="15"/>
  <c r="P171" i="15"/>
  <c r="F62" i="15" s="1"/>
  <c r="F360" i="2" s="1"/>
  <c r="O171" i="15"/>
  <c r="N171" i="15"/>
  <c r="M171" i="15"/>
  <c r="L171" i="15"/>
  <c r="K171" i="15"/>
  <c r="J171" i="15"/>
  <c r="T170" i="15"/>
  <c r="S170" i="15"/>
  <c r="R170" i="15"/>
  <c r="P170" i="15"/>
  <c r="O170" i="15"/>
  <c r="N170" i="15"/>
  <c r="M170" i="15"/>
  <c r="L170" i="15"/>
  <c r="K170" i="15"/>
  <c r="J170" i="15"/>
  <c r="T169" i="15"/>
  <c r="S169" i="15"/>
  <c r="R169" i="15"/>
  <c r="P169" i="15"/>
  <c r="O169" i="15"/>
  <c r="N169" i="15"/>
  <c r="M169" i="15"/>
  <c r="L169" i="15"/>
  <c r="K169" i="15"/>
  <c r="J169" i="15"/>
  <c r="T168" i="15"/>
  <c r="S168" i="15"/>
  <c r="R168" i="15"/>
  <c r="P168" i="15"/>
  <c r="O168" i="15"/>
  <c r="N168" i="15"/>
  <c r="M168" i="15"/>
  <c r="L168" i="15"/>
  <c r="K168" i="15"/>
  <c r="J168" i="15"/>
  <c r="T167" i="15"/>
  <c r="S167" i="15"/>
  <c r="R167" i="15"/>
  <c r="P167" i="15"/>
  <c r="F58" i="15" s="1"/>
  <c r="F356" i="2" s="1"/>
  <c r="O167" i="15"/>
  <c r="N167" i="15"/>
  <c r="M167" i="15"/>
  <c r="L167" i="15"/>
  <c r="K167" i="15"/>
  <c r="J167" i="15"/>
  <c r="T166" i="15"/>
  <c r="S166" i="15"/>
  <c r="R166" i="15"/>
  <c r="P166" i="15"/>
  <c r="O166" i="15"/>
  <c r="N166" i="15"/>
  <c r="M166" i="15"/>
  <c r="L166" i="15"/>
  <c r="K166" i="15"/>
  <c r="J166" i="15"/>
  <c r="T165" i="15"/>
  <c r="S165" i="15"/>
  <c r="R165" i="15"/>
  <c r="P165" i="15"/>
  <c r="O165" i="15"/>
  <c r="N165" i="15"/>
  <c r="M165" i="15"/>
  <c r="L165" i="15"/>
  <c r="K165" i="15"/>
  <c r="J165" i="15"/>
  <c r="T164" i="15"/>
  <c r="S164" i="15"/>
  <c r="R164" i="15"/>
  <c r="P164" i="15"/>
  <c r="O164" i="15"/>
  <c r="N164" i="15"/>
  <c r="M164" i="15"/>
  <c r="L164" i="15"/>
  <c r="K164" i="15"/>
  <c r="J164" i="15"/>
  <c r="T163" i="15"/>
  <c r="S163" i="15"/>
  <c r="R163" i="15"/>
  <c r="P163" i="15"/>
  <c r="F54" i="15" s="1"/>
  <c r="F352" i="2" s="1"/>
  <c r="O163" i="15"/>
  <c r="N163" i="15"/>
  <c r="M163" i="15"/>
  <c r="L163" i="15"/>
  <c r="K163" i="15"/>
  <c r="J163" i="15"/>
  <c r="T162" i="15"/>
  <c r="S162" i="15"/>
  <c r="R162" i="15"/>
  <c r="P162" i="15"/>
  <c r="O162" i="15"/>
  <c r="N162" i="15"/>
  <c r="M162" i="15"/>
  <c r="L162" i="15"/>
  <c r="K162" i="15"/>
  <c r="J162" i="15"/>
  <c r="T161" i="15"/>
  <c r="S161" i="15"/>
  <c r="R161" i="15"/>
  <c r="P161" i="15"/>
  <c r="F52" i="15" s="1"/>
  <c r="F350" i="2" s="1"/>
  <c r="O161" i="15"/>
  <c r="N161" i="15"/>
  <c r="M161" i="15"/>
  <c r="L161" i="15"/>
  <c r="K161" i="15"/>
  <c r="J161" i="15"/>
  <c r="T160" i="15"/>
  <c r="S160" i="15"/>
  <c r="R160" i="15"/>
  <c r="P160" i="15"/>
  <c r="O160" i="15"/>
  <c r="N160" i="15"/>
  <c r="M160" i="15"/>
  <c r="L160" i="15"/>
  <c r="K160" i="15"/>
  <c r="J160" i="15"/>
  <c r="T159" i="15"/>
  <c r="S159" i="15"/>
  <c r="R159" i="15"/>
  <c r="P159" i="15"/>
  <c r="F50" i="15" s="1"/>
  <c r="F348" i="2" s="1"/>
  <c r="O159" i="15"/>
  <c r="N159" i="15"/>
  <c r="M159" i="15"/>
  <c r="L159" i="15"/>
  <c r="K159" i="15"/>
  <c r="J159" i="15"/>
  <c r="T158" i="15"/>
  <c r="S158" i="15"/>
  <c r="R158" i="15"/>
  <c r="P158" i="15"/>
  <c r="O158" i="15"/>
  <c r="N158" i="15"/>
  <c r="M158" i="15"/>
  <c r="L158" i="15"/>
  <c r="K158" i="15"/>
  <c r="J158" i="15"/>
  <c r="T157" i="15"/>
  <c r="S157" i="15"/>
  <c r="R157" i="15"/>
  <c r="P157" i="15"/>
  <c r="O157" i="15"/>
  <c r="N157" i="15"/>
  <c r="M157" i="15"/>
  <c r="L157" i="15"/>
  <c r="K157" i="15"/>
  <c r="J157" i="15"/>
  <c r="T156" i="15"/>
  <c r="S156" i="15"/>
  <c r="R156" i="15"/>
  <c r="P156" i="15"/>
  <c r="O156" i="15"/>
  <c r="N156" i="15"/>
  <c r="M156" i="15"/>
  <c r="L156" i="15"/>
  <c r="K156" i="15"/>
  <c r="J156" i="15"/>
  <c r="T155" i="15"/>
  <c r="S155" i="15"/>
  <c r="R155" i="15"/>
  <c r="P155" i="15"/>
  <c r="F46" i="15" s="1"/>
  <c r="F344" i="2" s="1"/>
  <c r="O155" i="15"/>
  <c r="N155" i="15"/>
  <c r="M155" i="15"/>
  <c r="L155" i="15"/>
  <c r="K155" i="15"/>
  <c r="J155" i="15"/>
  <c r="T154" i="15"/>
  <c r="S154" i="15"/>
  <c r="R154" i="15"/>
  <c r="P154" i="15"/>
  <c r="O154" i="15"/>
  <c r="N154" i="15"/>
  <c r="M154" i="15"/>
  <c r="L154" i="15"/>
  <c r="K154" i="15"/>
  <c r="J154" i="15"/>
  <c r="T153" i="15"/>
  <c r="S153" i="15"/>
  <c r="R153" i="15"/>
  <c r="P153" i="15"/>
  <c r="O153" i="15"/>
  <c r="N153" i="15"/>
  <c r="M153" i="15"/>
  <c r="L153" i="15"/>
  <c r="K153" i="15"/>
  <c r="J153" i="15"/>
  <c r="T152" i="15"/>
  <c r="S152" i="15"/>
  <c r="R152" i="15"/>
  <c r="P152" i="15"/>
  <c r="O152" i="15"/>
  <c r="N152" i="15"/>
  <c r="M152" i="15"/>
  <c r="L152" i="15"/>
  <c r="K152" i="15"/>
  <c r="J152" i="15"/>
  <c r="T151" i="15"/>
  <c r="S151" i="15"/>
  <c r="R151" i="15"/>
  <c r="P151" i="15"/>
  <c r="F42" i="15" s="1"/>
  <c r="F340" i="2" s="1"/>
  <c r="O151" i="15"/>
  <c r="N151" i="15"/>
  <c r="M151" i="15"/>
  <c r="L151" i="15"/>
  <c r="K151" i="15"/>
  <c r="J151" i="15"/>
  <c r="T150" i="15"/>
  <c r="S150" i="15"/>
  <c r="R150" i="15"/>
  <c r="P150" i="15"/>
  <c r="O150" i="15"/>
  <c r="F41" i="15" s="1"/>
  <c r="F339" i="2" s="1"/>
  <c r="N150" i="15"/>
  <c r="M150" i="15"/>
  <c r="L150" i="15"/>
  <c r="K150" i="15"/>
  <c r="J150" i="15"/>
  <c r="T149" i="15"/>
  <c r="S149" i="15"/>
  <c r="R149" i="15"/>
  <c r="P149" i="15"/>
  <c r="O149" i="15"/>
  <c r="N149" i="15"/>
  <c r="M149" i="15"/>
  <c r="L149" i="15"/>
  <c r="K149" i="15"/>
  <c r="J149" i="15"/>
  <c r="T148" i="15"/>
  <c r="S148" i="15"/>
  <c r="R148" i="15"/>
  <c r="P148" i="15"/>
  <c r="O148" i="15"/>
  <c r="N148" i="15"/>
  <c r="M148" i="15"/>
  <c r="L148" i="15"/>
  <c r="K148" i="15"/>
  <c r="J148" i="15"/>
  <c r="T147" i="15"/>
  <c r="S147" i="15"/>
  <c r="R147" i="15"/>
  <c r="P147" i="15"/>
  <c r="F38" i="15" s="1"/>
  <c r="F336" i="2" s="1"/>
  <c r="O147" i="15"/>
  <c r="N147" i="15"/>
  <c r="M147" i="15"/>
  <c r="L147" i="15"/>
  <c r="K147" i="15"/>
  <c r="J147" i="15"/>
  <c r="T146" i="15"/>
  <c r="S146" i="15"/>
  <c r="R146" i="15"/>
  <c r="P146" i="15"/>
  <c r="O146" i="15"/>
  <c r="N146" i="15"/>
  <c r="M146" i="15"/>
  <c r="L146" i="15"/>
  <c r="K146" i="15"/>
  <c r="J146" i="15"/>
  <c r="T145" i="15"/>
  <c r="S145" i="15"/>
  <c r="R145" i="15"/>
  <c r="P145" i="15"/>
  <c r="F36" i="15" s="1"/>
  <c r="F334" i="2" s="1"/>
  <c r="O145" i="15"/>
  <c r="N145" i="15"/>
  <c r="M145" i="15"/>
  <c r="L145" i="15"/>
  <c r="K145" i="15"/>
  <c r="J145" i="15"/>
  <c r="T144" i="15"/>
  <c r="S144" i="15"/>
  <c r="R144" i="15"/>
  <c r="P144" i="15"/>
  <c r="O144" i="15"/>
  <c r="N144" i="15"/>
  <c r="M144" i="15"/>
  <c r="L144" i="15"/>
  <c r="K144" i="15"/>
  <c r="J144" i="15"/>
  <c r="T143" i="15"/>
  <c r="S143" i="15"/>
  <c r="R143" i="15"/>
  <c r="P143" i="15"/>
  <c r="F34" i="15" s="1"/>
  <c r="F332" i="2" s="1"/>
  <c r="O143" i="15"/>
  <c r="N143" i="15"/>
  <c r="M143" i="15"/>
  <c r="L143" i="15"/>
  <c r="K143" i="15"/>
  <c r="J143" i="15"/>
  <c r="T142" i="15"/>
  <c r="S142" i="15"/>
  <c r="R142" i="15"/>
  <c r="P142" i="15"/>
  <c r="O142" i="15"/>
  <c r="N142" i="15"/>
  <c r="M142" i="15"/>
  <c r="L142" i="15"/>
  <c r="K142" i="15"/>
  <c r="J142" i="15"/>
  <c r="T141" i="15"/>
  <c r="S141" i="15"/>
  <c r="R141" i="15"/>
  <c r="P141" i="15"/>
  <c r="O141" i="15"/>
  <c r="N141" i="15"/>
  <c r="M141" i="15"/>
  <c r="L141" i="15"/>
  <c r="K141" i="15"/>
  <c r="J141" i="15"/>
  <c r="T140" i="15"/>
  <c r="S140" i="15"/>
  <c r="R140" i="15"/>
  <c r="P140" i="15"/>
  <c r="O140" i="15"/>
  <c r="N140" i="15"/>
  <c r="M140" i="15"/>
  <c r="L140" i="15"/>
  <c r="K140" i="15"/>
  <c r="J140" i="15"/>
  <c r="T139" i="15"/>
  <c r="S139" i="15"/>
  <c r="R139" i="15"/>
  <c r="P139" i="15"/>
  <c r="F30" i="15" s="1"/>
  <c r="F328" i="2" s="1"/>
  <c r="O139" i="15"/>
  <c r="N139" i="15"/>
  <c r="M139" i="15"/>
  <c r="L139" i="15"/>
  <c r="K139" i="15"/>
  <c r="J139" i="15"/>
  <c r="T138" i="15"/>
  <c r="S138" i="15"/>
  <c r="R138" i="15"/>
  <c r="P138" i="15"/>
  <c r="O138" i="15"/>
  <c r="N138" i="15"/>
  <c r="M138" i="15"/>
  <c r="L138" i="15"/>
  <c r="K138" i="15"/>
  <c r="J138" i="15"/>
  <c r="T137" i="15"/>
  <c r="S137" i="15"/>
  <c r="R137" i="15"/>
  <c r="P137" i="15"/>
  <c r="O137" i="15"/>
  <c r="N137" i="15"/>
  <c r="M137" i="15"/>
  <c r="L137" i="15"/>
  <c r="K137" i="15"/>
  <c r="J137" i="15"/>
  <c r="T136" i="15"/>
  <c r="S136" i="15"/>
  <c r="R136" i="15"/>
  <c r="P136" i="15"/>
  <c r="O136" i="15"/>
  <c r="N136" i="15"/>
  <c r="M136" i="15"/>
  <c r="L136" i="15"/>
  <c r="K136" i="15"/>
  <c r="J136" i="15"/>
  <c r="T135" i="15"/>
  <c r="S135" i="15"/>
  <c r="R135" i="15"/>
  <c r="P135" i="15"/>
  <c r="F26" i="15" s="1"/>
  <c r="F324" i="2" s="1"/>
  <c r="O135" i="15"/>
  <c r="N135" i="15"/>
  <c r="M135" i="15"/>
  <c r="L135" i="15"/>
  <c r="K135" i="15"/>
  <c r="J135" i="15"/>
  <c r="T134" i="15"/>
  <c r="S134" i="15"/>
  <c r="R134" i="15"/>
  <c r="P134" i="15"/>
  <c r="O134" i="15"/>
  <c r="N134" i="15"/>
  <c r="M134" i="15"/>
  <c r="L134" i="15"/>
  <c r="K134" i="15"/>
  <c r="J134" i="15"/>
  <c r="T133" i="15"/>
  <c r="S133" i="15"/>
  <c r="R133" i="15"/>
  <c r="P133" i="15"/>
  <c r="O133" i="15"/>
  <c r="N133" i="15"/>
  <c r="M133" i="15"/>
  <c r="L133" i="15"/>
  <c r="K133" i="15"/>
  <c r="J133" i="15"/>
  <c r="T132" i="15"/>
  <c r="S132" i="15"/>
  <c r="R132" i="15"/>
  <c r="P132" i="15"/>
  <c r="O132" i="15"/>
  <c r="N132" i="15"/>
  <c r="M132" i="15"/>
  <c r="L132" i="15"/>
  <c r="K132" i="15"/>
  <c r="J132" i="15"/>
  <c r="T131" i="15"/>
  <c r="S131" i="15"/>
  <c r="R131" i="15"/>
  <c r="P131" i="15"/>
  <c r="F22" i="15" s="1"/>
  <c r="F320" i="2" s="1"/>
  <c r="O131" i="15"/>
  <c r="N131" i="15"/>
  <c r="M131" i="15"/>
  <c r="L131" i="15"/>
  <c r="K131" i="15"/>
  <c r="J131" i="15"/>
  <c r="T130" i="15"/>
  <c r="S130" i="15"/>
  <c r="R130" i="15"/>
  <c r="P130" i="15"/>
  <c r="O130" i="15"/>
  <c r="N130" i="15"/>
  <c r="M130" i="15"/>
  <c r="L130" i="15"/>
  <c r="K130" i="15"/>
  <c r="J130" i="15"/>
  <c r="T129" i="15"/>
  <c r="S129" i="15"/>
  <c r="R129" i="15"/>
  <c r="P129" i="15"/>
  <c r="F20" i="15" s="1"/>
  <c r="F318" i="2" s="1"/>
  <c r="O129" i="15"/>
  <c r="N129" i="15"/>
  <c r="M129" i="15"/>
  <c r="L129" i="15"/>
  <c r="K129" i="15"/>
  <c r="J129" i="15"/>
  <c r="T128" i="15"/>
  <c r="S128" i="15"/>
  <c r="R128" i="15"/>
  <c r="P128" i="15"/>
  <c r="O128" i="15"/>
  <c r="F19" i="15" s="1"/>
  <c r="F317" i="2" s="1"/>
  <c r="N128" i="15"/>
  <c r="M128" i="15"/>
  <c r="L128" i="15"/>
  <c r="K128" i="15"/>
  <c r="J128" i="15"/>
  <c r="T127" i="15"/>
  <c r="S127" i="15"/>
  <c r="R127" i="15"/>
  <c r="P127" i="15"/>
  <c r="F18" i="15" s="1"/>
  <c r="F316" i="2" s="1"/>
  <c r="O127" i="15"/>
  <c r="N127" i="15"/>
  <c r="M127" i="15"/>
  <c r="L127" i="15"/>
  <c r="K127" i="15"/>
  <c r="J127" i="15"/>
  <c r="T126" i="15"/>
  <c r="S126" i="15"/>
  <c r="R126" i="15"/>
  <c r="P126" i="15"/>
  <c r="O126" i="15"/>
  <c r="N126" i="15"/>
  <c r="M126" i="15"/>
  <c r="L126" i="15"/>
  <c r="K126" i="15"/>
  <c r="J126" i="15"/>
  <c r="T125" i="15"/>
  <c r="S125" i="15"/>
  <c r="R125" i="15"/>
  <c r="P125" i="15"/>
  <c r="O125" i="15"/>
  <c r="N125" i="15"/>
  <c r="M125" i="15"/>
  <c r="L125" i="15"/>
  <c r="K125" i="15"/>
  <c r="J125" i="15"/>
  <c r="T124" i="15"/>
  <c r="S124" i="15"/>
  <c r="R124" i="15"/>
  <c r="P124" i="15"/>
  <c r="O124" i="15"/>
  <c r="N124" i="15"/>
  <c r="M124" i="15"/>
  <c r="L124" i="15"/>
  <c r="K124" i="15"/>
  <c r="J124" i="15"/>
  <c r="T123" i="15"/>
  <c r="S123" i="15"/>
  <c r="R123" i="15"/>
  <c r="P123" i="15"/>
  <c r="F14" i="15" s="1"/>
  <c r="F312" i="2" s="1"/>
  <c r="O123" i="15"/>
  <c r="N123" i="15"/>
  <c r="M123" i="15"/>
  <c r="L123" i="15"/>
  <c r="K123" i="15"/>
  <c r="J123" i="15"/>
  <c r="T122" i="15"/>
  <c r="S122" i="15"/>
  <c r="R122" i="15"/>
  <c r="P122" i="15"/>
  <c r="O122" i="15"/>
  <c r="N122" i="15"/>
  <c r="M122" i="15"/>
  <c r="L122" i="15"/>
  <c r="K122" i="15"/>
  <c r="J122" i="15"/>
  <c r="T121" i="15"/>
  <c r="S121" i="15"/>
  <c r="R121" i="15"/>
  <c r="P121" i="15"/>
  <c r="F12" i="15" s="1"/>
  <c r="F310" i="2" s="1"/>
  <c r="O121" i="15"/>
  <c r="N121" i="15"/>
  <c r="M121" i="15"/>
  <c r="L121" i="15"/>
  <c r="K121" i="15"/>
  <c r="J121" i="15"/>
  <c r="T120" i="15"/>
  <c r="S120" i="15"/>
  <c r="R120" i="15"/>
  <c r="P120" i="15"/>
  <c r="O120" i="15"/>
  <c r="N120" i="15"/>
  <c r="M120" i="15"/>
  <c r="L120" i="15"/>
  <c r="K120" i="15"/>
  <c r="J120" i="15"/>
  <c r="T119" i="15"/>
  <c r="S119" i="15"/>
  <c r="R119" i="15"/>
  <c r="P119" i="15"/>
  <c r="F10" i="15" s="1"/>
  <c r="F308" i="2" s="1"/>
  <c r="O119" i="15"/>
  <c r="N119" i="15"/>
  <c r="M119" i="15"/>
  <c r="L119" i="15"/>
  <c r="K119" i="15"/>
  <c r="J119" i="15"/>
  <c r="T118" i="15"/>
  <c r="S118" i="15"/>
  <c r="R118" i="15"/>
  <c r="P118" i="15"/>
  <c r="O118" i="15"/>
  <c r="N118" i="15"/>
  <c r="M118" i="15"/>
  <c r="L118" i="15"/>
  <c r="K118" i="15"/>
  <c r="J118" i="15"/>
  <c r="T117" i="15"/>
  <c r="S117" i="15"/>
  <c r="R117" i="15"/>
  <c r="P117" i="15"/>
  <c r="F8" i="15" s="1"/>
  <c r="F306" i="2" s="1"/>
  <c r="O117" i="15"/>
  <c r="N117" i="15"/>
  <c r="M117" i="15"/>
  <c r="L117" i="15"/>
  <c r="K117" i="15"/>
  <c r="J117" i="15"/>
  <c r="T116" i="15"/>
  <c r="S116" i="15"/>
  <c r="R116" i="15"/>
  <c r="P116" i="15"/>
  <c r="O116" i="15"/>
  <c r="N116" i="15"/>
  <c r="M116" i="15"/>
  <c r="L116" i="15"/>
  <c r="K116" i="15"/>
  <c r="J116" i="15"/>
  <c r="T115" i="15"/>
  <c r="S115" i="15"/>
  <c r="R115" i="15"/>
  <c r="P115" i="15"/>
  <c r="F6" i="15" s="1"/>
  <c r="F304" i="2" s="1"/>
  <c r="O115" i="15"/>
  <c r="N115" i="15"/>
  <c r="M115" i="15"/>
  <c r="L115" i="15"/>
  <c r="K115" i="15"/>
  <c r="J115" i="15"/>
  <c r="T114" i="15"/>
  <c r="S114" i="15"/>
  <c r="R114" i="15"/>
  <c r="P114" i="15"/>
  <c r="O114" i="15"/>
  <c r="N114" i="15"/>
  <c r="M114" i="15"/>
  <c r="L114" i="15"/>
  <c r="K114" i="15"/>
  <c r="J114" i="15"/>
  <c r="T113" i="15"/>
  <c r="S113" i="15"/>
  <c r="R113" i="15"/>
  <c r="P113" i="15"/>
  <c r="F4" i="15" s="1"/>
  <c r="F302" i="2" s="1"/>
  <c r="O113" i="15"/>
  <c r="N113" i="15"/>
  <c r="M113" i="15"/>
  <c r="L113" i="15"/>
  <c r="K113" i="15"/>
  <c r="J113" i="15"/>
  <c r="L111" i="15"/>
  <c r="K111" i="15"/>
  <c r="J111" i="15"/>
  <c r="W103" i="15"/>
  <c r="G103" i="15"/>
  <c r="F103" i="15"/>
  <c r="F401" i="2" s="1"/>
  <c r="D103" i="15"/>
  <c r="E401" i="2" s="1"/>
  <c r="M401" i="2" s="1"/>
  <c r="C103" i="15"/>
  <c r="B103" i="15" s="1"/>
  <c r="K401" i="2" s="1"/>
  <c r="B401" i="2" s="1"/>
  <c r="C401" i="2" s="1"/>
  <c r="W102" i="15"/>
  <c r="G102" i="15"/>
  <c r="D102" i="15"/>
  <c r="E400" i="2" s="1"/>
  <c r="M400" i="2" s="1"/>
  <c r="C102" i="15"/>
  <c r="B102" i="15" s="1"/>
  <c r="K400" i="2" s="1"/>
  <c r="B400" i="2" s="1"/>
  <c r="C400" i="2" s="1"/>
  <c r="W101" i="15"/>
  <c r="G101" i="15"/>
  <c r="F101" i="15"/>
  <c r="F399" i="2" s="1"/>
  <c r="D101" i="15"/>
  <c r="E399" i="2" s="1"/>
  <c r="M399" i="2" s="1"/>
  <c r="C101" i="15"/>
  <c r="B101" i="15" s="1"/>
  <c r="K399" i="2" s="1"/>
  <c r="B399" i="2" s="1"/>
  <c r="C399" i="2" s="1"/>
  <c r="W100" i="15"/>
  <c r="G100" i="15"/>
  <c r="D100" i="15"/>
  <c r="E398" i="2" s="1"/>
  <c r="M398" i="2" s="1"/>
  <c r="C100" i="15"/>
  <c r="B100" i="15" s="1"/>
  <c r="K398" i="2" s="1"/>
  <c r="B398" i="2" s="1"/>
  <c r="C398" i="2" s="1"/>
  <c r="W99" i="15"/>
  <c r="G99" i="15"/>
  <c r="F99" i="15"/>
  <c r="F397" i="2" s="1"/>
  <c r="D99" i="15"/>
  <c r="E397" i="2" s="1"/>
  <c r="M397" i="2" s="1"/>
  <c r="C99" i="15"/>
  <c r="B99" i="15" s="1"/>
  <c r="K397" i="2" s="1"/>
  <c r="B397" i="2" s="1"/>
  <c r="C397" i="2" s="1"/>
  <c r="W98" i="15"/>
  <c r="G98" i="15"/>
  <c r="D98" i="15"/>
  <c r="E396" i="2" s="1"/>
  <c r="M396" i="2" s="1"/>
  <c r="C98" i="15"/>
  <c r="B98" i="15"/>
  <c r="K396" i="2" s="1"/>
  <c r="B396" i="2" s="1"/>
  <c r="C396" i="2" s="1"/>
  <c r="W97" i="15"/>
  <c r="G97" i="15"/>
  <c r="D97" i="15"/>
  <c r="E395" i="2" s="1"/>
  <c r="M395" i="2" s="1"/>
  <c r="C97" i="15"/>
  <c r="B97" i="15" s="1"/>
  <c r="K395" i="2" s="1"/>
  <c r="B395" i="2" s="1"/>
  <c r="C395" i="2" s="1"/>
  <c r="W96" i="15"/>
  <c r="G96" i="15"/>
  <c r="D96" i="15"/>
  <c r="E394" i="2" s="1"/>
  <c r="M394" i="2" s="1"/>
  <c r="C96" i="15"/>
  <c r="B96" i="15" s="1"/>
  <c r="K394" i="2" s="1"/>
  <c r="B394" i="2" s="1"/>
  <c r="C394" i="2" s="1"/>
  <c r="W95" i="15"/>
  <c r="G95" i="15"/>
  <c r="F95" i="15"/>
  <c r="F393" i="2" s="1"/>
  <c r="D95" i="15"/>
  <c r="E393" i="2" s="1"/>
  <c r="M393" i="2" s="1"/>
  <c r="C95" i="15"/>
  <c r="B95" i="15" s="1"/>
  <c r="K393" i="2" s="1"/>
  <c r="B393" i="2" s="1"/>
  <c r="C393" i="2" s="1"/>
  <c r="W94" i="15"/>
  <c r="G94" i="15"/>
  <c r="D94" i="15"/>
  <c r="E392" i="2" s="1"/>
  <c r="M392" i="2" s="1"/>
  <c r="C94" i="15"/>
  <c r="B94" i="15" s="1"/>
  <c r="K392" i="2" s="1"/>
  <c r="B392" i="2" s="1"/>
  <c r="C392" i="2" s="1"/>
  <c r="W93" i="15"/>
  <c r="G93" i="15"/>
  <c r="F93" i="15"/>
  <c r="F391" i="2" s="1"/>
  <c r="D93" i="15"/>
  <c r="E391" i="2" s="1"/>
  <c r="M391" i="2" s="1"/>
  <c r="C93" i="15"/>
  <c r="B93" i="15" s="1"/>
  <c r="K391" i="2" s="1"/>
  <c r="B391" i="2" s="1"/>
  <c r="C391" i="2" s="1"/>
  <c r="W92" i="15"/>
  <c r="G92" i="15"/>
  <c r="D92" i="15"/>
  <c r="E390" i="2" s="1"/>
  <c r="M390" i="2" s="1"/>
  <c r="C92" i="15"/>
  <c r="B92" i="15" s="1"/>
  <c r="K390" i="2" s="1"/>
  <c r="B390" i="2" s="1"/>
  <c r="C390" i="2" s="1"/>
  <c r="W91" i="15"/>
  <c r="G91" i="15"/>
  <c r="F91" i="15"/>
  <c r="F389" i="2" s="1"/>
  <c r="D91" i="15"/>
  <c r="E389" i="2" s="1"/>
  <c r="M389" i="2" s="1"/>
  <c r="C91" i="15"/>
  <c r="B91" i="15" s="1"/>
  <c r="K389" i="2" s="1"/>
  <c r="B389" i="2" s="1"/>
  <c r="C389" i="2" s="1"/>
  <c r="W90" i="15"/>
  <c r="G90" i="15"/>
  <c r="D90" i="15"/>
  <c r="E388" i="2" s="1"/>
  <c r="M388" i="2" s="1"/>
  <c r="C90" i="15"/>
  <c r="B90" i="15" s="1"/>
  <c r="K388" i="2" s="1"/>
  <c r="B388" i="2" s="1"/>
  <c r="C388" i="2" s="1"/>
  <c r="W89" i="15"/>
  <c r="G89" i="15"/>
  <c r="F89" i="15"/>
  <c r="F387" i="2" s="1"/>
  <c r="D89" i="15"/>
  <c r="E387" i="2" s="1"/>
  <c r="M387" i="2" s="1"/>
  <c r="C89" i="15"/>
  <c r="B89" i="15" s="1"/>
  <c r="K387" i="2" s="1"/>
  <c r="B387" i="2" s="1"/>
  <c r="C387" i="2" s="1"/>
  <c r="W88" i="15"/>
  <c r="G88" i="15"/>
  <c r="D88" i="15"/>
  <c r="E386" i="2" s="1"/>
  <c r="M386" i="2" s="1"/>
  <c r="C88" i="15"/>
  <c r="B88" i="15" s="1"/>
  <c r="K386" i="2" s="1"/>
  <c r="B386" i="2" s="1"/>
  <c r="C386" i="2" s="1"/>
  <c r="W87" i="15"/>
  <c r="G87" i="15"/>
  <c r="F87" i="15"/>
  <c r="F385" i="2" s="1"/>
  <c r="D87" i="15"/>
  <c r="E385" i="2" s="1"/>
  <c r="M385" i="2" s="1"/>
  <c r="C87" i="15"/>
  <c r="B87" i="15" s="1"/>
  <c r="K385" i="2" s="1"/>
  <c r="B385" i="2" s="1"/>
  <c r="C385" i="2" s="1"/>
  <c r="W86" i="15"/>
  <c r="G86" i="15"/>
  <c r="D86" i="15"/>
  <c r="E384" i="2" s="1"/>
  <c r="M384" i="2" s="1"/>
  <c r="C86" i="15"/>
  <c r="B86" i="15" s="1"/>
  <c r="K384" i="2" s="1"/>
  <c r="B384" i="2" s="1"/>
  <c r="C384" i="2" s="1"/>
  <c r="W85" i="15"/>
  <c r="G85" i="15"/>
  <c r="F85" i="15"/>
  <c r="F383" i="2" s="1"/>
  <c r="D85" i="15"/>
  <c r="E383" i="2" s="1"/>
  <c r="M383" i="2" s="1"/>
  <c r="C85" i="15"/>
  <c r="B85" i="15" s="1"/>
  <c r="K383" i="2" s="1"/>
  <c r="B383" i="2" s="1"/>
  <c r="C383" i="2" s="1"/>
  <c r="W84" i="15"/>
  <c r="G84" i="15"/>
  <c r="D84" i="15"/>
  <c r="E382" i="2" s="1"/>
  <c r="M382" i="2" s="1"/>
  <c r="C84" i="15"/>
  <c r="B84" i="15" s="1"/>
  <c r="K382" i="2" s="1"/>
  <c r="B382" i="2" s="1"/>
  <c r="C382" i="2" s="1"/>
  <c r="W83" i="15"/>
  <c r="G83" i="15"/>
  <c r="F83" i="15"/>
  <c r="F381" i="2" s="1"/>
  <c r="D83" i="15"/>
  <c r="E381" i="2" s="1"/>
  <c r="M381" i="2" s="1"/>
  <c r="C83" i="15"/>
  <c r="B83" i="15" s="1"/>
  <c r="K381" i="2" s="1"/>
  <c r="B381" i="2" s="1"/>
  <c r="C381" i="2" s="1"/>
  <c r="W82" i="15"/>
  <c r="G82" i="15"/>
  <c r="D82" i="15"/>
  <c r="E380" i="2" s="1"/>
  <c r="M380" i="2" s="1"/>
  <c r="C82" i="15"/>
  <c r="B82" i="15" s="1"/>
  <c r="K380" i="2" s="1"/>
  <c r="B380" i="2" s="1"/>
  <c r="C380" i="2" s="1"/>
  <c r="W81" i="15"/>
  <c r="G81" i="15"/>
  <c r="F81" i="15"/>
  <c r="F379" i="2" s="1"/>
  <c r="D81" i="15"/>
  <c r="E379" i="2" s="1"/>
  <c r="M379" i="2" s="1"/>
  <c r="C81" i="15"/>
  <c r="B81" i="15" s="1"/>
  <c r="K379" i="2" s="1"/>
  <c r="B379" i="2" s="1"/>
  <c r="C379" i="2" s="1"/>
  <c r="W80" i="15"/>
  <c r="G80" i="15"/>
  <c r="D80" i="15"/>
  <c r="E378" i="2" s="1"/>
  <c r="M378" i="2" s="1"/>
  <c r="C80" i="15"/>
  <c r="B80" i="15" s="1"/>
  <c r="K378" i="2" s="1"/>
  <c r="B378" i="2" s="1"/>
  <c r="C378" i="2" s="1"/>
  <c r="W79" i="15"/>
  <c r="G79" i="15"/>
  <c r="F79" i="15"/>
  <c r="F377" i="2" s="1"/>
  <c r="D79" i="15"/>
  <c r="E377" i="2" s="1"/>
  <c r="M377" i="2" s="1"/>
  <c r="C79" i="15"/>
  <c r="B79" i="15" s="1"/>
  <c r="K377" i="2" s="1"/>
  <c r="B377" i="2" s="1"/>
  <c r="C377" i="2" s="1"/>
  <c r="W78" i="15"/>
  <c r="G78" i="15"/>
  <c r="D78" i="15"/>
  <c r="E376" i="2" s="1"/>
  <c r="M376" i="2" s="1"/>
  <c r="C78" i="15"/>
  <c r="B78" i="15" s="1"/>
  <c r="K376" i="2" s="1"/>
  <c r="B376" i="2" s="1"/>
  <c r="C376" i="2" s="1"/>
  <c r="W77" i="15"/>
  <c r="G77" i="15"/>
  <c r="F77" i="15"/>
  <c r="F375" i="2" s="1"/>
  <c r="D77" i="15"/>
  <c r="E375" i="2" s="1"/>
  <c r="M375" i="2" s="1"/>
  <c r="C77" i="15"/>
  <c r="B77" i="15" s="1"/>
  <c r="K375" i="2" s="1"/>
  <c r="B375" i="2" s="1"/>
  <c r="C375" i="2" s="1"/>
  <c r="W76" i="15"/>
  <c r="G76" i="15"/>
  <c r="D76" i="15"/>
  <c r="E374" i="2" s="1"/>
  <c r="M374" i="2" s="1"/>
  <c r="C76" i="15"/>
  <c r="B76" i="15" s="1"/>
  <c r="K374" i="2" s="1"/>
  <c r="B374" i="2" s="1"/>
  <c r="C374" i="2" s="1"/>
  <c r="W75" i="15"/>
  <c r="G75" i="15"/>
  <c r="D75" i="15"/>
  <c r="E373" i="2" s="1"/>
  <c r="M373" i="2" s="1"/>
  <c r="C75" i="15"/>
  <c r="B75" i="15" s="1"/>
  <c r="K373" i="2" s="1"/>
  <c r="B373" i="2" s="1"/>
  <c r="C373" i="2" s="1"/>
  <c r="W74" i="15"/>
  <c r="G74" i="15"/>
  <c r="D74" i="15"/>
  <c r="E372" i="2" s="1"/>
  <c r="M372" i="2" s="1"/>
  <c r="C74" i="15"/>
  <c r="B74" i="15" s="1"/>
  <c r="K372" i="2" s="1"/>
  <c r="B372" i="2" s="1"/>
  <c r="C372" i="2" s="1"/>
  <c r="W73" i="15"/>
  <c r="G73" i="15"/>
  <c r="F73" i="15"/>
  <c r="F371" i="2" s="1"/>
  <c r="D73" i="15"/>
  <c r="E371" i="2" s="1"/>
  <c r="M371" i="2" s="1"/>
  <c r="C73" i="15"/>
  <c r="B73" i="15" s="1"/>
  <c r="K371" i="2" s="1"/>
  <c r="B371" i="2" s="1"/>
  <c r="C371" i="2" s="1"/>
  <c r="W72" i="15"/>
  <c r="G72" i="15"/>
  <c r="D72" i="15"/>
  <c r="E370" i="2" s="1"/>
  <c r="M370" i="2" s="1"/>
  <c r="C72" i="15"/>
  <c r="B72" i="15" s="1"/>
  <c r="K370" i="2" s="1"/>
  <c r="B370" i="2" s="1"/>
  <c r="C370" i="2" s="1"/>
  <c r="W71" i="15"/>
  <c r="G71" i="15"/>
  <c r="D71" i="15"/>
  <c r="E369" i="2" s="1"/>
  <c r="M369" i="2" s="1"/>
  <c r="C71" i="15"/>
  <c r="B71" i="15" s="1"/>
  <c r="K369" i="2" s="1"/>
  <c r="B369" i="2" s="1"/>
  <c r="C369" i="2" s="1"/>
  <c r="W70" i="15"/>
  <c r="G70" i="15"/>
  <c r="D70" i="15"/>
  <c r="E368" i="2" s="1"/>
  <c r="M368" i="2" s="1"/>
  <c r="C70" i="15"/>
  <c r="B70" i="15" s="1"/>
  <c r="K368" i="2" s="1"/>
  <c r="B368" i="2" s="1"/>
  <c r="C368" i="2" s="1"/>
  <c r="W69" i="15"/>
  <c r="G69" i="15"/>
  <c r="F69" i="15"/>
  <c r="F367" i="2" s="1"/>
  <c r="D69" i="15"/>
  <c r="E367" i="2" s="1"/>
  <c r="M367" i="2" s="1"/>
  <c r="C69" i="15"/>
  <c r="B69" i="15" s="1"/>
  <c r="K367" i="2" s="1"/>
  <c r="B367" i="2" s="1"/>
  <c r="C367" i="2" s="1"/>
  <c r="W68" i="15"/>
  <c r="G68" i="15"/>
  <c r="D68" i="15"/>
  <c r="E366" i="2" s="1"/>
  <c r="M366" i="2" s="1"/>
  <c r="C68" i="15"/>
  <c r="B68" i="15" s="1"/>
  <c r="K366" i="2" s="1"/>
  <c r="B366" i="2" s="1"/>
  <c r="C366" i="2" s="1"/>
  <c r="W67" i="15"/>
  <c r="G67" i="15"/>
  <c r="D67" i="15"/>
  <c r="E365" i="2" s="1"/>
  <c r="M365" i="2" s="1"/>
  <c r="C67" i="15"/>
  <c r="B67" i="15" s="1"/>
  <c r="K365" i="2" s="1"/>
  <c r="B365" i="2" s="1"/>
  <c r="C365" i="2" s="1"/>
  <c r="W66" i="15"/>
  <c r="G66" i="15"/>
  <c r="D66" i="15"/>
  <c r="E364" i="2" s="1"/>
  <c r="M364" i="2" s="1"/>
  <c r="C66" i="15"/>
  <c r="B66" i="15" s="1"/>
  <c r="K364" i="2" s="1"/>
  <c r="B364" i="2" s="1"/>
  <c r="C364" i="2" s="1"/>
  <c r="W65" i="15"/>
  <c r="G65" i="15"/>
  <c r="D65" i="15"/>
  <c r="E363" i="2" s="1"/>
  <c r="M363" i="2" s="1"/>
  <c r="C65" i="15"/>
  <c r="B65" i="15" s="1"/>
  <c r="K363" i="2" s="1"/>
  <c r="B363" i="2" s="1"/>
  <c r="C363" i="2" s="1"/>
  <c r="W64" i="15"/>
  <c r="G64" i="15"/>
  <c r="D64" i="15"/>
  <c r="E362" i="2" s="1"/>
  <c r="M362" i="2" s="1"/>
  <c r="C64" i="15"/>
  <c r="B64" i="15" s="1"/>
  <c r="K362" i="2" s="1"/>
  <c r="B362" i="2" s="1"/>
  <c r="C362" i="2" s="1"/>
  <c r="W63" i="15"/>
  <c r="G63" i="15"/>
  <c r="F63" i="15"/>
  <c r="F361" i="2" s="1"/>
  <c r="D63" i="15"/>
  <c r="E361" i="2" s="1"/>
  <c r="M361" i="2" s="1"/>
  <c r="C63" i="15"/>
  <c r="B63" i="15" s="1"/>
  <c r="K361" i="2" s="1"/>
  <c r="B361" i="2" s="1"/>
  <c r="C361" i="2" s="1"/>
  <c r="W62" i="15"/>
  <c r="G62" i="15"/>
  <c r="D62" i="15"/>
  <c r="E360" i="2" s="1"/>
  <c r="M360" i="2" s="1"/>
  <c r="C62" i="15"/>
  <c r="B62" i="15" s="1"/>
  <c r="K360" i="2" s="1"/>
  <c r="B360" i="2" s="1"/>
  <c r="C360" i="2" s="1"/>
  <c r="W61" i="15"/>
  <c r="G61" i="15"/>
  <c r="D61" i="15"/>
  <c r="E359" i="2" s="1"/>
  <c r="M359" i="2" s="1"/>
  <c r="C61" i="15"/>
  <c r="B61" i="15" s="1"/>
  <c r="K359" i="2" s="1"/>
  <c r="B359" i="2" s="1"/>
  <c r="C359" i="2" s="1"/>
  <c r="W60" i="15"/>
  <c r="G60" i="15"/>
  <c r="D60" i="15"/>
  <c r="E358" i="2" s="1"/>
  <c r="M358" i="2" s="1"/>
  <c r="C60" i="15"/>
  <c r="B60" i="15" s="1"/>
  <c r="K358" i="2" s="1"/>
  <c r="B358" i="2" s="1"/>
  <c r="C358" i="2" s="1"/>
  <c r="W59" i="15"/>
  <c r="G59" i="15"/>
  <c r="F59" i="15"/>
  <c r="F357" i="2" s="1"/>
  <c r="D59" i="15"/>
  <c r="E357" i="2" s="1"/>
  <c r="M357" i="2" s="1"/>
  <c r="C59" i="15"/>
  <c r="B59" i="15" s="1"/>
  <c r="K357" i="2" s="1"/>
  <c r="B357" i="2" s="1"/>
  <c r="C357" i="2" s="1"/>
  <c r="W58" i="15"/>
  <c r="G58" i="15"/>
  <c r="D58" i="15"/>
  <c r="E356" i="2" s="1"/>
  <c r="M356" i="2" s="1"/>
  <c r="C58" i="15"/>
  <c r="B58" i="15" s="1"/>
  <c r="K356" i="2" s="1"/>
  <c r="B356" i="2" s="1"/>
  <c r="C356" i="2" s="1"/>
  <c r="W57" i="15"/>
  <c r="G57" i="15"/>
  <c r="D57" i="15"/>
  <c r="E355" i="2" s="1"/>
  <c r="M355" i="2" s="1"/>
  <c r="C57" i="15"/>
  <c r="B57" i="15" s="1"/>
  <c r="K355" i="2" s="1"/>
  <c r="B355" i="2" s="1"/>
  <c r="C355" i="2" s="1"/>
  <c r="W56" i="15"/>
  <c r="G56" i="15"/>
  <c r="D56" i="15"/>
  <c r="E354" i="2" s="1"/>
  <c r="M354" i="2" s="1"/>
  <c r="C56" i="15"/>
  <c r="B56" i="15" s="1"/>
  <c r="K354" i="2" s="1"/>
  <c r="B354" i="2" s="1"/>
  <c r="C354" i="2" s="1"/>
  <c r="W55" i="15"/>
  <c r="G55" i="15"/>
  <c r="F55" i="15"/>
  <c r="F353" i="2" s="1"/>
  <c r="D55" i="15"/>
  <c r="E353" i="2" s="1"/>
  <c r="M353" i="2" s="1"/>
  <c r="C55" i="15"/>
  <c r="B55" i="15" s="1"/>
  <c r="K353" i="2" s="1"/>
  <c r="B353" i="2" s="1"/>
  <c r="C353" i="2" s="1"/>
  <c r="W54" i="15"/>
  <c r="G54" i="15"/>
  <c r="D54" i="15"/>
  <c r="E352" i="2" s="1"/>
  <c r="M352" i="2" s="1"/>
  <c r="C54" i="15"/>
  <c r="B54" i="15" s="1"/>
  <c r="K352" i="2" s="1"/>
  <c r="B352" i="2" s="1"/>
  <c r="C352" i="2" s="1"/>
  <c r="W53" i="15"/>
  <c r="G53" i="15"/>
  <c r="D53" i="15"/>
  <c r="E351" i="2" s="1"/>
  <c r="M351" i="2" s="1"/>
  <c r="C53" i="15"/>
  <c r="B53" i="15" s="1"/>
  <c r="K351" i="2" s="1"/>
  <c r="B351" i="2" s="1"/>
  <c r="C351" i="2" s="1"/>
  <c r="W52" i="15"/>
  <c r="G52" i="15"/>
  <c r="D52" i="15"/>
  <c r="E350" i="2" s="1"/>
  <c r="M350" i="2" s="1"/>
  <c r="C52" i="15"/>
  <c r="B52" i="15" s="1"/>
  <c r="K350" i="2" s="1"/>
  <c r="B350" i="2" s="1"/>
  <c r="C350" i="2" s="1"/>
  <c r="W51" i="15"/>
  <c r="G51" i="15"/>
  <c r="D51" i="15"/>
  <c r="E349" i="2" s="1"/>
  <c r="M349" i="2" s="1"/>
  <c r="C51" i="15"/>
  <c r="B51" i="15" s="1"/>
  <c r="K349" i="2" s="1"/>
  <c r="B349" i="2" s="1"/>
  <c r="C349" i="2" s="1"/>
  <c r="W50" i="15"/>
  <c r="G50" i="15"/>
  <c r="D50" i="15"/>
  <c r="E348" i="2" s="1"/>
  <c r="M348" i="2" s="1"/>
  <c r="C50" i="15"/>
  <c r="B50" i="15" s="1"/>
  <c r="K348" i="2" s="1"/>
  <c r="B348" i="2" s="1"/>
  <c r="C348" i="2" s="1"/>
  <c r="W49" i="15"/>
  <c r="G49" i="15"/>
  <c r="D49" i="15"/>
  <c r="E347" i="2" s="1"/>
  <c r="M347" i="2" s="1"/>
  <c r="C49" i="15"/>
  <c r="B49" i="15" s="1"/>
  <c r="K347" i="2" s="1"/>
  <c r="B347" i="2" s="1"/>
  <c r="C347" i="2" s="1"/>
  <c r="W48" i="15"/>
  <c r="G48" i="15"/>
  <c r="D48" i="15"/>
  <c r="E346" i="2" s="1"/>
  <c r="M346" i="2" s="1"/>
  <c r="C48" i="15"/>
  <c r="B48" i="15" s="1"/>
  <c r="K346" i="2" s="1"/>
  <c r="B346" i="2" s="1"/>
  <c r="C346" i="2" s="1"/>
  <c r="W47" i="15"/>
  <c r="G47" i="15"/>
  <c r="D47" i="15"/>
  <c r="E345" i="2" s="1"/>
  <c r="M345" i="2" s="1"/>
  <c r="C47" i="15"/>
  <c r="B47" i="15" s="1"/>
  <c r="K345" i="2" s="1"/>
  <c r="B345" i="2" s="1"/>
  <c r="C345" i="2" s="1"/>
  <c r="W46" i="15"/>
  <c r="G46" i="15"/>
  <c r="D46" i="15"/>
  <c r="E344" i="2" s="1"/>
  <c r="M344" i="2" s="1"/>
  <c r="C46" i="15"/>
  <c r="B46" i="15" s="1"/>
  <c r="K344" i="2" s="1"/>
  <c r="B344" i="2" s="1"/>
  <c r="C344" i="2" s="1"/>
  <c r="W45" i="15"/>
  <c r="G45" i="15"/>
  <c r="F45" i="15"/>
  <c r="F343" i="2" s="1"/>
  <c r="D45" i="15"/>
  <c r="E343" i="2" s="1"/>
  <c r="M343" i="2" s="1"/>
  <c r="C45" i="15"/>
  <c r="B45" i="15" s="1"/>
  <c r="K343" i="2" s="1"/>
  <c r="B343" i="2" s="1"/>
  <c r="C343" i="2" s="1"/>
  <c r="W44" i="15"/>
  <c r="G44" i="15"/>
  <c r="D44" i="15"/>
  <c r="E342" i="2" s="1"/>
  <c r="M342" i="2" s="1"/>
  <c r="C44" i="15"/>
  <c r="B44" i="15" s="1"/>
  <c r="K342" i="2" s="1"/>
  <c r="B342" i="2" s="1"/>
  <c r="C342" i="2" s="1"/>
  <c r="W43" i="15"/>
  <c r="G43" i="15"/>
  <c r="D43" i="15"/>
  <c r="E341" i="2" s="1"/>
  <c r="M341" i="2" s="1"/>
  <c r="C43" i="15"/>
  <c r="B43" i="15" s="1"/>
  <c r="K341" i="2" s="1"/>
  <c r="B341" i="2" s="1"/>
  <c r="C341" i="2" s="1"/>
  <c r="W42" i="15"/>
  <c r="G42" i="15"/>
  <c r="D42" i="15"/>
  <c r="E340" i="2" s="1"/>
  <c r="M340" i="2" s="1"/>
  <c r="C42" i="15"/>
  <c r="B42" i="15" s="1"/>
  <c r="K340" i="2" s="1"/>
  <c r="B340" i="2" s="1"/>
  <c r="C340" i="2" s="1"/>
  <c r="W41" i="15"/>
  <c r="G41" i="15"/>
  <c r="D41" i="15"/>
  <c r="E339" i="2" s="1"/>
  <c r="M339" i="2" s="1"/>
  <c r="C41" i="15"/>
  <c r="B41" i="15" s="1"/>
  <c r="K339" i="2" s="1"/>
  <c r="B339" i="2" s="1"/>
  <c r="C339" i="2" s="1"/>
  <c r="W40" i="15"/>
  <c r="G40" i="15"/>
  <c r="D40" i="15"/>
  <c r="E338" i="2" s="1"/>
  <c r="M338" i="2" s="1"/>
  <c r="C40" i="15"/>
  <c r="B40" i="15" s="1"/>
  <c r="K338" i="2" s="1"/>
  <c r="B338" i="2" s="1"/>
  <c r="C338" i="2" s="1"/>
  <c r="W39" i="15"/>
  <c r="G39" i="15"/>
  <c r="D39" i="15"/>
  <c r="E337" i="2" s="1"/>
  <c r="M337" i="2" s="1"/>
  <c r="C39" i="15"/>
  <c r="B39" i="15" s="1"/>
  <c r="K337" i="2" s="1"/>
  <c r="B337" i="2" s="1"/>
  <c r="C337" i="2" s="1"/>
  <c r="W38" i="15"/>
  <c r="G38" i="15"/>
  <c r="D38" i="15"/>
  <c r="E336" i="2" s="1"/>
  <c r="M336" i="2" s="1"/>
  <c r="C38" i="15"/>
  <c r="B38" i="15" s="1"/>
  <c r="K336" i="2" s="1"/>
  <c r="B336" i="2" s="1"/>
  <c r="C336" i="2" s="1"/>
  <c r="W37" i="15"/>
  <c r="G37" i="15"/>
  <c r="D37" i="15"/>
  <c r="E335" i="2" s="1"/>
  <c r="M335" i="2" s="1"/>
  <c r="C37" i="15"/>
  <c r="B37" i="15" s="1"/>
  <c r="K335" i="2" s="1"/>
  <c r="B335" i="2" s="1"/>
  <c r="C335" i="2" s="1"/>
  <c r="W36" i="15"/>
  <c r="G36" i="15"/>
  <c r="D36" i="15"/>
  <c r="E334" i="2" s="1"/>
  <c r="M334" i="2" s="1"/>
  <c r="C36" i="15"/>
  <c r="B36" i="15" s="1"/>
  <c r="K334" i="2" s="1"/>
  <c r="B334" i="2" s="1"/>
  <c r="C334" i="2" s="1"/>
  <c r="W35" i="15"/>
  <c r="G35" i="15"/>
  <c r="D35" i="15"/>
  <c r="E333" i="2" s="1"/>
  <c r="M333" i="2" s="1"/>
  <c r="C35" i="15"/>
  <c r="B35" i="15" s="1"/>
  <c r="K333" i="2" s="1"/>
  <c r="B333" i="2" s="1"/>
  <c r="C333" i="2" s="1"/>
  <c r="W34" i="15"/>
  <c r="G34" i="15"/>
  <c r="D34" i="15"/>
  <c r="E332" i="2" s="1"/>
  <c r="M332" i="2" s="1"/>
  <c r="C34" i="15"/>
  <c r="B34" i="15" s="1"/>
  <c r="K332" i="2" s="1"/>
  <c r="B332" i="2" s="1"/>
  <c r="C332" i="2" s="1"/>
  <c r="W33" i="15"/>
  <c r="G33" i="15"/>
  <c r="D33" i="15"/>
  <c r="E331" i="2" s="1"/>
  <c r="M331" i="2" s="1"/>
  <c r="C33" i="15"/>
  <c r="B33" i="15" s="1"/>
  <c r="K331" i="2" s="1"/>
  <c r="B331" i="2" s="1"/>
  <c r="C331" i="2" s="1"/>
  <c r="W32" i="15"/>
  <c r="G32" i="15"/>
  <c r="D32" i="15"/>
  <c r="E330" i="2" s="1"/>
  <c r="M330" i="2" s="1"/>
  <c r="C32" i="15"/>
  <c r="B32" i="15" s="1"/>
  <c r="K330" i="2" s="1"/>
  <c r="B330" i="2" s="1"/>
  <c r="C330" i="2" s="1"/>
  <c r="W31" i="15"/>
  <c r="G31" i="15"/>
  <c r="D31" i="15"/>
  <c r="E329" i="2" s="1"/>
  <c r="M329" i="2" s="1"/>
  <c r="C31" i="15"/>
  <c r="B31" i="15" s="1"/>
  <c r="K329" i="2" s="1"/>
  <c r="B329" i="2" s="1"/>
  <c r="C329" i="2" s="1"/>
  <c r="W30" i="15"/>
  <c r="G30" i="15"/>
  <c r="D30" i="15"/>
  <c r="E328" i="2" s="1"/>
  <c r="M328" i="2" s="1"/>
  <c r="C30" i="15"/>
  <c r="B30" i="15" s="1"/>
  <c r="K328" i="2" s="1"/>
  <c r="B328" i="2" s="1"/>
  <c r="C328" i="2" s="1"/>
  <c r="W29" i="15"/>
  <c r="G29" i="15"/>
  <c r="D29" i="15"/>
  <c r="E327" i="2" s="1"/>
  <c r="M327" i="2" s="1"/>
  <c r="C29" i="15"/>
  <c r="B29" i="15" s="1"/>
  <c r="K327" i="2" s="1"/>
  <c r="B327" i="2" s="1"/>
  <c r="C327" i="2" s="1"/>
  <c r="W28" i="15"/>
  <c r="G28" i="15"/>
  <c r="D28" i="15"/>
  <c r="E326" i="2" s="1"/>
  <c r="M326" i="2" s="1"/>
  <c r="C28" i="15"/>
  <c r="B28" i="15" s="1"/>
  <c r="K326" i="2" s="1"/>
  <c r="B326" i="2" s="1"/>
  <c r="C326" i="2" s="1"/>
  <c r="W27" i="15"/>
  <c r="G27" i="15"/>
  <c r="D27" i="15"/>
  <c r="E325" i="2" s="1"/>
  <c r="M325" i="2" s="1"/>
  <c r="C27" i="15"/>
  <c r="B27" i="15" s="1"/>
  <c r="K325" i="2" s="1"/>
  <c r="B325" i="2" s="1"/>
  <c r="C325" i="2" s="1"/>
  <c r="W26" i="15"/>
  <c r="G26" i="15"/>
  <c r="D26" i="15"/>
  <c r="E324" i="2" s="1"/>
  <c r="M324" i="2" s="1"/>
  <c r="C26" i="15"/>
  <c r="B26" i="15" s="1"/>
  <c r="K324" i="2" s="1"/>
  <c r="B324" i="2" s="1"/>
  <c r="C324" i="2" s="1"/>
  <c r="W25" i="15"/>
  <c r="G25" i="15"/>
  <c r="D25" i="15"/>
  <c r="E323" i="2" s="1"/>
  <c r="M323" i="2" s="1"/>
  <c r="C25" i="15"/>
  <c r="B25" i="15" s="1"/>
  <c r="K323" i="2" s="1"/>
  <c r="B323" i="2" s="1"/>
  <c r="C323" i="2" s="1"/>
  <c r="W24" i="15"/>
  <c r="G24" i="15"/>
  <c r="D24" i="15"/>
  <c r="E322" i="2" s="1"/>
  <c r="M322" i="2" s="1"/>
  <c r="C24" i="15"/>
  <c r="B24" i="15" s="1"/>
  <c r="K322" i="2" s="1"/>
  <c r="B322" i="2" s="1"/>
  <c r="C322" i="2" s="1"/>
  <c r="W23" i="15"/>
  <c r="G23" i="15"/>
  <c r="D23" i="15"/>
  <c r="E321" i="2" s="1"/>
  <c r="M321" i="2" s="1"/>
  <c r="C23" i="15"/>
  <c r="B23" i="15" s="1"/>
  <c r="K321" i="2" s="1"/>
  <c r="B321" i="2" s="1"/>
  <c r="C321" i="2" s="1"/>
  <c r="W22" i="15"/>
  <c r="G22" i="15"/>
  <c r="D22" i="15"/>
  <c r="E320" i="2" s="1"/>
  <c r="M320" i="2" s="1"/>
  <c r="C22" i="15"/>
  <c r="B22" i="15" s="1"/>
  <c r="K320" i="2" s="1"/>
  <c r="B320" i="2" s="1"/>
  <c r="C320" i="2" s="1"/>
  <c r="W21" i="15"/>
  <c r="G21" i="15"/>
  <c r="D21" i="15"/>
  <c r="E319" i="2" s="1"/>
  <c r="M319" i="2" s="1"/>
  <c r="C21" i="15"/>
  <c r="B21" i="15" s="1"/>
  <c r="K319" i="2" s="1"/>
  <c r="B319" i="2" s="1"/>
  <c r="C319" i="2" s="1"/>
  <c r="W20" i="15"/>
  <c r="G20" i="15"/>
  <c r="D20" i="15"/>
  <c r="E318" i="2" s="1"/>
  <c r="M318" i="2" s="1"/>
  <c r="C20" i="15"/>
  <c r="B20" i="15" s="1"/>
  <c r="K318" i="2" s="1"/>
  <c r="B318" i="2" s="1"/>
  <c r="C318" i="2" s="1"/>
  <c r="W19" i="15"/>
  <c r="G19" i="15"/>
  <c r="D19" i="15"/>
  <c r="E317" i="2" s="1"/>
  <c r="M317" i="2" s="1"/>
  <c r="C19" i="15"/>
  <c r="B19" i="15" s="1"/>
  <c r="K317" i="2" s="1"/>
  <c r="B317" i="2" s="1"/>
  <c r="C317" i="2" s="1"/>
  <c r="W18" i="15"/>
  <c r="G18" i="15"/>
  <c r="D18" i="15"/>
  <c r="E316" i="2" s="1"/>
  <c r="M316" i="2" s="1"/>
  <c r="C18" i="15"/>
  <c r="B18" i="15" s="1"/>
  <c r="K316" i="2" s="1"/>
  <c r="B316" i="2" s="1"/>
  <c r="C316" i="2" s="1"/>
  <c r="W17" i="15"/>
  <c r="G17" i="15"/>
  <c r="D17" i="15"/>
  <c r="E315" i="2" s="1"/>
  <c r="M315" i="2" s="1"/>
  <c r="C17" i="15"/>
  <c r="B17" i="15" s="1"/>
  <c r="K315" i="2" s="1"/>
  <c r="B315" i="2" s="1"/>
  <c r="C315" i="2" s="1"/>
  <c r="W16" i="15"/>
  <c r="G16" i="15"/>
  <c r="D16" i="15"/>
  <c r="E314" i="2" s="1"/>
  <c r="M314" i="2" s="1"/>
  <c r="C16" i="15"/>
  <c r="B16" i="15" s="1"/>
  <c r="K314" i="2" s="1"/>
  <c r="B314" i="2" s="1"/>
  <c r="C314" i="2" s="1"/>
  <c r="W15" i="15"/>
  <c r="G15" i="15"/>
  <c r="F15" i="15"/>
  <c r="F313" i="2" s="1"/>
  <c r="D15" i="15"/>
  <c r="E313" i="2" s="1"/>
  <c r="M313" i="2" s="1"/>
  <c r="C15" i="15"/>
  <c r="B15" i="15" s="1"/>
  <c r="K313" i="2" s="1"/>
  <c r="B313" i="2" s="1"/>
  <c r="C313" i="2" s="1"/>
  <c r="W14" i="15"/>
  <c r="G14" i="15"/>
  <c r="D14" i="15"/>
  <c r="E312" i="2" s="1"/>
  <c r="M312" i="2" s="1"/>
  <c r="C14" i="15"/>
  <c r="B14" i="15" s="1"/>
  <c r="K312" i="2" s="1"/>
  <c r="B312" i="2" s="1"/>
  <c r="C312" i="2" s="1"/>
  <c r="W13" i="15"/>
  <c r="G13" i="15"/>
  <c r="D13" i="15"/>
  <c r="E311" i="2" s="1"/>
  <c r="M311" i="2" s="1"/>
  <c r="C13" i="15"/>
  <c r="B13" i="15" s="1"/>
  <c r="K311" i="2" s="1"/>
  <c r="B311" i="2" s="1"/>
  <c r="C311" i="2" s="1"/>
  <c r="W12" i="15"/>
  <c r="G12" i="15"/>
  <c r="D12" i="15"/>
  <c r="E310" i="2" s="1"/>
  <c r="M310" i="2" s="1"/>
  <c r="C12" i="15"/>
  <c r="B12" i="15" s="1"/>
  <c r="K310" i="2" s="1"/>
  <c r="B310" i="2" s="1"/>
  <c r="C310" i="2" s="1"/>
  <c r="W11" i="15"/>
  <c r="G11" i="15"/>
  <c r="D11" i="15"/>
  <c r="E309" i="2" s="1"/>
  <c r="M309" i="2" s="1"/>
  <c r="C11" i="15"/>
  <c r="B11" i="15" s="1"/>
  <c r="K309" i="2" s="1"/>
  <c r="B309" i="2" s="1"/>
  <c r="C309" i="2" s="1"/>
  <c r="W10" i="15"/>
  <c r="G10" i="15"/>
  <c r="D10" i="15"/>
  <c r="E308" i="2" s="1"/>
  <c r="M308" i="2" s="1"/>
  <c r="C10" i="15"/>
  <c r="B10" i="15" s="1"/>
  <c r="K308" i="2" s="1"/>
  <c r="B308" i="2" s="1"/>
  <c r="C308" i="2" s="1"/>
  <c r="W9" i="15"/>
  <c r="G9" i="15"/>
  <c r="D9" i="15"/>
  <c r="E307" i="2" s="1"/>
  <c r="M307" i="2" s="1"/>
  <c r="C9" i="15"/>
  <c r="B9" i="15" s="1"/>
  <c r="K307" i="2" s="1"/>
  <c r="B307" i="2" s="1"/>
  <c r="C307" i="2" s="1"/>
  <c r="W8" i="15"/>
  <c r="G8" i="15"/>
  <c r="D8" i="15"/>
  <c r="E306" i="2" s="1"/>
  <c r="M306" i="2" s="1"/>
  <c r="C8" i="15"/>
  <c r="B8" i="15" s="1"/>
  <c r="K306" i="2" s="1"/>
  <c r="B306" i="2" s="1"/>
  <c r="C306" i="2" s="1"/>
  <c r="W7" i="15"/>
  <c r="G7" i="15"/>
  <c r="D7" i="15"/>
  <c r="E305" i="2" s="1"/>
  <c r="M305" i="2" s="1"/>
  <c r="C7" i="15"/>
  <c r="B7" i="15" s="1"/>
  <c r="K305" i="2" s="1"/>
  <c r="B305" i="2" s="1"/>
  <c r="C305" i="2" s="1"/>
  <c r="W6" i="15"/>
  <c r="G6" i="15"/>
  <c r="D6" i="15"/>
  <c r="E304" i="2" s="1"/>
  <c r="M304" i="2" s="1"/>
  <c r="C6" i="15"/>
  <c r="B6" i="15" s="1"/>
  <c r="K304" i="2" s="1"/>
  <c r="B304" i="2" s="1"/>
  <c r="C304" i="2" s="1"/>
  <c r="W5" i="15"/>
  <c r="G5" i="15"/>
  <c r="F5" i="15"/>
  <c r="F303" i="2" s="1"/>
  <c r="D5" i="15"/>
  <c r="E303" i="2" s="1"/>
  <c r="M303" i="2" s="1"/>
  <c r="C5" i="15"/>
  <c r="B5" i="15" s="1"/>
  <c r="K303" i="2" s="1"/>
  <c r="B303" i="2" s="1"/>
  <c r="C303" i="2" s="1"/>
  <c r="W4" i="15"/>
  <c r="G4" i="15"/>
  <c r="D4" i="15"/>
  <c r="E302" i="2" s="1"/>
  <c r="M302" i="2" s="1"/>
  <c r="C4" i="15"/>
  <c r="B4" i="15" s="1"/>
  <c r="K302" i="2" s="1"/>
  <c r="B302" i="2" s="1"/>
  <c r="C302" i="2" s="1"/>
  <c r="T212" i="14"/>
  <c r="S212" i="14"/>
  <c r="R212" i="14"/>
  <c r="P212" i="14"/>
  <c r="O212" i="14"/>
  <c r="N212" i="14"/>
  <c r="M212" i="14"/>
  <c r="L212" i="14"/>
  <c r="K212" i="14"/>
  <c r="J212" i="14"/>
  <c r="T211" i="14"/>
  <c r="S211" i="14"/>
  <c r="R211" i="14"/>
  <c r="P211" i="14"/>
  <c r="O211" i="14"/>
  <c r="N211" i="14"/>
  <c r="M211" i="14"/>
  <c r="L211" i="14"/>
  <c r="K211" i="14"/>
  <c r="J211" i="14"/>
  <c r="T210" i="14"/>
  <c r="S210" i="14"/>
  <c r="R210" i="14"/>
  <c r="P210" i="14"/>
  <c r="O210" i="14"/>
  <c r="N210" i="14"/>
  <c r="M210" i="14"/>
  <c r="L210" i="14"/>
  <c r="K210" i="14"/>
  <c r="J210" i="14"/>
  <c r="T209" i="14"/>
  <c r="S209" i="14"/>
  <c r="R209" i="14"/>
  <c r="P209" i="14"/>
  <c r="O209" i="14"/>
  <c r="N209" i="14"/>
  <c r="M209" i="14"/>
  <c r="L209" i="14"/>
  <c r="K209" i="14"/>
  <c r="J209" i="14"/>
  <c r="T208" i="14"/>
  <c r="S208" i="14"/>
  <c r="R208" i="14"/>
  <c r="P208" i="14"/>
  <c r="O208" i="14"/>
  <c r="F99" i="14" s="1"/>
  <c r="F297" i="2" s="1"/>
  <c r="N208" i="14"/>
  <c r="M208" i="14"/>
  <c r="L208" i="14"/>
  <c r="K208" i="14"/>
  <c r="J208" i="14"/>
  <c r="T207" i="14"/>
  <c r="S207" i="14"/>
  <c r="R207" i="14"/>
  <c r="P207" i="14"/>
  <c r="O207" i="14"/>
  <c r="N207" i="14"/>
  <c r="M207" i="14"/>
  <c r="L207" i="14"/>
  <c r="K207" i="14"/>
  <c r="J207" i="14"/>
  <c r="T206" i="14"/>
  <c r="S206" i="14"/>
  <c r="R206" i="14"/>
  <c r="P206" i="14"/>
  <c r="F97" i="14" s="1"/>
  <c r="F295" i="2" s="1"/>
  <c r="O206" i="14"/>
  <c r="N206" i="14"/>
  <c r="M206" i="14"/>
  <c r="L206" i="14"/>
  <c r="K206" i="14"/>
  <c r="J206" i="14"/>
  <c r="T205" i="14"/>
  <c r="S205" i="14"/>
  <c r="R205" i="14"/>
  <c r="P205" i="14"/>
  <c r="O205" i="14"/>
  <c r="N205" i="14"/>
  <c r="M205" i="14"/>
  <c r="L205" i="14"/>
  <c r="K205" i="14"/>
  <c r="J205" i="14"/>
  <c r="T204" i="14"/>
  <c r="S204" i="14"/>
  <c r="R204" i="14"/>
  <c r="P204" i="14"/>
  <c r="F95" i="14" s="1"/>
  <c r="F293" i="2" s="1"/>
  <c r="O204" i="14"/>
  <c r="N204" i="14"/>
  <c r="M204" i="14"/>
  <c r="L204" i="14"/>
  <c r="K204" i="14"/>
  <c r="J204" i="14"/>
  <c r="T203" i="14"/>
  <c r="S203" i="14"/>
  <c r="R203" i="14"/>
  <c r="P203" i="14"/>
  <c r="O203" i="14"/>
  <c r="N203" i="14"/>
  <c r="M203" i="14"/>
  <c r="L203" i="14"/>
  <c r="K203" i="14"/>
  <c r="J203" i="14"/>
  <c r="T202" i="14"/>
  <c r="S202" i="14"/>
  <c r="R202" i="14"/>
  <c r="P202" i="14"/>
  <c r="F93" i="14" s="1"/>
  <c r="F291" i="2" s="1"/>
  <c r="O202" i="14"/>
  <c r="N202" i="14"/>
  <c r="M202" i="14"/>
  <c r="L202" i="14"/>
  <c r="K202" i="14"/>
  <c r="J202" i="14"/>
  <c r="T201" i="14"/>
  <c r="S201" i="14"/>
  <c r="R201" i="14"/>
  <c r="P201" i="14"/>
  <c r="O201" i="14"/>
  <c r="N201" i="14"/>
  <c r="M201" i="14"/>
  <c r="L201" i="14"/>
  <c r="K201" i="14"/>
  <c r="J201" i="14"/>
  <c r="T200" i="14"/>
  <c r="S200" i="14"/>
  <c r="R200" i="14"/>
  <c r="P200" i="14"/>
  <c r="O200" i="14"/>
  <c r="N200" i="14"/>
  <c r="M200" i="14"/>
  <c r="L200" i="14"/>
  <c r="K200" i="14"/>
  <c r="J200" i="14"/>
  <c r="T199" i="14"/>
  <c r="S199" i="14"/>
  <c r="R199" i="14"/>
  <c r="P199" i="14"/>
  <c r="O199" i="14"/>
  <c r="N199" i="14"/>
  <c r="M199" i="14"/>
  <c r="L199" i="14"/>
  <c r="K199" i="14"/>
  <c r="J199" i="14"/>
  <c r="T198" i="14"/>
  <c r="S198" i="14"/>
  <c r="R198" i="14"/>
  <c r="P198" i="14"/>
  <c r="O198" i="14"/>
  <c r="N198" i="14"/>
  <c r="M198" i="14"/>
  <c r="L198" i="14"/>
  <c r="K198" i="14"/>
  <c r="J198" i="14"/>
  <c r="T197" i="14"/>
  <c r="S197" i="14"/>
  <c r="R197" i="14"/>
  <c r="P197" i="14"/>
  <c r="O197" i="14"/>
  <c r="N197" i="14"/>
  <c r="M197" i="14"/>
  <c r="L197" i="14"/>
  <c r="K197" i="14"/>
  <c r="J197" i="14"/>
  <c r="T196" i="14"/>
  <c r="S196" i="14"/>
  <c r="R196" i="14"/>
  <c r="P196" i="14"/>
  <c r="O196" i="14"/>
  <c r="N196" i="14"/>
  <c r="M196" i="14"/>
  <c r="L196" i="14"/>
  <c r="K196" i="14"/>
  <c r="J196" i="14"/>
  <c r="T195" i="14"/>
  <c r="S195" i="14"/>
  <c r="R195" i="14"/>
  <c r="P195" i="14"/>
  <c r="O195" i="14"/>
  <c r="N195" i="14"/>
  <c r="M195" i="14"/>
  <c r="L195" i="14"/>
  <c r="K195" i="14"/>
  <c r="J195" i="14"/>
  <c r="T194" i="14"/>
  <c r="S194" i="14"/>
  <c r="R194" i="14"/>
  <c r="P194" i="14"/>
  <c r="O194" i="14"/>
  <c r="N194" i="14"/>
  <c r="M194" i="14"/>
  <c r="L194" i="14"/>
  <c r="K194" i="14"/>
  <c r="J194" i="14"/>
  <c r="T193" i="14"/>
  <c r="S193" i="14"/>
  <c r="R193" i="14"/>
  <c r="P193" i="14"/>
  <c r="O193" i="14"/>
  <c r="N193" i="14"/>
  <c r="M193" i="14"/>
  <c r="L193" i="14"/>
  <c r="K193" i="14"/>
  <c r="J193" i="14"/>
  <c r="T192" i="14"/>
  <c r="S192" i="14"/>
  <c r="R192" i="14"/>
  <c r="P192" i="14"/>
  <c r="F83" i="14" s="1"/>
  <c r="F281" i="2" s="1"/>
  <c r="O192" i="14"/>
  <c r="N192" i="14"/>
  <c r="M192" i="14"/>
  <c r="L192" i="14"/>
  <c r="K192" i="14"/>
  <c r="J192" i="14"/>
  <c r="T191" i="14"/>
  <c r="S191" i="14"/>
  <c r="R191" i="14"/>
  <c r="P191" i="14"/>
  <c r="O191" i="14"/>
  <c r="N191" i="14"/>
  <c r="M191" i="14"/>
  <c r="L191" i="14"/>
  <c r="K191" i="14"/>
  <c r="J191" i="14"/>
  <c r="T190" i="14"/>
  <c r="S190" i="14"/>
  <c r="R190" i="14"/>
  <c r="P190" i="14"/>
  <c r="F81" i="14" s="1"/>
  <c r="F279" i="2" s="1"/>
  <c r="O190" i="14"/>
  <c r="N190" i="14"/>
  <c r="M190" i="14"/>
  <c r="L190" i="14"/>
  <c r="K190" i="14"/>
  <c r="J190" i="14"/>
  <c r="T189" i="14"/>
  <c r="S189" i="14"/>
  <c r="R189" i="14"/>
  <c r="P189" i="14"/>
  <c r="O189" i="14"/>
  <c r="N189" i="14"/>
  <c r="M189" i="14"/>
  <c r="L189" i="14"/>
  <c r="K189" i="14"/>
  <c r="J189" i="14"/>
  <c r="T188" i="14"/>
  <c r="S188" i="14"/>
  <c r="R188" i="14"/>
  <c r="P188" i="14"/>
  <c r="F79" i="14" s="1"/>
  <c r="F277" i="2" s="1"/>
  <c r="O188" i="14"/>
  <c r="N188" i="14"/>
  <c r="M188" i="14"/>
  <c r="L188" i="14"/>
  <c r="K188" i="14"/>
  <c r="J188" i="14"/>
  <c r="T187" i="14"/>
  <c r="S187" i="14"/>
  <c r="R187" i="14"/>
  <c r="P187" i="14"/>
  <c r="O187" i="14"/>
  <c r="N187" i="14"/>
  <c r="M187" i="14"/>
  <c r="L187" i="14"/>
  <c r="K187" i="14"/>
  <c r="J187" i="14"/>
  <c r="T186" i="14"/>
  <c r="S186" i="14"/>
  <c r="R186" i="14"/>
  <c r="P186" i="14"/>
  <c r="O186" i="14"/>
  <c r="N186" i="14"/>
  <c r="M186" i="14"/>
  <c r="L186" i="14"/>
  <c r="K186" i="14"/>
  <c r="J186" i="14"/>
  <c r="T185" i="14"/>
  <c r="S185" i="14"/>
  <c r="R185" i="14"/>
  <c r="P185" i="14"/>
  <c r="O185" i="14"/>
  <c r="N185" i="14"/>
  <c r="M185" i="14"/>
  <c r="L185" i="14"/>
  <c r="K185" i="14"/>
  <c r="J185" i="14"/>
  <c r="T184" i="14"/>
  <c r="S184" i="14"/>
  <c r="R184" i="14"/>
  <c r="P184" i="14"/>
  <c r="F75" i="14" s="1"/>
  <c r="F273" i="2" s="1"/>
  <c r="O184" i="14"/>
  <c r="N184" i="14"/>
  <c r="M184" i="14"/>
  <c r="L184" i="14"/>
  <c r="K184" i="14"/>
  <c r="J184" i="14"/>
  <c r="T183" i="14"/>
  <c r="S183" i="14"/>
  <c r="R183" i="14"/>
  <c r="P183" i="14"/>
  <c r="O183" i="14"/>
  <c r="N183" i="14"/>
  <c r="M183" i="14"/>
  <c r="L183" i="14"/>
  <c r="K183" i="14"/>
  <c r="J183" i="14"/>
  <c r="T182" i="14"/>
  <c r="S182" i="14"/>
  <c r="R182" i="14"/>
  <c r="P182" i="14"/>
  <c r="F73" i="14" s="1"/>
  <c r="F271" i="2" s="1"/>
  <c r="O182" i="14"/>
  <c r="N182" i="14"/>
  <c r="M182" i="14"/>
  <c r="L182" i="14"/>
  <c r="K182" i="14"/>
  <c r="J182" i="14"/>
  <c r="T181" i="14"/>
  <c r="S181" i="14"/>
  <c r="R181" i="14"/>
  <c r="P181" i="14"/>
  <c r="O181" i="14"/>
  <c r="N181" i="14"/>
  <c r="M181" i="14"/>
  <c r="L181" i="14"/>
  <c r="K181" i="14"/>
  <c r="J181" i="14"/>
  <c r="T180" i="14"/>
  <c r="S180" i="14"/>
  <c r="R180" i="14"/>
  <c r="P180" i="14"/>
  <c r="F71" i="14" s="1"/>
  <c r="F269" i="2" s="1"/>
  <c r="O180" i="14"/>
  <c r="N180" i="14"/>
  <c r="M180" i="14"/>
  <c r="L180" i="14"/>
  <c r="K180" i="14"/>
  <c r="J180" i="14"/>
  <c r="T179" i="14"/>
  <c r="S179" i="14"/>
  <c r="R179" i="14"/>
  <c r="P179" i="14"/>
  <c r="O179" i="14"/>
  <c r="N179" i="14"/>
  <c r="M179" i="14"/>
  <c r="L179" i="14"/>
  <c r="K179" i="14"/>
  <c r="J179" i="14"/>
  <c r="T178" i="14"/>
  <c r="S178" i="14"/>
  <c r="R178" i="14"/>
  <c r="P178" i="14"/>
  <c r="F69" i="14" s="1"/>
  <c r="F267" i="2" s="1"/>
  <c r="O178" i="14"/>
  <c r="N178" i="14"/>
  <c r="M178" i="14"/>
  <c r="L178" i="14"/>
  <c r="K178" i="14"/>
  <c r="J178" i="14"/>
  <c r="T177" i="14"/>
  <c r="S177" i="14"/>
  <c r="R177" i="14"/>
  <c r="P177" i="14"/>
  <c r="O177" i="14"/>
  <c r="N177" i="14"/>
  <c r="M177" i="14"/>
  <c r="L177" i="14"/>
  <c r="K177" i="14"/>
  <c r="J177" i="14"/>
  <c r="T176" i="14"/>
  <c r="S176" i="14"/>
  <c r="R176" i="14"/>
  <c r="P176" i="14"/>
  <c r="O176" i="14"/>
  <c r="N176" i="14"/>
  <c r="M176" i="14"/>
  <c r="L176" i="14"/>
  <c r="K176" i="14"/>
  <c r="J176" i="14"/>
  <c r="T175" i="14"/>
  <c r="S175" i="14"/>
  <c r="R175" i="14"/>
  <c r="P175" i="14"/>
  <c r="O175" i="14"/>
  <c r="N175" i="14"/>
  <c r="M175" i="14"/>
  <c r="L175" i="14"/>
  <c r="K175" i="14"/>
  <c r="J175" i="14"/>
  <c r="T174" i="14"/>
  <c r="S174" i="14"/>
  <c r="R174" i="14"/>
  <c r="P174" i="14"/>
  <c r="O174" i="14"/>
  <c r="N174" i="14"/>
  <c r="M174" i="14"/>
  <c r="L174" i="14"/>
  <c r="K174" i="14"/>
  <c r="J174" i="14"/>
  <c r="T173" i="14"/>
  <c r="S173" i="14"/>
  <c r="R173" i="14"/>
  <c r="P173" i="14"/>
  <c r="O173" i="14"/>
  <c r="N173" i="14"/>
  <c r="M173" i="14"/>
  <c r="L173" i="14"/>
  <c r="K173" i="14"/>
  <c r="J173" i="14"/>
  <c r="T172" i="14"/>
  <c r="S172" i="14"/>
  <c r="R172" i="14"/>
  <c r="P172" i="14"/>
  <c r="O172" i="14"/>
  <c r="N172" i="14"/>
  <c r="M172" i="14"/>
  <c r="L172" i="14"/>
  <c r="K172" i="14"/>
  <c r="J172" i="14"/>
  <c r="T171" i="14"/>
  <c r="S171" i="14"/>
  <c r="R171" i="14"/>
  <c r="P171" i="14"/>
  <c r="O171" i="14"/>
  <c r="N171" i="14"/>
  <c r="M171" i="14"/>
  <c r="L171" i="14"/>
  <c r="K171" i="14"/>
  <c r="J171" i="14"/>
  <c r="T170" i="14"/>
  <c r="S170" i="14"/>
  <c r="R170" i="14"/>
  <c r="P170" i="14"/>
  <c r="F61" i="14" s="1"/>
  <c r="F259" i="2" s="1"/>
  <c r="O170" i="14"/>
  <c r="N170" i="14"/>
  <c r="M170" i="14"/>
  <c r="L170" i="14"/>
  <c r="K170" i="14"/>
  <c r="J170" i="14"/>
  <c r="T169" i="14"/>
  <c r="S169" i="14"/>
  <c r="R169" i="14"/>
  <c r="P169" i="14"/>
  <c r="O169" i="14"/>
  <c r="N169" i="14"/>
  <c r="M169" i="14"/>
  <c r="L169" i="14"/>
  <c r="K169" i="14"/>
  <c r="J169" i="14"/>
  <c r="T168" i="14"/>
  <c r="S168" i="14"/>
  <c r="R168" i="14"/>
  <c r="P168" i="14"/>
  <c r="F59" i="14" s="1"/>
  <c r="F257" i="2" s="1"/>
  <c r="O168" i="14"/>
  <c r="N168" i="14"/>
  <c r="M168" i="14"/>
  <c r="L168" i="14"/>
  <c r="K168" i="14"/>
  <c r="J168" i="14"/>
  <c r="T167" i="14"/>
  <c r="S167" i="14"/>
  <c r="R167" i="14"/>
  <c r="P167" i="14"/>
  <c r="O167" i="14"/>
  <c r="N167" i="14"/>
  <c r="M167" i="14"/>
  <c r="L167" i="14"/>
  <c r="K167" i="14"/>
  <c r="J167" i="14"/>
  <c r="T166" i="14"/>
  <c r="S166" i="14"/>
  <c r="R166" i="14"/>
  <c r="P166" i="14"/>
  <c r="F57" i="14" s="1"/>
  <c r="F255" i="2" s="1"/>
  <c r="O166" i="14"/>
  <c r="N166" i="14"/>
  <c r="M166" i="14"/>
  <c r="L166" i="14"/>
  <c r="K166" i="14"/>
  <c r="J166" i="14"/>
  <c r="T165" i="14"/>
  <c r="S165" i="14"/>
  <c r="R165" i="14"/>
  <c r="P165" i="14"/>
  <c r="O165" i="14"/>
  <c r="N165" i="14"/>
  <c r="M165" i="14"/>
  <c r="L165" i="14"/>
  <c r="K165" i="14"/>
  <c r="J165" i="14"/>
  <c r="T164" i="14"/>
  <c r="S164" i="14"/>
  <c r="R164" i="14"/>
  <c r="P164" i="14"/>
  <c r="O164" i="14"/>
  <c r="N164" i="14"/>
  <c r="M164" i="14"/>
  <c r="L164" i="14"/>
  <c r="K164" i="14"/>
  <c r="J164" i="14"/>
  <c r="T163" i="14"/>
  <c r="S163" i="14"/>
  <c r="R163" i="14"/>
  <c r="P163" i="14"/>
  <c r="O163" i="14"/>
  <c r="N163" i="14"/>
  <c r="M163" i="14"/>
  <c r="L163" i="14"/>
  <c r="K163" i="14"/>
  <c r="J163" i="14"/>
  <c r="T162" i="14"/>
  <c r="S162" i="14"/>
  <c r="R162" i="14"/>
  <c r="P162" i="14"/>
  <c r="F53" i="14" s="1"/>
  <c r="F251" i="2" s="1"/>
  <c r="O162" i="14"/>
  <c r="N162" i="14"/>
  <c r="M162" i="14"/>
  <c r="L162" i="14"/>
  <c r="K162" i="14"/>
  <c r="J162" i="14"/>
  <c r="T161" i="14"/>
  <c r="S161" i="14"/>
  <c r="R161" i="14"/>
  <c r="P161" i="14"/>
  <c r="O161" i="14"/>
  <c r="N161" i="14"/>
  <c r="M161" i="14"/>
  <c r="L161" i="14"/>
  <c r="K161" i="14"/>
  <c r="J161" i="14"/>
  <c r="T160" i="14"/>
  <c r="S160" i="14"/>
  <c r="R160" i="14"/>
  <c r="P160" i="14"/>
  <c r="F51" i="14" s="1"/>
  <c r="F249" i="2" s="1"/>
  <c r="O160" i="14"/>
  <c r="N160" i="14"/>
  <c r="M160" i="14"/>
  <c r="L160" i="14"/>
  <c r="K160" i="14"/>
  <c r="J160" i="14"/>
  <c r="T159" i="14"/>
  <c r="S159" i="14"/>
  <c r="R159" i="14"/>
  <c r="P159" i="14"/>
  <c r="O159" i="14"/>
  <c r="N159" i="14"/>
  <c r="M159" i="14"/>
  <c r="L159" i="14"/>
  <c r="K159" i="14"/>
  <c r="J159" i="14"/>
  <c r="T158" i="14"/>
  <c r="S158" i="14"/>
  <c r="R158" i="14"/>
  <c r="P158" i="14"/>
  <c r="F49" i="14" s="1"/>
  <c r="F247" i="2" s="1"/>
  <c r="O158" i="14"/>
  <c r="N158" i="14"/>
  <c r="M158" i="14"/>
  <c r="L158" i="14"/>
  <c r="K158" i="14"/>
  <c r="J158" i="14"/>
  <c r="T157" i="14"/>
  <c r="S157" i="14"/>
  <c r="R157" i="14"/>
  <c r="P157" i="14"/>
  <c r="O157" i="14"/>
  <c r="N157" i="14"/>
  <c r="M157" i="14"/>
  <c r="L157" i="14"/>
  <c r="K157" i="14"/>
  <c r="J157" i="14"/>
  <c r="T156" i="14"/>
  <c r="S156" i="14"/>
  <c r="R156" i="14"/>
  <c r="P156" i="14"/>
  <c r="O156" i="14"/>
  <c r="N156" i="14"/>
  <c r="M156" i="14"/>
  <c r="L156" i="14"/>
  <c r="K156" i="14"/>
  <c r="J156" i="14"/>
  <c r="T155" i="14"/>
  <c r="S155" i="14"/>
  <c r="R155" i="14"/>
  <c r="P155" i="14"/>
  <c r="O155" i="14"/>
  <c r="N155" i="14"/>
  <c r="M155" i="14"/>
  <c r="L155" i="14"/>
  <c r="K155" i="14"/>
  <c r="J155" i="14"/>
  <c r="T154" i="14"/>
  <c r="S154" i="14"/>
  <c r="R154" i="14"/>
  <c r="P154" i="14"/>
  <c r="F45" i="14" s="1"/>
  <c r="F243" i="2" s="1"/>
  <c r="O154" i="14"/>
  <c r="N154" i="14"/>
  <c r="M154" i="14"/>
  <c r="L154" i="14"/>
  <c r="K154" i="14"/>
  <c r="J154" i="14"/>
  <c r="T153" i="14"/>
  <c r="S153" i="14"/>
  <c r="R153" i="14"/>
  <c r="P153" i="14"/>
  <c r="O153" i="14"/>
  <c r="N153" i="14"/>
  <c r="M153" i="14"/>
  <c r="L153" i="14"/>
  <c r="K153" i="14"/>
  <c r="J153" i="14"/>
  <c r="T152" i="14"/>
  <c r="S152" i="14"/>
  <c r="R152" i="14"/>
  <c r="P152" i="14"/>
  <c r="F43" i="14" s="1"/>
  <c r="F241" i="2" s="1"/>
  <c r="O152" i="14"/>
  <c r="N152" i="14"/>
  <c r="M152" i="14"/>
  <c r="L152" i="14"/>
  <c r="K152" i="14"/>
  <c r="J152" i="14"/>
  <c r="T151" i="14"/>
  <c r="S151" i="14"/>
  <c r="R151" i="14"/>
  <c r="P151" i="14"/>
  <c r="O151" i="14"/>
  <c r="N151" i="14"/>
  <c r="M151" i="14"/>
  <c r="L151" i="14"/>
  <c r="K151" i="14"/>
  <c r="J151" i="14"/>
  <c r="T150" i="14"/>
  <c r="S150" i="14"/>
  <c r="R150" i="14"/>
  <c r="P150" i="14"/>
  <c r="F41" i="14" s="1"/>
  <c r="F239" i="2" s="1"/>
  <c r="O150" i="14"/>
  <c r="N150" i="14"/>
  <c r="M150" i="14"/>
  <c r="L150" i="14"/>
  <c r="K150" i="14"/>
  <c r="J150" i="14"/>
  <c r="T149" i="14"/>
  <c r="S149" i="14"/>
  <c r="R149" i="14"/>
  <c r="P149" i="14"/>
  <c r="O149" i="14"/>
  <c r="N149" i="14"/>
  <c r="M149" i="14"/>
  <c r="L149" i="14"/>
  <c r="K149" i="14"/>
  <c r="J149" i="14"/>
  <c r="T148" i="14"/>
  <c r="S148" i="14"/>
  <c r="R148" i="14"/>
  <c r="P148" i="14"/>
  <c r="F39" i="14" s="1"/>
  <c r="F237" i="2" s="1"/>
  <c r="O148" i="14"/>
  <c r="N148" i="14"/>
  <c r="M148" i="14"/>
  <c r="L148" i="14"/>
  <c r="K148" i="14"/>
  <c r="J148" i="14"/>
  <c r="T147" i="14"/>
  <c r="S147" i="14"/>
  <c r="R147" i="14"/>
  <c r="P147" i="14"/>
  <c r="O147" i="14"/>
  <c r="N147" i="14"/>
  <c r="M147" i="14"/>
  <c r="L147" i="14"/>
  <c r="K147" i="14"/>
  <c r="J147" i="14"/>
  <c r="T146" i="14"/>
  <c r="S146" i="14"/>
  <c r="R146" i="14"/>
  <c r="P146" i="14"/>
  <c r="F37" i="14" s="1"/>
  <c r="F235" i="2" s="1"/>
  <c r="O146" i="14"/>
  <c r="N146" i="14"/>
  <c r="M146" i="14"/>
  <c r="L146" i="14"/>
  <c r="K146" i="14"/>
  <c r="J146" i="14"/>
  <c r="T145" i="14"/>
  <c r="S145" i="14"/>
  <c r="R145" i="14"/>
  <c r="P145" i="14"/>
  <c r="O145" i="14"/>
  <c r="N145" i="14"/>
  <c r="M145" i="14"/>
  <c r="L145" i="14"/>
  <c r="K145" i="14"/>
  <c r="J145" i="14"/>
  <c r="T144" i="14"/>
  <c r="S144" i="14"/>
  <c r="R144" i="14"/>
  <c r="P144" i="14"/>
  <c r="F35" i="14" s="1"/>
  <c r="F233" i="2" s="1"/>
  <c r="O144" i="14"/>
  <c r="N144" i="14"/>
  <c r="M144" i="14"/>
  <c r="L144" i="14"/>
  <c r="K144" i="14"/>
  <c r="J144" i="14"/>
  <c r="T143" i="14"/>
  <c r="S143" i="14"/>
  <c r="R143" i="14"/>
  <c r="P143" i="14"/>
  <c r="O143" i="14"/>
  <c r="N143" i="14"/>
  <c r="M143" i="14"/>
  <c r="L143" i="14"/>
  <c r="K143" i="14"/>
  <c r="J143" i="14"/>
  <c r="T142" i="14"/>
  <c r="S142" i="14"/>
  <c r="R142" i="14"/>
  <c r="P142" i="14"/>
  <c r="F33" i="14" s="1"/>
  <c r="F231" i="2" s="1"/>
  <c r="O142" i="14"/>
  <c r="N142" i="14"/>
  <c r="M142" i="14"/>
  <c r="L142" i="14"/>
  <c r="K142" i="14"/>
  <c r="J142" i="14"/>
  <c r="T141" i="14"/>
  <c r="S141" i="14"/>
  <c r="R141" i="14"/>
  <c r="P141" i="14"/>
  <c r="O141" i="14"/>
  <c r="N141" i="14"/>
  <c r="M141" i="14"/>
  <c r="L141" i="14"/>
  <c r="K141" i="14"/>
  <c r="J141" i="14"/>
  <c r="T140" i="14"/>
  <c r="S140" i="14"/>
  <c r="R140" i="14"/>
  <c r="P140" i="14"/>
  <c r="O140" i="14"/>
  <c r="N140" i="14"/>
  <c r="M140" i="14"/>
  <c r="L140" i="14"/>
  <c r="K140" i="14"/>
  <c r="J140" i="14"/>
  <c r="T139" i="14"/>
  <c r="S139" i="14"/>
  <c r="R139" i="14"/>
  <c r="P139" i="14"/>
  <c r="O139" i="14"/>
  <c r="N139" i="14"/>
  <c r="M139" i="14"/>
  <c r="L139" i="14"/>
  <c r="K139" i="14"/>
  <c r="J139" i="14"/>
  <c r="T138" i="14"/>
  <c r="S138" i="14"/>
  <c r="R138" i="14"/>
  <c r="P138" i="14"/>
  <c r="F29" i="14" s="1"/>
  <c r="F227" i="2" s="1"/>
  <c r="O138" i="14"/>
  <c r="N138" i="14"/>
  <c r="M138" i="14"/>
  <c r="L138" i="14"/>
  <c r="K138" i="14"/>
  <c r="J138" i="14"/>
  <c r="T137" i="14"/>
  <c r="S137" i="14"/>
  <c r="R137" i="14"/>
  <c r="P137" i="14"/>
  <c r="O137" i="14"/>
  <c r="N137" i="14"/>
  <c r="M137" i="14"/>
  <c r="L137" i="14"/>
  <c r="K137" i="14"/>
  <c r="J137" i="14"/>
  <c r="T136" i="14"/>
  <c r="S136" i="14"/>
  <c r="R136" i="14"/>
  <c r="P136" i="14"/>
  <c r="F27" i="14" s="1"/>
  <c r="F225" i="2" s="1"/>
  <c r="O136" i="14"/>
  <c r="N136" i="14"/>
  <c r="M136" i="14"/>
  <c r="L136" i="14"/>
  <c r="K136" i="14"/>
  <c r="J136" i="14"/>
  <c r="T135" i="14"/>
  <c r="S135" i="14"/>
  <c r="R135" i="14"/>
  <c r="P135" i="14"/>
  <c r="O135" i="14"/>
  <c r="N135" i="14"/>
  <c r="M135" i="14"/>
  <c r="L135" i="14"/>
  <c r="K135" i="14"/>
  <c r="J135" i="14"/>
  <c r="T134" i="14"/>
  <c r="S134" i="14"/>
  <c r="R134" i="14"/>
  <c r="P134" i="14"/>
  <c r="F25" i="14" s="1"/>
  <c r="F223" i="2" s="1"/>
  <c r="O134" i="14"/>
  <c r="N134" i="14"/>
  <c r="M134" i="14"/>
  <c r="L134" i="14"/>
  <c r="K134" i="14"/>
  <c r="J134" i="14"/>
  <c r="T133" i="14"/>
  <c r="S133" i="14"/>
  <c r="R133" i="14"/>
  <c r="P133" i="14"/>
  <c r="O133" i="14"/>
  <c r="N133" i="14"/>
  <c r="M133" i="14"/>
  <c r="L133" i="14"/>
  <c r="K133" i="14"/>
  <c r="J133" i="14"/>
  <c r="T132" i="14"/>
  <c r="S132" i="14"/>
  <c r="R132" i="14"/>
  <c r="P132" i="14"/>
  <c r="O132" i="14"/>
  <c r="N132" i="14"/>
  <c r="M132" i="14"/>
  <c r="L132" i="14"/>
  <c r="K132" i="14"/>
  <c r="J132" i="14"/>
  <c r="T131" i="14"/>
  <c r="S131" i="14"/>
  <c r="R131" i="14"/>
  <c r="P131" i="14"/>
  <c r="O131" i="14"/>
  <c r="N131" i="14"/>
  <c r="M131" i="14"/>
  <c r="L131" i="14"/>
  <c r="K131" i="14"/>
  <c r="J131" i="14"/>
  <c r="T130" i="14"/>
  <c r="S130" i="14"/>
  <c r="R130" i="14"/>
  <c r="P130" i="14"/>
  <c r="F21" i="14" s="1"/>
  <c r="F219" i="2" s="1"/>
  <c r="O130" i="14"/>
  <c r="N130" i="14"/>
  <c r="M130" i="14"/>
  <c r="L130" i="14"/>
  <c r="K130" i="14"/>
  <c r="J130" i="14"/>
  <c r="T129" i="14"/>
  <c r="S129" i="14"/>
  <c r="R129" i="14"/>
  <c r="P129" i="14"/>
  <c r="O129" i="14"/>
  <c r="N129" i="14"/>
  <c r="M129" i="14"/>
  <c r="L129" i="14"/>
  <c r="K129" i="14"/>
  <c r="J129" i="14"/>
  <c r="T128" i="14"/>
  <c r="S128" i="14"/>
  <c r="R128" i="14"/>
  <c r="P128" i="14"/>
  <c r="F19" i="14" s="1"/>
  <c r="F217" i="2" s="1"/>
  <c r="O128" i="14"/>
  <c r="N128" i="14"/>
  <c r="M128" i="14"/>
  <c r="L128" i="14"/>
  <c r="K128" i="14"/>
  <c r="J128" i="14"/>
  <c r="T127" i="14"/>
  <c r="S127" i="14"/>
  <c r="R127" i="14"/>
  <c r="P127" i="14"/>
  <c r="O127" i="14"/>
  <c r="N127" i="14"/>
  <c r="M127" i="14"/>
  <c r="L127" i="14"/>
  <c r="K127" i="14"/>
  <c r="J127" i="14"/>
  <c r="T126" i="14"/>
  <c r="S126" i="14"/>
  <c r="R126" i="14"/>
  <c r="P126" i="14"/>
  <c r="F17" i="14" s="1"/>
  <c r="F215" i="2" s="1"/>
  <c r="O126" i="14"/>
  <c r="N126" i="14"/>
  <c r="M126" i="14"/>
  <c r="L126" i="14"/>
  <c r="K126" i="14"/>
  <c r="J126" i="14"/>
  <c r="T125" i="14"/>
  <c r="S125" i="14"/>
  <c r="R125" i="14"/>
  <c r="P125" i="14"/>
  <c r="O125" i="14"/>
  <c r="N125" i="14"/>
  <c r="M125" i="14"/>
  <c r="L125" i="14"/>
  <c r="K125" i="14"/>
  <c r="J125" i="14"/>
  <c r="T124" i="14"/>
  <c r="S124" i="14"/>
  <c r="R124" i="14"/>
  <c r="P124" i="14"/>
  <c r="F15" i="14" s="1"/>
  <c r="F213" i="2" s="1"/>
  <c r="O124" i="14"/>
  <c r="N124" i="14"/>
  <c r="M124" i="14"/>
  <c r="L124" i="14"/>
  <c r="K124" i="14"/>
  <c r="J124" i="14"/>
  <c r="T123" i="14"/>
  <c r="S123" i="14"/>
  <c r="R123" i="14"/>
  <c r="P123" i="14"/>
  <c r="O123" i="14"/>
  <c r="N123" i="14"/>
  <c r="M123" i="14"/>
  <c r="L123" i="14"/>
  <c r="K123" i="14"/>
  <c r="J123" i="14"/>
  <c r="T122" i="14"/>
  <c r="S122" i="14"/>
  <c r="R122" i="14"/>
  <c r="P122" i="14"/>
  <c r="O122" i="14"/>
  <c r="N122" i="14"/>
  <c r="M122" i="14"/>
  <c r="L122" i="14"/>
  <c r="K122" i="14"/>
  <c r="J122" i="14"/>
  <c r="T121" i="14"/>
  <c r="S121" i="14"/>
  <c r="R121" i="14"/>
  <c r="P121" i="14"/>
  <c r="O121" i="14"/>
  <c r="N121" i="14"/>
  <c r="M121" i="14"/>
  <c r="L121" i="14"/>
  <c r="K121" i="14"/>
  <c r="J121" i="14"/>
  <c r="T120" i="14"/>
  <c r="S120" i="14"/>
  <c r="R120" i="14"/>
  <c r="P120" i="14"/>
  <c r="O120" i="14"/>
  <c r="N120" i="14"/>
  <c r="M120" i="14"/>
  <c r="L120" i="14"/>
  <c r="K120" i="14"/>
  <c r="J120" i="14"/>
  <c r="T119" i="14"/>
  <c r="S119" i="14"/>
  <c r="R119" i="14"/>
  <c r="P119" i="14"/>
  <c r="O119" i="14"/>
  <c r="N119" i="14"/>
  <c r="M119" i="14"/>
  <c r="L119" i="14"/>
  <c r="K119" i="14"/>
  <c r="J119" i="14"/>
  <c r="T118" i="14"/>
  <c r="S118" i="14"/>
  <c r="R118" i="14"/>
  <c r="P118" i="14"/>
  <c r="O118" i="14"/>
  <c r="N118" i="14"/>
  <c r="M118" i="14"/>
  <c r="L118" i="14"/>
  <c r="K118" i="14"/>
  <c r="J118" i="14"/>
  <c r="T117" i="14"/>
  <c r="S117" i="14"/>
  <c r="R117" i="14"/>
  <c r="P117" i="14"/>
  <c r="O117" i="14"/>
  <c r="N117" i="14"/>
  <c r="M117" i="14"/>
  <c r="L117" i="14"/>
  <c r="K117" i="14"/>
  <c r="J117" i="14"/>
  <c r="T116" i="14"/>
  <c r="S116" i="14"/>
  <c r="R116" i="14"/>
  <c r="P116" i="14"/>
  <c r="O116" i="14"/>
  <c r="N116" i="14"/>
  <c r="M116" i="14"/>
  <c r="L116" i="14"/>
  <c r="K116" i="14"/>
  <c r="J116" i="14"/>
  <c r="T115" i="14"/>
  <c r="S115" i="14"/>
  <c r="R115" i="14"/>
  <c r="P115" i="14"/>
  <c r="O115" i="14"/>
  <c r="N115" i="14"/>
  <c r="M115" i="14"/>
  <c r="L115" i="14"/>
  <c r="K115" i="14"/>
  <c r="J115" i="14"/>
  <c r="T114" i="14"/>
  <c r="S114" i="14"/>
  <c r="R114" i="14"/>
  <c r="P114" i="14"/>
  <c r="O114" i="14"/>
  <c r="N114" i="14"/>
  <c r="M114" i="14"/>
  <c r="L114" i="14"/>
  <c r="K114" i="14"/>
  <c r="J114" i="14"/>
  <c r="T113" i="14"/>
  <c r="S113" i="14"/>
  <c r="R113" i="14"/>
  <c r="P113" i="14"/>
  <c r="O113" i="14"/>
  <c r="N113" i="14"/>
  <c r="M113" i="14"/>
  <c r="L113" i="14"/>
  <c r="K113" i="14"/>
  <c r="J113" i="14"/>
  <c r="L111" i="14"/>
  <c r="K111" i="14"/>
  <c r="J111" i="14"/>
  <c r="W103" i="14"/>
  <c r="G103" i="14"/>
  <c r="D103" i="14"/>
  <c r="E301" i="2" s="1"/>
  <c r="M301" i="2" s="1"/>
  <c r="C103" i="14"/>
  <c r="B103" i="14" s="1"/>
  <c r="K301" i="2" s="1"/>
  <c r="B301" i="2" s="1"/>
  <c r="C301" i="2" s="1"/>
  <c r="W102" i="14"/>
  <c r="G102" i="14"/>
  <c r="F102" i="14"/>
  <c r="F300" i="2" s="1"/>
  <c r="D102" i="14"/>
  <c r="E300" i="2" s="1"/>
  <c r="M300" i="2" s="1"/>
  <c r="C102" i="14"/>
  <c r="B102" i="14" s="1"/>
  <c r="K300" i="2" s="1"/>
  <c r="B300" i="2" s="1"/>
  <c r="C300" i="2" s="1"/>
  <c r="W101" i="14"/>
  <c r="G101" i="14"/>
  <c r="D101" i="14"/>
  <c r="E299" i="2" s="1"/>
  <c r="M299" i="2" s="1"/>
  <c r="C101" i="14"/>
  <c r="B101" i="14" s="1"/>
  <c r="K299" i="2" s="1"/>
  <c r="B299" i="2" s="1"/>
  <c r="C299" i="2" s="1"/>
  <c r="W100" i="14"/>
  <c r="G100" i="14"/>
  <c r="D100" i="14"/>
  <c r="E298" i="2" s="1"/>
  <c r="M298" i="2" s="1"/>
  <c r="C100" i="14"/>
  <c r="B100" i="14" s="1"/>
  <c r="K298" i="2" s="1"/>
  <c r="B298" i="2" s="1"/>
  <c r="C298" i="2" s="1"/>
  <c r="W99" i="14"/>
  <c r="G99" i="14"/>
  <c r="D99" i="14"/>
  <c r="E297" i="2" s="1"/>
  <c r="M297" i="2" s="1"/>
  <c r="C99" i="14"/>
  <c r="B99" i="14" s="1"/>
  <c r="K297" i="2" s="1"/>
  <c r="B297" i="2" s="1"/>
  <c r="C297" i="2" s="1"/>
  <c r="W98" i="14"/>
  <c r="G98" i="14"/>
  <c r="D98" i="14"/>
  <c r="E296" i="2" s="1"/>
  <c r="M296" i="2" s="1"/>
  <c r="C98" i="14"/>
  <c r="B98" i="14" s="1"/>
  <c r="K296" i="2" s="1"/>
  <c r="B296" i="2" s="1"/>
  <c r="C296" i="2" s="1"/>
  <c r="W97" i="14"/>
  <c r="G97" i="14"/>
  <c r="D97" i="14"/>
  <c r="E295" i="2" s="1"/>
  <c r="M295" i="2" s="1"/>
  <c r="C97" i="14"/>
  <c r="B97" i="14" s="1"/>
  <c r="K295" i="2" s="1"/>
  <c r="B295" i="2" s="1"/>
  <c r="C295" i="2" s="1"/>
  <c r="W96" i="14"/>
  <c r="G96" i="14"/>
  <c r="D96" i="14"/>
  <c r="E294" i="2" s="1"/>
  <c r="M294" i="2" s="1"/>
  <c r="C96" i="14"/>
  <c r="B96" i="14" s="1"/>
  <c r="K294" i="2" s="1"/>
  <c r="B294" i="2" s="1"/>
  <c r="C294" i="2" s="1"/>
  <c r="W95" i="14"/>
  <c r="G95" i="14"/>
  <c r="D95" i="14"/>
  <c r="E293" i="2" s="1"/>
  <c r="M293" i="2" s="1"/>
  <c r="C95" i="14"/>
  <c r="B95" i="14" s="1"/>
  <c r="K293" i="2" s="1"/>
  <c r="B293" i="2" s="1"/>
  <c r="C293" i="2" s="1"/>
  <c r="W94" i="14"/>
  <c r="G94" i="14"/>
  <c r="D94" i="14"/>
  <c r="E292" i="2" s="1"/>
  <c r="M292" i="2" s="1"/>
  <c r="C94" i="14"/>
  <c r="B94" i="14" s="1"/>
  <c r="K292" i="2" s="1"/>
  <c r="B292" i="2" s="1"/>
  <c r="C292" i="2" s="1"/>
  <c r="W93" i="14"/>
  <c r="G93" i="14"/>
  <c r="D93" i="14"/>
  <c r="E291" i="2" s="1"/>
  <c r="M291" i="2" s="1"/>
  <c r="C93" i="14"/>
  <c r="B93" i="14" s="1"/>
  <c r="K291" i="2" s="1"/>
  <c r="B291" i="2" s="1"/>
  <c r="C291" i="2" s="1"/>
  <c r="W92" i="14"/>
  <c r="G92" i="14"/>
  <c r="D92" i="14"/>
  <c r="E290" i="2" s="1"/>
  <c r="M290" i="2" s="1"/>
  <c r="C92" i="14"/>
  <c r="B92" i="14" s="1"/>
  <c r="K290" i="2" s="1"/>
  <c r="B290" i="2" s="1"/>
  <c r="C290" i="2" s="1"/>
  <c r="W91" i="14"/>
  <c r="G91" i="14"/>
  <c r="D91" i="14"/>
  <c r="E289" i="2" s="1"/>
  <c r="M289" i="2" s="1"/>
  <c r="C91" i="14"/>
  <c r="B91" i="14" s="1"/>
  <c r="K289" i="2" s="1"/>
  <c r="B289" i="2" s="1"/>
  <c r="C289" i="2" s="1"/>
  <c r="W90" i="14"/>
  <c r="G90" i="14"/>
  <c r="D90" i="14"/>
  <c r="E288" i="2" s="1"/>
  <c r="M288" i="2" s="1"/>
  <c r="C90" i="14"/>
  <c r="B90" i="14" s="1"/>
  <c r="K288" i="2" s="1"/>
  <c r="B288" i="2" s="1"/>
  <c r="C288" i="2" s="1"/>
  <c r="W89" i="14"/>
  <c r="G89" i="14"/>
  <c r="D89" i="14"/>
  <c r="E287" i="2" s="1"/>
  <c r="M287" i="2" s="1"/>
  <c r="C89" i="14"/>
  <c r="B89" i="14" s="1"/>
  <c r="K287" i="2" s="1"/>
  <c r="B287" i="2" s="1"/>
  <c r="C287" i="2" s="1"/>
  <c r="W88" i="14"/>
  <c r="G88" i="14"/>
  <c r="F88" i="14"/>
  <c r="F286" i="2" s="1"/>
  <c r="D88" i="14"/>
  <c r="E286" i="2" s="1"/>
  <c r="M286" i="2" s="1"/>
  <c r="C88" i="14"/>
  <c r="B88" i="14" s="1"/>
  <c r="K286" i="2" s="1"/>
  <c r="B286" i="2" s="1"/>
  <c r="C286" i="2" s="1"/>
  <c r="W87" i="14"/>
  <c r="G87" i="14"/>
  <c r="D87" i="14"/>
  <c r="E285" i="2" s="1"/>
  <c r="M285" i="2" s="1"/>
  <c r="C87" i="14"/>
  <c r="B87" i="14" s="1"/>
  <c r="K285" i="2" s="1"/>
  <c r="B285" i="2" s="1"/>
  <c r="C285" i="2" s="1"/>
  <c r="W86" i="14"/>
  <c r="G86" i="14"/>
  <c r="D86" i="14"/>
  <c r="E284" i="2" s="1"/>
  <c r="M284" i="2" s="1"/>
  <c r="C86" i="14"/>
  <c r="B86" i="14" s="1"/>
  <c r="K284" i="2" s="1"/>
  <c r="B284" i="2" s="1"/>
  <c r="C284" i="2" s="1"/>
  <c r="W85" i="14"/>
  <c r="G85" i="14"/>
  <c r="D85" i="14"/>
  <c r="E283" i="2" s="1"/>
  <c r="M283" i="2" s="1"/>
  <c r="C85" i="14"/>
  <c r="B85" i="14" s="1"/>
  <c r="K283" i="2" s="1"/>
  <c r="B283" i="2" s="1"/>
  <c r="C283" i="2" s="1"/>
  <c r="W84" i="14"/>
  <c r="G84" i="14"/>
  <c r="F84" i="14"/>
  <c r="F282" i="2" s="1"/>
  <c r="D84" i="14"/>
  <c r="E282" i="2" s="1"/>
  <c r="M282" i="2" s="1"/>
  <c r="C84" i="14"/>
  <c r="B84" i="14" s="1"/>
  <c r="K282" i="2" s="1"/>
  <c r="B282" i="2" s="1"/>
  <c r="C282" i="2" s="1"/>
  <c r="W83" i="14"/>
  <c r="G83" i="14"/>
  <c r="D83" i="14"/>
  <c r="E281" i="2" s="1"/>
  <c r="M281" i="2" s="1"/>
  <c r="C83" i="14"/>
  <c r="B83" i="14" s="1"/>
  <c r="K281" i="2" s="1"/>
  <c r="B281" i="2" s="1"/>
  <c r="C281" i="2" s="1"/>
  <c r="W82" i="14"/>
  <c r="G82" i="14"/>
  <c r="D82" i="14"/>
  <c r="E280" i="2" s="1"/>
  <c r="M280" i="2" s="1"/>
  <c r="C82" i="14"/>
  <c r="B82" i="14" s="1"/>
  <c r="K280" i="2" s="1"/>
  <c r="B280" i="2" s="1"/>
  <c r="C280" i="2" s="1"/>
  <c r="W81" i="14"/>
  <c r="G81" i="14"/>
  <c r="D81" i="14"/>
  <c r="E279" i="2" s="1"/>
  <c r="M279" i="2" s="1"/>
  <c r="C81" i="14"/>
  <c r="B81" i="14" s="1"/>
  <c r="K279" i="2" s="1"/>
  <c r="B279" i="2" s="1"/>
  <c r="C279" i="2" s="1"/>
  <c r="W80" i="14"/>
  <c r="G80" i="14"/>
  <c r="D80" i="14"/>
  <c r="E278" i="2" s="1"/>
  <c r="M278" i="2" s="1"/>
  <c r="C80" i="14"/>
  <c r="B80" i="14" s="1"/>
  <c r="K278" i="2" s="1"/>
  <c r="B278" i="2" s="1"/>
  <c r="C278" i="2" s="1"/>
  <c r="W79" i="14"/>
  <c r="G79" i="14"/>
  <c r="D79" i="14"/>
  <c r="E277" i="2" s="1"/>
  <c r="M277" i="2" s="1"/>
  <c r="C79" i="14"/>
  <c r="B79" i="14" s="1"/>
  <c r="K277" i="2" s="1"/>
  <c r="B277" i="2" s="1"/>
  <c r="C277" i="2" s="1"/>
  <c r="W78" i="14"/>
  <c r="G78" i="14"/>
  <c r="D78" i="14"/>
  <c r="E276" i="2" s="1"/>
  <c r="M276" i="2" s="1"/>
  <c r="C78" i="14"/>
  <c r="B78" i="14" s="1"/>
  <c r="K276" i="2" s="1"/>
  <c r="B276" i="2" s="1"/>
  <c r="C276" i="2" s="1"/>
  <c r="W77" i="14"/>
  <c r="G77" i="14"/>
  <c r="D77" i="14"/>
  <c r="E275" i="2" s="1"/>
  <c r="M275" i="2" s="1"/>
  <c r="C77" i="14"/>
  <c r="B77" i="14" s="1"/>
  <c r="K275" i="2" s="1"/>
  <c r="B275" i="2" s="1"/>
  <c r="C275" i="2" s="1"/>
  <c r="W76" i="14"/>
  <c r="G76" i="14"/>
  <c r="D76" i="14"/>
  <c r="E274" i="2" s="1"/>
  <c r="M274" i="2" s="1"/>
  <c r="C76" i="14"/>
  <c r="B76" i="14" s="1"/>
  <c r="K274" i="2" s="1"/>
  <c r="B274" i="2" s="1"/>
  <c r="C274" i="2" s="1"/>
  <c r="W75" i="14"/>
  <c r="G75" i="14"/>
  <c r="D75" i="14"/>
  <c r="E273" i="2" s="1"/>
  <c r="M273" i="2" s="1"/>
  <c r="C75" i="14"/>
  <c r="B75" i="14" s="1"/>
  <c r="K273" i="2" s="1"/>
  <c r="B273" i="2" s="1"/>
  <c r="C273" i="2" s="1"/>
  <c r="W74" i="14"/>
  <c r="G74" i="14"/>
  <c r="D74" i="14"/>
  <c r="E272" i="2" s="1"/>
  <c r="M272" i="2" s="1"/>
  <c r="C74" i="14"/>
  <c r="B74" i="14" s="1"/>
  <c r="K272" i="2" s="1"/>
  <c r="B272" i="2" s="1"/>
  <c r="C272" i="2" s="1"/>
  <c r="W73" i="14"/>
  <c r="G73" i="14"/>
  <c r="D73" i="14"/>
  <c r="E271" i="2" s="1"/>
  <c r="M271" i="2" s="1"/>
  <c r="C73" i="14"/>
  <c r="B73" i="14" s="1"/>
  <c r="K271" i="2" s="1"/>
  <c r="B271" i="2" s="1"/>
  <c r="C271" i="2" s="1"/>
  <c r="W72" i="14"/>
  <c r="G72" i="14"/>
  <c r="D72" i="14"/>
  <c r="E270" i="2" s="1"/>
  <c r="M270" i="2" s="1"/>
  <c r="C72" i="14"/>
  <c r="B72" i="14" s="1"/>
  <c r="K270" i="2" s="1"/>
  <c r="B270" i="2" s="1"/>
  <c r="C270" i="2" s="1"/>
  <c r="W71" i="14"/>
  <c r="G71" i="14"/>
  <c r="D71" i="14"/>
  <c r="E269" i="2" s="1"/>
  <c r="M269" i="2" s="1"/>
  <c r="C71" i="14"/>
  <c r="B71" i="14" s="1"/>
  <c r="K269" i="2" s="1"/>
  <c r="B269" i="2" s="1"/>
  <c r="C269" i="2" s="1"/>
  <c r="W70" i="14"/>
  <c r="G70" i="14"/>
  <c r="D70" i="14"/>
  <c r="E268" i="2" s="1"/>
  <c r="M268" i="2" s="1"/>
  <c r="C70" i="14"/>
  <c r="B70" i="14" s="1"/>
  <c r="K268" i="2" s="1"/>
  <c r="B268" i="2" s="1"/>
  <c r="C268" i="2" s="1"/>
  <c r="W69" i="14"/>
  <c r="G69" i="14"/>
  <c r="D69" i="14"/>
  <c r="E267" i="2" s="1"/>
  <c r="M267" i="2" s="1"/>
  <c r="C69" i="14"/>
  <c r="B69" i="14" s="1"/>
  <c r="K267" i="2" s="1"/>
  <c r="B267" i="2" s="1"/>
  <c r="C267" i="2" s="1"/>
  <c r="W68" i="14"/>
  <c r="G68" i="14"/>
  <c r="D68" i="14"/>
  <c r="E266" i="2" s="1"/>
  <c r="M266" i="2" s="1"/>
  <c r="C68" i="14"/>
  <c r="B68" i="14" s="1"/>
  <c r="K266" i="2" s="1"/>
  <c r="B266" i="2" s="1"/>
  <c r="C266" i="2" s="1"/>
  <c r="W67" i="14"/>
  <c r="G67" i="14"/>
  <c r="D67" i="14"/>
  <c r="E265" i="2" s="1"/>
  <c r="M265" i="2" s="1"/>
  <c r="C67" i="14"/>
  <c r="B67" i="14" s="1"/>
  <c r="K265" i="2" s="1"/>
  <c r="B265" i="2" s="1"/>
  <c r="C265" i="2" s="1"/>
  <c r="W66" i="14"/>
  <c r="G66" i="14"/>
  <c r="F66" i="14"/>
  <c r="F264" i="2" s="1"/>
  <c r="D66" i="14"/>
  <c r="E264" i="2" s="1"/>
  <c r="M264" i="2" s="1"/>
  <c r="C66" i="14"/>
  <c r="B66" i="14" s="1"/>
  <c r="K264" i="2" s="1"/>
  <c r="B264" i="2" s="1"/>
  <c r="C264" i="2" s="1"/>
  <c r="W65" i="14"/>
  <c r="G65" i="14"/>
  <c r="D65" i="14"/>
  <c r="E263" i="2" s="1"/>
  <c r="M263" i="2" s="1"/>
  <c r="C65" i="14"/>
  <c r="B65" i="14" s="1"/>
  <c r="K263" i="2" s="1"/>
  <c r="B263" i="2" s="1"/>
  <c r="C263" i="2" s="1"/>
  <c r="W64" i="14"/>
  <c r="G64" i="14"/>
  <c r="D64" i="14"/>
  <c r="E262" i="2" s="1"/>
  <c r="M262" i="2" s="1"/>
  <c r="C64" i="14"/>
  <c r="B64" i="14" s="1"/>
  <c r="K262" i="2" s="1"/>
  <c r="B262" i="2" s="1"/>
  <c r="C262" i="2" s="1"/>
  <c r="W63" i="14"/>
  <c r="G63" i="14"/>
  <c r="D63" i="14"/>
  <c r="E261" i="2" s="1"/>
  <c r="M261" i="2" s="1"/>
  <c r="C63" i="14"/>
  <c r="B63" i="14"/>
  <c r="K261" i="2" s="1"/>
  <c r="B261" i="2" s="1"/>
  <c r="C261" i="2" s="1"/>
  <c r="W62" i="14"/>
  <c r="G62" i="14"/>
  <c r="D62" i="14"/>
  <c r="E260" i="2" s="1"/>
  <c r="M260" i="2" s="1"/>
  <c r="C62" i="14"/>
  <c r="B62" i="14" s="1"/>
  <c r="K260" i="2" s="1"/>
  <c r="B260" i="2" s="1"/>
  <c r="C260" i="2" s="1"/>
  <c r="W61" i="14"/>
  <c r="G61" i="14"/>
  <c r="D61" i="14"/>
  <c r="E259" i="2" s="1"/>
  <c r="M259" i="2" s="1"/>
  <c r="C61" i="14"/>
  <c r="B61" i="14" s="1"/>
  <c r="K259" i="2" s="1"/>
  <c r="B259" i="2" s="1"/>
  <c r="C259" i="2" s="1"/>
  <c r="W60" i="14"/>
  <c r="G60" i="14"/>
  <c r="D60" i="14"/>
  <c r="E258" i="2" s="1"/>
  <c r="M258" i="2" s="1"/>
  <c r="C60" i="14"/>
  <c r="B60" i="14" s="1"/>
  <c r="K258" i="2" s="1"/>
  <c r="B258" i="2" s="1"/>
  <c r="C258" i="2" s="1"/>
  <c r="W59" i="14"/>
  <c r="G59" i="14"/>
  <c r="D59" i="14"/>
  <c r="E257" i="2" s="1"/>
  <c r="M257" i="2" s="1"/>
  <c r="C59" i="14"/>
  <c r="B59" i="14" s="1"/>
  <c r="K257" i="2" s="1"/>
  <c r="B257" i="2" s="1"/>
  <c r="C257" i="2" s="1"/>
  <c r="W58" i="14"/>
  <c r="G58" i="14"/>
  <c r="D58" i="14"/>
  <c r="E256" i="2" s="1"/>
  <c r="M256" i="2" s="1"/>
  <c r="C58" i="14"/>
  <c r="B58" i="14" s="1"/>
  <c r="K256" i="2" s="1"/>
  <c r="B256" i="2" s="1"/>
  <c r="C256" i="2" s="1"/>
  <c r="W57" i="14"/>
  <c r="G57" i="14"/>
  <c r="D57" i="14"/>
  <c r="E255" i="2" s="1"/>
  <c r="M255" i="2" s="1"/>
  <c r="C57" i="14"/>
  <c r="B57" i="14" s="1"/>
  <c r="K255" i="2" s="1"/>
  <c r="B255" i="2" s="1"/>
  <c r="C255" i="2" s="1"/>
  <c r="W56" i="14"/>
  <c r="G56" i="14"/>
  <c r="D56" i="14"/>
  <c r="E254" i="2" s="1"/>
  <c r="M254" i="2" s="1"/>
  <c r="C56" i="14"/>
  <c r="B56" i="14" s="1"/>
  <c r="K254" i="2" s="1"/>
  <c r="B254" i="2" s="1"/>
  <c r="C254" i="2" s="1"/>
  <c r="W55" i="14"/>
  <c r="G55" i="14"/>
  <c r="D55" i="14"/>
  <c r="E253" i="2" s="1"/>
  <c r="M253" i="2" s="1"/>
  <c r="C55" i="14"/>
  <c r="B55" i="14" s="1"/>
  <c r="K253" i="2" s="1"/>
  <c r="B253" i="2" s="1"/>
  <c r="C253" i="2" s="1"/>
  <c r="W54" i="14"/>
  <c r="G54" i="14"/>
  <c r="D54" i="14"/>
  <c r="E252" i="2" s="1"/>
  <c r="M252" i="2" s="1"/>
  <c r="C54" i="14"/>
  <c r="B54" i="14" s="1"/>
  <c r="K252" i="2" s="1"/>
  <c r="B252" i="2" s="1"/>
  <c r="C252" i="2" s="1"/>
  <c r="W53" i="14"/>
  <c r="G53" i="14"/>
  <c r="D53" i="14"/>
  <c r="E251" i="2" s="1"/>
  <c r="M251" i="2" s="1"/>
  <c r="C53" i="14"/>
  <c r="B53" i="14" s="1"/>
  <c r="K251" i="2" s="1"/>
  <c r="B251" i="2" s="1"/>
  <c r="C251" i="2" s="1"/>
  <c r="W52" i="14"/>
  <c r="G52" i="14"/>
  <c r="D52" i="14"/>
  <c r="E250" i="2" s="1"/>
  <c r="M250" i="2" s="1"/>
  <c r="C52" i="14"/>
  <c r="B52" i="14" s="1"/>
  <c r="K250" i="2" s="1"/>
  <c r="B250" i="2" s="1"/>
  <c r="C250" i="2" s="1"/>
  <c r="W51" i="14"/>
  <c r="G51" i="14"/>
  <c r="D51" i="14"/>
  <c r="E249" i="2" s="1"/>
  <c r="M249" i="2" s="1"/>
  <c r="C51" i="14"/>
  <c r="B51" i="14" s="1"/>
  <c r="K249" i="2" s="1"/>
  <c r="B249" i="2" s="1"/>
  <c r="C249" i="2" s="1"/>
  <c r="W50" i="14"/>
  <c r="G50" i="14"/>
  <c r="D50" i="14"/>
  <c r="E248" i="2" s="1"/>
  <c r="M248" i="2" s="1"/>
  <c r="C50" i="14"/>
  <c r="B50" i="14" s="1"/>
  <c r="K248" i="2" s="1"/>
  <c r="B248" i="2" s="1"/>
  <c r="C248" i="2" s="1"/>
  <c r="W49" i="14"/>
  <c r="G49" i="14"/>
  <c r="D49" i="14"/>
  <c r="E247" i="2" s="1"/>
  <c r="M247" i="2" s="1"/>
  <c r="C49" i="14"/>
  <c r="B49" i="14" s="1"/>
  <c r="K247" i="2" s="1"/>
  <c r="B247" i="2" s="1"/>
  <c r="C247" i="2" s="1"/>
  <c r="W48" i="14"/>
  <c r="G48" i="14"/>
  <c r="D48" i="14"/>
  <c r="E246" i="2" s="1"/>
  <c r="M246" i="2" s="1"/>
  <c r="C48" i="14"/>
  <c r="B48" i="14" s="1"/>
  <c r="K246" i="2" s="1"/>
  <c r="B246" i="2" s="1"/>
  <c r="C246" i="2" s="1"/>
  <c r="W47" i="14"/>
  <c r="G47" i="14"/>
  <c r="F47" i="14"/>
  <c r="F245" i="2" s="1"/>
  <c r="D47" i="14"/>
  <c r="E245" i="2" s="1"/>
  <c r="M245" i="2" s="1"/>
  <c r="C47" i="14"/>
  <c r="B47" i="14" s="1"/>
  <c r="K245" i="2" s="1"/>
  <c r="B245" i="2" s="1"/>
  <c r="C245" i="2" s="1"/>
  <c r="W46" i="14"/>
  <c r="G46" i="14"/>
  <c r="D46" i="14"/>
  <c r="E244" i="2" s="1"/>
  <c r="M244" i="2" s="1"/>
  <c r="C46" i="14"/>
  <c r="B46" i="14" s="1"/>
  <c r="K244" i="2" s="1"/>
  <c r="B244" i="2" s="1"/>
  <c r="C244" i="2" s="1"/>
  <c r="W45" i="14"/>
  <c r="G45" i="14"/>
  <c r="D45" i="14"/>
  <c r="E243" i="2" s="1"/>
  <c r="M243" i="2" s="1"/>
  <c r="C45" i="14"/>
  <c r="B45" i="14" s="1"/>
  <c r="K243" i="2" s="1"/>
  <c r="B243" i="2" s="1"/>
  <c r="C243" i="2" s="1"/>
  <c r="W44" i="14"/>
  <c r="G44" i="14"/>
  <c r="D44" i="14"/>
  <c r="E242" i="2" s="1"/>
  <c r="M242" i="2" s="1"/>
  <c r="C44" i="14"/>
  <c r="B44" i="14" s="1"/>
  <c r="K242" i="2" s="1"/>
  <c r="B242" i="2" s="1"/>
  <c r="C242" i="2" s="1"/>
  <c r="W43" i="14"/>
  <c r="G43" i="14"/>
  <c r="D43" i="14"/>
  <c r="E241" i="2" s="1"/>
  <c r="M241" i="2" s="1"/>
  <c r="C43" i="14"/>
  <c r="B43" i="14" s="1"/>
  <c r="K241" i="2" s="1"/>
  <c r="B241" i="2" s="1"/>
  <c r="C241" i="2" s="1"/>
  <c r="W42" i="14"/>
  <c r="G42" i="14"/>
  <c r="D42" i="14"/>
  <c r="E240" i="2" s="1"/>
  <c r="M240" i="2" s="1"/>
  <c r="C42" i="14"/>
  <c r="B42" i="14" s="1"/>
  <c r="K240" i="2" s="1"/>
  <c r="B240" i="2" s="1"/>
  <c r="C240" i="2" s="1"/>
  <c r="W41" i="14"/>
  <c r="G41" i="14"/>
  <c r="D41" i="14"/>
  <c r="E239" i="2" s="1"/>
  <c r="M239" i="2" s="1"/>
  <c r="C41" i="14"/>
  <c r="B41" i="14" s="1"/>
  <c r="K239" i="2" s="1"/>
  <c r="B239" i="2" s="1"/>
  <c r="C239" i="2" s="1"/>
  <c r="W40" i="14"/>
  <c r="G40" i="14"/>
  <c r="D40" i="14"/>
  <c r="E238" i="2" s="1"/>
  <c r="M238" i="2" s="1"/>
  <c r="C40" i="14"/>
  <c r="B40" i="14" s="1"/>
  <c r="K238" i="2" s="1"/>
  <c r="B238" i="2" s="1"/>
  <c r="C238" i="2" s="1"/>
  <c r="W39" i="14"/>
  <c r="G39" i="14"/>
  <c r="D39" i="14"/>
  <c r="E237" i="2" s="1"/>
  <c r="M237" i="2" s="1"/>
  <c r="C39" i="14"/>
  <c r="B39" i="14" s="1"/>
  <c r="K237" i="2" s="1"/>
  <c r="B237" i="2" s="1"/>
  <c r="C237" i="2" s="1"/>
  <c r="W38" i="14"/>
  <c r="G38" i="14"/>
  <c r="D38" i="14"/>
  <c r="E236" i="2" s="1"/>
  <c r="M236" i="2" s="1"/>
  <c r="C38" i="14"/>
  <c r="B38" i="14" s="1"/>
  <c r="K236" i="2" s="1"/>
  <c r="B236" i="2" s="1"/>
  <c r="C236" i="2" s="1"/>
  <c r="W37" i="14"/>
  <c r="G37" i="14"/>
  <c r="D37" i="14"/>
  <c r="E235" i="2" s="1"/>
  <c r="M235" i="2" s="1"/>
  <c r="C37" i="14"/>
  <c r="B37" i="14" s="1"/>
  <c r="K235" i="2" s="1"/>
  <c r="B235" i="2" s="1"/>
  <c r="C235" i="2" s="1"/>
  <c r="W36" i="14"/>
  <c r="G36" i="14"/>
  <c r="D36" i="14"/>
  <c r="E234" i="2" s="1"/>
  <c r="M234" i="2" s="1"/>
  <c r="C36" i="14"/>
  <c r="B36" i="14" s="1"/>
  <c r="K234" i="2" s="1"/>
  <c r="B234" i="2" s="1"/>
  <c r="C234" i="2" s="1"/>
  <c r="W35" i="14"/>
  <c r="G35" i="14"/>
  <c r="D35" i="14"/>
  <c r="E233" i="2" s="1"/>
  <c r="M233" i="2" s="1"/>
  <c r="C35" i="14"/>
  <c r="B35" i="14" s="1"/>
  <c r="K233" i="2" s="1"/>
  <c r="B233" i="2" s="1"/>
  <c r="C233" i="2" s="1"/>
  <c r="W34" i="14"/>
  <c r="G34" i="14"/>
  <c r="D34" i="14"/>
  <c r="E232" i="2" s="1"/>
  <c r="M232" i="2" s="1"/>
  <c r="C34" i="14"/>
  <c r="B34" i="14" s="1"/>
  <c r="K232" i="2" s="1"/>
  <c r="B232" i="2" s="1"/>
  <c r="C232" i="2" s="1"/>
  <c r="W33" i="14"/>
  <c r="G33" i="14"/>
  <c r="D33" i="14"/>
  <c r="E231" i="2" s="1"/>
  <c r="M231" i="2" s="1"/>
  <c r="C33" i="14"/>
  <c r="B33" i="14" s="1"/>
  <c r="K231" i="2" s="1"/>
  <c r="B231" i="2" s="1"/>
  <c r="C231" i="2" s="1"/>
  <c r="W32" i="14"/>
  <c r="G32" i="14"/>
  <c r="D32" i="14"/>
  <c r="E230" i="2" s="1"/>
  <c r="M230" i="2" s="1"/>
  <c r="C32" i="14"/>
  <c r="B32" i="14" s="1"/>
  <c r="K230" i="2" s="1"/>
  <c r="B230" i="2" s="1"/>
  <c r="C230" i="2" s="1"/>
  <c r="W31" i="14"/>
  <c r="G31" i="14"/>
  <c r="D31" i="14"/>
  <c r="E229" i="2" s="1"/>
  <c r="M229" i="2" s="1"/>
  <c r="C31" i="14"/>
  <c r="B31" i="14" s="1"/>
  <c r="K229" i="2" s="1"/>
  <c r="B229" i="2" s="1"/>
  <c r="C229" i="2" s="1"/>
  <c r="W30" i="14"/>
  <c r="G30" i="14"/>
  <c r="D30" i="14"/>
  <c r="E228" i="2" s="1"/>
  <c r="M228" i="2" s="1"/>
  <c r="C30" i="14"/>
  <c r="B30" i="14" s="1"/>
  <c r="K228" i="2" s="1"/>
  <c r="B228" i="2" s="1"/>
  <c r="C228" i="2" s="1"/>
  <c r="W29" i="14"/>
  <c r="G29" i="14"/>
  <c r="D29" i="14"/>
  <c r="E227" i="2" s="1"/>
  <c r="M227" i="2" s="1"/>
  <c r="C29" i="14"/>
  <c r="B29" i="14" s="1"/>
  <c r="K227" i="2" s="1"/>
  <c r="B227" i="2" s="1"/>
  <c r="C227" i="2" s="1"/>
  <c r="W28" i="14"/>
  <c r="G28" i="14"/>
  <c r="D28" i="14"/>
  <c r="E226" i="2" s="1"/>
  <c r="M226" i="2" s="1"/>
  <c r="C28" i="14"/>
  <c r="B28" i="14" s="1"/>
  <c r="K226" i="2" s="1"/>
  <c r="B226" i="2" s="1"/>
  <c r="C226" i="2" s="1"/>
  <c r="W27" i="14"/>
  <c r="G27" i="14"/>
  <c r="D27" i="14"/>
  <c r="E225" i="2" s="1"/>
  <c r="M225" i="2" s="1"/>
  <c r="C27" i="14"/>
  <c r="B27" i="14" s="1"/>
  <c r="K225" i="2" s="1"/>
  <c r="B225" i="2" s="1"/>
  <c r="C225" i="2" s="1"/>
  <c r="W26" i="14"/>
  <c r="G26" i="14"/>
  <c r="D26" i="14"/>
  <c r="E224" i="2" s="1"/>
  <c r="M224" i="2" s="1"/>
  <c r="C26" i="14"/>
  <c r="B26" i="14" s="1"/>
  <c r="K224" i="2" s="1"/>
  <c r="B224" i="2" s="1"/>
  <c r="C224" i="2" s="1"/>
  <c r="W25" i="14"/>
  <c r="G25" i="14"/>
  <c r="D25" i="14"/>
  <c r="E223" i="2" s="1"/>
  <c r="M223" i="2" s="1"/>
  <c r="C25" i="14"/>
  <c r="B25" i="14" s="1"/>
  <c r="K223" i="2" s="1"/>
  <c r="B223" i="2" s="1"/>
  <c r="C223" i="2" s="1"/>
  <c r="W24" i="14"/>
  <c r="G24" i="14"/>
  <c r="D24" i="14"/>
  <c r="E222" i="2" s="1"/>
  <c r="M222" i="2" s="1"/>
  <c r="C24" i="14"/>
  <c r="B24" i="14" s="1"/>
  <c r="K222" i="2" s="1"/>
  <c r="B222" i="2" s="1"/>
  <c r="C222" i="2" s="1"/>
  <c r="W23" i="14"/>
  <c r="G23" i="14"/>
  <c r="D23" i="14"/>
  <c r="E221" i="2" s="1"/>
  <c r="M221" i="2" s="1"/>
  <c r="C23" i="14"/>
  <c r="B23" i="14" s="1"/>
  <c r="K221" i="2" s="1"/>
  <c r="B221" i="2" s="1"/>
  <c r="C221" i="2" s="1"/>
  <c r="W22" i="14"/>
  <c r="G22" i="14"/>
  <c r="D22" i="14"/>
  <c r="E220" i="2" s="1"/>
  <c r="M220" i="2" s="1"/>
  <c r="C22" i="14"/>
  <c r="B22" i="14" s="1"/>
  <c r="K220" i="2" s="1"/>
  <c r="B220" i="2" s="1"/>
  <c r="C220" i="2" s="1"/>
  <c r="W21" i="14"/>
  <c r="G21" i="14"/>
  <c r="D21" i="14"/>
  <c r="E219" i="2" s="1"/>
  <c r="M219" i="2" s="1"/>
  <c r="C21" i="14"/>
  <c r="B21" i="14" s="1"/>
  <c r="K219" i="2" s="1"/>
  <c r="B219" i="2" s="1"/>
  <c r="C219" i="2" s="1"/>
  <c r="W20" i="14"/>
  <c r="G20" i="14"/>
  <c r="D20" i="14"/>
  <c r="E218" i="2" s="1"/>
  <c r="M218" i="2" s="1"/>
  <c r="C20" i="14"/>
  <c r="B20" i="14" s="1"/>
  <c r="K218" i="2" s="1"/>
  <c r="B218" i="2" s="1"/>
  <c r="C218" i="2" s="1"/>
  <c r="W19" i="14"/>
  <c r="G19" i="14"/>
  <c r="D19" i="14"/>
  <c r="E217" i="2" s="1"/>
  <c r="M217" i="2" s="1"/>
  <c r="C19" i="14"/>
  <c r="B19" i="14" s="1"/>
  <c r="K217" i="2" s="1"/>
  <c r="B217" i="2" s="1"/>
  <c r="C217" i="2" s="1"/>
  <c r="W18" i="14"/>
  <c r="G18" i="14"/>
  <c r="D18" i="14"/>
  <c r="E216" i="2" s="1"/>
  <c r="M216" i="2" s="1"/>
  <c r="C18" i="14"/>
  <c r="B18" i="14" s="1"/>
  <c r="K216" i="2" s="1"/>
  <c r="B216" i="2" s="1"/>
  <c r="C216" i="2" s="1"/>
  <c r="W17" i="14"/>
  <c r="G17" i="14"/>
  <c r="D17" i="14"/>
  <c r="E215" i="2" s="1"/>
  <c r="M215" i="2" s="1"/>
  <c r="C17" i="14"/>
  <c r="B17" i="14" s="1"/>
  <c r="K215" i="2" s="1"/>
  <c r="B215" i="2" s="1"/>
  <c r="C215" i="2" s="1"/>
  <c r="W16" i="14"/>
  <c r="G16" i="14"/>
  <c r="D16" i="14"/>
  <c r="E214" i="2" s="1"/>
  <c r="M214" i="2" s="1"/>
  <c r="C16" i="14"/>
  <c r="B16" i="14" s="1"/>
  <c r="K214" i="2" s="1"/>
  <c r="B214" i="2" s="1"/>
  <c r="C214" i="2" s="1"/>
  <c r="W15" i="14"/>
  <c r="G15" i="14"/>
  <c r="D15" i="14"/>
  <c r="E213" i="2" s="1"/>
  <c r="M213" i="2" s="1"/>
  <c r="C15" i="14"/>
  <c r="B15" i="14" s="1"/>
  <c r="K213" i="2" s="1"/>
  <c r="B213" i="2" s="1"/>
  <c r="C213" i="2" s="1"/>
  <c r="W14" i="14"/>
  <c r="G14" i="14"/>
  <c r="D14" i="14"/>
  <c r="E212" i="2" s="1"/>
  <c r="M212" i="2" s="1"/>
  <c r="C14" i="14"/>
  <c r="B14" i="14" s="1"/>
  <c r="K212" i="2" s="1"/>
  <c r="B212" i="2" s="1"/>
  <c r="C212" i="2" s="1"/>
  <c r="W13" i="14"/>
  <c r="G13" i="14"/>
  <c r="D13" i="14"/>
  <c r="E211" i="2" s="1"/>
  <c r="M211" i="2" s="1"/>
  <c r="C13" i="14"/>
  <c r="B13" i="14" s="1"/>
  <c r="K211" i="2" s="1"/>
  <c r="B211" i="2" s="1"/>
  <c r="C211" i="2" s="1"/>
  <c r="W12" i="14"/>
  <c r="G12" i="14"/>
  <c r="F12" i="14"/>
  <c r="F210" i="2" s="1"/>
  <c r="D12" i="14"/>
  <c r="E210" i="2" s="1"/>
  <c r="M210" i="2" s="1"/>
  <c r="C12" i="14"/>
  <c r="B12" i="14" s="1"/>
  <c r="K210" i="2" s="1"/>
  <c r="B210" i="2" s="1"/>
  <c r="C210" i="2" s="1"/>
  <c r="W11" i="14"/>
  <c r="G11" i="14"/>
  <c r="D11" i="14"/>
  <c r="E209" i="2" s="1"/>
  <c r="M209" i="2" s="1"/>
  <c r="C11" i="14"/>
  <c r="B11" i="14" s="1"/>
  <c r="K209" i="2" s="1"/>
  <c r="B209" i="2" s="1"/>
  <c r="C209" i="2" s="1"/>
  <c r="W10" i="14"/>
  <c r="G10" i="14"/>
  <c r="D10" i="14"/>
  <c r="E208" i="2" s="1"/>
  <c r="M208" i="2" s="1"/>
  <c r="C10" i="14"/>
  <c r="B10" i="14" s="1"/>
  <c r="K208" i="2" s="1"/>
  <c r="B208" i="2" s="1"/>
  <c r="C208" i="2" s="1"/>
  <c r="W9" i="14"/>
  <c r="G9" i="14"/>
  <c r="D9" i="14"/>
  <c r="E207" i="2" s="1"/>
  <c r="M207" i="2" s="1"/>
  <c r="C9" i="14"/>
  <c r="B9" i="14" s="1"/>
  <c r="K207" i="2" s="1"/>
  <c r="B207" i="2" s="1"/>
  <c r="C207" i="2" s="1"/>
  <c r="W8" i="14"/>
  <c r="G8" i="14"/>
  <c r="F8" i="14"/>
  <c r="F206" i="2" s="1"/>
  <c r="D8" i="14"/>
  <c r="E206" i="2" s="1"/>
  <c r="M206" i="2" s="1"/>
  <c r="C8" i="14"/>
  <c r="B8" i="14" s="1"/>
  <c r="K206" i="2" s="1"/>
  <c r="B206" i="2" s="1"/>
  <c r="C206" i="2" s="1"/>
  <c r="W7" i="14"/>
  <c r="G7" i="14"/>
  <c r="D7" i="14"/>
  <c r="E205" i="2" s="1"/>
  <c r="M205" i="2" s="1"/>
  <c r="C7" i="14"/>
  <c r="B7" i="14" s="1"/>
  <c r="K205" i="2" s="1"/>
  <c r="B205" i="2" s="1"/>
  <c r="C205" i="2" s="1"/>
  <c r="W6" i="14"/>
  <c r="G6" i="14"/>
  <c r="D6" i="14"/>
  <c r="E204" i="2" s="1"/>
  <c r="M204" i="2" s="1"/>
  <c r="C6" i="14"/>
  <c r="B6" i="14" s="1"/>
  <c r="K204" i="2" s="1"/>
  <c r="B204" i="2" s="1"/>
  <c r="C204" i="2" s="1"/>
  <c r="W5" i="14"/>
  <c r="G5" i="14"/>
  <c r="D5" i="14"/>
  <c r="E203" i="2" s="1"/>
  <c r="M203" i="2" s="1"/>
  <c r="C5" i="14"/>
  <c r="B5" i="14" s="1"/>
  <c r="K203" i="2" s="1"/>
  <c r="B203" i="2" s="1"/>
  <c r="C203" i="2" s="1"/>
  <c r="W4" i="14"/>
  <c r="G4" i="14"/>
  <c r="F4" i="14"/>
  <c r="F202" i="2" s="1"/>
  <c r="D4" i="14"/>
  <c r="E202" i="2" s="1"/>
  <c r="M202" i="2" s="1"/>
  <c r="C4" i="14"/>
  <c r="B4" i="14" s="1"/>
  <c r="K202" i="2" s="1"/>
  <c r="B202" i="2" s="1"/>
  <c r="C202" i="2" s="1"/>
  <c r="T212" i="13"/>
  <c r="S212" i="13"/>
  <c r="R212" i="13"/>
  <c r="P212" i="13"/>
  <c r="F103" i="13" s="1"/>
  <c r="F201" i="2" s="1"/>
  <c r="O212" i="13"/>
  <c r="N212" i="13"/>
  <c r="M212" i="13"/>
  <c r="L212" i="13"/>
  <c r="K212" i="13"/>
  <c r="J212" i="13"/>
  <c r="T211" i="13"/>
  <c r="S211" i="13"/>
  <c r="R211" i="13"/>
  <c r="P211" i="13"/>
  <c r="O211" i="13"/>
  <c r="N211" i="13"/>
  <c r="M211" i="13"/>
  <c r="L211" i="13"/>
  <c r="K211" i="13"/>
  <c r="J211" i="13"/>
  <c r="T210" i="13"/>
  <c r="S210" i="13"/>
  <c r="R210" i="13"/>
  <c r="P210" i="13"/>
  <c r="F101" i="13" s="1"/>
  <c r="F199" i="2" s="1"/>
  <c r="O210" i="13"/>
  <c r="N210" i="13"/>
  <c r="M210" i="13"/>
  <c r="L210" i="13"/>
  <c r="K210" i="13"/>
  <c r="J210" i="13"/>
  <c r="T209" i="13"/>
  <c r="S209" i="13"/>
  <c r="R209" i="13"/>
  <c r="P209" i="13"/>
  <c r="O209" i="13"/>
  <c r="N209" i="13"/>
  <c r="M209" i="13"/>
  <c r="L209" i="13"/>
  <c r="K209" i="13"/>
  <c r="J209" i="13"/>
  <c r="T208" i="13"/>
  <c r="S208" i="13"/>
  <c r="R208" i="13"/>
  <c r="P208" i="13"/>
  <c r="F99" i="13" s="1"/>
  <c r="F197" i="2" s="1"/>
  <c r="O208" i="13"/>
  <c r="N208" i="13"/>
  <c r="M208" i="13"/>
  <c r="L208" i="13"/>
  <c r="K208" i="13"/>
  <c r="J208" i="13"/>
  <c r="T207" i="13"/>
  <c r="S207" i="13"/>
  <c r="R207" i="13"/>
  <c r="P207" i="13"/>
  <c r="O207" i="13"/>
  <c r="N207" i="13"/>
  <c r="M207" i="13"/>
  <c r="L207" i="13"/>
  <c r="K207" i="13"/>
  <c r="J207" i="13"/>
  <c r="T206" i="13"/>
  <c r="S206" i="13"/>
  <c r="R206" i="13"/>
  <c r="P206" i="13"/>
  <c r="F97" i="13" s="1"/>
  <c r="F195" i="2" s="1"/>
  <c r="O206" i="13"/>
  <c r="N206" i="13"/>
  <c r="M206" i="13"/>
  <c r="L206" i="13"/>
  <c r="K206" i="13"/>
  <c r="J206" i="13"/>
  <c r="T205" i="13"/>
  <c r="S205" i="13"/>
  <c r="R205" i="13"/>
  <c r="P205" i="13"/>
  <c r="O205" i="13"/>
  <c r="N205" i="13"/>
  <c r="M205" i="13"/>
  <c r="L205" i="13"/>
  <c r="K205" i="13"/>
  <c r="J205" i="13"/>
  <c r="T204" i="13"/>
  <c r="S204" i="13"/>
  <c r="R204" i="13"/>
  <c r="P204" i="13"/>
  <c r="F95" i="13" s="1"/>
  <c r="F193" i="2" s="1"/>
  <c r="O204" i="13"/>
  <c r="N204" i="13"/>
  <c r="M204" i="13"/>
  <c r="L204" i="13"/>
  <c r="K204" i="13"/>
  <c r="J204" i="13"/>
  <c r="T203" i="13"/>
  <c r="S203" i="13"/>
  <c r="R203" i="13"/>
  <c r="P203" i="13"/>
  <c r="O203" i="13"/>
  <c r="N203" i="13"/>
  <c r="M203" i="13"/>
  <c r="L203" i="13"/>
  <c r="K203" i="13"/>
  <c r="J203" i="13"/>
  <c r="T202" i="13"/>
  <c r="S202" i="13"/>
  <c r="R202" i="13"/>
  <c r="P202" i="13"/>
  <c r="F93" i="13" s="1"/>
  <c r="F191" i="2" s="1"/>
  <c r="O202" i="13"/>
  <c r="N202" i="13"/>
  <c r="M202" i="13"/>
  <c r="L202" i="13"/>
  <c r="K202" i="13"/>
  <c r="J202" i="13"/>
  <c r="T201" i="13"/>
  <c r="S201" i="13"/>
  <c r="R201" i="13"/>
  <c r="P201" i="13"/>
  <c r="O201" i="13"/>
  <c r="N201" i="13"/>
  <c r="M201" i="13"/>
  <c r="L201" i="13"/>
  <c r="K201" i="13"/>
  <c r="J201" i="13"/>
  <c r="T200" i="13"/>
  <c r="S200" i="13"/>
  <c r="R200" i="13"/>
  <c r="P200" i="13"/>
  <c r="F91" i="13" s="1"/>
  <c r="F189" i="2" s="1"/>
  <c r="O200" i="13"/>
  <c r="N200" i="13"/>
  <c r="M200" i="13"/>
  <c r="L200" i="13"/>
  <c r="K200" i="13"/>
  <c r="J200" i="13"/>
  <c r="T199" i="13"/>
  <c r="S199" i="13"/>
  <c r="R199" i="13"/>
  <c r="P199" i="13"/>
  <c r="O199" i="13"/>
  <c r="N199" i="13"/>
  <c r="M199" i="13"/>
  <c r="L199" i="13"/>
  <c r="K199" i="13"/>
  <c r="J199" i="13"/>
  <c r="T198" i="13"/>
  <c r="S198" i="13"/>
  <c r="R198" i="13"/>
  <c r="P198" i="13"/>
  <c r="F89" i="13" s="1"/>
  <c r="F187" i="2" s="1"/>
  <c r="O198" i="13"/>
  <c r="N198" i="13"/>
  <c r="M198" i="13"/>
  <c r="L198" i="13"/>
  <c r="K198" i="13"/>
  <c r="J198" i="13"/>
  <c r="T197" i="13"/>
  <c r="S197" i="13"/>
  <c r="R197" i="13"/>
  <c r="P197" i="13"/>
  <c r="O197" i="13"/>
  <c r="N197" i="13"/>
  <c r="M197" i="13"/>
  <c r="L197" i="13"/>
  <c r="K197" i="13"/>
  <c r="J197" i="13"/>
  <c r="T196" i="13"/>
  <c r="S196" i="13"/>
  <c r="R196" i="13"/>
  <c r="P196" i="13"/>
  <c r="F87" i="13" s="1"/>
  <c r="F185" i="2" s="1"/>
  <c r="O196" i="13"/>
  <c r="N196" i="13"/>
  <c r="M196" i="13"/>
  <c r="L196" i="13"/>
  <c r="K196" i="13"/>
  <c r="J196" i="13"/>
  <c r="T195" i="13"/>
  <c r="S195" i="13"/>
  <c r="R195" i="13"/>
  <c r="P195" i="13"/>
  <c r="O195" i="13"/>
  <c r="N195" i="13"/>
  <c r="M195" i="13"/>
  <c r="L195" i="13"/>
  <c r="K195" i="13"/>
  <c r="J195" i="13"/>
  <c r="T194" i="13"/>
  <c r="S194" i="13"/>
  <c r="R194" i="13"/>
  <c r="P194" i="13"/>
  <c r="F85" i="13" s="1"/>
  <c r="F183" i="2" s="1"/>
  <c r="O194" i="13"/>
  <c r="N194" i="13"/>
  <c r="M194" i="13"/>
  <c r="L194" i="13"/>
  <c r="K194" i="13"/>
  <c r="J194" i="13"/>
  <c r="T193" i="13"/>
  <c r="S193" i="13"/>
  <c r="R193" i="13"/>
  <c r="P193" i="13"/>
  <c r="O193" i="13"/>
  <c r="N193" i="13"/>
  <c r="M193" i="13"/>
  <c r="L193" i="13"/>
  <c r="K193" i="13"/>
  <c r="J193" i="13"/>
  <c r="T192" i="13"/>
  <c r="S192" i="13"/>
  <c r="R192" i="13"/>
  <c r="P192" i="13"/>
  <c r="O192" i="13"/>
  <c r="N192" i="13"/>
  <c r="M192" i="13"/>
  <c r="L192" i="13"/>
  <c r="K192" i="13"/>
  <c r="J192" i="13"/>
  <c r="T191" i="13"/>
  <c r="S191" i="13"/>
  <c r="R191" i="13"/>
  <c r="P191" i="13"/>
  <c r="O191" i="13"/>
  <c r="N191" i="13"/>
  <c r="M191" i="13"/>
  <c r="L191" i="13"/>
  <c r="K191" i="13"/>
  <c r="J191" i="13"/>
  <c r="T190" i="13"/>
  <c r="S190" i="13"/>
  <c r="R190" i="13"/>
  <c r="P190" i="13"/>
  <c r="F81" i="13" s="1"/>
  <c r="F179" i="2" s="1"/>
  <c r="O190" i="13"/>
  <c r="N190" i="13"/>
  <c r="M190" i="13"/>
  <c r="L190" i="13"/>
  <c r="K190" i="13"/>
  <c r="J190" i="13"/>
  <c r="T189" i="13"/>
  <c r="S189" i="13"/>
  <c r="R189" i="13"/>
  <c r="P189" i="13"/>
  <c r="O189" i="13"/>
  <c r="N189" i="13"/>
  <c r="M189" i="13"/>
  <c r="L189" i="13"/>
  <c r="K189" i="13"/>
  <c r="J189" i="13"/>
  <c r="T188" i="13"/>
  <c r="S188" i="13"/>
  <c r="R188" i="13"/>
  <c r="P188" i="13"/>
  <c r="F79" i="13" s="1"/>
  <c r="F177" i="2" s="1"/>
  <c r="O188" i="13"/>
  <c r="N188" i="13"/>
  <c r="M188" i="13"/>
  <c r="L188" i="13"/>
  <c r="K188" i="13"/>
  <c r="J188" i="13"/>
  <c r="T187" i="13"/>
  <c r="S187" i="13"/>
  <c r="R187" i="13"/>
  <c r="P187" i="13"/>
  <c r="O187" i="13"/>
  <c r="N187" i="13"/>
  <c r="M187" i="13"/>
  <c r="L187" i="13"/>
  <c r="K187" i="13"/>
  <c r="J187" i="13"/>
  <c r="T186" i="13"/>
  <c r="S186" i="13"/>
  <c r="R186" i="13"/>
  <c r="P186" i="13"/>
  <c r="F77" i="13" s="1"/>
  <c r="F175" i="2" s="1"/>
  <c r="O186" i="13"/>
  <c r="N186" i="13"/>
  <c r="M186" i="13"/>
  <c r="L186" i="13"/>
  <c r="K186" i="13"/>
  <c r="J186" i="13"/>
  <c r="T185" i="13"/>
  <c r="S185" i="13"/>
  <c r="R185" i="13"/>
  <c r="P185" i="13"/>
  <c r="O185" i="13"/>
  <c r="N185" i="13"/>
  <c r="M185" i="13"/>
  <c r="L185" i="13"/>
  <c r="K185" i="13"/>
  <c r="J185" i="13"/>
  <c r="T184" i="13"/>
  <c r="S184" i="13"/>
  <c r="R184" i="13"/>
  <c r="P184" i="13"/>
  <c r="F75" i="13" s="1"/>
  <c r="F173" i="2" s="1"/>
  <c r="O184" i="13"/>
  <c r="N184" i="13"/>
  <c r="M184" i="13"/>
  <c r="L184" i="13"/>
  <c r="K184" i="13"/>
  <c r="J184" i="13"/>
  <c r="T183" i="13"/>
  <c r="S183" i="13"/>
  <c r="R183" i="13"/>
  <c r="P183" i="13"/>
  <c r="O183" i="13"/>
  <c r="N183" i="13"/>
  <c r="M183" i="13"/>
  <c r="L183" i="13"/>
  <c r="K183" i="13"/>
  <c r="J183" i="13"/>
  <c r="T182" i="13"/>
  <c r="S182" i="13"/>
  <c r="R182" i="13"/>
  <c r="P182" i="13"/>
  <c r="F73" i="13" s="1"/>
  <c r="F171" i="2" s="1"/>
  <c r="O182" i="13"/>
  <c r="N182" i="13"/>
  <c r="M182" i="13"/>
  <c r="L182" i="13"/>
  <c r="K182" i="13"/>
  <c r="J182" i="13"/>
  <c r="T181" i="13"/>
  <c r="S181" i="13"/>
  <c r="R181" i="13"/>
  <c r="P181" i="13"/>
  <c r="O181" i="13"/>
  <c r="N181" i="13"/>
  <c r="M181" i="13"/>
  <c r="L181" i="13"/>
  <c r="K181" i="13"/>
  <c r="J181" i="13"/>
  <c r="T180" i="13"/>
  <c r="S180" i="13"/>
  <c r="R180" i="13"/>
  <c r="P180" i="13"/>
  <c r="F71" i="13" s="1"/>
  <c r="F169" i="2" s="1"/>
  <c r="O180" i="13"/>
  <c r="N180" i="13"/>
  <c r="M180" i="13"/>
  <c r="L180" i="13"/>
  <c r="K180" i="13"/>
  <c r="J180" i="13"/>
  <c r="T179" i="13"/>
  <c r="S179" i="13"/>
  <c r="R179" i="13"/>
  <c r="P179" i="13"/>
  <c r="O179" i="13"/>
  <c r="N179" i="13"/>
  <c r="M179" i="13"/>
  <c r="L179" i="13"/>
  <c r="K179" i="13"/>
  <c r="J179" i="13"/>
  <c r="T178" i="13"/>
  <c r="S178" i="13"/>
  <c r="R178" i="13"/>
  <c r="P178" i="13"/>
  <c r="F69" i="13" s="1"/>
  <c r="F167" i="2" s="1"/>
  <c r="O178" i="13"/>
  <c r="N178" i="13"/>
  <c r="M178" i="13"/>
  <c r="L178" i="13"/>
  <c r="K178" i="13"/>
  <c r="J178" i="13"/>
  <c r="T177" i="13"/>
  <c r="S177" i="13"/>
  <c r="R177" i="13"/>
  <c r="P177" i="13"/>
  <c r="O177" i="13"/>
  <c r="N177" i="13"/>
  <c r="M177" i="13"/>
  <c r="L177" i="13"/>
  <c r="K177" i="13"/>
  <c r="J177" i="13"/>
  <c r="T176" i="13"/>
  <c r="S176" i="13"/>
  <c r="R176" i="13"/>
  <c r="P176" i="13"/>
  <c r="F67" i="13" s="1"/>
  <c r="F165" i="2" s="1"/>
  <c r="O176" i="13"/>
  <c r="N176" i="13"/>
  <c r="M176" i="13"/>
  <c r="L176" i="13"/>
  <c r="K176" i="13"/>
  <c r="J176" i="13"/>
  <c r="T175" i="13"/>
  <c r="S175" i="13"/>
  <c r="R175" i="13"/>
  <c r="P175" i="13"/>
  <c r="O175" i="13"/>
  <c r="N175" i="13"/>
  <c r="M175" i="13"/>
  <c r="L175" i="13"/>
  <c r="K175" i="13"/>
  <c r="J175" i="13"/>
  <c r="T174" i="13"/>
  <c r="S174" i="13"/>
  <c r="R174" i="13"/>
  <c r="P174" i="13"/>
  <c r="F65" i="13" s="1"/>
  <c r="F163" i="2" s="1"/>
  <c r="O174" i="13"/>
  <c r="N174" i="13"/>
  <c r="M174" i="13"/>
  <c r="L174" i="13"/>
  <c r="K174" i="13"/>
  <c r="J174" i="13"/>
  <c r="T173" i="13"/>
  <c r="S173" i="13"/>
  <c r="R173" i="13"/>
  <c r="P173" i="13"/>
  <c r="O173" i="13"/>
  <c r="N173" i="13"/>
  <c r="M173" i="13"/>
  <c r="L173" i="13"/>
  <c r="K173" i="13"/>
  <c r="J173" i="13"/>
  <c r="T172" i="13"/>
  <c r="S172" i="13"/>
  <c r="R172" i="13"/>
  <c r="P172" i="13"/>
  <c r="F63" i="13" s="1"/>
  <c r="F161" i="2" s="1"/>
  <c r="O172" i="13"/>
  <c r="N172" i="13"/>
  <c r="M172" i="13"/>
  <c r="L172" i="13"/>
  <c r="K172" i="13"/>
  <c r="J172" i="13"/>
  <c r="T171" i="13"/>
  <c r="S171" i="13"/>
  <c r="R171" i="13"/>
  <c r="P171" i="13"/>
  <c r="O171" i="13"/>
  <c r="N171" i="13"/>
  <c r="M171" i="13"/>
  <c r="L171" i="13"/>
  <c r="K171" i="13"/>
  <c r="J171" i="13"/>
  <c r="T170" i="13"/>
  <c r="S170" i="13"/>
  <c r="R170" i="13"/>
  <c r="P170" i="13"/>
  <c r="F61" i="13" s="1"/>
  <c r="F159" i="2" s="1"/>
  <c r="O170" i="13"/>
  <c r="N170" i="13"/>
  <c r="M170" i="13"/>
  <c r="L170" i="13"/>
  <c r="K170" i="13"/>
  <c r="J170" i="13"/>
  <c r="T169" i="13"/>
  <c r="S169" i="13"/>
  <c r="R169" i="13"/>
  <c r="P169" i="13"/>
  <c r="O169" i="13"/>
  <c r="N169" i="13"/>
  <c r="M169" i="13"/>
  <c r="L169" i="13"/>
  <c r="K169" i="13"/>
  <c r="J169" i="13"/>
  <c r="T168" i="13"/>
  <c r="S168" i="13"/>
  <c r="R168" i="13"/>
  <c r="P168" i="13"/>
  <c r="F59" i="13" s="1"/>
  <c r="F157" i="2" s="1"/>
  <c r="O168" i="13"/>
  <c r="N168" i="13"/>
  <c r="M168" i="13"/>
  <c r="L168" i="13"/>
  <c r="K168" i="13"/>
  <c r="J168" i="13"/>
  <c r="T167" i="13"/>
  <c r="S167" i="13"/>
  <c r="R167" i="13"/>
  <c r="P167" i="13"/>
  <c r="O167" i="13"/>
  <c r="N167" i="13"/>
  <c r="M167" i="13"/>
  <c r="L167" i="13"/>
  <c r="K167" i="13"/>
  <c r="J167" i="13"/>
  <c r="T166" i="13"/>
  <c r="S166" i="13"/>
  <c r="R166" i="13"/>
  <c r="P166" i="13"/>
  <c r="F57" i="13" s="1"/>
  <c r="F155" i="2" s="1"/>
  <c r="O166" i="13"/>
  <c r="N166" i="13"/>
  <c r="M166" i="13"/>
  <c r="L166" i="13"/>
  <c r="K166" i="13"/>
  <c r="J166" i="13"/>
  <c r="T165" i="13"/>
  <c r="S165" i="13"/>
  <c r="R165" i="13"/>
  <c r="P165" i="13"/>
  <c r="O165" i="13"/>
  <c r="N165" i="13"/>
  <c r="M165" i="13"/>
  <c r="L165" i="13"/>
  <c r="K165" i="13"/>
  <c r="J165" i="13"/>
  <c r="T164" i="13"/>
  <c r="S164" i="13"/>
  <c r="R164" i="13"/>
  <c r="P164" i="13"/>
  <c r="F55" i="13" s="1"/>
  <c r="F153" i="2" s="1"/>
  <c r="O164" i="13"/>
  <c r="N164" i="13"/>
  <c r="M164" i="13"/>
  <c r="L164" i="13"/>
  <c r="K164" i="13"/>
  <c r="J164" i="13"/>
  <c r="T163" i="13"/>
  <c r="S163" i="13"/>
  <c r="R163" i="13"/>
  <c r="P163" i="13"/>
  <c r="O163" i="13"/>
  <c r="N163" i="13"/>
  <c r="M163" i="13"/>
  <c r="L163" i="13"/>
  <c r="K163" i="13"/>
  <c r="J163" i="13"/>
  <c r="T162" i="13"/>
  <c r="S162" i="13"/>
  <c r="R162" i="13"/>
  <c r="P162" i="13"/>
  <c r="F53" i="13" s="1"/>
  <c r="F151" i="2" s="1"/>
  <c r="O162" i="13"/>
  <c r="N162" i="13"/>
  <c r="M162" i="13"/>
  <c r="L162" i="13"/>
  <c r="K162" i="13"/>
  <c r="J162" i="13"/>
  <c r="T161" i="13"/>
  <c r="S161" i="13"/>
  <c r="R161" i="13"/>
  <c r="P161" i="13"/>
  <c r="O161" i="13"/>
  <c r="N161" i="13"/>
  <c r="M161" i="13"/>
  <c r="L161" i="13"/>
  <c r="K161" i="13"/>
  <c r="J161" i="13"/>
  <c r="T160" i="13"/>
  <c r="S160" i="13"/>
  <c r="R160" i="13"/>
  <c r="P160" i="13"/>
  <c r="F51" i="13" s="1"/>
  <c r="F149" i="2" s="1"/>
  <c r="O160" i="13"/>
  <c r="N160" i="13"/>
  <c r="M160" i="13"/>
  <c r="L160" i="13"/>
  <c r="K160" i="13"/>
  <c r="J160" i="13"/>
  <c r="T159" i="13"/>
  <c r="S159" i="13"/>
  <c r="R159" i="13"/>
  <c r="P159" i="13"/>
  <c r="O159" i="13"/>
  <c r="N159" i="13"/>
  <c r="M159" i="13"/>
  <c r="L159" i="13"/>
  <c r="K159" i="13"/>
  <c r="J159" i="13"/>
  <c r="T158" i="13"/>
  <c r="S158" i="13"/>
  <c r="R158" i="13"/>
  <c r="P158" i="13"/>
  <c r="F49" i="13" s="1"/>
  <c r="F147" i="2" s="1"/>
  <c r="O158" i="13"/>
  <c r="N158" i="13"/>
  <c r="M158" i="13"/>
  <c r="L158" i="13"/>
  <c r="K158" i="13"/>
  <c r="J158" i="13"/>
  <c r="T157" i="13"/>
  <c r="S157" i="13"/>
  <c r="R157" i="13"/>
  <c r="P157" i="13"/>
  <c r="O157" i="13"/>
  <c r="N157" i="13"/>
  <c r="M157" i="13"/>
  <c r="L157" i="13"/>
  <c r="K157" i="13"/>
  <c r="J157" i="13"/>
  <c r="T156" i="13"/>
  <c r="S156" i="13"/>
  <c r="R156" i="13"/>
  <c r="P156" i="13"/>
  <c r="F47" i="13" s="1"/>
  <c r="F145" i="2" s="1"/>
  <c r="O156" i="13"/>
  <c r="N156" i="13"/>
  <c r="M156" i="13"/>
  <c r="L156" i="13"/>
  <c r="K156" i="13"/>
  <c r="J156" i="13"/>
  <c r="T155" i="13"/>
  <c r="S155" i="13"/>
  <c r="R155" i="13"/>
  <c r="P155" i="13"/>
  <c r="O155" i="13"/>
  <c r="N155" i="13"/>
  <c r="M155" i="13"/>
  <c r="L155" i="13"/>
  <c r="K155" i="13"/>
  <c r="J155" i="13"/>
  <c r="T154" i="13"/>
  <c r="S154" i="13"/>
  <c r="R154" i="13"/>
  <c r="P154" i="13"/>
  <c r="F45" i="13" s="1"/>
  <c r="F143" i="2" s="1"/>
  <c r="O154" i="13"/>
  <c r="N154" i="13"/>
  <c r="M154" i="13"/>
  <c r="L154" i="13"/>
  <c r="K154" i="13"/>
  <c r="J154" i="13"/>
  <c r="T153" i="13"/>
  <c r="S153" i="13"/>
  <c r="R153" i="13"/>
  <c r="P153" i="13"/>
  <c r="O153" i="13"/>
  <c r="N153" i="13"/>
  <c r="M153" i="13"/>
  <c r="L153" i="13"/>
  <c r="K153" i="13"/>
  <c r="J153" i="13"/>
  <c r="T152" i="13"/>
  <c r="S152" i="13"/>
  <c r="R152" i="13"/>
  <c r="P152" i="13"/>
  <c r="F43" i="13" s="1"/>
  <c r="F141" i="2" s="1"/>
  <c r="O152" i="13"/>
  <c r="N152" i="13"/>
  <c r="M152" i="13"/>
  <c r="L152" i="13"/>
  <c r="K152" i="13"/>
  <c r="J152" i="13"/>
  <c r="T151" i="13"/>
  <c r="S151" i="13"/>
  <c r="R151" i="13"/>
  <c r="P151" i="13"/>
  <c r="O151" i="13"/>
  <c r="N151" i="13"/>
  <c r="M151" i="13"/>
  <c r="L151" i="13"/>
  <c r="K151" i="13"/>
  <c r="J151" i="13"/>
  <c r="T150" i="13"/>
  <c r="S150" i="13"/>
  <c r="R150" i="13"/>
  <c r="P150" i="13"/>
  <c r="F41" i="13" s="1"/>
  <c r="F139" i="2" s="1"/>
  <c r="O150" i="13"/>
  <c r="N150" i="13"/>
  <c r="M150" i="13"/>
  <c r="L150" i="13"/>
  <c r="K150" i="13"/>
  <c r="J150" i="13"/>
  <c r="T149" i="13"/>
  <c r="S149" i="13"/>
  <c r="R149" i="13"/>
  <c r="P149" i="13"/>
  <c r="O149" i="13"/>
  <c r="N149" i="13"/>
  <c r="M149" i="13"/>
  <c r="L149" i="13"/>
  <c r="K149" i="13"/>
  <c r="J149" i="13"/>
  <c r="T148" i="13"/>
  <c r="S148" i="13"/>
  <c r="R148" i="13"/>
  <c r="P148" i="13"/>
  <c r="F39" i="13" s="1"/>
  <c r="F137" i="2" s="1"/>
  <c r="O148" i="13"/>
  <c r="N148" i="13"/>
  <c r="M148" i="13"/>
  <c r="L148" i="13"/>
  <c r="K148" i="13"/>
  <c r="J148" i="13"/>
  <c r="T147" i="13"/>
  <c r="S147" i="13"/>
  <c r="R147" i="13"/>
  <c r="P147" i="13"/>
  <c r="O147" i="13"/>
  <c r="N147" i="13"/>
  <c r="M147" i="13"/>
  <c r="L147" i="13"/>
  <c r="K147" i="13"/>
  <c r="J147" i="13"/>
  <c r="T146" i="13"/>
  <c r="S146" i="13"/>
  <c r="R146" i="13"/>
  <c r="P146" i="13"/>
  <c r="F37" i="13" s="1"/>
  <c r="F135" i="2" s="1"/>
  <c r="O146" i="13"/>
  <c r="N146" i="13"/>
  <c r="M146" i="13"/>
  <c r="L146" i="13"/>
  <c r="K146" i="13"/>
  <c r="J146" i="13"/>
  <c r="T145" i="13"/>
  <c r="S145" i="13"/>
  <c r="R145" i="13"/>
  <c r="P145" i="13"/>
  <c r="O145" i="13"/>
  <c r="N145" i="13"/>
  <c r="M145" i="13"/>
  <c r="L145" i="13"/>
  <c r="K145" i="13"/>
  <c r="J145" i="13"/>
  <c r="T144" i="13"/>
  <c r="S144" i="13"/>
  <c r="R144" i="13"/>
  <c r="P144" i="13"/>
  <c r="F35" i="13" s="1"/>
  <c r="F133" i="2" s="1"/>
  <c r="O144" i="13"/>
  <c r="N144" i="13"/>
  <c r="M144" i="13"/>
  <c r="L144" i="13"/>
  <c r="K144" i="13"/>
  <c r="J144" i="13"/>
  <c r="T143" i="13"/>
  <c r="S143" i="13"/>
  <c r="R143" i="13"/>
  <c r="P143" i="13"/>
  <c r="O143" i="13"/>
  <c r="N143" i="13"/>
  <c r="M143" i="13"/>
  <c r="L143" i="13"/>
  <c r="K143" i="13"/>
  <c r="J143" i="13"/>
  <c r="T142" i="13"/>
  <c r="S142" i="13"/>
  <c r="R142" i="13"/>
  <c r="P142" i="13"/>
  <c r="F33" i="13" s="1"/>
  <c r="F131" i="2" s="1"/>
  <c r="O142" i="13"/>
  <c r="N142" i="13"/>
  <c r="M142" i="13"/>
  <c r="L142" i="13"/>
  <c r="K142" i="13"/>
  <c r="J142" i="13"/>
  <c r="T141" i="13"/>
  <c r="S141" i="13"/>
  <c r="R141" i="13"/>
  <c r="P141" i="13"/>
  <c r="O141" i="13"/>
  <c r="N141" i="13"/>
  <c r="M141" i="13"/>
  <c r="L141" i="13"/>
  <c r="K141" i="13"/>
  <c r="J141" i="13"/>
  <c r="T140" i="13"/>
  <c r="S140" i="13"/>
  <c r="R140" i="13"/>
  <c r="P140" i="13"/>
  <c r="F31" i="13" s="1"/>
  <c r="F129" i="2" s="1"/>
  <c r="O140" i="13"/>
  <c r="N140" i="13"/>
  <c r="M140" i="13"/>
  <c r="L140" i="13"/>
  <c r="K140" i="13"/>
  <c r="J140" i="13"/>
  <c r="T139" i="13"/>
  <c r="S139" i="13"/>
  <c r="R139" i="13"/>
  <c r="P139" i="13"/>
  <c r="O139" i="13"/>
  <c r="N139" i="13"/>
  <c r="M139" i="13"/>
  <c r="L139" i="13"/>
  <c r="K139" i="13"/>
  <c r="J139" i="13"/>
  <c r="T138" i="13"/>
  <c r="S138" i="13"/>
  <c r="R138" i="13"/>
  <c r="P138" i="13"/>
  <c r="F29" i="13" s="1"/>
  <c r="F127" i="2" s="1"/>
  <c r="O138" i="13"/>
  <c r="N138" i="13"/>
  <c r="M138" i="13"/>
  <c r="L138" i="13"/>
  <c r="K138" i="13"/>
  <c r="J138" i="13"/>
  <c r="T137" i="13"/>
  <c r="S137" i="13"/>
  <c r="R137" i="13"/>
  <c r="P137" i="13"/>
  <c r="O137" i="13"/>
  <c r="N137" i="13"/>
  <c r="M137" i="13"/>
  <c r="L137" i="13"/>
  <c r="K137" i="13"/>
  <c r="J137" i="13"/>
  <c r="T136" i="13"/>
  <c r="S136" i="13"/>
  <c r="R136" i="13"/>
  <c r="P136" i="13"/>
  <c r="F27" i="13" s="1"/>
  <c r="F125" i="2" s="1"/>
  <c r="O136" i="13"/>
  <c r="N136" i="13"/>
  <c r="M136" i="13"/>
  <c r="L136" i="13"/>
  <c r="K136" i="13"/>
  <c r="J136" i="13"/>
  <c r="T135" i="13"/>
  <c r="S135" i="13"/>
  <c r="R135" i="13"/>
  <c r="P135" i="13"/>
  <c r="O135" i="13"/>
  <c r="N135" i="13"/>
  <c r="M135" i="13"/>
  <c r="L135" i="13"/>
  <c r="K135" i="13"/>
  <c r="J135" i="13"/>
  <c r="T134" i="13"/>
  <c r="S134" i="13"/>
  <c r="R134" i="13"/>
  <c r="P134" i="13"/>
  <c r="F25" i="13" s="1"/>
  <c r="F123" i="2" s="1"/>
  <c r="O134" i="13"/>
  <c r="N134" i="13"/>
  <c r="M134" i="13"/>
  <c r="L134" i="13"/>
  <c r="K134" i="13"/>
  <c r="J134" i="13"/>
  <c r="T133" i="13"/>
  <c r="S133" i="13"/>
  <c r="R133" i="13"/>
  <c r="P133" i="13"/>
  <c r="O133" i="13"/>
  <c r="N133" i="13"/>
  <c r="M133" i="13"/>
  <c r="L133" i="13"/>
  <c r="K133" i="13"/>
  <c r="J133" i="13"/>
  <c r="T132" i="13"/>
  <c r="S132" i="13"/>
  <c r="R132" i="13"/>
  <c r="P132" i="13"/>
  <c r="F23" i="13" s="1"/>
  <c r="F121" i="2" s="1"/>
  <c r="O132" i="13"/>
  <c r="N132" i="13"/>
  <c r="M132" i="13"/>
  <c r="L132" i="13"/>
  <c r="K132" i="13"/>
  <c r="J132" i="13"/>
  <c r="T131" i="13"/>
  <c r="S131" i="13"/>
  <c r="R131" i="13"/>
  <c r="P131" i="13"/>
  <c r="O131" i="13"/>
  <c r="N131" i="13"/>
  <c r="M131" i="13"/>
  <c r="L131" i="13"/>
  <c r="K131" i="13"/>
  <c r="J131" i="13"/>
  <c r="T130" i="13"/>
  <c r="S130" i="13"/>
  <c r="R130" i="13"/>
  <c r="P130" i="13"/>
  <c r="F21" i="13" s="1"/>
  <c r="F119" i="2" s="1"/>
  <c r="O130" i="13"/>
  <c r="N130" i="13"/>
  <c r="M130" i="13"/>
  <c r="L130" i="13"/>
  <c r="K130" i="13"/>
  <c r="J130" i="13"/>
  <c r="T129" i="13"/>
  <c r="S129" i="13"/>
  <c r="R129" i="13"/>
  <c r="P129" i="13"/>
  <c r="O129" i="13"/>
  <c r="N129" i="13"/>
  <c r="M129" i="13"/>
  <c r="L129" i="13"/>
  <c r="K129" i="13"/>
  <c r="J129" i="13"/>
  <c r="T128" i="13"/>
  <c r="S128" i="13"/>
  <c r="R128" i="13"/>
  <c r="P128" i="13"/>
  <c r="F19" i="13" s="1"/>
  <c r="F117" i="2" s="1"/>
  <c r="O128" i="13"/>
  <c r="N128" i="13"/>
  <c r="M128" i="13"/>
  <c r="L128" i="13"/>
  <c r="K128" i="13"/>
  <c r="J128" i="13"/>
  <c r="T127" i="13"/>
  <c r="S127" i="13"/>
  <c r="R127" i="13"/>
  <c r="P127" i="13"/>
  <c r="O127" i="13"/>
  <c r="N127" i="13"/>
  <c r="M127" i="13"/>
  <c r="L127" i="13"/>
  <c r="K127" i="13"/>
  <c r="J127" i="13"/>
  <c r="T126" i="13"/>
  <c r="S126" i="13"/>
  <c r="R126" i="13"/>
  <c r="P126" i="13"/>
  <c r="F17" i="13" s="1"/>
  <c r="F115" i="2" s="1"/>
  <c r="O126" i="13"/>
  <c r="N126" i="13"/>
  <c r="M126" i="13"/>
  <c r="L126" i="13"/>
  <c r="K126" i="13"/>
  <c r="J126" i="13"/>
  <c r="T125" i="13"/>
  <c r="S125" i="13"/>
  <c r="R125" i="13"/>
  <c r="P125" i="13"/>
  <c r="O125" i="13"/>
  <c r="N125" i="13"/>
  <c r="M125" i="13"/>
  <c r="L125" i="13"/>
  <c r="K125" i="13"/>
  <c r="J125" i="13"/>
  <c r="T124" i="13"/>
  <c r="S124" i="13"/>
  <c r="R124" i="13"/>
  <c r="P124" i="13"/>
  <c r="F15" i="13" s="1"/>
  <c r="F113" i="2" s="1"/>
  <c r="O124" i="13"/>
  <c r="N124" i="13"/>
  <c r="M124" i="13"/>
  <c r="L124" i="13"/>
  <c r="K124" i="13"/>
  <c r="J124" i="13"/>
  <c r="T123" i="13"/>
  <c r="S123" i="13"/>
  <c r="R123" i="13"/>
  <c r="P123" i="13"/>
  <c r="O123" i="13"/>
  <c r="N123" i="13"/>
  <c r="M123" i="13"/>
  <c r="L123" i="13"/>
  <c r="K123" i="13"/>
  <c r="J123" i="13"/>
  <c r="T122" i="13"/>
  <c r="S122" i="13"/>
  <c r="R122" i="13"/>
  <c r="P122" i="13"/>
  <c r="F13" i="13" s="1"/>
  <c r="F111" i="2" s="1"/>
  <c r="O122" i="13"/>
  <c r="N122" i="13"/>
  <c r="M122" i="13"/>
  <c r="L122" i="13"/>
  <c r="K122" i="13"/>
  <c r="J122" i="13"/>
  <c r="T121" i="13"/>
  <c r="S121" i="13"/>
  <c r="R121" i="13"/>
  <c r="P121" i="13"/>
  <c r="O121" i="13"/>
  <c r="N121" i="13"/>
  <c r="M121" i="13"/>
  <c r="L121" i="13"/>
  <c r="K121" i="13"/>
  <c r="J121" i="13"/>
  <c r="T120" i="13"/>
  <c r="S120" i="13"/>
  <c r="R120" i="13"/>
  <c r="P120" i="13"/>
  <c r="F11" i="13" s="1"/>
  <c r="F109" i="2" s="1"/>
  <c r="O120" i="13"/>
  <c r="N120" i="13"/>
  <c r="M120" i="13"/>
  <c r="L120" i="13"/>
  <c r="K120" i="13"/>
  <c r="J120" i="13"/>
  <c r="T119" i="13"/>
  <c r="S119" i="13"/>
  <c r="R119" i="13"/>
  <c r="P119" i="13"/>
  <c r="O119" i="13"/>
  <c r="N119" i="13"/>
  <c r="M119" i="13"/>
  <c r="L119" i="13"/>
  <c r="K119" i="13"/>
  <c r="J119" i="13"/>
  <c r="T118" i="13"/>
  <c r="S118" i="13"/>
  <c r="R118" i="13"/>
  <c r="P118" i="13"/>
  <c r="F9" i="13" s="1"/>
  <c r="F107" i="2" s="1"/>
  <c r="O118" i="13"/>
  <c r="N118" i="13"/>
  <c r="M118" i="13"/>
  <c r="L118" i="13"/>
  <c r="K118" i="13"/>
  <c r="J118" i="13"/>
  <c r="T117" i="13"/>
  <c r="S117" i="13"/>
  <c r="R117" i="13"/>
  <c r="P117" i="13"/>
  <c r="O117" i="13"/>
  <c r="N117" i="13"/>
  <c r="M117" i="13"/>
  <c r="L117" i="13"/>
  <c r="K117" i="13"/>
  <c r="J117" i="13"/>
  <c r="T116" i="13"/>
  <c r="S116" i="13"/>
  <c r="R116" i="13"/>
  <c r="P116" i="13"/>
  <c r="F7" i="13" s="1"/>
  <c r="F105" i="2" s="1"/>
  <c r="O116" i="13"/>
  <c r="N116" i="13"/>
  <c r="M116" i="13"/>
  <c r="L116" i="13"/>
  <c r="K116" i="13"/>
  <c r="J116" i="13"/>
  <c r="T115" i="13"/>
  <c r="S115" i="13"/>
  <c r="U115" i="13" s="1"/>
  <c r="R115" i="13"/>
  <c r="P115" i="13"/>
  <c r="O115" i="13"/>
  <c r="N115" i="13"/>
  <c r="M115" i="13"/>
  <c r="L115" i="13"/>
  <c r="K115" i="13"/>
  <c r="J115" i="13"/>
  <c r="T114" i="13"/>
  <c r="S114" i="13"/>
  <c r="R114" i="13"/>
  <c r="P114" i="13"/>
  <c r="F5" i="13" s="1"/>
  <c r="F103" i="2" s="1"/>
  <c r="O114" i="13"/>
  <c r="N114" i="13"/>
  <c r="M114" i="13"/>
  <c r="L114" i="13"/>
  <c r="K114" i="13"/>
  <c r="J114" i="13"/>
  <c r="T113" i="13"/>
  <c r="S113" i="13"/>
  <c r="U113" i="13" s="1"/>
  <c r="R113" i="13"/>
  <c r="P113" i="13"/>
  <c r="O113" i="13"/>
  <c r="N113" i="13"/>
  <c r="M113" i="13"/>
  <c r="L113" i="13"/>
  <c r="K113" i="13"/>
  <c r="J113" i="13"/>
  <c r="L111" i="13"/>
  <c r="K111" i="13"/>
  <c r="J111" i="13"/>
  <c r="W103" i="13"/>
  <c r="G103" i="13"/>
  <c r="D103" i="13"/>
  <c r="E201" i="2" s="1"/>
  <c r="M201" i="2" s="1"/>
  <c r="C103" i="13"/>
  <c r="B103" i="13" s="1"/>
  <c r="K201" i="2" s="1"/>
  <c r="B201" i="2" s="1"/>
  <c r="C201" i="2" s="1"/>
  <c r="W102" i="13"/>
  <c r="G102" i="13"/>
  <c r="D102" i="13"/>
  <c r="E200" i="2" s="1"/>
  <c r="M200" i="2" s="1"/>
  <c r="C102" i="13"/>
  <c r="B102" i="13" s="1"/>
  <c r="K200" i="2" s="1"/>
  <c r="B200" i="2" s="1"/>
  <c r="C200" i="2" s="1"/>
  <c r="W101" i="13"/>
  <c r="G101" i="13"/>
  <c r="D101" i="13"/>
  <c r="E199" i="2" s="1"/>
  <c r="M199" i="2" s="1"/>
  <c r="C101" i="13"/>
  <c r="B101" i="13" s="1"/>
  <c r="K199" i="2" s="1"/>
  <c r="B199" i="2" s="1"/>
  <c r="C199" i="2" s="1"/>
  <c r="W100" i="13"/>
  <c r="G100" i="13"/>
  <c r="D100" i="13"/>
  <c r="E198" i="2" s="1"/>
  <c r="M198" i="2" s="1"/>
  <c r="C100" i="13"/>
  <c r="B100" i="13" s="1"/>
  <c r="K198" i="2" s="1"/>
  <c r="B198" i="2" s="1"/>
  <c r="C198" i="2" s="1"/>
  <c r="W99" i="13"/>
  <c r="G99" i="13"/>
  <c r="D99" i="13"/>
  <c r="E197" i="2" s="1"/>
  <c r="M197" i="2" s="1"/>
  <c r="C99" i="13"/>
  <c r="B99" i="13" s="1"/>
  <c r="K197" i="2" s="1"/>
  <c r="B197" i="2" s="1"/>
  <c r="C197" i="2" s="1"/>
  <c r="W98" i="13"/>
  <c r="G98" i="13"/>
  <c r="D98" i="13"/>
  <c r="E196" i="2" s="1"/>
  <c r="M196" i="2" s="1"/>
  <c r="C98" i="13"/>
  <c r="B98" i="13" s="1"/>
  <c r="K196" i="2" s="1"/>
  <c r="B196" i="2" s="1"/>
  <c r="C196" i="2" s="1"/>
  <c r="W97" i="13"/>
  <c r="G97" i="13"/>
  <c r="D97" i="13"/>
  <c r="E195" i="2" s="1"/>
  <c r="M195" i="2" s="1"/>
  <c r="C97" i="13"/>
  <c r="B97" i="13" s="1"/>
  <c r="K195" i="2" s="1"/>
  <c r="B195" i="2" s="1"/>
  <c r="C195" i="2" s="1"/>
  <c r="W96" i="13"/>
  <c r="G96" i="13"/>
  <c r="D96" i="13"/>
  <c r="E194" i="2" s="1"/>
  <c r="M194" i="2" s="1"/>
  <c r="C96" i="13"/>
  <c r="B96" i="13" s="1"/>
  <c r="K194" i="2" s="1"/>
  <c r="B194" i="2" s="1"/>
  <c r="C194" i="2" s="1"/>
  <c r="W95" i="13"/>
  <c r="G95" i="13"/>
  <c r="D95" i="13"/>
  <c r="E193" i="2" s="1"/>
  <c r="M193" i="2" s="1"/>
  <c r="C95" i="13"/>
  <c r="B95" i="13" s="1"/>
  <c r="K193" i="2" s="1"/>
  <c r="B193" i="2" s="1"/>
  <c r="C193" i="2" s="1"/>
  <c r="W94" i="13"/>
  <c r="G94" i="13"/>
  <c r="D94" i="13"/>
  <c r="E192" i="2" s="1"/>
  <c r="M192" i="2" s="1"/>
  <c r="C94" i="13"/>
  <c r="B94" i="13" s="1"/>
  <c r="K192" i="2" s="1"/>
  <c r="B192" i="2" s="1"/>
  <c r="C192" i="2" s="1"/>
  <c r="W93" i="13"/>
  <c r="G93" i="13"/>
  <c r="D93" i="13"/>
  <c r="E191" i="2" s="1"/>
  <c r="M191" i="2" s="1"/>
  <c r="C93" i="13"/>
  <c r="B93" i="13" s="1"/>
  <c r="K191" i="2" s="1"/>
  <c r="B191" i="2" s="1"/>
  <c r="C191" i="2" s="1"/>
  <c r="W92" i="13"/>
  <c r="G92" i="13"/>
  <c r="D92" i="13"/>
  <c r="E190" i="2" s="1"/>
  <c r="M190" i="2" s="1"/>
  <c r="C92" i="13"/>
  <c r="B92" i="13" s="1"/>
  <c r="K190" i="2" s="1"/>
  <c r="B190" i="2" s="1"/>
  <c r="C190" i="2" s="1"/>
  <c r="W91" i="13"/>
  <c r="G91" i="13"/>
  <c r="D91" i="13"/>
  <c r="E189" i="2" s="1"/>
  <c r="M189" i="2" s="1"/>
  <c r="C91" i="13"/>
  <c r="B91" i="13" s="1"/>
  <c r="K189" i="2" s="1"/>
  <c r="B189" i="2" s="1"/>
  <c r="C189" i="2" s="1"/>
  <c r="W90" i="13"/>
  <c r="G90" i="13"/>
  <c r="D90" i="13"/>
  <c r="E188" i="2" s="1"/>
  <c r="M188" i="2" s="1"/>
  <c r="C90" i="13"/>
  <c r="B90" i="13" s="1"/>
  <c r="K188" i="2" s="1"/>
  <c r="B188" i="2" s="1"/>
  <c r="C188" i="2" s="1"/>
  <c r="W89" i="13"/>
  <c r="G89" i="13"/>
  <c r="D89" i="13"/>
  <c r="E187" i="2" s="1"/>
  <c r="M187" i="2" s="1"/>
  <c r="C89" i="13"/>
  <c r="B89" i="13" s="1"/>
  <c r="K187" i="2" s="1"/>
  <c r="B187" i="2" s="1"/>
  <c r="C187" i="2" s="1"/>
  <c r="W88" i="13"/>
  <c r="G88" i="13"/>
  <c r="D88" i="13"/>
  <c r="E186" i="2" s="1"/>
  <c r="M186" i="2" s="1"/>
  <c r="C88" i="13"/>
  <c r="B88" i="13" s="1"/>
  <c r="K186" i="2" s="1"/>
  <c r="B186" i="2" s="1"/>
  <c r="C186" i="2" s="1"/>
  <c r="W87" i="13"/>
  <c r="G87" i="13"/>
  <c r="D87" i="13"/>
  <c r="E185" i="2" s="1"/>
  <c r="M185" i="2" s="1"/>
  <c r="C87" i="13"/>
  <c r="B87" i="13" s="1"/>
  <c r="K185" i="2" s="1"/>
  <c r="B185" i="2" s="1"/>
  <c r="C185" i="2" s="1"/>
  <c r="W86" i="13"/>
  <c r="G86" i="13"/>
  <c r="D86" i="13"/>
  <c r="E184" i="2" s="1"/>
  <c r="M184" i="2" s="1"/>
  <c r="C86" i="13"/>
  <c r="B86" i="13" s="1"/>
  <c r="K184" i="2" s="1"/>
  <c r="B184" i="2" s="1"/>
  <c r="C184" i="2" s="1"/>
  <c r="W85" i="13"/>
  <c r="G85" i="13"/>
  <c r="D85" i="13"/>
  <c r="E183" i="2" s="1"/>
  <c r="M183" i="2" s="1"/>
  <c r="C85" i="13"/>
  <c r="B85" i="13" s="1"/>
  <c r="K183" i="2" s="1"/>
  <c r="B183" i="2" s="1"/>
  <c r="C183" i="2" s="1"/>
  <c r="W84" i="13"/>
  <c r="G84" i="13"/>
  <c r="D84" i="13"/>
  <c r="E182" i="2" s="1"/>
  <c r="M182" i="2" s="1"/>
  <c r="C84" i="13"/>
  <c r="B84" i="13" s="1"/>
  <c r="K182" i="2" s="1"/>
  <c r="B182" i="2" s="1"/>
  <c r="C182" i="2" s="1"/>
  <c r="W83" i="13"/>
  <c r="G83" i="13"/>
  <c r="F83" i="13"/>
  <c r="F181" i="2" s="1"/>
  <c r="D83" i="13"/>
  <c r="E181" i="2" s="1"/>
  <c r="M181" i="2" s="1"/>
  <c r="C83" i="13"/>
  <c r="B83" i="13" s="1"/>
  <c r="K181" i="2" s="1"/>
  <c r="B181" i="2" s="1"/>
  <c r="C181" i="2" s="1"/>
  <c r="W82" i="13"/>
  <c r="G82" i="13"/>
  <c r="D82" i="13"/>
  <c r="E180" i="2" s="1"/>
  <c r="M180" i="2" s="1"/>
  <c r="C82" i="13"/>
  <c r="B82" i="13" s="1"/>
  <c r="K180" i="2" s="1"/>
  <c r="B180" i="2" s="1"/>
  <c r="C180" i="2" s="1"/>
  <c r="W81" i="13"/>
  <c r="G81" i="13"/>
  <c r="D81" i="13"/>
  <c r="E179" i="2" s="1"/>
  <c r="M179" i="2" s="1"/>
  <c r="C81" i="13"/>
  <c r="B81" i="13" s="1"/>
  <c r="K179" i="2" s="1"/>
  <c r="B179" i="2" s="1"/>
  <c r="C179" i="2" s="1"/>
  <c r="W80" i="13"/>
  <c r="G80" i="13"/>
  <c r="D80" i="13"/>
  <c r="E178" i="2" s="1"/>
  <c r="M178" i="2" s="1"/>
  <c r="C80" i="13"/>
  <c r="B80" i="13" s="1"/>
  <c r="K178" i="2" s="1"/>
  <c r="B178" i="2" s="1"/>
  <c r="C178" i="2" s="1"/>
  <c r="W79" i="13"/>
  <c r="G79" i="13"/>
  <c r="D79" i="13"/>
  <c r="E177" i="2" s="1"/>
  <c r="M177" i="2" s="1"/>
  <c r="C79" i="13"/>
  <c r="B79" i="13" s="1"/>
  <c r="K177" i="2" s="1"/>
  <c r="B177" i="2" s="1"/>
  <c r="C177" i="2" s="1"/>
  <c r="W78" i="13"/>
  <c r="G78" i="13"/>
  <c r="D78" i="13"/>
  <c r="E176" i="2" s="1"/>
  <c r="M176" i="2" s="1"/>
  <c r="C78" i="13"/>
  <c r="B78" i="13" s="1"/>
  <c r="K176" i="2" s="1"/>
  <c r="B176" i="2" s="1"/>
  <c r="C176" i="2" s="1"/>
  <c r="W77" i="13"/>
  <c r="G77" i="13"/>
  <c r="D77" i="13"/>
  <c r="E175" i="2" s="1"/>
  <c r="M175" i="2" s="1"/>
  <c r="C77" i="13"/>
  <c r="B77" i="13" s="1"/>
  <c r="K175" i="2" s="1"/>
  <c r="B175" i="2" s="1"/>
  <c r="C175" i="2" s="1"/>
  <c r="W76" i="13"/>
  <c r="G76" i="13"/>
  <c r="D76" i="13"/>
  <c r="E174" i="2" s="1"/>
  <c r="M174" i="2" s="1"/>
  <c r="C76" i="13"/>
  <c r="B76" i="13" s="1"/>
  <c r="K174" i="2" s="1"/>
  <c r="B174" i="2" s="1"/>
  <c r="C174" i="2" s="1"/>
  <c r="W75" i="13"/>
  <c r="G75" i="13"/>
  <c r="D75" i="13"/>
  <c r="E173" i="2" s="1"/>
  <c r="M173" i="2" s="1"/>
  <c r="C75" i="13"/>
  <c r="B75" i="13" s="1"/>
  <c r="K173" i="2" s="1"/>
  <c r="B173" i="2" s="1"/>
  <c r="C173" i="2" s="1"/>
  <c r="W74" i="13"/>
  <c r="G74" i="13"/>
  <c r="D74" i="13"/>
  <c r="E172" i="2" s="1"/>
  <c r="M172" i="2" s="1"/>
  <c r="C74" i="13"/>
  <c r="B74" i="13" s="1"/>
  <c r="K172" i="2" s="1"/>
  <c r="B172" i="2" s="1"/>
  <c r="C172" i="2" s="1"/>
  <c r="W73" i="13"/>
  <c r="G73" i="13"/>
  <c r="D73" i="13"/>
  <c r="E171" i="2" s="1"/>
  <c r="M171" i="2" s="1"/>
  <c r="C73" i="13"/>
  <c r="B73" i="13" s="1"/>
  <c r="K171" i="2" s="1"/>
  <c r="B171" i="2" s="1"/>
  <c r="C171" i="2" s="1"/>
  <c r="W72" i="13"/>
  <c r="G72" i="13"/>
  <c r="D72" i="13"/>
  <c r="E170" i="2" s="1"/>
  <c r="M170" i="2" s="1"/>
  <c r="C72" i="13"/>
  <c r="B72" i="13"/>
  <c r="K170" i="2" s="1"/>
  <c r="B170" i="2" s="1"/>
  <c r="C170" i="2" s="1"/>
  <c r="W71" i="13"/>
  <c r="G71" i="13"/>
  <c r="D71" i="13"/>
  <c r="E169" i="2" s="1"/>
  <c r="M169" i="2" s="1"/>
  <c r="C71" i="13"/>
  <c r="B71" i="13" s="1"/>
  <c r="K169" i="2" s="1"/>
  <c r="B169" i="2" s="1"/>
  <c r="C169" i="2" s="1"/>
  <c r="W70" i="13"/>
  <c r="G70" i="13"/>
  <c r="D70" i="13"/>
  <c r="E168" i="2" s="1"/>
  <c r="M168" i="2" s="1"/>
  <c r="C70" i="13"/>
  <c r="B70" i="13" s="1"/>
  <c r="K168" i="2" s="1"/>
  <c r="B168" i="2" s="1"/>
  <c r="C168" i="2" s="1"/>
  <c r="W69" i="13"/>
  <c r="G69" i="13"/>
  <c r="D69" i="13"/>
  <c r="E167" i="2" s="1"/>
  <c r="M167" i="2" s="1"/>
  <c r="C69" i="13"/>
  <c r="B69" i="13" s="1"/>
  <c r="K167" i="2" s="1"/>
  <c r="B167" i="2" s="1"/>
  <c r="C167" i="2" s="1"/>
  <c r="W68" i="13"/>
  <c r="G68" i="13"/>
  <c r="F68" i="13"/>
  <c r="F166" i="2" s="1"/>
  <c r="D68" i="13"/>
  <c r="E166" i="2" s="1"/>
  <c r="M166" i="2" s="1"/>
  <c r="C68" i="13"/>
  <c r="B68" i="13" s="1"/>
  <c r="K166" i="2" s="1"/>
  <c r="B166" i="2" s="1"/>
  <c r="C166" i="2" s="1"/>
  <c r="W67" i="13"/>
  <c r="G67" i="13"/>
  <c r="D67" i="13"/>
  <c r="E165" i="2" s="1"/>
  <c r="M165" i="2" s="1"/>
  <c r="C67" i="13"/>
  <c r="B67" i="13" s="1"/>
  <c r="K165" i="2" s="1"/>
  <c r="B165" i="2" s="1"/>
  <c r="C165" i="2" s="1"/>
  <c r="W66" i="13"/>
  <c r="G66" i="13"/>
  <c r="D66" i="13"/>
  <c r="E164" i="2" s="1"/>
  <c r="M164" i="2" s="1"/>
  <c r="C66" i="13"/>
  <c r="B66" i="13" s="1"/>
  <c r="K164" i="2" s="1"/>
  <c r="B164" i="2" s="1"/>
  <c r="C164" i="2" s="1"/>
  <c r="W65" i="13"/>
  <c r="G65" i="13"/>
  <c r="D65" i="13"/>
  <c r="E163" i="2" s="1"/>
  <c r="M163" i="2" s="1"/>
  <c r="C65" i="13"/>
  <c r="B65" i="13" s="1"/>
  <c r="K163" i="2" s="1"/>
  <c r="B163" i="2" s="1"/>
  <c r="C163" i="2" s="1"/>
  <c r="W64" i="13"/>
  <c r="G64" i="13"/>
  <c r="F64" i="13"/>
  <c r="F162" i="2" s="1"/>
  <c r="D64" i="13"/>
  <c r="E162" i="2" s="1"/>
  <c r="M162" i="2" s="1"/>
  <c r="C64" i="13"/>
  <c r="B64" i="13" s="1"/>
  <c r="K162" i="2" s="1"/>
  <c r="B162" i="2" s="1"/>
  <c r="C162" i="2" s="1"/>
  <c r="W63" i="13"/>
  <c r="G63" i="13"/>
  <c r="D63" i="13"/>
  <c r="E161" i="2" s="1"/>
  <c r="M161" i="2" s="1"/>
  <c r="C63" i="13"/>
  <c r="B63" i="13" s="1"/>
  <c r="K161" i="2" s="1"/>
  <c r="B161" i="2" s="1"/>
  <c r="C161" i="2" s="1"/>
  <c r="W62" i="13"/>
  <c r="G62" i="13"/>
  <c r="D62" i="13"/>
  <c r="E160" i="2" s="1"/>
  <c r="M160" i="2" s="1"/>
  <c r="C62" i="13"/>
  <c r="B62" i="13" s="1"/>
  <c r="K160" i="2" s="1"/>
  <c r="B160" i="2" s="1"/>
  <c r="C160" i="2" s="1"/>
  <c r="W61" i="13"/>
  <c r="G61" i="13"/>
  <c r="D61" i="13"/>
  <c r="E159" i="2" s="1"/>
  <c r="M159" i="2" s="1"/>
  <c r="C61" i="13"/>
  <c r="B61" i="13" s="1"/>
  <c r="K159" i="2" s="1"/>
  <c r="B159" i="2" s="1"/>
  <c r="C159" i="2" s="1"/>
  <c r="W60" i="13"/>
  <c r="G60" i="13"/>
  <c r="F60" i="13"/>
  <c r="F158" i="2" s="1"/>
  <c r="D60" i="13"/>
  <c r="E158" i="2" s="1"/>
  <c r="M158" i="2" s="1"/>
  <c r="C60" i="13"/>
  <c r="B60" i="13" s="1"/>
  <c r="K158" i="2" s="1"/>
  <c r="B158" i="2" s="1"/>
  <c r="C158" i="2" s="1"/>
  <c r="W59" i="13"/>
  <c r="G59" i="13"/>
  <c r="D59" i="13"/>
  <c r="E157" i="2" s="1"/>
  <c r="M157" i="2" s="1"/>
  <c r="C59" i="13"/>
  <c r="B59" i="13" s="1"/>
  <c r="K157" i="2" s="1"/>
  <c r="B157" i="2" s="1"/>
  <c r="C157" i="2" s="1"/>
  <c r="W58" i="13"/>
  <c r="G58" i="13"/>
  <c r="D58" i="13"/>
  <c r="E156" i="2" s="1"/>
  <c r="M156" i="2" s="1"/>
  <c r="C58" i="13"/>
  <c r="B58" i="13" s="1"/>
  <c r="K156" i="2" s="1"/>
  <c r="B156" i="2" s="1"/>
  <c r="C156" i="2" s="1"/>
  <c r="W57" i="13"/>
  <c r="G57" i="13"/>
  <c r="D57" i="13"/>
  <c r="E155" i="2" s="1"/>
  <c r="M155" i="2" s="1"/>
  <c r="C57" i="13"/>
  <c r="B57" i="13" s="1"/>
  <c r="K155" i="2" s="1"/>
  <c r="B155" i="2" s="1"/>
  <c r="C155" i="2" s="1"/>
  <c r="W56" i="13"/>
  <c r="G56" i="13"/>
  <c r="F56" i="13"/>
  <c r="F154" i="2" s="1"/>
  <c r="D56" i="13"/>
  <c r="E154" i="2" s="1"/>
  <c r="M154" i="2" s="1"/>
  <c r="C56" i="13"/>
  <c r="B56" i="13" s="1"/>
  <c r="K154" i="2" s="1"/>
  <c r="B154" i="2" s="1"/>
  <c r="C154" i="2" s="1"/>
  <c r="W55" i="13"/>
  <c r="G55" i="13"/>
  <c r="D55" i="13"/>
  <c r="E153" i="2" s="1"/>
  <c r="M153" i="2" s="1"/>
  <c r="C55" i="13"/>
  <c r="B55" i="13" s="1"/>
  <c r="K153" i="2" s="1"/>
  <c r="B153" i="2" s="1"/>
  <c r="C153" i="2" s="1"/>
  <c r="W54" i="13"/>
  <c r="G54" i="13"/>
  <c r="D54" i="13"/>
  <c r="E152" i="2" s="1"/>
  <c r="M152" i="2" s="1"/>
  <c r="C54" i="13"/>
  <c r="B54" i="13" s="1"/>
  <c r="K152" i="2" s="1"/>
  <c r="B152" i="2" s="1"/>
  <c r="C152" i="2" s="1"/>
  <c r="W53" i="13"/>
  <c r="G53" i="13"/>
  <c r="D53" i="13"/>
  <c r="E151" i="2" s="1"/>
  <c r="M151" i="2" s="1"/>
  <c r="C53" i="13"/>
  <c r="B53" i="13" s="1"/>
  <c r="K151" i="2" s="1"/>
  <c r="B151" i="2" s="1"/>
  <c r="C151" i="2" s="1"/>
  <c r="W52" i="13"/>
  <c r="G52" i="13"/>
  <c r="F52" i="13"/>
  <c r="F150" i="2" s="1"/>
  <c r="D52" i="13"/>
  <c r="E150" i="2" s="1"/>
  <c r="M150" i="2" s="1"/>
  <c r="C52" i="13"/>
  <c r="B52" i="13" s="1"/>
  <c r="K150" i="2" s="1"/>
  <c r="B150" i="2" s="1"/>
  <c r="C150" i="2" s="1"/>
  <c r="W51" i="13"/>
  <c r="G51" i="13"/>
  <c r="D51" i="13"/>
  <c r="E149" i="2" s="1"/>
  <c r="M149" i="2" s="1"/>
  <c r="C51" i="13"/>
  <c r="B51" i="13" s="1"/>
  <c r="K149" i="2" s="1"/>
  <c r="B149" i="2" s="1"/>
  <c r="C149" i="2" s="1"/>
  <c r="W50" i="13"/>
  <c r="G50" i="13"/>
  <c r="D50" i="13"/>
  <c r="E148" i="2" s="1"/>
  <c r="M148" i="2" s="1"/>
  <c r="C50" i="13"/>
  <c r="B50" i="13" s="1"/>
  <c r="K148" i="2" s="1"/>
  <c r="B148" i="2" s="1"/>
  <c r="C148" i="2" s="1"/>
  <c r="W49" i="13"/>
  <c r="G49" i="13"/>
  <c r="D49" i="13"/>
  <c r="E147" i="2" s="1"/>
  <c r="M147" i="2" s="1"/>
  <c r="C49" i="13"/>
  <c r="B49" i="13" s="1"/>
  <c r="K147" i="2" s="1"/>
  <c r="B147" i="2" s="1"/>
  <c r="C147" i="2" s="1"/>
  <c r="W48" i="13"/>
  <c r="G48" i="13"/>
  <c r="F48" i="13"/>
  <c r="F146" i="2" s="1"/>
  <c r="D48" i="13"/>
  <c r="E146" i="2" s="1"/>
  <c r="M146" i="2" s="1"/>
  <c r="C48" i="13"/>
  <c r="B48" i="13" s="1"/>
  <c r="K146" i="2" s="1"/>
  <c r="B146" i="2" s="1"/>
  <c r="C146" i="2" s="1"/>
  <c r="W47" i="13"/>
  <c r="G47" i="13"/>
  <c r="D47" i="13"/>
  <c r="E145" i="2" s="1"/>
  <c r="M145" i="2" s="1"/>
  <c r="C47" i="13"/>
  <c r="B47" i="13" s="1"/>
  <c r="K145" i="2" s="1"/>
  <c r="B145" i="2" s="1"/>
  <c r="C145" i="2" s="1"/>
  <c r="W46" i="13"/>
  <c r="G46" i="13"/>
  <c r="D46" i="13"/>
  <c r="E144" i="2" s="1"/>
  <c r="M144" i="2" s="1"/>
  <c r="C46" i="13"/>
  <c r="B46" i="13" s="1"/>
  <c r="K144" i="2" s="1"/>
  <c r="B144" i="2" s="1"/>
  <c r="C144" i="2" s="1"/>
  <c r="W45" i="13"/>
  <c r="G45" i="13"/>
  <c r="D45" i="13"/>
  <c r="E143" i="2" s="1"/>
  <c r="M143" i="2" s="1"/>
  <c r="C45" i="13"/>
  <c r="B45" i="13" s="1"/>
  <c r="K143" i="2" s="1"/>
  <c r="B143" i="2" s="1"/>
  <c r="C143" i="2" s="1"/>
  <c r="W44" i="13"/>
  <c r="G44" i="13"/>
  <c r="F44" i="13"/>
  <c r="F142" i="2" s="1"/>
  <c r="D44" i="13"/>
  <c r="E142" i="2" s="1"/>
  <c r="M142" i="2" s="1"/>
  <c r="C44" i="13"/>
  <c r="B44" i="13" s="1"/>
  <c r="K142" i="2" s="1"/>
  <c r="B142" i="2" s="1"/>
  <c r="C142" i="2" s="1"/>
  <c r="W43" i="13"/>
  <c r="G43" i="13"/>
  <c r="D43" i="13"/>
  <c r="E141" i="2" s="1"/>
  <c r="M141" i="2" s="1"/>
  <c r="C43" i="13"/>
  <c r="B43" i="13" s="1"/>
  <c r="K141" i="2" s="1"/>
  <c r="B141" i="2" s="1"/>
  <c r="C141" i="2" s="1"/>
  <c r="W42" i="13"/>
  <c r="G42" i="13"/>
  <c r="D42" i="13"/>
  <c r="E140" i="2" s="1"/>
  <c r="M140" i="2" s="1"/>
  <c r="C42" i="13"/>
  <c r="B42" i="13" s="1"/>
  <c r="K140" i="2" s="1"/>
  <c r="B140" i="2" s="1"/>
  <c r="C140" i="2" s="1"/>
  <c r="W41" i="13"/>
  <c r="G41" i="13"/>
  <c r="D41" i="13"/>
  <c r="E139" i="2" s="1"/>
  <c r="M139" i="2" s="1"/>
  <c r="C41" i="13"/>
  <c r="B41" i="13" s="1"/>
  <c r="K139" i="2" s="1"/>
  <c r="B139" i="2" s="1"/>
  <c r="C139" i="2" s="1"/>
  <c r="W40" i="13"/>
  <c r="G40" i="13"/>
  <c r="D40" i="13"/>
  <c r="E138" i="2" s="1"/>
  <c r="M138" i="2" s="1"/>
  <c r="C40" i="13"/>
  <c r="B40" i="13" s="1"/>
  <c r="K138" i="2" s="1"/>
  <c r="B138" i="2" s="1"/>
  <c r="C138" i="2" s="1"/>
  <c r="W39" i="13"/>
  <c r="G39" i="13"/>
  <c r="D39" i="13"/>
  <c r="E137" i="2" s="1"/>
  <c r="M137" i="2" s="1"/>
  <c r="C39" i="13"/>
  <c r="B39" i="13" s="1"/>
  <c r="K137" i="2" s="1"/>
  <c r="B137" i="2" s="1"/>
  <c r="C137" i="2" s="1"/>
  <c r="W38" i="13"/>
  <c r="G38" i="13"/>
  <c r="D38" i="13"/>
  <c r="E136" i="2" s="1"/>
  <c r="M136" i="2" s="1"/>
  <c r="C38" i="13"/>
  <c r="B38" i="13" s="1"/>
  <c r="K136" i="2" s="1"/>
  <c r="B136" i="2" s="1"/>
  <c r="C136" i="2" s="1"/>
  <c r="W37" i="13"/>
  <c r="G37" i="13"/>
  <c r="D37" i="13"/>
  <c r="E135" i="2" s="1"/>
  <c r="M135" i="2" s="1"/>
  <c r="C37" i="13"/>
  <c r="B37" i="13" s="1"/>
  <c r="K135" i="2" s="1"/>
  <c r="B135" i="2" s="1"/>
  <c r="C135" i="2" s="1"/>
  <c r="W36" i="13"/>
  <c r="G36" i="13"/>
  <c r="D36" i="13"/>
  <c r="E134" i="2" s="1"/>
  <c r="M134" i="2" s="1"/>
  <c r="C36" i="13"/>
  <c r="B36" i="13" s="1"/>
  <c r="K134" i="2" s="1"/>
  <c r="B134" i="2" s="1"/>
  <c r="C134" i="2" s="1"/>
  <c r="W35" i="13"/>
  <c r="G35" i="13"/>
  <c r="D35" i="13"/>
  <c r="E133" i="2" s="1"/>
  <c r="M133" i="2" s="1"/>
  <c r="C35" i="13"/>
  <c r="B35" i="13" s="1"/>
  <c r="K133" i="2" s="1"/>
  <c r="B133" i="2" s="1"/>
  <c r="C133" i="2" s="1"/>
  <c r="W34" i="13"/>
  <c r="G34" i="13"/>
  <c r="F34" i="13"/>
  <c r="F132" i="2" s="1"/>
  <c r="D34" i="13"/>
  <c r="E132" i="2" s="1"/>
  <c r="M132" i="2" s="1"/>
  <c r="C34" i="13"/>
  <c r="B34" i="13" s="1"/>
  <c r="K132" i="2" s="1"/>
  <c r="B132" i="2" s="1"/>
  <c r="C132" i="2" s="1"/>
  <c r="W33" i="13"/>
  <c r="G33" i="13"/>
  <c r="D33" i="13"/>
  <c r="E131" i="2" s="1"/>
  <c r="M131" i="2" s="1"/>
  <c r="C33" i="13"/>
  <c r="B33" i="13" s="1"/>
  <c r="K131" i="2" s="1"/>
  <c r="B131" i="2" s="1"/>
  <c r="C131" i="2" s="1"/>
  <c r="W32" i="13"/>
  <c r="G32" i="13"/>
  <c r="D32" i="13"/>
  <c r="E130" i="2" s="1"/>
  <c r="M130" i="2" s="1"/>
  <c r="C32" i="13"/>
  <c r="B32" i="13" s="1"/>
  <c r="K130" i="2" s="1"/>
  <c r="B130" i="2" s="1"/>
  <c r="C130" i="2" s="1"/>
  <c r="W31" i="13"/>
  <c r="G31" i="13"/>
  <c r="D31" i="13"/>
  <c r="E129" i="2" s="1"/>
  <c r="M129" i="2" s="1"/>
  <c r="C31" i="13"/>
  <c r="B31" i="13" s="1"/>
  <c r="K129" i="2" s="1"/>
  <c r="B129" i="2" s="1"/>
  <c r="C129" i="2" s="1"/>
  <c r="W30" i="13"/>
  <c r="G30" i="13"/>
  <c r="F30" i="13"/>
  <c r="F128" i="2" s="1"/>
  <c r="D30" i="13"/>
  <c r="E128" i="2" s="1"/>
  <c r="M128" i="2" s="1"/>
  <c r="C30" i="13"/>
  <c r="B30" i="13" s="1"/>
  <c r="K128" i="2" s="1"/>
  <c r="B128" i="2" s="1"/>
  <c r="C128" i="2" s="1"/>
  <c r="W29" i="13"/>
  <c r="G29" i="13"/>
  <c r="D29" i="13"/>
  <c r="E127" i="2" s="1"/>
  <c r="M127" i="2" s="1"/>
  <c r="C29" i="13"/>
  <c r="B29" i="13" s="1"/>
  <c r="K127" i="2" s="1"/>
  <c r="B127" i="2" s="1"/>
  <c r="C127" i="2" s="1"/>
  <c r="W28" i="13"/>
  <c r="G28" i="13"/>
  <c r="D28" i="13"/>
  <c r="E126" i="2" s="1"/>
  <c r="M126" i="2" s="1"/>
  <c r="C28" i="13"/>
  <c r="B28" i="13" s="1"/>
  <c r="K126" i="2" s="1"/>
  <c r="B126" i="2" s="1"/>
  <c r="C126" i="2" s="1"/>
  <c r="W27" i="13"/>
  <c r="G27" i="13"/>
  <c r="D27" i="13"/>
  <c r="E125" i="2" s="1"/>
  <c r="M125" i="2" s="1"/>
  <c r="C27" i="13"/>
  <c r="B27" i="13" s="1"/>
  <c r="K125" i="2" s="1"/>
  <c r="B125" i="2" s="1"/>
  <c r="C125" i="2" s="1"/>
  <c r="W26" i="13"/>
  <c r="G26" i="13"/>
  <c r="F26" i="13"/>
  <c r="F124" i="2" s="1"/>
  <c r="D26" i="13"/>
  <c r="E124" i="2" s="1"/>
  <c r="M124" i="2" s="1"/>
  <c r="C26" i="13"/>
  <c r="B26" i="13" s="1"/>
  <c r="K124" i="2" s="1"/>
  <c r="B124" i="2" s="1"/>
  <c r="C124" i="2" s="1"/>
  <c r="W25" i="13"/>
  <c r="G25" i="13"/>
  <c r="D25" i="13"/>
  <c r="E123" i="2" s="1"/>
  <c r="M123" i="2" s="1"/>
  <c r="C25" i="13"/>
  <c r="B25" i="13" s="1"/>
  <c r="K123" i="2" s="1"/>
  <c r="B123" i="2" s="1"/>
  <c r="C123" i="2" s="1"/>
  <c r="W24" i="13"/>
  <c r="G24" i="13"/>
  <c r="D24" i="13"/>
  <c r="E122" i="2" s="1"/>
  <c r="M122" i="2" s="1"/>
  <c r="C24" i="13"/>
  <c r="B24" i="13" s="1"/>
  <c r="K122" i="2" s="1"/>
  <c r="B122" i="2" s="1"/>
  <c r="C122" i="2" s="1"/>
  <c r="W23" i="13"/>
  <c r="G23" i="13"/>
  <c r="D23" i="13"/>
  <c r="E121" i="2" s="1"/>
  <c r="M121" i="2" s="1"/>
  <c r="C23" i="13"/>
  <c r="B23" i="13" s="1"/>
  <c r="K121" i="2" s="1"/>
  <c r="B121" i="2" s="1"/>
  <c r="C121" i="2" s="1"/>
  <c r="W22" i="13"/>
  <c r="G22" i="13"/>
  <c r="F22" i="13"/>
  <c r="F120" i="2" s="1"/>
  <c r="D22" i="13"/>
  <c r="E120" i="2" s="1"/>
  <c r="M120" i="2" s="1"/>
  <c r="C22" i="13"/>
  <c r="B22" i="13" s="1"/>
  <c r="K120" i="2" s="1"/>
  <c r="B120" i="2" s="1"/>
  <c r="C120" i="2" s="1"/>
  <c r="W21" i="13"/>
  <c r="G21" i="13"/>
  <c r="D21" i="13"/>
  <c r="E119" i="2" s="1"/>
  <c r="M119" i="2" s="1"/>
  <c r="C21" i="13"/>
  <c r="B21" i="13" s="1"/>
  <c r="K119" i="2" s="1"/>
  <c r="B119" i="2" s="1"/>
  <c r="C119" i="2" s="1"/>
  <c r="W20" i="13"/>
  <c r="G20" i="13"/>
  <c r="D20" i="13"/>
  <c r="E118" i="2" s="1"/>
  <c r="M118" i="2" s="1"/>
  <c r="C20" i="13"/>
  <c r="B20" i="13" s="1"/>
  <c r="K118" i="2" s="1"/>
  <c r="B118" i="2" s="1"/>
  <c r="C118" i="2" s="1"/>
  <c r="W19" i="13"/>
  <c r="G19" i="13"/>
  <c r="D19" i="13"/>
  <c r="E117" i="2" s="1"/>
  <c r="M117" i="2" s="1"/>
  <c r="C19" i="13"/>
  <c r="B19" i="13" s="1"/>
  <c r="K117" i="2" s="1"/>
  <c r="B117" i="2" s="1"/>
  <c r="C117" i="2" s="1"/>
  <c r="W18" i="13"/>
  <c r="G18" i="13"/>
  <c r="F18" i="13"/>
  <c r="F116" i="2" s="1"/>
  <c r="D18" i="13"/>
  <c r="E116" i="2" s="1"/>
  <c r="M116" i="2" s="1"/>
  <c r="C18" i="13"/>
  <c r="B18" i="13" s="1"/>
  <c r="K116" i="2" s="1"/>
  <c r="B116" i="2" s="1"/>
  <c r="C116" i="2" s="1"/>
  <c r="W17" i="13"/>
  <c r="G17" i="13"/>
  <c r="D17" i="13"/>
  <c r="E115" i="2" s="1"/>
  <c r="M115" i="2" s="1"/>
  <c r="C17" i="13"/>
  <c r="B17" i="13" s="1"/>
  <c r="K115" i="2" s="1"/>
  <c r="B115" i="2" s="1"/>
  <c r="C115" i="2" s="1"/>
  <c r="W16" i="13"/>
  <c r="G16" i="13"/>
  <c r="D16" i="13"/>
  <c r="E114" i="2" s="1"/>
  <c r="M114" i="2" s="1"/>
  <c r="C16" i="13"/>
  <c r="B16" i="13" s="1"/>
  <c r="K114" i="2" s="1"/>
  <c r="B114" i="2" s="1"/>
  <c r="C114" i="2" s="1"/>
  <c r="W15" i="13"/>
  <c r="G15" i="13"/>
  <c r="D15" i="13"/>
  <c r="E113" i="2" s="1"/>
  <c r="M113" i="2" s="1"/>
  <c r="C15" i="13"/>
  <c r="B15" i="13" s="1"/>
  <c r="K113" i="2" s="1"/>
  <c r="B113" i="2" s="1"/>
  <c r="C113" i="2" s="1"/>
  <c r="W14" i="13"/>
  <c r="G14" i="13"/>
  <c r="F14" i="13"/>
  <c r="F112" i="2" s="1"/>
  <c r="D14" i="13"/>
  <c r="E112" i="2" s="1"/>
  <c r="M112" i="2" s="1"/>
  <c r="C14" i="13"/>
  <c r="B14" i="13" s="1"/>
  <c r="K112" i="2" s="1"/>
  <c r="B112" i="2" s="1"/>
  <c r="C112" i="2" s="1"/>
  <c r="W13" i="13"/>
  <c r="G13" i="13"/>
  <c r="D13" i="13"/>
  <c r="E111" i="2" s="1"/>
  <c r="M111" i="2" s="1"/>
  <c r="C13" i="13"/>
  <c r="B13" i="13" s="1"/>
  <c r="K111" i="2" s="1"/>
  <c r="B111" i="2" s="1"/>
  <c r="C111" i="2" s="1"/>
  <c r="W12" i="13"/>
  <c r="G12" i="13"/>
  <c r="D12" i="13"/>
  <c r="E110" i="2" s="1"/>
  <c r="M110" i="2" s="1"/>
  <c r="C12" i="13"/>
  <c r="B12" i="13" s="1"/>
  <c r="K110" i="2" s="1"/>
  <c r="B110" i="2" s="1"/>
  <c r="C110" i="2" s="1"/>
  <c r="W11" i="13"/>
  <c r="G11" i="13"/>
  <c r="D11" i="13"/>
  <c r="E109" i="2" s="1"/>
  <c r="M109" i="2" s="1"/>
  <c r="C11" i="13"/>
  <c r="B11" i="13"/>
  <c r="K109" i="2" s="1"/>
  <c r="B109" i="2" s="1"/>
  <c r="C109" i="2" s="1"/>
  <c r="W10" i="13"/>
  <c r="G10" i="13"/>
  <c r="D10" i="13"/>
  <c r="E108" i="2" s="1"/>
  <c r="M108" i="2" s="1"/>
  <c r="C10" i="13"/>
  <c r="B10" i="13" s="1"/>
  <c r="K108" i="2" s="1"/>
  <c r="B108" i="2" s="1"/>
  <c r="C108" i="2" s="1"/>
  <c r="W9" i="13"/>
  <c r="G9" i="13"/>
  <c r="D9" i="13"/>
  <c r="E107" i="2" s="1"/>
  <c r="M107" i="2" s="1"/>
  <c r="C9" i="13"/>
  <c r="B9" i="13" s="1"/>
  <c r="K107" i="2" s="1"/>
  <c r="B107" i="2" s="1"/>
  <c r="C107" i="2" s="1"/>
  <c r="W8" i="13"/>
  <c r="G8" i="13"/>
  <c r="D8" i="13"/>
  <c r="E106" i="2" s="1"/>
  <c r="M106" i="2" s="1"/>
  <c r="C8" i="13"/>
  <c r="B8" i="13" s="1"/>
  <c r="K106" i="2" s="1"/>
  <c r="B106" i="2" s="1"/>
  <c r="C106" i="2" s="1"/>
  <c r="W7" i="13"/>
  <c r="G7" i="13"/>
  <c r="D7" i="13"/>
  <c r="E105" i="2" s="1"/>
  <c r="M105" i="2" s="1"/>
  <c r="C7" i="13"/>
  <c r="B7" i="13" s="1"/>
  <c r="K105" i="2" s="1"/>
  <c r="B105" i="2" s="1"/>
  <c r="C105" i="2" s="1"/>
  <c r="W6" i="13"/>
  <c r="G6" i="13"/>
  <c r="D6" i="13"/>
  <c r="E104" i="2" s="1"/>
  <c r="M104" i="2" s="1"/>
  <c r="C6" i="13"/>
  <c r="B6" i="13" s="1"/>
  <c r="K104" i="2" s="1"/>
  <c r="B104" i="2" s="1"/>
  <c r="C104" i="2" s="1"/>
  <c r="W5" i="13"/>
  <c r="G5" i="13"/>
  <c r="D5" i="13"/>
  <c r="E103" i="2" s="1"/>
  <c r="M103" i="2" s="1"/>
  <c r="C5" i="13"/>
  <c r="B5" i="13" s="1"/>
  <c r="K103" i="2" s="1"/>
  <c r="B103" i="2" s="1"/>
  <c r="C103" i="2" s="1"/>
  <c r="W4" i="13"/>
  <c r="G4" i="13"/>
  <c r="D4" i="13"/>
  <c r="E102" i="2" s="1"/>
  <c r="M102" i="2" s="1"/>
  <c r="C4" i="13"/>
  <c r="B4" i="13" s="1"/>
  <c r="K102" i="2" s="1"/>
  <c r="B102" i="2" s="1"/>
  <c r="C102" i="2" s="1"/>
  <c r="T212" i="3"/>
  <c r="S212" i="3"/>
  <c r="R212" i="3"/>
  <c r="P212" i="3"/>
  <c r="O212" i="3"/>
  <c r="N212" i="3"/>
  <c r="M212" i="3"/>
  <c r="L212" i="3"/>
  <c r="K212" i="3"/>
  <c r="J212" i="3"/>
  <c r="T211" i="3"/>
  <c r="S211" i="3"/>
  <c r="R211" i="3"/>
  <c r="P211" i="3"/>
  <c r="O211" i="3"/>
  <c r="N211" i="3"/>
  <c r="M211" i="3"/>
  <c r="L211" i="3"/>
  <c r="K211" i="3"/>
  <c r="J211" i="3"/>
  <c r="T210" i="3"/>
  <c r="S210" i="3"/>
  <c r="R210" i="3"/>
  <c r="P210" i="3"/>
  <c r="O210" i="3"/>
  <c r="N210" i="3"/>
  <c r="M210" i="3"/>
  <c r="L210" i="3"/>
  <c r="K210" i="3"/>
  <c r="J210" i="3"/>
  <c r="T209" i="3"/>
  <c r="S209" i="3"/>
  <c r="R209" i="3"/>
  <c r="P209" i="3"/>
  <c r="O209" i="3"/>
  <c r="F100" i="3" s="1"/>
  <c r="F98" i="2" s="1"/>
  <c r="N209" i="3"/>
  <c r="M209" i="3"/>
  <c r="L209" i="3"/>
  <c r="K209" i="3"/>
  <c r="J209" i="3"/>
  <c r="T208" i="3"/>
  <c r="S208" i="3"/>
  <c r="R208" i="3"/>
  <c r="P208" i="3"/>
  <c r="O208" i="3"/>
  <c r="N208" i="3"/>
  <c r="M208" i="3"/>
  <c r="L208" i="3"/>
  <c r="K208" i="3"/>
  <c r="J208" i="3"/>
  <c r="T207" i="3"/>
  <c r="S207" i="3"/>
  <c r="R207" i="3"/>
  <c r="P207" i="3"/>
  <c r="O207" i="3"/>
  <c r="F98" i="3" s="1"/>
  <c r="F96" i="2" s="1"/>
  <c r="N207" i="3"/>
  <c r="M207" i="3"/>
  <c r="L207" i="3"/>
  <c r="K207" i="3"/>
  <c r="J207" i="3"/>
  <c r="T206" i="3"/>
  <c r="S206" i="3"/>
  <c r="R206" i="3"/>
  <c r="P206" i="3"/>
  <c r="O206" i="3"/>
  <c r="N206" i="3"/>
  <c r="M206" i="3"/>
  <c r="L206" i="3"/>
  <c r="K206" i="3"/>
  <c r="J206" i="3"/>
  <c r="T205" i="3"/>
  <c r="S205" i="3"/>
  <c r="R205" i="3"/>
  <c r="P205" i="3"/>
  <c r="O205" i="3"/>
  <c r="F96" i="3" s="1"/>
  <c r="F94" i="2" s="1"/>
  <c r="N205" i="3"/>
  <c r="M205" i="3"/>
  <c r="L205" i="3"/>
  <c r="K205" i="3"/>
  <c r="J205" i="3"/>
  <c r="T204" i="3"/>
  <c r="S204" i="3"/>
  <c r="R204" i="3"/>
  <c r="P204" i="3"/>
  <c r="O204" i="3"/>
  <c r="N204" i="3"/>
  <c r="M204" i="3"/>
  <c r="L204" i="3"/>
  <c r="K204" i="3"/>
  <c r="J204" i="3"/>
  <c r="T203" i="3"/>
  <c r="S203" i="3"/>
  <c r="R203" i="3"/>
  <c r="P203" i="3"/>
  <c r="O203" i="3"/>
  <c r="F94" i="3" s="1"/>
  <c r="F92" i="2" s="1"/>
  <c r="N203" i="3"/>
  <c r="M203" i="3"/>
  <c r="L203" i="3"/>
  <c r="K203" i="3"/>
  <c r="J203" i="3"/>
  <c r="T202" i="3"/>
  <c r="S202" i="3"/>
  <c r="R202" i="3"/>
  <c r="P202" i="3"/>
  <c r="O202" i="3"/>
  <c r="N202" i="3"/>
  <c r="M202" i="3"/>
  <c r="L202" i="3"/>
  <c r="K202" i="3"/>
  <c r="J202" i="3"/>
  <c r="T201" i="3"/>
  <c r="S201" i="3"/>
  <c r="R201" i="3"/>
  <c r="P201" i="3"/>
  <c r="O201" i="3"/>
  <c r="F92" i="3" s="1"/>
  <c r="F90" i="2" s="1"/>
  <c r="N201" i="3"/>
  <c r="M201" i="3"/>
  <c r="L201" i="3"/>
  <c r="K201" i="3"/>
  <c r="J201" i="3"/>
  <c r="T200" i="3"/>
  <c r="S200" i="3"/>
  <c r="R200" i="3"/>
  <c r="P200" i="3"/>
  <c r="O200" i="3"/>
  <c r="N200" i="3"/>
  <c r="M200" i="3"/>
  <c r="L200" i="3"/>
  <c r="K200" i="3"/>
  <c r="J200" i="3"/>
  <c r="T199" i="3"/>
  <c r="S199" i="3"/>
  <c r="R199" i="3"/>
  <c r="P199" i="3"/>
  <c r="O199" i="3"/>
  <c r="F90" i="3" s="1"/>
  <c r="F88" i="2" s="1"/>
  <c r="N199" i="3"/>
  <c r="M199" i="3"/>
  <c r="L199" i="3"/>
  <c r="K199" i="3"/>
  <c r="J199" i="3"/>
  <c r="T198" i="3"/>
  <c r="S198" i="3"/>
  <c r="R198" i="3"/>
  <c r="P198" i="3"/>
  <c r="O198" i="3"/>
  <c r="N198" i="3"/>
  <c r="M198" i="3"/>
  <c r="L198" i="3"/>
  <c r="K198" i="3"/>
  <c r="J198" i="3"/>
  <c r="T197" i="3"/>
  <c r="S197" i="3"/>
  <c r="R197" i="3"/>
  <c r="P197" i="3"/>
  <c r="O197" i="3"/>
  <c r="F88" i="3" s="1"/>
  <c r="F86" i="2" s="1"/>
  <c r="N197" i="3"/>
  <c r="M197" i="3"/>
  <c r="L197" i="3"/>
  <c r="K197" i="3"/>
  <c r="J197" i="3"/>
  <c r="T196" i="3"/>
  <c r="S196" i="3"/>
  <c r="R196" i="3"/>
  <c r="P196" i="3"/>
  <c r="O196" i="3"/>
  <c r="N196" i="3"/>
  <c r="M196" i="3"/>
  <c r="L196" i="3"/>
  <c r="K196" i="3"/>
  <c r="J196" i="3"/>
  <c r="T195" i="3"/>
  <c r="S195" i="3"/>
  <c r="R195" i="3"/>
  <c r="P195" i="3"/>
  <c r="O195" i="3"/>
  <c r="F86" i="3" s="1"/>
  <c r="F84" i="2" s="1"/>
  <c r="N195" i="3"/>
  <c r="M195" i="3"/>
  <c r="L195" i="3"/>
  <c r="K195" i="3"/>
  <c r="J195" i="3"/>
  <c r="T194" i="3"/>
  <c r="S194" i="3"/>
  <c r="R194" i="3"/>
  <c r="P194" i="3"/>
  <c r="O194" i="3"/>
  <c r="N194" i="3"/>
  <c r="M194" i="3"/>
  <c r="L194" i="3"/>
  <c r="K194" i="3"/>
  <c r="J194" i="3"/>
  <c r="T193" i="3"/>
  <c r="S193" i="3"/>
  <c r="R193" i="3"/>
  <c r="P193" i="3"/>
  <c r="O193" i="3"/>
  <c r="F84" i="3" s="1"/>
  <c r="F82" i="2" s="1"/>
  <c r="N193" i="3"/>
  <c r="M193" i="3"/>
  <c r="L193" i="3"/>
  <c r="K193" i="3"/>
  <c r="J193" i="3"/>
  <c r="T192" i="3"/>
  <c r="S192" i="3"/>
  <c r="R192" i="3"/>
  <c r="P192" i="3"/>
  <c r="O192" i="3"/>
  <c r="N192" i="3"/>
  <c r="M192" i="3"/>
  <c r="L192" i="3"/>
  <c r="K192" i="3"/>
  <c r="J192" i="3"/>
  <c r="T191" i="3"/>
  <c r="S191" i="3"/>
  <c r="R191" i="3"/>
  <c r="P191" i="3"/>
  <c r="O191" i="3"/>
  <c r="F82" i="3" s="1"/>
  <c r="F80" i="2" s="1"/>
  <c r="N191" i="3"/>
  <c r="M191" i="3"/>
  <c r="L191" i="3"/>
  <c r="K191" i="3"/>
  <c r="J191" i="3"/>
  <c r="T190" i="3"/>
  <c r="S190" i="3"/>
  <c r="R190" i="3"/>
  <c r="P190" i="3"/>
  <c r="O190" i="3"/>
  <c r="N190" i="3"/>
  <c r="M190" i="3"/>
  <c r="L190" i="3"/>
  <c r="K190" i="3"/>
  <c r="J190" i="3"/>
  <c r="T189" i="3"/>
  <c r="S189" i="3"/>
  <c r="R189" i="3"/>
  <c r="P189" i="3"/>
  <c r="O189" i="3"/>
  <c r="F80" i="3" s="1"/>
  <c r="F78" i="2" s="1"/>
  <c r="N189" i="3"/>
  <c r="M189" i="3"/>
  <c r="L189" i="3"/>
  <c r="K189" i="3"/>
  <c r="J189" i="3"/>
  <c r="T188" i="3"/>
  <c r="S188" i="3"/>
  <c r="R188" i="3"/>
  <c r="P188" i="3"/>
  <c r="O188" i="3"/>
  <c r="N188" i="3"/>
  <c r="M188" i="3"/>
  <c r="L188" i="3"/>
  <c r="K188" i="3"/>
  <c r="J188" i="3"/>
  <c r="T187" i="3"/>
  <c r="S187" i="3"/>
  <c r="R187" i="3"/>
  <c r="P187" i="3"/>
  <c r="O187" i="3"/>
  <c r="N187" i="3"/>
  <c r="M187" i="3"/>
  <c r="L187" i="3"/>
  <c r="K187" i="3"/>
  <c r="J187" i="3"/>
  <c r="T186" i="3"/>
  <c r="S186" i="3"/>
  <c r="R186" i="3"/>
  <c r="P186" i="3"/>
  <c r="O186" i="3"/>
  <c r="N186" i="3"/>
  <c r="M186" i="3"/>
  <c r="L186" i="3"/>
  <c r="K186" i="3"/>
  <c r="J186" i="3"/>
  <c r="T185" i="3"/>
  <c r="S185" i="3"/>
  <c r="R185" i="3"/>
  <c r="P185" i="3"/>
  <c r="O185" i="3"/>
  <c r="F76" i="3" s="1"/>
  <c r="F74" i="2" s="1"/>
  <c r="N185" i="3"/>
  <c r="M185" i="3"/>
  <c r="L185" i="3"/>
  <c r="K185" i="3"/>
  <c r="J185" i="3"/>
  <c r="T184" i="3"/>
  <c r="S184" i="3"/>
  <c r="R184" i="3"/>
  <c r="P184" i="3"/>
  <c r="O184" i="3"/>
  <c r="N184" i="3"/>
  <c r="M184" i="3"/>
  <c r="L184" i="3"/>
  <c r="K184" i="3"/>
  <c r="J184" i="3"/>
  <c r="T183" i="3"/>
  <c r="S183" i="3"/>
  <c r="R183" i="3"/>
  <c r="P183" i="3"/>
  <c r="O183" i="3"/>
  <c r="F74" i="3" s="1"/>
  <c r="F72" i="2" s="1"/>
  <c r="N183" i="3"/>
  <c r="M183" i="3"/>
  <c r="L183" i="3"/>
  <c r="K183" i="3"/>
  <c r="J183" i="3"/>
  <c r="T182" i="3"/>
  <c r="S182" i="3"/>
  <c r="R182" i="3"/>
  <c r="P182" i="3"/>
  <c r="O182" i="3"/>
  <c r="N182" i="3"/>
  <c r="M182" i="3"/>
  <c r="L182" i="3"/>
  <c r="K182" i="3"/>
  <c r="J182" i="3"/>
  <c r="T181" i="3"/>
  <c r="S181" i="3"/>
  <c r="R181" i="3"/>
  <c r="P181" i="3"/>
  <c r="O181" i="3"/>
  <c r="F72" i="3" s="1"/>
  <c r="F70" i="2" s="1"/>
  <c r="N181" i="3"/>
  <c r="M181" i="3"/>
  <c r="L181" i="3"/>
  <c r="K181" i="3"/>
  <c r="J181" i="3"/>
  <c r="T180" i="3"/>
  <c r="S180" i="3"/>
  <c r="R180" i="3"/>
  <c r="P180" i="3"/>
  <c r="F71" i="3" s="1"/>
  <c r="F69" i="2" s="1"/>
  <c r="O180" i="3"/>
  <c r="N180" i="3"/>
  <c r="M180" i="3"/>
  <c r="L180" i="3"/>
  <c r="K180" i="3"/>
  <c r="J180" i="3"/>
  <c r="T179" i="3"/>
  <c r="S179" i="3"/>
  <c r="R179" i="3"/>
  <c r="P179" i="3"/>
  <c r="O179" i="3"/>
  <c r="F70" i="3" s="1"/>
  <c r="F68" i="2" s="1"/>
  <c r="N179" i="3"/>
  <c r="M179" i="3"/>
  <c r="L179" i="3"/>
  <c r="K179" i="3"/>
  <c r="J179" i="3"/>
  <c r="T178" i="3"/>
  <c r="S178" i="3"/>
  <c r="R178" i="3"/>
  <c r="P178" i="3"/>
  <c r="O178" i="3"/>
  <c r="N178" i="3"/>
  <c r="M178" i="3"/>
  <c r="L178" i="3"/>
  <c r="K178" i="3"/>
  <c r="J178" i="3"/>
  <c r="T177" i="3"/>
  <c r="S177" i="3"/>
  <c r="R177" i="3"/>
  <c r="P177" i="3"/>
  <c r="O177" i="3"/>
  <c r="N177" i="3"/>
  <c r="M177" i="3"/>
  <c r="L177" i="3"/>
  <c r="K177" i="3"/>
  <c r="J177" i="3"/>
  <c r="T176" i="3"/>
  <c r="S176" i="3"/>
  <c r="R176" i="3"/>
  <c r="P176" i="3"/>
  <c r="O176" i="3"/>
  <c r="N176" i="3"/>
  <c r="M176" i="3"/>
  <c r="L176" i="3"/>
  <c r="K176" i="3"/>
  <c r="J176" i="3"/>
  <c r="T175" i="3"/>
  <c r="S175" i="3"/>
  <c r="R175" i="3"/>
  <c r="P175" i="3"/>
  <c r="O175" i="3"/>
  <c r="F66" i="3" s="1"/>
  <c r="F64" i="2" s="1"/>
  <c r="N175" i="3"/>
  <c r="M175" i="3"/>
  <c r="L175" i="3"/>
  <c r="K175" i="3"/>
  <c r="J175" i="3"/>
  <c r="T174" i="3"/>
  <c r="S174" i="3"/>
  <c r="R174" i="3"/>
  <c r="P174" i="3"/>
  <c r="O174" i="3"/>
  <c r="N174" i="3"/>
  <c r="M174" i="3"/>
  <c r="L174" i="3"/>
  <c r="K174" i="3"/>
  <c r="J174" i="3"/>
  <c r="T173" i="3"/>
  <c r="S173" i="3"/>
  <c r="R173" i="3"/>
  <c r="P173" i="3"/>
  <c r="O173" i="3"/>
  <c r="F64" i="3" s="1"/>
  <c r="F62" i="2" s="1"/>
  <c r="N173" i="3"/>
  <c r="M173" i="3"/>
  <c r="L173" i="3"/>
  <c r="K173" i="3"/>
  <c r="J173" i="3"/>
  <c r="T172" i="3"/>
  <c r="S172" i="3"/>
  <c r="R172" i="3"/>
  <c r="P172" i="3"/>
  <c r="O172" i="3"/>
  <c r="N172" i="3"/>
  <c r="M172" i="3"/>
  <c r="L172" i="3"/>
  <c r="K172" i="3"/>
  <c r="J172" i="3"/>
  <c r="T171" i="3"/>
  <c r="S171" i="3"/>
  <c r="R171" i="3"/>
  <c r="P171" i="3"/>
  <c r="O171" i="3"/>
  <c r="F62" i="3" s="1"/>
  <c r="F60" i="2" s="1"/>
  <c r="N171" i="3"/>
  <c r="M171" i="3"/>
  <c r="L171" i="3"/>
  <c r="K171" i="3"/>
  <c r="J171" i="3"/>
  <c r="T170" i="3"/>
  <c r="S170" i="3"/>
  <c r="R170" i="3"/>
  <c r="P170" i="3"/>
  <c r="O170" i="3"/>
  <c r="N170" i="3"/>
  <c r="M170" i="3"/>
  <c r="L170" i="3"/>
  <c r="K170" i="3"/>
  <c r="J170" i="3"/>
  <c r="T169" i="3"/>
  <c r="S169" i="3"/>
  <c r="R169" i="3"/>
  <c r="P169" i="3"/>
  <c r="O169" i="3"/>
  <c r="F60" i="3" s="1"/>
  <c r="F58" i="2" s="1"/>
  <c r="N169" i="3"/>
  <c r="M169" i="3"/>
  <c r="L169" i="3"/>
  <c r="K169" i="3"/>
  <c r="J169" i="3"/>
  <c r="T168" i="3"/>
  <c r="S168" i="3"/>
  <c r="R168" i="3"/>
  <c r="P168" i="3"/>
  <c r="O168" i="3"/>
  <c r="N168" i="3"/>
  <c r="M168" i="3"/>
  <c r="L168" i="3"/>
  <c r="K168" i="3"/>
  <c r="J168" i="3"/>
  <c r="T167" i="3"/>
  <c r="S167" i="3"/>
  <c r="R167" i="3"/>
  <c r="P167" i="3"/>
  <c r="O167" i="3"/>
  <c r="F58" i="3" s="1"/>
  <c r="F56" i="2" s="1"/>
  <c r="N167" i="3"/>
  <c r="M167" i="3"/>
  <c r="L167" i="3"/>
  <c r="K167" i="3"/>
  <c r="J167" i="3"/>
  <c r="T166" i="3"/>
  <c r="S166" i="3"/>
  <c r="R166" i="3"/>
  <c r="P166" i="3"/>
  <c r="O166" i="3"/>
  <c r="N166" i="3"/>
  <c r="M166" i="3"/>
  <c r="L166" i="3"/>
  <c r="K166" i="3"/>
  <c r="J166" i="3"/>
  <c r="T165" i="3"/>
  <c r="S165" i="3"/>
  <c r="R165" i="3"/>
  <c r="P165" i="3"/>
  <c r="O165" i="3"/>
  <c r="F56" i="3" s="1"/>
  <c r="F54" i="2" s="1"/>
  <c r="N165" i="3"/>
  <c r="M165" i="3"/>
  <c r="L165" i="3"/>
  <c r="K165" i="3"/>
  <c r="J165" i="3"/>
  <c r="T164" i="3"/>
  <c r="S164" i="3"/>
  <c r="R164" i="3"/>
  <c r="P164" i="3"/>
  <c r="O164" i="3"/>
  <c r="N164" i="3"/>
  <c r="M164" i="3"/>
  <c r="L164" i="3"/>
  <c r="K164" i="3"/>
  <c r="J164" i="3"/>
  <c r="T163" i="3"/>
  <c r="S163" i="3"/>
  <c r="R163" i="3"/>
  <c r="P163" i="3"/>
  <c r="O163" i="3"/>
  <c r="F54" i="3" s="1"/>
  <c r="F52" i="2" s="1"/>
  <c r="N163" i="3"/>
  <c r="M163" i="3"/>
  <c r="L163" i="3"/>
  <c r="K163" i="3"/>
  <c r="J163" i="3"/>
  <c r="T162" i="3"/>
  <c r="S162" i="3"/>
  <c r="R162" i="3"/>
  <c r="P162" i="3"/>
  <c r="O162" i="3"/>
  <c r="N162" i="3"/>
  <c r="M162" i="3"/>
  <c r="L162" i="3"/>
  <c r="K162" i="3"/>
  <c r="J162" i="3"/>
  <c r="T161" i="3"/>
  <c r="S161" i="3"/>
  <c r="R161" i="3"/>
  <c r="P161" i="3"/>
  <c r="O161" i="3"/>
  <c r="F52" i="3" s="1"/>
  <c r="F50" i="2" s="1"/>
  <c r="N161" i="3"/>
  <c r="M161" i="3"/>
  <c r="L161" i="3"/>
  <c r="K161" i="3"/>
  <c r="J161" i="3"/>
  <c r="T160" i="3"/>
  <c r="S160" i="3"/>
  <c r="R160" i="3"/>
  <c r="P160" i="3"/>
  <c r="O160" i="3"/>
  <c r="N160" i="3"/>
  <c r="M160" i="3"/>
  <c r="L160" i="3"/>
  <c r="K160" i="3"/>
  <c r="J160" i="3"/>
  <c r="T159" i="3"/>
  <c r="S159" i="3"/>
  <c r="R159" i="3"/>
  <c r="P159" i="3"/>
  <c r="O159" i="3"/>
  <c r="F50" i="3" s="1"/>
  <c r="F48" i="2" s="1"/>
  <c r="N159" i="3"/>
  <c r="M159" i="3"/>
  <c r="L159" i="3"/>
  <c r="K159" i="3"/>
  <c r="J159" i="3"/>
  <c r="T158" i="3"/>
  <c r="S158" i="3"/>
  <c r="R158" i="3"/>
  <c r="P158" i="3"/>
  <c r="O158" i="3"/>
  <c r="N158" i="3"/>
  <c r="M158" i="3"/>
  <c r="L158" i="3"/>
  <c r="K158" i="3"/>
  <c r="J158" i="3"/>
  <c r="T157" i="3"/>
  <c r="S157" i="3"/>
  <c r="R157" i="3"/>
  <c r="P157" i="3"/>
  <c r="O157" i="3"/>
  <c r="F48" i="3" s="1"/>
  <c r="F46" i="2" s="1"/>
  <c r="N157" i="3"/>
  <c r="M157" i="3"/>
  <c r="L157" i="3"/>
  <c r="K157" i="3"/>
  <c r="J157" i="3"/>
  <c r="T156" i="3"/>
  <c r="S156" i="3"/>
  <c r="R156" i="3"/>
  <c r="P156" i="3"/>
  <c r="O156" i="3"/>
  <c r="N156" i="3"/>
  <c r="M156" i="3"/>
  <c r="L156" i="3"/>
  <c r="K156" i="3"/>
  <c r="J156" i="3"/>
  <c r="T155" i="3"/>
  <c r="S155" i="3"/>
  <c r="R155" i="3"/>
  <c r="P155" i="3"/>
  <c r="O155" i="3"/>
  <c r="F46" i="3" s="1"/>
  <c r="F44" i="2" s="1"/>
  <c r="N155" i="3"/>
  <c r="M155" i="3"/>
  <c r="L155" i="3"/>
  <c r="K155" i="3"/>
  <c r="J155" i="3"/>
  <c r="T154" i="3"/>
  <c r="S154" i="3"/>
  <c r="R154" i="3"/>
  <c r="P154" i="3"/>
  <c r="O154" i="3"/>
  <c r="N154" i="3"/>
  <c r="M154" i="3"/>
  <c r="L154" i="3"/>
  <c r="K154" i="3"/>
  <c r="J154" i="3"/>
  <c r="T153" i="3"/>
  <c r="S153" i="3"/>
  <c r="R153" i="3"/>
  <c r="P153" i="3"/>
  <c r="O153" i="3"/>
  <c r="F44" i="3" s="1"/>
  <c r="F42" i="2" s="1"/>
  <c r="N153" i="3"/>
  <c r="M153" i="3"/>
  <c r="L153" i="3"/>
  <c r="K153" i="3"/>
  <c r="J153" i="3"/>
  <c r="T152" i="3"/>
  <c r="S152" i="3"/>
  <c r="R152" i="3"/>
  <c r="N152" i="3"/>
  <c r="P152" i="3" s="1"/>
  <c r="M152" i="3"/>
  <c r="O152" i="3" s="1"/>
  <c r="L152" i="3"/>
  <c r="K152" i="3"/>
  <c r="J152" i="3"/>
  <c r="T151" i="3"/>
  <c r="S151" i="3"/>
  <c r="R151" i="3"/>
  <c r="N151" i="3"/>
  <c r="P151" i="3" s="1"/>
  <c r="M151" i="3"/>
  <c r="O151" i="3" s="1"/>
  <c r="L151" i="3"/>
  <c r="K151" i="3"/>
  <c r="J151" i="3"/>
  <c r="T150" i="3"/>
  <c r="S150" i="3"/>
  <c r="R150" i="3"/>
  <c r="O150" i="3"/>
  <c r="N150" i="3"/>
  <c r="P150" i="3" s="1"/>
  <c r="M150" i="3"/>
  <c r="L150" i="3"/>
  <c r="K150" i="3"/>
  <c r="J150" i="3"/>
  <c r="T149" i="3"/>
  <c r="S149" i="3"/>
  <c r="R149" i="3"/>
  <c r="N149" i="3"/>
  <c r="P149" i="3" s="1"/>
  <c r="M149" i="3"/>
  <c r="O149" i="3" s="1"/>
  <c r="L149" i="3"/>
  <c r="K149" i="3"/>
  <c r="J149" i="3"/>
  <c r="T148" i="3"/>
  <c r="S148" i="3"/>
  <c r="R148" i="3"/>
  <c r="P148" i="3"/>
  <c r="N148" i="3"/>
  <c r="M148" i="3"/>
  <c r="O148" i="3" s="1"/>
  <c r="L148" i="3"/>
  <c r="K148" i="3"/>
  <c r="J148" i="3"/>
  <c r="T147" i="3"/>
  <c r="S147" i="3"/>
  <c r="R147" i="3"/>
  <c r="N147" i="3"/>
  <c r="P147" i="3" s="1"/>
  <c r="M147" i="3"/>
  <c r="O147" i="3" s="1"/>
  <c r="L147" i="3"/>
  <c r="K147" i="3"/>
  <c r="J147" i="3"/>
  <c r="T146" i="3"/>
  <c r="S146" i="3"/>
  <c r="R146" i="3"/>
  <c r="N146" i="3"/>
  <c r="P146" i="3" s="1"/>
  <c r="M146" i="3"/>
  <c r="O146" i="3" s="1"/>
  <c r="L146" i="3"/>
  <c r="K146" i="3"/>
  <c r="J146" i="3"/>
  <c r="T145" i="3"/>
  <c r="S145" i="3"/>
  <c r="R145" i="3"/>
  <c r="P145" i="3"/>
  <c r="N145" i="3"/>
  <c r="M145" i="3"/>
  <c r="O145" i="3" s="1"/>
  <c r="L145" i="3"/>
  <c r="K145" i="3"/>
  <c r="J145" i="3"/>
  <c r="T144" i="3"/>
  <c r="S144" i="3"/>
  <c r="R144" i="3"/>
  <c r="N144" i="3"/>
  <c r="P144" i="3" s="1"/>
  <c r="M144" i="3"/>
  <c r="O144" i="3" s="1"/>
  <c r="L144" i="3"/>
  <c r="K144" i="3"/>
  <c r="J144" i="3"/>
  <c r="T143" i="3"/>
  <c r="S143" i="3"/>
  <c r="R143" i="3"/>
  <c r="N143" i="3"/>
  <c r="P143" i="3" s="1"/>
  <c r="M143" i="3"/>
  <c r="O143" i="3" s="1"/>
  <c r="L143" i="3"/>
  <c r="K143" i="3"/>
  <c r="J143" i="3"/>
  <c r="T142" i="3"/>
  <c r="S142" i="3"/>
  <c r="R142" i="3"/>
  <c r="N142" i="3"/>
  <c r="P142" i="3" s="1"/>
  <c r="M142" i="3"/>
  <c r="O142" i="3" s="1"/>
  <c r="L142" i="3"/>
  <c r="K142" i="3"/>
  <c r="J142" i="3"/>
  <c r="T141" i="3"/>
  <c r="S141" i="3"/>
  <c r="R141" i="3"/>
  <c r="N141" i="3"/>
  <c r="P141" i="3" s="1"/>
  <c r="M141" i="3"/>
  <c r="O141" i="3" s="1"/>
  <c r="L141" i="3"/>
  <c r="K141" i="3"/>
  <c r="J141" i="3"/>
  <c r="T140" i="3"/>
  <c r="S140" i="3"/>
  <c r="R140" i="3"/>
  <c r="N140" i="3"/>
  <c r="P140" i="3" s="1"/>
  <c r="M140" i="3"/>
  <c r="O140" i="3" s="1"/>
  <c r="L140" i="3"/>
  <c r="K140" i="3"/>
  <c r="J140" i="3"/>
  <c r="T139" i="3"/>
  <c r="S139" i="3"/>
  <c r="R139" i="3"/>
  <c r="P139" i="3"/>
  <c r="N139" i="3"/>
  <c r="M139" i="3"/>
  <c r="O139" i="3" s="1"/>
  <c r="L139" i="3"/>
  <c r="K139" i="3"/>
  <c r="J139" i="3"/>
  <c r="T138" i="3"/>
  <c r="S138" i="3"/>
  <c r="R138" i="3"/>
  <c r="N138" i="3"/>
  <c r="P138" i="3" s="1"/>
  <c r="M138" i="3"/>
  <c r="O138" i="3" s="1"/>
  <c r="L138" i="3"/>
  <c r="K138" i="3"/>
  <c r="J138" i="3"/>
  <c r="T137" i="3"/>
  <c r="S137" i="3"/>
  <c r="R137" i="3"/>
  <c r="N137" i="3"/>
  <c r="P137" i="3" s="1"/>
  <c r="M137" i="3"/>
  <c r="O137" i="3" s="1"/>
  <c r="L137" i="3"/>
  <c r="K137" i="3"/>
  <c r="J137" i="3"/>
  <c r="T136" i="3"/>
  <c r="S136" i="3"/>
  <c r="R136" i="3"/>
  <c r="N136" i="3"/>
  <c r="P136" i="3" s="1"/>
  <c r="M136" i="3"/>
  <c r="O136" i="3" s="1"/>
  <c r="L136" i="3"/>
  <c r="K136" i="3"/>
  <c r="J136" i="3"/>
  <c r="T135" i="3"/>
  <c r="S135" i="3"/>
  <c r="R135" i="3"/>
  <c r="N135" i="3"/>
  <c r="P135" i="3" s="1"/>
  <c r="M135" i="3"/>
  <c r="O135" i="3" s="1"/>
  <c r="L135" i="3"/>
  <c r="K135" i="3"/>
  <c r="J135" i="3"/>
  <c r="T134" i="3"/>
  <c r="S134" i="3"/>
  <c r="R134" i="3"/>
  <c r="O134" i="3"/>
  <c r="N134" i="3"/>
  <c r="P134" i="3" s="1"/>
  <c r="M134" i="3"/>
  <c r="L134" i="3"/>
  <c r="K134" i="3"/>
  <c r="J134" i="3"/>
  <c r="T133" i="3"/>
  <c r="S133" i="3"/>
  <c r="R133" i="3"/>
  <c r="P133" i="3"/>
  <c r="N133" i="3"/>
  <c r="M133" i="3"/>
  <c r="O133" i="3" s="1"/>
  <c r="L133" i="3"/>
  <c r="K133" i="3"/>
  <c r="J133" i="3"/>
  <c r="T132" i="3"/>
  <c r="S132" i="3"/>
  <c r="R132" i="3"/>
  <c r="N132" i="3"/>
  <c r="P132" i="3" s="1"/>
  <c r="M132" i="3"/>
  <c r="O132" i="3" s="1"/>
  <c r="L132" i="3"/>
  <c r="K132" i="3"/>
  <c r="J132" i="3"/>
  <c r="T131" i="3"/>
  <c r="S131" i="3"/>
  <c r="R131" i="3"/>
  <c r="N131" i="3"/>
  <c r="P131" i="3" s="1"/>
  <c r="M131" i="3"/>
  <c r="O131" i="3" s="1"/>
  <c r="L131" i="3"/>
  <c r="K131" i="3"/>
  <c r="J131" i="3"/>
  <c r="T130" i="3"/>
  <c r="S130" i="3"/>
  <c r="R130" i="3"/>
  <c r="N130" i="3"/>
  <c r="P130" i="3" s="1"/>
  <c r="M130" i="3"/>
  <c r="O130" i="3" s="1"/>
  <c r="L130" i="3"/>
  <c r="K130" i="3"/>
  <c r="J130" i="3"/>
  <c r="T129" i="3"/>
  <c r="S129" i="3"/>
  <c r="R129" i="3"/>
  <c r="N129" i="3"/>
  <c r="P129" i="3" s="1"/>
  <c r="M129" i="3"/>
  <c r="O129" i="3" s="1"/>
  <c r="L129" i="3"/>
  <c r="K129" i="3"/>
  <c r="J129" i="3"/>
  <c r="T128" i="3"/>
  <c r="S128" i="3"/>
  <c r="R128" i="3"/>
  <c r="N128" i="3"/>
  <c r="P128" i="3" s="1"/>
  <c r="M128" i="3"/>
  <c r="O128" i="3" s="1"/>
  <c r="L128" i="3"/>
  <c r="K128" i="3"/>
  <c r="J128" i="3"/>
  <c r="T127" i="3"/>
  <c r="S127" i="3"/>
  <c r="R127" i="3"/>
  <c r="N127" i="3"/>
  <c r="P127" i="3" s="1"/>
  <c r="M127" i="3"/>
  <c r="O127" i="3" s="1"/>
  <c r="L127" i="3"/>
  <c r="K127" i="3"/>
  <c r="J127" i="3"/>
  <c r="T126" i="3"/>
  <c r="S126" i="3"/>
  <c r="R126" i="3"/>
  <c r="O126" i="3"/>
  <c r="N126" i="3"/>
  <c r="P126" i="3" s="1"/>
  <c r="M126" i="3"/>
  <c r="L126" i="3"/>
  <c r="K126" i="3"/>
  <c r="J126" i="3"/>
  <c r="T125" i="3"/>
  <c r="S125" i="3"/>
  <c r="R125" i="3"/>
  <c r="N125" i="3"/>
  <c r="P125" i="3" s="1"/>
  <c r="M125" i="3"/>
  <c r="O125" i="3" s="1"/>
  <c r="L125" i="3"/>
  <c r="K125" i="3"/>
  <c r="J125" i="3"/>
  <c r="T124" i="3"/>
  <c r="S124" i="3"/>
  <c r="R124" i="3"/>
  <c r="N124" i="3"/>
  <c r="P124" i="3" s="1"/>
  <c r="M124" i="3"/>
  <c r="O124" i="3" s="1"/>
  <c r="L124" i="3"/>
  <c r="K124" i="3"/>
  <c r="J124" i="3"/>
  <c r="T123" i="3"/>
  <c r="S123" i="3"/>
  <c r="R123" i="3"/>
  <c r="N123" i="3"/>
  <c r="P123" i="3" s="1"/>
  <c r="M123" i="3"/>
  <c r="O123" i="3" s="1"/>
  <c r="L123" i="3"/>
  <c r="K123" i="3"/>
  <c r="J123" i="3"/>
  <c r="T122" i="3"/>
  <c r="S122" i="3"/>
  <c r="R122" i="3"/>
  <c r="N122" i="3"/>
  <c r="P122" i="3" s="1"/>
  <c r="M122" i="3"/>
  <c r="O122" i="3" s="1"/>
  <c r="L122" i="3"/>
  <c r="K122" i="3"/>
  <c r="J122" i="3"/>
  <c r="T121" i="3"/>
  <c r="S121" i="3"/>
  <c r="R121" i="3"/>
  <c r="N121" i="3"/>
  <c r="P121" i="3" s="1"/>
  <c r="M121" i="3"/>
  <c r="O121" i="3" s="1"/>
  <c r="L121" i="3"/>
  <c r="K121" i="3"/>
  <c r="J121" i="3"/>
  <c r="T120" i="3"/>
  <c r="S120" i="3"/>
  <c r="R120" i="3"/>
  <c r="N120" i="3"/>
  <c r="P120" i="3" s="1"/>
  <c r="M120" i="3"/>
  <c r="O120" i="3" s="1"/>
  <c r="L120" i="3"/>
  <c r="K120" i="3"/>
  <c r="J120" i="3"/>
  <c r="T119" i="3"/>
  <c r="S119" i="3"/>
  <c r="R119" i="3"/>
  <c r="O119" i="3"/>
  <c r="N119" i="3"/>
  <c r="P119" i="3" s="1"/>
  <c r="M119" i="3"/>
  <c r="L119" i="3"/>
  <c r="K119" i="3"/>
  <c r="J119" i="3"/>
  <c r="T118" i="3"/>
  <c r="S118" i="3"/>
  <c r="R118" i="3"/>
  <c r="N118" i="3"/>
  <c r="P118" i="3" s="1"/>
  <c r="M118" i="3"/>
  <c r="O118" i="3" s="1"/>
  <c r="L118" i="3"/>
  <c r="K118" i="3"/>
  <c r="J118" i="3"/>
  <c r="T117" i="3"/>
  <c r="S117" i="3"/>
  <c r="R117" i="3"/>
  <c r="N117" i="3"/>
  <c r="P117" i="3" s="1"/>
  <c r="M117" i="3"/>
  <c r="O117" i="3" s="1"/>
  <c r="L117" i="3"/>
  <c r="K117" i="3"/>
  <c r="J117" i="3"/>
  <c r="T116" i="3"/>
  <c r="S116" i="3"/>
  <c r="R116" i="3"/>
  <c r="N116" i="3"/>
  <c r="P116" i="3" s="1"/>
  <c r="M116" i="3"/>
  <c r="O116" i="3" s="1"/>
  <c r="L116" i="3"/>
  <c r="K116" i="3"/>
  <c r="J116" i="3"/>
  <c r="T115" i="3"/>
  <c r="S115" i="3"/>
  <c r="R115" i="3"/>
  <c r="N115" i="3"/>
  <c r="P115" i="3" s="1"/>
  <c r="M115" i="3"/>
  <c r="O115" i="3" s="1"/>
  <c r="L115" i="3"/>
  <c r="K115" i="3"/>
  <c r="J115" i="3"/>
  <c r="T114" i="3"/>
  <c r="S114" i="3"/>
  <c r="R114" i="3"/>
  <c r="O114" i="3"/>
  <c r="N114" i="3"/>
  <c r="P114" i="3" s="1"/>
  <c r="M114" i="3"/>
  <c r="L114" i="3"/>
  <c r="K114" i="3"/>
  <c r="J114" i="3"/>
  <c r="T113" i="3"/>
  <c r="S113" i="3"/>
  <c r="R113" i="3"/>
  <c r="N113" i="3"/>
  <c r="P113" i="3" s="1"/>
  <c r="M113" i="3"/>
  <c r="O113" i="3" s="1"/>
  <c r="L113" i="3"/>
  <c r="K113" i="3"/>
  <c r="J113" i="3"/>
  <c r="L111" i="3"/>
  <c r="K111" i="3"/>
  <c r="J111" i="3"/>
  <c r="Y103" i="3"/>
  <c r="G103" i="3"/>
  <c r="Y102" i="3"/>
  <c r="G102" i="3"/>
  <c r="F102" i="3"/>
  <c r="F100" i="2" s="1"/>
  <c r="Y101" i="3"/>
  <c r="G101" i="3"/>
  <c r="Y100" i="3"/>
  <c r="G100" i="3"/>
  <c r="Y99" i="3"/>
  <c r="G99" i="3"/>
  <c r="Y98" i="3"/>
  <c r="G98" i="3"/>
  <c r="Y97" i="3"/>
  <c r="G97" i="3"/>
  <c r="F97" i="3"/>
  <c r="F95" i="2" s="1"/>
  <c r="Y96" i="3"/>
  <c r="G96" i="3"/>
  <c r="Y95" i="3"/>
  <c r="G95" i="3"/>
  <c r="Y94" i="3"/>
  <c r="G94" i="3"/>
  <c r="Y93" i="3"/>
  <c r="G93" i="3"/>
  <c r="E91" i="2"/>
  <c r="M91" i="2" s="1"/>
  <c r="Y92" i="3"/>
  <c r="G92" i="3"/>
  <c r="Y91" i="3"/>
  <c r="G91" i="3"/>
  <c r="Y90" i="3"/>
  <c r="G90" i="3"/>
  <c r="Y89" i="3"/>
  <c r="G89" i="3"/>
  <c r="Y88" i="3"/>
  <c r="G88" i="3"/>
  <c r="Y87" i="3"/>
  <c r="G87" i="3"/>
  <c r="Y86" i="3"/>
  <c r="G86" i="3"/>
  <c r="Y85" i="3"/>
  <c r="G85" i="3"/>
  <c r="Y84" i="3"/>
  <c r="G84" i="3"/>
  <c r="Y83" i="3"/>
  <c r="G83" i="3"/>
  <c r="Y82" i="3"/>
  <c r="G82" i="3"/>
  <c r="Y81" i="3"/>
  <c r="G81" i="3"/>
  <c r="Y80" i="3"/>
  <c r="G80" i="3"/>
  <c r="Y79" i="3"/>
  <c r="G79" i="3"/>
  <c r="Y78" i="3"/>
  <c r="G78" i="3"/>
  <c r="F78" i="3"/>
  <c r="F76" i="2" s="1"/>
  <c r="Y77" i="3"/>
  <c r="G77" i="3"/>
  <c r="Y76" i="3"/>
  <c r="G76" i="3"/>
  <c r="C76" i="3"/>
  <c r="Y75" i="3"/>
  <c r="G75" i="3"/>
  <c r="E73" i="2"/>
  <c r="M73" i="2" s="1"/>
  <c r="Y74" i="3"/>
  <c r="G74" i="3"/>
  <c r="Y73" i="3"/>
  <c r="G73" i="3"/>
  <c r="Y72" i="3"/>
  <c r="G72" i="3"/>
  <c r="Y71" i="3"/>
  <c r="G71" i="3"/>
  <c r="Y70" i="3"/>
  <c r="G70" i="3"/>
  <c r="Y69" i="3"/>
  <c r="G69" i="3"/>
  <c r="Y68" i="3"/>
  <c r="G68" i="3"/>
  <c r="F68" i="3"/>
  <c r="F66" i="2" s="1"/>
  <c r="Y67" i="3"/>
  <c r="G67" i="3"/>
  <c r="Y66" i="3"/>
  <c r="G66" i="3"/>
  <c r="Y65" i="3"/>
  <c r="G65" i="3"/>
  <c r="Y64" i="3"/>
  <c r="G64" i="3"/>
  <c r="E62" i="2"/>
  <c r="M62" i="2" s="1"/>
  <c r="Y63" i="3"/>
  <c r="G63" i="3"/>
  <c r="Y62" i="3"/>
  <c r="G62" i="3"/>
  <c r="Y61" i="3"/>
  <c r="G61" i="3"/>
  <c r="Y60" i="3"/>
  <c r="G60" i="3"/>
  <c r="Y59" i="3"/>
  <c r="G59" i="3"/>
  <c r="Y58" i="3"/>
  <c r="G58" i="3"/>
  <c r="Y57" i="3"/>
  <c r="G57" i="3"/>
  <c r="Y56" i="3"/>
  <c r="G56" i="3"/>
  <c r="Y55" i="3"/>
  <c r="G55" i="3"/>
  <c r="Y54" i="3"/>
  <c r="G54" i="3"/>
  <c r="Y53" i="3"/>
  <c r="G53" i="3"/>
  <c r="Y52" i="3"/>
  <c r="G52" i="3"/>
  <c r="Y51" i="3"/>
  <c r="G51" i="3"/>
  <c r="F51" i="3"/>
  <c r="F49" i="2" s="1"/>
  <c r="Y50" i="3"/>
  <c r="G50" i="3"/>
  <c r="Y49" i="3"/>
  <c r="G49" i="3"/>
  <c r="Y48" i="3"/>
  <c r="G48" i="3"/>
  <c r="Y47" i="3"/>
  <c r="G47" i="3"/>
  <c r="Y46" i="3"/>
  <c r="G46" i="3"/>
  <c r="Y45" i="3"/>
  <c r="G45" i="3"/>
  <c r="Y44" i="3"/>
  <c r="G44" i="3"/>
  <c r="Y43" i="3"/>
  <c r="G43" i="3"/>
  <c r="Y42" i="3"/>
  <c r="G42" i="3"/>
  <c r="Y41" i="3"/>
  <c r="G41" i="3"/>
  <c r="Y40" i="3"/>
  <c r="G40" i="3"/>
  <c r="Y39" i="3"/>
  <c r="G39" i="3"/>
  <c r="Y38" i="3"/>
  <c r="G38" i="3"/>
  <c r="Y37" i="3"/>
  <c r="G37" i="3"/>
  <c r="Y36" i="3"/>
  <c r="G36" i="3"/>
  <c r="Y35" i="3"/>
  <c r="G35" i="3"/>
  <c r="Y34" i="3"/>
  <c r="G34" i="3"/>
  <c r="Y33" i="3"/>
  <c r="G33" i="3"/>
  <c r="Y32" i="3"/>
  <c r="G32" i="3"/>
  <c r="E30" i="2"/>
  <c r="M30" i="2" s="1"/>
  <c r="Y31" i="3"/>
  <c r="G31" i="3"/>
  <c r="Y30" i="3"/>
  <c r="G30" i="3"/>
  <c r="Y29" i="3"/>
  <c r="G29" i="3"/>
  <c r="Y28" i="3"/>
  <c r="G28" i="3"/>
  <c r="Y27" i="3"/>
  <c r="G27" i="3"/>
  <c r="Y26" i="3"/>
  <c r="G26" i="3"/>
  <c r="Y25" i="3"/>
  <c r="G25" i="3"/>
  <c r="Y24" i="3"/>
  <c r="G24" i="3"/>
  <c r="Y23" i="3"/>
  <c r="G23" i="3"/>
  <c r="Y22" i="3"/>
  <c r="G22" i="3"/>
  <c r="Y21" i="3"/>
  <c r="G21" i="3"/>
  <c r="Y20" i="3"/>
  <c r="G20" i="3"/>
  <c r="Y19" i="3"/>
  <c r="G19" i="3"/>
  <c r="Y18" i="3"/>
  <c r="G18" i="3"/>
  <c r="Y17" i="3"/>
  <c r="G17" i="3"/>
  <c r="Y16" i="3"/>
  <c r="G16" i="3"/>
  <c r="Y15" i="3"/>
  <c r="G15" i="3"/>
  <c r="Y14" i="3"/>
  <c r="G14" i="3"/>
  <c r="Y13" i="3"/>
  <c r="G13" i="3"/>
  <c r="Y12" i="3"/>
  <c r="G12" i="3"/>
  <c r="Y11" i="3"/>
  <c r="G11" i="3"/>
  <c r="Y10" i="3"/>
  <c r="G10" i="3"/>
  <c r="Y9" i="3"/>
  <c r="G9" i="3"/>
  <c r="Y8" i="3"/>
  <c r="G8" i="3"/>
  <c r="Y7" i="3"/>
  <c r="G7" i="3"/>
  <c r="Y6" i="3"/>
  <c r="G6" i="3"/>
  <c r="Y5" i="3"/>
  <c r="G5" i="3"/>
  <c r="Y4" i="3"/>
  <c r="G4" i="3"/>
  <c r="AI28" i="1"/>
  <c r="BD5" i="1"/>
  <c r="AL13" i="1" s="1"/>
  <c r="AR3" i="1"/>
  <c r="AV2" i="1" s="1"/>
  <c r="AM2" i="1"/>
  <c r="C70" i="3" s="1"/>
  <c r="U113" i="15" l="1"/>
  <c r="F4" i="13"/>
  <c r="F102" i="2" s="1"/>
  <c r="F6" i="13"/>
  <c r="F104" i="2" s="1"/>
  <c r="F8" i="13"/>
  <c r="F106" i="2" s="1"/>
  <c r="F10" i="13"/>
  <c r="F108" i="2" s="1"/>
  <c r="F12" i="13"/>
  <c r="F110" i="2" s="1"/>
  <c r="F16" i="13"/>
  <c r="F114" i="2" s="1"/>
  <c r="F20" i="13"/>
  <c r="F118" i="2" s="1"/>
  <c r="F24" i="13"/>
  <c r="F122" i="2" s="1"/>
  <c r="F28" i="13"/>
  <c r="F126" i="2" s="1"/>
  <c r="F32" i="13"/>
  <c r="F130" i="2" s="1"/>
  <c r="F36" i="13"/>
  <c r="F134" i="2" s="1"/>
  <c r="F23" i="14"/>
  <c r="F221" i="2" s="1"/>
  <c r="F31" i="14"/>
  <c r="F229" i="2" s="1"/>
  <c r="F55" i="14"/>
  <c r="F253" i="2" s="1"/>
  <c r="F77" i="14"/>
  <c r="F275" i="2" s="1"/>
  <c r="I200" i="21"/>
  <c r="S202" i="11"/>
  <c r="F45" i="3"/>
  <c r="F43" i="2" s="1"/>
  <c r="F59" i="3"/>
  <c r="F57" i="2" s="1"/>
  <c r="F61" i="3"/>
  <c r="F59" i="2" s="1"/>
  <c r="F63" i="3"/>
  <c r="F61" i="2" s="1"/>
  <c r="F65" i="3"/>
  <c r="F63" i="2" s="1"/>
  <c r="F67" i="3"/>
  <c r="F65" i="2" s="1"/>
  <c r="F69" i="3"/>
  <c r="F67" i="2" s="1"/>
  <c r="F73" i="3"/>
  <c r="F71" i="2" s="1"/>
  <c r="F75" i="3"/>
  <c r="F73" i="2" s="1"/>
  <c r="F77" i="3"/>
  <c r="F75" i="2" s="1"/>
  <c r="F79" i="3"/>
  <c r="F77" i="2" s="1"/>
  <c r="F81" i="3"/>
  <c r="F79" i="2" s="1"/>
  <c r="F83" i="3"/>
  <c r="F81" i="2" s="1"/>
  <c r="F85" i="3"/>
  <c r="F83" i="2" s="1"/>
  <c r="F87" i="3"/>
  <c r="F85" i="2" s="1"/>
  <c r="F89" i="3"/>
  <c r="F87" i="2" s="1"/>
  <c r="F91" i="3"/>
  <c r="F89" i="2" s="1"/>
  <c r="F93" i="3"/>
  <c r="F91" i="2" s="1"/>
  <c r="F95" i="3"/>
  <c r="F93" i="2" s="1"/>
  <c r="F99" i="3"/>
  <c r="F97" i="2" s="1"/>
  <c r="F101" i="3"/>
  <c r="F99" i="2" s="1"/>
  <c r="F103" i="3"/>
  <c r="F101" i="2" s="1"/>
  <c r="I136" i="21"/>
  <c r="S138" i="11"/>
  <c r="F38" i="13"/>
  <c r="F136" i="2" s="1"/>
  <c r="F40" i="13"/>
  <c r="F138" i="2" s="1"/>
  <c r="F42" i="13"/>
  <c r="F140" i="2" s="1"/>
  <c r="F46" i="13"/>
  <c r="F144" i="2" s="1"/>
  <c r="F50" i="13"/>
  <c r="F148" i="2" s="1"/>
  <c r="F54" i="13"/>
  <c r="F152" i="2" s="1"/>
  <c r="F58" i="13"/>
  <c r="F156" i="2" s="1"/>
  <c r="F62" i="13"/>
  <c r="F160" i="2" s="1"/>
  <c r="F66" i="13"/>
  <c r="F164" i="2" s="1"/>
  <c r="F70" i="13"/>
  <c r="F168" i="2" s="1"/>
  <c r="F72" i="13"/>
  <c r="F170" i="2" s="1"/>
  <c r="F74" i="13"/>
  <c r="F172" i="2" s="1"/>
  <c r="F76" i="13"/>
  <c r="F174" i="2" s="1"/>
  <c r="F78" i="13"/>
  <c r="F176" i="2" s="1"/>
  <c r="F80" i="13"/>
  <c r="F178" i="2" s="1"/>
  <c r="F82" i="13"/>
  <c r="F180" i="2" s="1"/>
  <c r="F84" i="13"/>
  <c r="F182" i="2" s="1"/>
  <c r="F86" i="13"/>
  <c r="F184" i="2" s="1"/>
  <c r="F88" i="13"/>
  <c r="F186" i="2" s="1"/>
  <c r="F90" i="13"/>
  <c r="F188" i="2" s="1"/>
  <c r="F92" i="13"/>
  <c r="F190" i="2" s="1"/>
  <c r="F94" i="13"/>
  <c r="F192" i="2" s="1"/>
  <c r="F96" i="13"/>
  <c r="F194" i="2" s="1"/>
  <c r="F98" i="13"/>
  <c r="F196" i="2" s="1"/>
  <c r="F100" i="13"/>
  <c r="F198" i="2" s="1"/>
  <c r="F102" i="13"/>
  <c r="F200" i="2" s="1"/>
  <c r="U118" i="15"/>
  <c r="U122" i="15"/>
  <c r="U127" i="15"/>
  <c r="U134" i="15"/>
  <c r="U138" i="15"/>
  <c r="U143" i="15"/>
  <c r="U150" i="15"/>
  <c r="U154" i="15"/>
  <c r="U159" i="15"/>
  <c r="U166" i="15"/>
  <c r="U170" i="15"/>
  <c r="U175" i="15"/>
  <c r="S154" i="11"/>
  <c r="S158" i="22"/>
  <c r="F6" i="14"/>
  <c r="F204" i="2" s="1"/>
  <c r="F10" i="14"/>
  <c r="F208" i="2" s="1"/>
  <c r="F14" i="14"/>
  <c r="F212" i="2" s="1"/>
  <c r="F64" i="14"/>
  <c r="F262" i="2" s="1"/>
  <c r="F86" i="14"/>
  <c r="F284" i="2" s="1"/>
  <c r="F90" i="14"/>
  <c r="F288" i="2" s="1"/>
  <c r="F100" i="14"/>
  <c r="F298" i="2" s="1"/>
  <c r="U115" i="15"/>
  <c r="U117" i="15"/>
  <c r="U121" i="15"/>
  <c r="F17" i="15"/>
  <c r="F315" i="2" s="1"/>
  <c r="U131" i="15"/>
  <c r="U133" i="15"/>
  <c r="U137" i="15"/>
  <c r="F33" i="15"/>
  <c r="F331" i="2" s="1"/>
  <c r="U147" i="15"/>
  <c r="U149" i="15"/>
  <c r="U153" i="15"/>
  <c r="F49" i="15"/>
  <c r="F347" i="2" s="1"/>
  <c r="U163" i="15"/>
  <c r="U165" i="15"/>
  <c r="U169" i="15"/>
  <c r="F65" i="15"/>
  <c r="F363" i="2" s="1"/>
  <c r="I28" i="11"/>
  <c r="H26" i="21" s="1"/>
  <c r="I36" i="11"/>
  <c r="H34" i="21" s="1"/>
  <c r="S142" i="22"/>
  <c r="U114" i="15"/>
  <c r="U125" i="15"/>
  <c r="U130" i="15"/>
  <c r="U141" i="15"/>
  <c r="U146" i="15"/>
  <c r="F48" i="15"/>
  <c r="F346" i="2" s="1"/>
  <c r="U157" i="15"/>
  <c r="U162" i="15"/>
  <c r="U173" i="15"/>
  <c r="U119" i="13"/>
  <c r="U123" i="13"/>
  <c r="U127" i="13"/>
  <c r="U143" i="13"/>
  <c r="U151" i="13"/>
  <c r="U155" i="13"/>
  <c r="U159" i="13"/>
  <c r="U163" i="13"/>
  <c r="U165" i="13"/>
  <c r="U171" i="13"/>
  <c r="U173" i="13"/>
  <c r="U177" i="13"/>
  <c r="U181" i="13"/>
  <c r="U183" i="13"/>
  <c r="U189" i="13"/>
  <c r="U203" i="13"/>
  <c r="U207" i="13"/>
  <c r="U211" i="13"/>
  <c r="U123" i="15"/>
  <c r="U140" i="15"/>
  <c r="U142" i="15"/>
  <c r="U155" i="15"/>
  <c r="U156" i="15"/>
  <c r="U158" i="15"/>
  <c r="U172" i="15"/>
  <c r="U174" i="15"/>
  <c r="K122" i="21"/>
  <c r="R124" i="11"/>
  <c r="K186" i="21"/>
  <c r="R188" i="11"/>
  <c r="AJ225" i="22"/>
  <c r="AJ229" i="22"/>
  <c r="AJ241" i="22"/>
  <c r="AJ245" i="22"/>
  <c r="AJ257" i="22"/>
  <c r="AJ261" i="22"/>
  <c r="AJ273" i="22"/>
  <c r="AJ277" i="22"/>
  <c r="U117" i="13"/>
  <c r="U133" i="13"/>
  <c r="U137" i="13"/>
  <c r="U141" i="13"/>
  <c r="U147" i="13"/>
  <c r="U157" i="13"/>
  <c r="U167" i="13"/>
  <c r="U169" i="13"/>
  <c r="U175" i="13"/>
  <c r="U179" i="13"/>
  <c r="U185" i="13"/>
  <c r="U187" i="13"/>
  <c r="U191" i="13"/>
  <c r="U193" i="13"/>
  <c r="U195" i="13"/>
  <c r="U197" i="13"/>
  <c r="U199" i="13"/>
  <c r="U201" i="13"/>
  <c r="U205" i="13"/>
  <c r="U209" i="13"/>
  <c r="U124" i="15"/>
  <c r="U126" i="15"/>
  <c r="U129" i="15"/>
  <c r="U139" i="15"/>
  <c r="U145" i="15"/>
  <c r="U161" i="15"/>
  <c r="U171" i="15"/>
  <c r="U114" i="14"/>
  <c r="U116" i="14"/>
  <c r="U118" i="14"/>
  <c r="U120" i="14"/>
  <c r="U122" i="14"/>
  <c r="U124" i="14"/>
  <c r="F16" i="14"/>
  <c r="F214" i="2" s="1"/>
  <c r="U126" i="14"/>
  <c r="F18" i="14"/>
  <c r="F216" i="2" s="1"/>
  <c r="U128" i="14"/>
  <c r="F20" i="14"/>
  <c r="F218" i="2" s="1"/>
  <c r="U130" i="14"/>
  <c r="F22" i="14"/>
  <c r="F220" i="2" s="1"/>
  <c r="U132" i="14"/>
  <c r="F24" i="14"/>
  <c r="F222" i="2" s="1"/>
  <c r="U134" i="14"/>
  <c r="F26" i="14"/>
  <c r="F224" i="2" s="1"/>
  <c r="U136" i="14"/>
  <c r="F28" i="14"/>
  <c r="F226" i="2" s="1"/>
  <c r="U138" i="14"/>
  <c r="F30" i="14"/>
  <c r="F228" i="2" s="1"/>
  <c r="U140" i="14"/>
  <c r="F32" i="14"/>
  <c r="F230" i="2" s="1"/>
  <c r="U142" i="14"/>
  <c r="F34" i="14"/>
  <c r="F232" i="2" s="1"/>
  <c r="U144" i="14"/>
  <c r="F36" i="14"/>
  <c r="F234" i="2" s="1"/>
  <c r="U146" i="14"/>
  <c r="F38" i="14"/>
  <c r="F236" i="2" s="1"/>
  <c r="U148" i="14"/>
  <c r="F40" i="14"/>
  <c r="F238" i="2" s="1"/>
  <c r="U150" i="14"/>
  <c r="F42" i="14"/>
  <c r="F240" i="2" s="1"/>
  <c r="U152" i="14"/>
  <c r="F44" i="14"/>
  <c r="F242" i="2" s="1"/>
  <c r="U154" i="14"/>
  <c r="F46" i="14"/>
  <c r="F244" i="2" s="1"/>
  <c r="U156" i="14"/>
  <c r="F48" i="14"/>
  <c r="F246" i="2" s="1"/>
  <c r="U158" i="14"/>
  <c r="F50" i="14"/>
  <c r="F248" i="2" s="1"/>
  <c r="U160" i="14"/>
  <c r="F52" i="14"/>
  <c r="F250" i="2" s="1"/>
  <c r="U162" i="14"/>
  <c r="F54" i="14"/>
  <c r="F252" i="2" s="1"/>
  <c r="U164" i="14"/>
  <c r="F56" i="14"/>
  <c r="F254" i="2" s="1"/>
  <c r="U166" i="14"/>
  <c r="F58" i="14"/>
  <c r="F256" i="2" s="1"/>
  <c r="U168" i="14"/>
  <c r="F60" i="14"/>
  <c r="F258" i="2" s="1"/>
  <c r="U170" i="14"/>
  <c r="F62" i="14"/>
  <c r="F260" i="2" s="1"/>
  <c r="U172" i="14"/>
  <c r="U174" i="14"/>
  <c r="U176" i="14"/>
  <c r="F68" i="14"/>
  <c r="F266" i="2" s="1"/>
  <c r="U178" i="14"/>
  <c r="F70" i="14"/>
  <c r="F268" i="2" s="1"/>
  <c r="U180" i="14"/>
  <c r="F72" i="14"/>
  <c r="F270" i="2" s="1"/>
  <c r="U182" i="14"/>
  <c r="F74" i="14"/>
  <c r="F272" i="2" s="1"/>
  <c r="U184" i="14"/>
  <c r="F76" i="14"/>
  <c r="F274" i="2" s="1"/>
  <c r="U186" i="14"/>
  <c r="F78" i="14"/>
  <c r="F276" i="2" s="1"/>
  <c r="U188" i="14"/>
  <c r="F80" i="14"/>
  <c r="F278" i="2" s="1"/>
  <c r="U190" i="14"/>
  <c r="F82" i="14"/>
  <c r="F280" i="2" s="1"/>
  <c r="U192" i="14"/>
  <c r="U119" i="15"/>
  <c r="U120" i="15"/>
  <c r="F13" i="15"/>
  <c r="F311" i="2" s="1"/>
  <c r="F16" i="15"/>
  <c r="F314" i="2" s="1"/>
  <c r="U135" i="15"/>
  <c r="U136" i="15"/>
  <c r="F29" i="15"/>
  <c r="F327" i="2" s="1"/>
  <c r="F32" i="15"/>
  <c r="F330" i="2" s="1"/>
  <c r="U151" i="15"/>
  <c r="U152" i="15"/>
  <c r="U167" i="15"/>
  <c r="U168" i="15"/>
  <c r="F61" i="15"/>
  <c r="F359" i="2" s="1"/>
  <c r="F64" i="15"/>
  <c r="F362" i="2" s="1"/>
  <c r="K106" i="21"/>
  <c r="R108" i="11"/>
  <c r="K170" i="21"/>
  <c r="R172" i="11"/>
  <c r="U131" i="13"/>
  <c r="U135" i="13"/>
  <c r="U139" i="13"/>
  <c r="U145" i="13"/>
  <c r="C68" i="3"/>
  <c r="B68" i="3"/>
  <c r="B76" i="3"/>
  <c r="K74" i="2" s="1"/>
  <c r="B74" i="2" s="1"/>
  <c r="C74" i="2" s="1"/>
  <c r="B70" i="3"/>
  <c r="K68" i="2" s="1"/>
  <c r="B68" i="2" s="1"/>
  <c r="C68" i="2" s="1"/>
  <c r="C57" i="3"/>
  <c r="U122" i="13"/>
  <c r="U126" i="13"/>
  <c r="U130" i="13"/>
  <c r="U136" i="13"/>
  <c r="U138" i="13"/>
  <c r="U144" i="13"/>
  <c r="U146" i="13"/>
  <c r="U156" i="13"/>
  <c r="U160" i="13"/>
  <c r="U164" i="13"/>
  <c r="U168" i="13"/>
  <c r="U172" i="13"/>
  <c r="U176" i="13"/>
  <c r="U180" i="13"/>
  <c r="U186" i="13"/>
  <c r="U188" i="13"/>
  <c r="U190" i="13"/>
  <c r="U194" i="13"/>
  <c r="U196" i="13"/>
  <c r="U198" i="13"/>
  <c r="U202" i="13"/>
  <c r="U206" i="13"/>
  <c r="U208" i="13"/>
  <c r="U210" i="13"/>
  <c r="U116" i="15"/>
  <c r="F9" i="15"/>
  <c r="F307" i="2" s="1"/>
  <c r="U132" i="15"/>
  <c r="F25" i="15"/>
  <c r="F323" i="2" s="1"/>
  <c r="F28" i="15"/>
  <c r="F326" i="2" s="1"/>
  <c r="U148" i="15"/>
  <c r="F44" i="15"/>
  <c r="F342" i="2" s="1"/>
  <c r="U164" i="15"/>
  <c r="F57" i="15"/>
  <c r="F355" i="2" s="1"/>
  <c r="F60" i="15"/>
  <c r="F358" i="2" s="1"/>
  <c r="K154" i="21"/>
  <c r="R156" i="11"/>
  <c r="I4" i="11"/>
  <c r="H2" i="21" s="1"/>
  <c r="I12" i="11"/>
  <c r="H10" i="21" s="1"/>
  <c r="I20" i="11"/>
  <c r="H18" i="21" s="1"/>
  <c r="U121" i="13"/>
  <c r="U125" i="13"/>
  <c r="U129" i="13"/>
  <c r="U149" i="13"/>
  <c r="U153" i="13"/>
  <c r="U161" i="13"/>
  <c r="F24" i="3"/>
  <c r="F22" i="2" s="1"/>
  <c r="F39" i="3"/>
  <c r="F37" i="2" s="1"/>
  <c r="U114" i="13"/>
  <c r="U116" i="13"/>
  <c r="U118" i="13"/>
  <c r="U120" i="13"/>
  <c r="U124" i="13"/>
  <c r="U128" i="13"/>
  <c r="U132" i="13"/>
  <c r="U134" i="13"/>
  <c r="U140" i="13"/>
  <c r="U142" i="13"/>
  <c r="U148" i="13"/>
  <c r="U150" i="13"/>
  <c r="U152" i="13"/>
  <c r="U154" i="13"/>
  <c r="U158" i="13"/>
  <c r="U162" i="13"/>
  <c r="U166" i="13"/>
  <c r="U170" i="13"/>
  <c r="U174" i="13"/>
  <c r="U178" i="13"/>
  <c r="U182" i="13"/>
  <c r="U184" i="13"/>
  <c r="U192" i="13"/>
  <c r="U200" i="13"/>
  <c r="U204" i="13"/>
  <c r="U212" i="13"/>
  <c r="C44" i="3"/>
  <c r="U113" i="14"/>
  <c r="F5" i="14"/>
  <c r="F203" i="2" s="1"/>
  <c r="U115" i="14"/>
  <c r="F7" i="14"/>
  <c r="F205" i="2" s="1"/>
  <c r="U117" i="14"/>
  <c r="F9" i="14"/>
  <c r="F207" i="2" s="1"/>
  <c r="U119" i="14"/>
  <c r="F11" i="14"/>
  <c r="F209" i="2" s="1"/>
  <c r="U121" i="14"/>
  <c r="F13" i="14"/>
  <c r="F211" i="2" s="1"/>
  <c r="U123" i="14"/>
  <c r="U125" i="14"/>
  <c r="U127" i="14"/>
  <c r="U129" i="14"/>
  <c r="U131" i="14"/>
  <c r="U133" i="14"/>
  <c r="U135" i="14"/>
  <c r="U137" i="14"/>
  <c r="U139" i="14"/>
  <c r="U141" i="14"/>
  <c r="U143" i="14"/>
  <c r="U145" i="14"/>
  <c r="U147" i="14"/>
  <c r="U149" i="14"/>
  <c r="U151" i="14"/>
  <c r="U153" i="14"/>
  <c r="U155" i="14"/>
  <c r="U157" i="14"/>
  <c r="U159" i="14"/>
  <c r="U161" i="14"/>
  <c r="U163" i="14"/>
  <c r="U165" i="14"/>
  <c r="U167" i="14"/>
  <c r="U169" i="14"/>
  <c r="U171" i="14"/>
  <c r="F63" i="14"/>
  <c r="F261" i="2" s="1"/>
  <c r="U173" i="14"/>
  <c r="F65" i="14"/>
  <c r="F263" i="2" s="1"/>
  <c r="U175" i="14"/>
  <c r="F67" i="14"/>
  <c r="F265" i="2" s="1"/>
  <c r="U177" i="14"/>
  <c r="U179" i="14"/>
  <c r="U181" i="14"/>
  <c r="U183" i="14"/>
  <c r="U185" i="14"/>
  <c r="U187" i="14"/>
  <c r="U189" i="14"/>
  <c r="U191" i="14"/>
  <c r="U193" i="14"/>
  <c r="F85" i="14"/>
  <c r="F283" i="2" s="1"/>
  <c r="U195" i="14"/>
  <c r="F87" i="14"/>
  <c r="F285" i="2" s="1"/>
  <c r="U197" i="14"/>
  <c r="F89" i="14"/>
  <c r="F287" i="2" s="1"/>
  <c r="U199" i="14"/>
  <c r="F91" i="14"/>
  <c r="F289" i="2" s="1"/>
  <c r="U201" i="14"/>
  <c r="U203" i="14"/>
  <c r="U205" i="14"/>
  <c r="U207" i="14"/>
  <c r="U209" i="14"/>
  <c r="F101" i="14"/>
  <c r="F299" i="2" s="1"/>
  <c r="U211" i="14"/>
  <c r="F103" i="14"/>
  <c r="F301" i="2" s="1"/>
  <c r="U128" i="15"/>
  <c r="F21" i="15"/>
  <c r="F319" i="2" s="1"/>
  <c r="F24" i="15"/>
  <c r="F322" i="2" s="1"/>
  <c r="U144" i="15"/>
  <c r="F37" i="15"/>
  <c r="F335" i="2" s="1"/>
  <c r="F40" i="15"/>
  <c r="F338" i="2" s="1"/>
  <c r="U160" i="15"/>
  <c r="F53" i="15"/>
  <c r="F351" i="2" s="1"/>
  <c r="F56" i="15"/>
  <c r="F354" i="2" s="1"/>
  <c r="F78" i="15"/>
  <c r="F376" i="2" s="1"/>
  <c r="F82" i="15"/>
  <c r="F380" i="2" s="1"/>
  <c r="F86" i="15"/>
  <c r="F384" i="2" s="1"/>
  <c r="F90" i="15"/>
  <c r="F388" i="2" s="1"/>
  <c r="F94" i="15"/>
  <c r="F392" i="2" s="1"/>
  <c r="F100" i="15"/>
  <c r="F398" i="2" s="1"/>
  <c r="K138" i="21"/>
  <c r="R140" i="11"/>
  <c r="U194" i="14"/>
  <c r="U196" i="14"/>
  <c r="U198" i="14"/>
  <c r="U200" i="14"/>
  <c r="F92" i="14"/>
  <c r="F290" i="2" s="1"/>
  <c r="U202" i="14"/>
  <c r="F94" i="14"/>
  <c r="F292" i="2" s="1"/>
  <c r="U204" i="14"/>
  <c r="F96" i="14"/>
  <c r="F294" i="2" s="1"/>
  <c r="U206" i="14"/>
  <c r="F98" i="14"/>
  <c r="F296" i="2" s="1"/>
  <c r="U208" i="14"/>
  <c r="U210" i="14"/>
  <c r="U212" i="14"/>
  <c r="F7" i="15"/>
  <c r="F305" i="2" s="1"/>
  <c r="F11" i="15"/>
  <c r="F309" i="2" s="1"/>
  <c r="F23" i="15"/>
  <c r="F321" i="2" s="1"/>
  <c r="F27" i="15"/>
  <c r="F325" i="2" s="1"/>
  <c r="F31" i="15"/>
  <c r="F329" i="2" s="1"/>
  <c r="F35" i="15"/>
  <c r="F333" i="2" s="1"/>
  <c r="F39" i="15"/>
  <c r="F337" i="2" s="1"/>
  <c r="F43" i="15"/>
  <c r="F341" i="2" s="1"/>
  <c r="F47" i="15"/>
  <c r="F345" i="2" s="1"/>
  <c r="F51" i="15"/>
  <c r="F349" i="2" s="1"/>
  <c r="S114" i="11"/>
  <c r="R116" i="11"/>
  <c r="S130" i="11"/>
  <c r="R132" i="11"/>
  <c r="S146" i="11"/>
  <c r="R148" i="11"/>
  <c r="S162" i="11"/>
  <c r="R164" i="11"/>
  <c r="S178" i="11"/>
  <c r="R180" i="11"/>
  <c r="S194" i="11"/>
  <c r="R196" i="11"/>
  <c r="AJ213" i="11"/>
  <c r="AJ215" i="11"/>
  <c r="AJ217" i="11"/>
  <c r="AJ219" i="11"/>
  <c r="AJ221" i="11"/>
  <c r="AJ223" i="11"/>
  <c r="AJ225" i="11"/>
  <c r="AJ227" i="11"/>
  <c r="AJ229" i="11"/>
  <c r="AJ231" i="11"/>
  <c r="AJ214" i="11"/>
  <c r="AJ218" i="11"/>
  <c r="AJ222" i="11"/>
  <c r="AJ226" i="11"/>
  <c r="AJ230" i="11"/>
  <c r="AJ234" i="11"/>
  <c r="AJ238" i="11"/>
  <c r="AJ242" i="11"/>
  <c r="AJ246" i="11"/>
  <c r="AJ250" i="11"/>
  <c r="AJ254" i="11"/>
  <c r="AJ258" i="11"/>
  <c r="AJ262" i="11"/>
  <c r="AJ266" i="11"/>
  <c r="AJ270" i="11"/>
  <c r="AJ274" i="11"/>
  <c r="AJ278" i="11"/>
  <c r="AJ282" i="11"/>
  <c r="AJ286" i="11"/>
  <c r="AJ290" i="11"/>
  <c r="AJ294" i="11"/>
  <c r="AJ298" i="11"/>
  <c r="AJ302" i="11"/>
  <c r="AJ306" i="11"/>
  <c r="AJ310" i="11"/>
  <c r="AJ314" i="11"/>
  <c r="AJ318" i="11"/>
  <c r="AJ322" i="11"/>
  <c r="AJ326" i="11"/>
  <c r="AJ330" i="11"/>
  <c r="AJ334" i="11"/>
  <c r="AJ338" i="11"/>
  <c r="AJ342" i="11"/>
  <c r="AJ346" i="11"/>
  <c r="AJ350" i="11"/>
  <c r="AJ354" i="11"/>
  <c r="AJ358" i="11"/>
  <c r="AJ362" i="11"/>
  <c r="AJ366" i="11"/>
  <c r="AJ370" i="11"/>
  <c r="AJ374" i="11"/>
  <c r="AJ378" i="11"/>
  <c r="AJ382" i="11"/>
  <c r="AJ386" i="11"/>
  <c r="AJ390" i="11"/>
  <c r="AJ394" i="11"/>
  <c r="AJ398" i="11"/>
  <c r="AJ402" i="11"/>
  <c r="AJ406" i="11"/>
  <c r="AJ412" i="11"/>
  <c r="AJ408" i="11"/>
  <c r="AJ233" i="11"/>
  <c r="AJ235" i="11"/>
  <c r="AJ237" i="11"/>
  <c r="AJ239" i="11"/>
  <c r="AJ241" i="11"/>
  <c r="AJ243" i="11"/>
  <c r="AJ245" i="11"/>
  <c r="AJ247" i="11"/>
  <c r="AJ249" i="11"/>
  <c r="AJ251" i="11"/>
  <c r="AJ253" i="11"/>
  <c r="AJ255" i="11"/>
  <c r="AJ257" i="11"/>
  <c r="AJ259" i="11"/>
  <c r="AJ261" i="11"/>
  <c r="AJ263" i="11"/>
  <c r="AJ265" i="11"/>
  <c r="AJ267" i="11"/>
  <c r="AJ269" i="11"/>
  <c r="AJ271" i="11"/>
  <c r="AJ273" i="11"/>
  <c r="AJ275" i="11"/>
  <c r="AJ277" i="11"/>
  <c r="AJ279" i="11"/>
  <c r="AJ281" i="11"/>
  <c r="AJ283" i="11"/>
  <c r="AJ285" i="11"/>
  <c r="AJ287" i="11"/>
  <c r="AJ289" i="11"/>
  <c r="AJ291" i="11"/>
  <c r="AJ293" i="11"/>
  <c r="AJ295" i="11"/>
  <c r="AJ297" i="11"/>
  <c r="AJ299" i="11"/>
  <c r="AJ301" i="11"/>
  <c r="AJ303" i="11"/>
  <c r="AJ305" i="11"/>
  <c r="AJ307" i="11"/>
  <c r="AJ309" i="11"/>
  <c r="AJ311" i="11"/>
  <c r="AJ313" i="11"/>
  <c r="AJ315" i="11"/>
  <c r="AJ317" i="11"/>
  <c r="AJ319" i="11"/>
  <c r="AJ321" i="11"/>
  <c r="AJ323" i="11"/>
  <c r="AJ325" i="11"/>
  <c r="AJ327" i="11"/>
  <c r="AJ329" i="11"/>
  <c r="AJ331" i="11"/>
  <c r="AJ333" i="11"/>
  <c r="AJ335" i="11"/>
  <c r="AJ337" i="11"/>
  <c r="AJ339" i="11"/>
  <c r="AJ341" i="11"/>
  <c r="AJ343" i="11"/>
  <c r="AJ345" i="11"/>
  <c r="AJ347" i="11"/>
  <c r="AJ349" i="11"/>
  <c r="AJ351" i="11"/>
  <c r="AJ353" i="11"/>
  <c r="AJ355" i="11"/>
  <c r="AJ357" i="11"/>
  <c r="AJ359" i="11"/>
  <c r="AJ361" i="11"/>
  <c r="AJ363" i="11"/>
  <c r="AJ365" i="11"/>
  <c r="AJ367" i="11"/>
  <c r="AJ369" i="11"/>
  <c r="AJ371" i="11"/>
  <c r="AJ373" i="11"/>
  <c r="AJ375" i="11"/>
  <c r="AJ377" i="11"/>
  <c r="AJ379" i="11"/>
  <c r="AJ381" i="11"/>
  <c r="AJ383" i="11"/>
  <c r="AJ385" i="11"/>
  <c r="AJ387" i="11"/>
  <c r="K326" i="21"/>
  <c r="R128" i="22"/>
  <c r="K342" i="21"/>
  <c r="R144" i="22"/>
  <c r="K358" i="21"/>
  <c r="R160" i="22"/>
  <c r="K374" i="21"/>
  <c r="R176" i="22"/>
  <c r="K390" i="21"/>
  <c r="R192" i="22"/>
  <c r="AJ389" i="11"/>
  <c r="AJ391" i="11"/>
  <c r="AJ393" i="11"/>
  <c r="AJ395" i="11"/>
  <c r="AJ397" i="11"/>
  <c r="AJ399" i="11"/>
  <c r="AJ401" i="11"/>
  <c r="AJ403" i="11"/>
  <c r="AJ404" i="11"/>
  <c r="AJ405" i="11"/>
  <c r="AJ407" i="11"/>
  <c r="AJ409" i="11"/>
  <c r="AJ410" i="11"/>
  <c r="AJ411" i="11"/>
  <c r="R104" i="22"/>
  <c r="S110" i="22"/>
  <c r="R112" i="22"/>
  <c r="S118" i="22"/>
  <c r="R120" i="22"/>
  <c r="S134" i="22"/>
  <c r="R136" i="22"/>
  <c r="S150" i="22"/>
  <c r="R152" i="22"/>
  <c r="S166" i="22"/>
  <c r="R168" i="22"/>
  <c r="S182" i="22"/>
  <c r="R184" i="22"/>
  <c r="S198" i="22"/>
  <c r="S200" i="22"/>
  <c r="R202" i="22"/>
  <c r="AJ223" i="22"/>
  <c r="AJ224" i="22"/>
  <c r="AJ228" i="22"/>
  <c r="AJ232" i="22"/>
  <c r="AJ240" i="22"/>
  <c r="AJ244" i="22"/>
  <c r="AJ248" i="22"/>
  <c r="AJ256" i="22"/>
  <c r="AJ260" i="22"/>
  <c r="AJ264" i="22"/>
  <c r="AJ272" i="22"/>
  <c r="AJ276" i="22"/>
  <c r="AJ280" i="22"/>
  <c r="S104" i="22"/>
  <c r="R106" i="22"/>
  <c r="S112" i="22"/>
  <c r="R114" i="22"/>
  <c r="D16" i="40"/>
  <c r="AJ215" i="22"/>
  <c r="AJ219" i="22"/>
  <c r="AJ227" i="22"/>
  <c r="AJ231" i="22"/>
  <c r="AJ235" i="22"/>
  <c r="AJ243" i="22"/>
  <c r="AJ247" i="22"/>
  <c r="AJ251" i="22"/>
  <c r="AJ259" i="22"/>
  <c r="AJ263" i="22"/>
  <c r="AJ267" i="22"/>
  <c r="AJ275" i="22"/>
  <c r="AJ279" i="22"/>
  <c r="AJ283" i="22"/>
  <c r="S4" i="28"/>
  <c r="U5" i="27" s="1"/>
  <c r="U4" i="28"/>
  <c r="W5" i="27" s="1"/>
  <c r="W4" i="28"/>
  <c r="Y5" i="27" s="1"/>
  <c r="Y4" i="28"/>
  <c r="S5" i="28"/>
  <c r="U6" i="27" s="1"/>
  <c r="U5" i="28"/>
  <c r="W6" i="27" s="1"/>
  <c r="W5" i="28"/>
  <c r="Y6" i="27" s="1"/>
  <c r="Y5" i="28"/>
  <c r="S6" i="28"/>
  <c r="U7" i="27" s="1"/>
  <c r="U6" i="28"/>
  <c r="W7" i="27" s="1"/>
  <c r="W6" i="28"/>
  <c r="Y7" i="27" s="1"/>
  <c r="Y6" i="28"/>
  <c r="G7" i="28"/>
  <c r="AA8" i="27" s="1"/>
  <c r="K7" i="28"/>
  <c r="M8" i="27" s="1"/>
  <c r="O7" i="28"/>
  <c r="Q8" i="27" s="1"/>
  <c r="Q7" i="28"/>
  <c r="S8" i="27" s="1"/>
  <c r="S7" i="28"/>
  <c r="U8" i="27" s="1"/>
  <c r="U7" i="28"/>
  <c r="W8" i="27" s="1"/>
  <c r="W7" i="28"/>
  <c r="Y8" i="27" s="1"/>
  <c r="Y7" i="28"/>
  <c r="G9" i="28"/>
  <c r="AA10" i="27" s="1"/>
  <c r="Q9" i="28"/>
  <c r="S10" i="27" s="1"/>
  <c r="S9" i="28"/>
  <c r="U10" i="27" s="1"/>
  <c r="U9" i="28"/>
  <c r="W10" i="27" s="1"/>
  <c r="W9" i="28"/>
  <c r="Y10" i="27" s="1"/>
  <c r="Y9" i="28"/>
  <c r="B44" i="3"/>
  <c r="K42" i="2" s="1"/>
  <c r="B42" i="2" s="1"/>
  <c r="C42" i="2" s="1"/>
  <c r="B57" i="3"/>
  <c r="K55" i="2" s="1"/>
  <c r="B55" i="2" s="1"/>
  <c r="C55" i="2" s="1"/>
  <c r="F47" i="3"/>
  <c r="F45" i="2" s="1"/>
  <c r="F49" i="3"/>
  <c r="F47" i="2" s="1"/>
  <c r="F53" i="3"/>
  <c r="F51" i="2" s="1"/>
  <c r="F55" i="3"/>
  <c r="F53" i="2" s="1"/>
  <c r="F57" i="3"/>
  <c r="F55" i="2" s="1"/>
  <c r="G5" i="28"/>
  <c r="AA6" i="27" s="1"/>
  <c r="F5" i="3"/>
  <c r="F3" i="2" s="1"/>
  <c r="F4" i="3"/>
  <c r="F2" i="2" s="1"/>
  <c r="F41" i="3"/>
  <c r="F39" i="2" s="1"/>
  <c r="V113" i="14"/>
  <c r="V115" i="14"/>
  <c r="V117" i="14"/>
  <c r="V119" i="14"/>
  <c r="V121" i="14"/>
  <c r="V123" i="14"/>
  <c r="V125" i="14"/>
  <c r="V127" i="14"/>
  <c r="V129" i="14"/>
  <c r="V131" i="14"/>
  <c r="V133" i="14"/>
  <c r="V135" i="14"/>
  <c r="V137" i="14"/>
  <c r="V139" i="14"/>
  <c r="V141" i="14"/>
  <c r="V143" i="14"/>
  <c r="V145" i="14"/>
  <c r="V147" i="14"/>
  <c r="V149" i="14"/>
  <c r="V151" i="14"/>
  <c r="V153" i="14"/>
  <c r="V155" i="14"/>
  <c r="V157" i="14"/>
  <c r="V159" i="14"/>
  <c r="V161" i="14"/>
  <c r="V163" i="14"/>
  <c r="V165" i="14"/>
  <c r="V167" i="14"/>
  <c r="V169" i="14"/>
  <c r="V171" i="14"/>
  <c r="V173" i="14"/>
  <c r="V175" i="14"/>
  <c r="V177" i="14"/>
  <c r="V179" i="14"/>
  <c r="V181" i="14"/>
  <c r="V183" i="14"/>
  <c r="V185" i="14"/>
  <c r="V187" i="14"/>
  <c r="V189" i="14"/>
  <c r="V191" i="14"/>
  <c r="V193" i="14"/>
  <c r="V195" i="14"/>
  <c r="V197" i="14"/>
  <c r="V199" i="14"/>
  <c r="V201" i="14"/>
  <c r="V203" i="14"/>
  <c r="V205" i="14"/>
  <c r="V207" i="14"/>
  <c r="V209" i="14"/>
  <c r="V211" i="14"/>
  <c r="V115" i="13"/>
  <c r="V117" i="13"/>
  <c r="V119" i="13"/>
  <c r="V121" i="13"/>
  <c r="V123" i="13"/>
  <c r="V125" i="13"/>
  <c r="V127" i="13"/>
  <c r="V129" i="13"/>
  <c r="V131" i="13"/>
  <c r="V133" i="13"/>
  <c r="V135" i="13"/>
  <c r="V137" i="13"/>
  <c r="V139" i="13"/>
  <c r="V141" i="13"/>
  <c r="V143" i="13"/>
  <c r="V145" i="13"/>
  <c r="V147" i="13"/>
  <c r="V149" i="13"/>
  <c r="V151" i="13"/>
  <c r="V153" i="13"/>
  <c r="V155" i="13"/>
  <c r="V157" i="13"/>
  <c r="V159" i="13"/>
  <c r="V161" i="13"/>
  <c r="V163" i="13"/>
  <c r="V165" i="13"/>
  <c r="V167" i="13"/>
  <c r="V169" i="13"/>
  <c r="V171" i="13"/>
  <c r="V173" i="13"/>
  <c r="V175" i="13"/>
  <c r="V177" i="13"/>
  <c r="V179" i="13"/>
  <c r="V181" i="13"/>
  <c r="V183" i="13"/>
  <c r="V185" i="13"/>
  <c r="V187" i="13"/>
  <c r="V189" i="13"/>
  <c r="V191" i="13"/>
  <c r="V193" i="13"/>
  <c r="V195" i="13"/>
  <c r="V197" i="13"/>
  <c r="V199" i="13"/>
  <c r="V201" i="13"/>
  <c r="V203" i="13"/>
  <c r="V205" i="13"/>
  <c r="V207" i="13"/>
  <c r="V209" i="13"/>
  <c r="V211" i="13"/>
  <c r="V116" i="14"/>
  <c r="V118" i="14"/>
  <c r="V120" i="14"/>
  <c r="V122" i="14"/>
  <c r="V124" i="14"/>
  <c r="V126" i="14"/>
  <c r="V128" i="14"/>
  <c r="V130" i="14"/>
  <c r="V132" i="14"/>
  <c r="V134" i="14"/>
  <c r="V136" i="14"/>
  <c r="V138" i="14"/>
  <c r="V140" i="14"/>
  <c r="V142" i="14"/>
  <c r="V144" i="14"/>
  <c r="V146" i="14"/>
  <c r="V148" i="14"/>
  <c r="V150" i="14"/>
  <c r="V152" i="14"/>
  <c r="V154" i="14"/>
  <c r="V156" i="14"/>
  <c r="V158" i="14"/>
  <c r="V160" i="14"/>
  <c r="V162" i="14"/>
  <c r="V164" i="14"/>
  <c r="V166" i="14"/>
  <c r="V168" i="14"/>
  <c r="V170" i="14"/>
  <c r="V172" i="14"/>
  <c r="V174" i="14"/>
  <c r="V176" i="14"/>
  <c r="V178" i="14"/>
  <c r="V180" i="14"/>
  <c r="V182" i="14"/>
  <c r="V184" i="14"/>
  <c r="V186" i="14"/>
  <c r="V188" i="14"/>
  <c r="V190" i="14"/>
  <c r="V192" i="14"/>
  <c r="V194" i="14"/>
  <c r="V196" i="14"/>
  <c r="V198" i="14"/>
  <c r="V200" i="14"/>
  <c r="V202" i="14"/>
  <c r="V204" i="14"/>
  <c r="V206" i="14"/>
  <c r="V208" i="14"/>
  <c r="V210" i="14"/>
  <c r="V212" i="14"/>
  <c r="V114" i="13"/>
  <c r="V116" i="13"/>
  <c r="V118" i="13"/>
  <c r="V120" i="13"/>
  <c r="V122" i="13"/>
  <c r="V124" i="13"/>
  <c r="V126" i="13"/>
  <c r="V128" i="13"/>
  <c r="V130" i="13"/>
  <c r="V132" i="13"/>
  <c r="V134" i="13"/>
  <c r="V136" i="13"/>
  <c r="V138" i="13"/>
  <c r="V140" i="13"/>
  <c r="V142" i="13"/>
  <c r="V144" i="13"/>
  <c r="V146" i="13"/>
  <c r="V148" i="13"/>
  <c r="V150" i="13"/>
  <c r="V152" i="13"/>
  <c r="V154" i="13"/>
  <c r="V156" i="13"/>
  <c r="V158" i="13"/>
  <c r="V160" i="13"/>
  <c r="V162" i="13"/>
  <c r="V164" i="13"/>
  <c r="V166" i="13"/>
  <c r="V168" i="13"/>
  <c r="V170" i="13"/>
  <c r="V172" i="13"/>
  <c r="V174" i="13"/>
  <c r="V176" i="13"/>
  <c r="V178" i="13"/>
  <c r="V180" i="13"/>
  <c r="V182" i="13"/>
  <c r="V184" i="13"/>
  <c r="V186" i="13"/>
  <c r="V188" i="13"/>
  <c r="V190" i="13"/>
  <c r="V192" i="13"/>
  <c r="V194" i="13"/>
  <c r="V196" i="13"/>
  <c r="V198" i="13"/>
  <c r="V200" i="13"/>
  <c r="V202" i="13"/>
  <c r="V204" i="13"/>
  <c r="V206" i="13"/>
  <c r="V208" i="13"/>
  <c r="V210" i="13"/>
  <c r="V212" i="13"/>
  <c r="E13" i="2"/>
  <c r="M13" i="2" s="1"/>
  <c r="E22" i="2"/>
  <c r="M22" i="2" s="1"/>
  <c r="E38" i="2"/>
  <c r="M38" i="2" s="1"/>
  <c r="C54" i="3"/>
  <c r="E57" i="2"/>
  <c r="M57" i="2" s="1"/>
  <c r="C60" i="3"/>
  <c r="C73" i="3"/>
  <c r="B73" i="3" s="1"/>
  <c r="F42" i="3"/>
  <c r="F40" i="2" s="1"/>
  <c r="E46" i="2"/>
  <c r="M46" i="2" s="1"/>
  <c r="E78" i="2"/>
  <c r="M78" i="2" s="1"/>
  <c r="E85" i="2"/>
  <c r="M85" i="2" s="1"/>
  <c r="C88" i="3"/>
  <c r="B88" i="3" s="1"/>
  <c r="E21" i="2"/>
  <c r="M21" i="2" s="1"/>
  <c r="E33" i="2"/>
  <c r="M33" i="2" s="1"/>
  <c r="C46" i="3"/>
  <c r="E49" i="2"/>
  <c r="M49" i="2" s="1"/>
  <c r="C52" i="3"/>
  <c r="C65" i="3"/>
  <c r="E70" i="2"/>
  <c r="M70" i="2" s="1"/>
  <c r="C78" i="3"/>
  <c r="B78" i="3" s="1"/>
  <c r="U177" i="15"/>
  <c r="U179" i="15"/>
  <c r="U181" i="15"/>
  <c r="U183" i="15"/>
  <c r="U185" i="15"/>
  <c r="U187" i="15"/>
  <c r="U189" i="15"/>
  <c r="U191" i="15"/>
  <c r="U193" i="15"/>
  <c r="U195" i="15"/>
  <c r="U197" i="15"/>
  <c r="U199" i="15"/>
  <c r="U201" i="15"/>
  <c r="U203" i="15"/>
  <c r="U205" i="15"/>
  <c r="U207" i="15"/>
  <c r="U209" i="15"/>
  <c r="U211" i="15"/>
  <c r="E9" i="2"/>
  <c r="M9" i="2" s="1"/>
  <c r="E25" i="2"/>
  <c r="M25" i="2" s="1"/>
  <c r="E41" i="2"/>
  <c r="M41" i="2" s="1"/>
  <c r="C49" i="3"/>
  <c r="E54" i="2"/>
  <c r="M54" i="2" s="1"/>
  <c r="C62" i="3"/>
  <c r="B62" i="3" s="1"/>
  <c r="E65" i="2"/>
  <c r="M65" i="2" s="1"/>
  <c r="F9" i="3"/>
  <c r="F7" i="2" s="1"/>
  <c r="F11" i="3"/>
  <c r="F9" i="2" s="1"/>
  <c r="F12" i="3"/>
  <c r="F10" i="2" s="1"/>
  <c r="F14" i="3"/>
  <c r="F12" i="2" s="1"/>
  <c r="F15" i="3"/>
  <c r="F13" i="2" s="1"/>
  <c r="F16" i="3"/>
  <c r="F14" i="2" s="1"/>
  <c r="F19" i="3"/>
  <c r="F17" i="2" s="1"/>
  <c r="F36" i="3"/>
  <c r="F34" i="2" s="1"/>
  <c r="U176" i="15"/>
  <c r="U178" i="15"/>
  <c r="U180" i="15"/>
  <c r="U182" i="15"/>
  <c r="U184" i="15"/>
  <c r="U186" i="15"/>
  <c r="U188" i="15"/>
  <c r="U190" i="15"/>
  <c r="U192" i="15"/>
  <c r="U194" i="15"/>
  <c r="U196" i="15"/>
  <c r="U198" i="15"/>
  <c r="U200" i="15"/>
  <c r="U202" i="15"/>
  <c r="U204" i="15"/>
  <c r="U206" i="15"/>
  <c r="U208" i="15"/>
  <c r="U210" i="15"/>
  <c r="U212" i="15"/>
  <c r="S8" i="11"/>
  <c r="R10" i="11"/>
  <c r="S16" i="11"/>
  <c r="R18" i="11"/>
  <c r="S24" i="11"/>
  <c r="R26" i="11"/>
  <c r="S32" i="11"/>
  <c r="R34" i="11"/>
  <c r="S40" i="11"/>
  <c r="R42" i="11"/>
  <c r="S48" i="11"/>
  <c r="R50" i="11"/>
  <c r="S56" i="11"/>
  <c r="R58" i="11"/>
  <c r="S64" i="11"/>
  <c r="R66" i="11"/>
  <c r="S72" i="11"/>
  <c r="R74" i="11"/>
  <c r="S80" i="11"/>
  <c r="R82" i="11"/>
  <c r="S88" i="11"/>
  <c r="R90" i="11"/>
  <c r="S96" i="11"/>
  <c r="R98" i="11"/>
  <c r="AJ216" i="11"/>
  <c r="AJ220" i="11"/>
  <c r="AJ224" i="11"/>
  <c r="AJ228" i="11"/>
  <c r="AJ232" i="11"/>
  <c r="AJ236" i="11"/>
  <c r="AJ240" i="11"/>
  <c r="AJ244" i="11"/>
  <c r="AJ248" i="11"/>
  <c r="AJ252" i="11"/>
  <c r="AJ256" i="11"/>
  <c r="AJ260" i="11"/>
  <c r="AJ264" i="11"/>
  <c r="AJ268" i="11"/>
  <c r="AJ272" i="11"/>
  <c r="AJ276" i="11"/>
  <c r="AJ280" i="11"/>
  <c r="AJ284" i="11"/>
  <c r="AJ288" i="11"/>
  <c r="AJ292" i="11"/>
  <c r="AJ296" i="11"/>
  <c r="AJ300" i="11"/>
  <c r="AJ304" i="11"/>
  <c r="AJ308" i="11"/>
  <c r="AJ312" i="11"/>
  <c r="AJ316" i="11"/>
  <c r="AJ320" i="11"/>
  <c r="AJ324" i="11"/>
  <c r="AJ328" i="11"/>
  <c r="AJ332" i="11"/>
  <c r="AJ336" i="11"/>
  <c r="AJ340" i="11"/>
  <c r="AJ344" i="11"/>
  <c r="AJ348" i="11"/>
  <c r="AJ352" i="11"/>
  <c r="AJ356" i="11"/>
  <c r="AJ360" i="11"/>
  <c r="AJ364" i="11"/>
  <c r="AJ368" i="11"/>
  <c r="AJ372" i="11"/>
  <c r="AJ376" i="11"/>
  <c r="AJ380" i="11"/>
  <c r="AJ384" i="11"/>
  <c r="AJ388" i="11"/>
  <c r="AJ392" i="11"/>
  <c r="AJ396" i="11"/>
  <c r="AJ400" i="11"/>
  <c r="S8" i="22"/>
  <c r="R10" i="22"/>
  <c r="S16" i="22"/>
  <c r="R18" i="22"/>
  <c r="S24" i="22"/>
  <c r="R26" i="22"/>
  <c r="S32" i="22"/>
  <c r="R34" i="22"/>
  <c r="S40" i="22"/>
  <c r="R42" i="22"/>
  <c r="S48" i="22"/>
  <c r="R50" i="22"/>
  <c r="S56" i="22"/>
  <c r="R58" i="22"/>
  <c r="S64" i="22"/>
  <c r="R66" i="22"/>
  <c r="S72" i="22"/>
  <c r="R74" i="22"/>
  <c r="S80" i="22"/>
  <c r="R82" i="22"/>
  <c r="S88" i="22"/>
  <c r="R90" i="22"/>
  <c r="S96" i="22"/>
  <c r="R98" i="22"/>
  <c r="S106" i="22"/>
  <c r="R108" i="22"/>
  <c r="S114" i="22"/>
  <c r="R116" i="22"/>
  <c r="S122" i="22"/>
  <c r="R124" i="22"/>
  <c r="S130" i="22"/>
  <c r="R132" i="22"/>
  <c r="S138" i="22"/>
  <c r="R140" i="22"/>
  <c r="S146" i="22"/>
  <c r="R148" i="22"/>
  <c r="S154" i="22"/>
  <c r="R156" i="22"/>
  <c r="S162" i="22"/>
  <c r="R164" i="22"/>
  <c r="S170" i="22"/>
  <c r="R172" i="22"/>
  <c r="S178" i="22"/>
  <c r="R180" i="22"/>
  <c r="S186" i="22"/>
  <c r="R188" i="22"/>
  <c r="S194" i="22"/>
  <c r="R196" i="22"/>
  <c r="AJ226" i="22"/>
  <c r="AJ242" i="22"/>
  <c r="AJ258" i="22"/>
  <c r="AJ274" i="22"/>
  <c r="AJ291" i="22"/>
  <c r="AJ295" i="22"/>
  <c r="AJ299" i="22"/>
  <c r="AJ303" i="22"/>
  <c r="AJ307" i="22"/>
  <c r="AJ311" i="22"/>
  <c r="AJ315" i="22"/>
  <c r="AJ319" i="22"/>
  <c r="R4" i="11"/>
  <c r="S10" i="11"/>
  <c r="R12" i="11"/>
  <c r="S18" i="11"/>
  <c r="R20" i="11"/>
  <c r="S26" i="11"/>
  <c r="R28" i="11"/>
  <c r="S34" i="11"/>
  <c r="R36" i="11"/>
  <c r="S42" i="11"/>
  <c r="R44" i="11"/>
  <c r="S50" i="11"/>
  <c r="R52" i="11"/>
  <c r="S58" i="11"/>
  <c r="R60" i="11"/>
  <c r="S66" i="11"/>
  <c r="R68" i="11"/>
  <c r="S74" i="11"/>
  <c r="R76" i="11"/>
  <c r="S82" i="11"/>
  <c r="R84" i="11"/>
  <c r="S90" i="11"/>
  <c r="R92" i="11"/>
  <c r="S98" i="11"/>
  <c r="R100" i="11"/>
  <c r="S108" i="11"/>
  <c r="R110" i="11"/>
  <c r="S116" i="11"/>
  <c r="T116" i="11" s="1"/>
  <c r="R114" i="21" s="1"/>
  <c r="R118" i="11"/>
  <c r="S124" i="11"/>
  <c r="T124" i="11" s="1"/>
  <c r="R122" i="21" s="1"/>
  <c r="R126" i="11"/>
  <c r="S132" i="11"/>
  <c r="T132" i="11" s="1"/>
  <c r="R130" i="21" s="1"/>
  <c r="R134" i="11"/>
  <c r="S140" i="11"/>
  <c r="T140" i="11" s="1"/>
  <c r="R138" i="21" s="1"/>
  <c r="R142" i="11"/>
  <c r="S148" i="11"/>
  <c r="R150" i="11"/>
  <c r="S156" i="11"/>
  <c r="T156" i="11" s="1"/>
  <c r="R154" i="21" s="1"/>
  <c r="R158" i="11"/>
  <c r="S164" i="11"/>
  <c r="T164" i="11" s="1"/>
  <c r="R162" i="21" s="1"/>
  <c r="R166" i="11"/>
  <c r="S172" i="11"/>
  <c r="T172" i="11" s="1"/>
  <c r="R170" i="21" s="1"/>
  <c r="R174" i="11"/>
  <c r="S180" i="11"/>
  <c r="T180" i="11" s="1"/>
  <c r="R178" i="21" s="1"/>
  <c r="R182" i="11"/>
  <c r="S188" i="11"/>
  <c r="R190" i="11"/>
  <c r="S196" i="11"/>
  <c r="T196" i="11" s="1"/>
  <c r="R194" i="21" s="1"/>
  <c r="R198" i="11"/>
  <c r="R4" i="22"/>
  <c r="S10" i="22"/>
  <c r="R12" i="22"/>
  <c r="S18" i="22"/>
  <c r="R20" i="22"/>
  <c r="S26" i="22"/>
  <c r="R28" i="22"/>
  <c r="S34" i="22"/>
  <c r="R36" i="22"/>
  <c r="S42" i="22"/>
  <c r="R44" i="22"/>
  <c r="S50" i="22"/>
  <c r="R52" i="22"/>
  <c r="S58" i="22"/>
  <c r="R60" i="22"/>
  <c r="S66" i="22"/>
  <c r="R68" i="22"/>
  <c r="S74" i="22"/>
  <c r="R76" i="22"/>
  <c r="S82" i="22"/>
  <c r="R84" i="22"/>
  <c r="S90" i="22"/>
  <c r="R92" i="22"/>
  <c r="S98" i="22"/>
  <c r="R100" i="22"/>
  <c r="S108" i="22"/>
  <c r="R110" i="22"/>
  <c r="T110" i="22" s="1"/>
  <c r="R308" i="21" s="1"/>
  <c r="S116" i="22"/>
  <c r="R118" i="22"/>
  <c r="T118" i="22" s="1"/>
  <c r="R316" i="21" s="1"/>
  <c r="S124" i="22"/>
  <c r="R126" i="22"/>
  <c r="T126" i="22" s="1"/>
  <c r="R324" i="21" s="1"/>
  <c r="S132" i="22"/>
  <c r="R134" i="22"/>
  <c r="T134" i="22" s="1"/>
  <c r="R332" i="21" s="1"/>
  <c r="S140" i="22"/>
  <c r="R142" i="22"/>
  <c r="T142" i="22" s="1"/>
  <c r="R340" i="21" s="1"/>
  <c r="S148" i="22"/>
  <c r="R150" i="22"/>
  <c r="S156" i="22"/>
  <c r="R158" i="22"/>
  <c r="T158" i="22" s="1"/>
  <c r="R356" i="21" s="1"/>
  <c r="S164" i="22"/>
  <c r="R166" i="22"/>
  <c r="T166" i="22" s="1"/>
  <c r="R364" i="21" s="1"/>
  <c r="S172" i="22"/>
  <c r="R174" i="22"/>
  <c r="S180" i="22"/>
  <c r="R182" i="22"/>
  <c r="T182" i="22" s="1"/>
  <c r="R380" i="21" s="1"/>
  <c r="S188" i="22"/>
  <c r="R190" i="22"/>
  <c r="T190" i="22" s="1"/>
  <c r="R388" i="21" s="1"/>
  <c r="S196" i="22"/>
  <c r="R198" i="22"/>
  <c r="T198" i="22" s="1"/>
  <c r="R396" i="21" s="1"/>
  <c r="AJ412" i="22"/>
  <c r="AJ214" i="22"/>
  <c r="AJ289" i="22"/>
  <c r="AJ216" i="22"/>
  <c r="AJ217" i="22"/>
  <c r="AJ230" i="22"/>
  <c r="AJ233" i="22"/>
  <c r="AJ246" i="22"/>
  <c r="AJ249" i="22"/>
  <c r="AJ262" i="22"/>
  <c r="AJ265" i="22"/>
  <c r="AJ278" i="22"/>
  <c r="AJ281" i="22"/>
  <c r="AJ287" i="22"/>
  <c r="AJ293" i="22"/>
  <c r="AJ297" i="22"/>
  <c r="AJ301" i="22"/>
  <c r="AJ305" i="22"/>
  <c r="AJ309" i="22"/>
  <c r="AJ313" i="22"/>
  <c r="AJ317" i="22"/>
  <c r="S4" i="11"/>
  <c r="R6" i="11"/>
  <c r="S12" i="11"/>
  <c r="R14" i="11"/>
  <c r="S20" i="11"/>
  <c r="R22" i="11"/>
  <c r="S28" i="11"/>
  <c r="R30" i="11"/>
  <c r="S36" i="11"/>
  <c r="R38" i="11"/>
  <c r="S44" i="11"/>
  <c r="R46" i="11"/>
  <c r="S52" i="11"/>
  <c r="R54" i="11"/>
  <c r="S60" i="11"/>
  <c r="R62" i="11"/>
  <c r="S68" i="11"/>
  <c r="R70" i="11"/>
  <c r="S76" i="11"/>
  <c r="R78" i="11"/>
  <c r="S84" i="11"/>
  <c r="R86" i="11"/>
  <c r="S92" i="11"/>
  <c r="R94" i="11"/>
  <c r="S100" i="11"/>
  <c r="R102" i="11"/>
  <c r="R104" i="11"/>
  <c r="S110" i="11"/>
  <c r="R112" i="11"/>
  <c r="S118" i="11"/>
  <c r="R120" i="11"/>
  <c r="S126" i="11"/>
  <c r="R128" i="11"/>
  <c r="S134" i="11"/>
  <c r="R136" i="11"/>
  <c r="S142" i="11"/>
  <c r="R144" i="11"/>
  <c r="S150" i="11"/>
  <c r="R152" i="11"/>
  <c r="S158" i="11"/>
  <c r="R160" i="11"/>
  <c r="S166" i="11"/>
  <c r="R168" i="11"/>
  <c r="S174" i="11"/>
  <c r="R176" i="11"/>
  <c r="S182" i="11"/>
  <c r="R184" i="11"/>
  <c r="S190" i="11"/>
  <c r="R192" i="11"/>
  <c r="S198" i="11"/>
  <c r="R200" i="11"/>
  <c r="S4" i="22"/>
  <c r="R6" i="22"/>
  <c r="S12" i="22"/>
  <c r="R14" i="22"/>
  <c r="S20" i="22"/>
  <c r="R22" i="22"/>
  <c r="S28" i="22"/>
  <c r="R30" i="22"/>
  <c r="S36" i="22"/>
  <c r="R38" i="22"/>
  <c r="S44" i="22"/>
  <c r="R46" i="22"/>
  <c r="S52" i="22"/>
  <c r="R54" i="22"/>
  <c r="S60" i="22"/>
  <c r="R62" i="22"/>
  <c r="S68" i="22"/>
  <c r="R70" i="22"/>
  <c r="S76" i="22"/>
  <c r="R78" i="22"/>
  <c r="S84" i="22"/>
  <c r="R86" i="22"/>
  <c r="S92" i="22"/>
  <c r="R94" i="22"/>
  <c r="S100" i="22"/>
  <c r="R102" i="22"/>
  <c r="AJ218" i="22"/>
  <c r="AJ220" i="22"/>
  <c r="AJ221" i="22"/>
  <c r="AJ234" i="22"/>
  <c r="AJ236" i="22"/>
  <c r="AJ237" i="22"/>
  <c r="AJ239" i="22"/>
  <c r="AJ250" i="22"/>
  <c r="AJ252" i="22"/>
  <c r="AJ253" i="22"/>
  <c r="AJ255" i="22"/>
  <c r="AJ266" i="22"/>
  <c r="AJ268" i="22"/>
  <c r="AJ269" i="22"/>
  <c r="AJ271" i="22"/>
  <c r="AJ282" i="22"/>
  <c r="AJ284" i="22"/>
  <c r="AJ285" i="22"/>
  <c r="AJ286" i="22"/>
  <c r="AJ288" i="22"/>
  <c r="AJ290" i="22"/>
  <c r="AJ292" i="22"/>
  <c r="AJ294" i="22"/>
  <c r="AJ298" i="22"/>
  <c r="AJ302" i="22"/>
  <c r="AJ306" i="22"/>
  <c r="AJ310" i="22"/>
  <c r="AJ314" i="22"/>
  <c r="AJ318" i="22"/>
  <c r="AJ321" i="22"/>
  <c r="AJ324" i="22"/>
  <c r="AJ329" i="22"/>
  <c r="AJ332" i="22"/>
  <c r="AJ337" i="22"/>
  <c r="AJ340" i="22"/>
  <c r="AJ345" i="22"/>
  <c r="S6" i="11"/>
  <c r="R8" i="11"/>
  <c r="S14" i="11"/>
  <c r="R16" i="11"/>
  <c r="S22" i="11"/>
  <c r="R24" i="11"/>
  <c r="S30" i="11"/>
  <c r="R32" i="11"/>
  <c r="T32" i="11" s="1"/>
  <c r="R30" i="21" s="1"/>
  <c r="S38" i="11"/>
  <c r="R40" i="11"/>
  <c r="S46" i="11"/>
  <c r="R48" i="11"/>
  <c r="S54" i="11"/>
  <c r="R56" i="11"/>
  <c r="S62" i="11"/>
  <c r="R64" i="11"/>
  <c r="T64" i="11" s="1"/>
  <c r="R62" i="21" s="1"/>
  <c r="S70" i="11"/>
  <c r="R72" i="11"/>
  <c r="S78" i="11"/>
  <c r="R80" i="11"/>
  <c r="S86" i="11"/>
  <c r="R88" i="11"/>
  <c r="S94" i="11"/>
  <c r="R96" i="11"/>
  <c r="T96" i="11" s="1"/>
  <c r="R94" i="21" s="1"/>
  <c r="S102" i="11"/>
  <c r="S104" i="11"/>
  <c r="T104" i="11" s="1"/>
  <c r="R102" i="21" s="1"/>
  <c r="R106" i="11"/>
  <c r="S112" i="11"/>
  <c r="T112" i="11" s="1"/>
  <c r="R110" i="21" s="1"/>
  <c r="R114" i="11"/>
  <c r="S120" i="11"/>
  <c r="T120" i="11" s="1"/>
  <c r="R118" i="21" s="1"/>
  <c r="R122" i="11"/>
  <c r="S128" i="11"/>
  <c r="T128" i="11" s="1"/>
  <c r="R126" i="21" s="1"/>
  <c r="R130" i="11"/>
  <c r="S136" i="11"/>
  <c r="R138" i="11"/>
  <c r="S144" i="11"/>
  <c r="T144" i="11" s="1"/>
  <c r="R142" i="21" s="1"/>
  <c r="R146" i="11"/>
  <c r="S152" i="11"/>
  <c r="T152" i="11" s="1"/>
  <c r="R150" i="21" s="1"/>
  <c r="R154" i="11"/>
  <c r="S160" i="11"/>
  <c r="T160" i="11" s="1"/>
  <c r="R158" i="21" s="1"/>
  <c r="R162" i="11"/>
  <c r="S168" i="11"/>
  <c r="T168" i="11" s="1"/>
  <c r="R166" i="21" s="1"/>
  <c r="R170" i="11"/>
  <c r="S176" i="11"/>
  <c r="R178" i="11"/>
  <c r="S184" i="11"/>
  <c r="T184" i="11" s="1"/>
  <c r="R182" i="21" s="1"/>
  <c r="R186" i="11"/>
  <c r="S192" i="11"/>
  <c r="T192" i="11" s="1"/>
  <c r="R190" i="21" s="1"/>
  <c r="R194" i="11"/>
  <c r="S200" i="11"/>
  <c r="T200" i="11" s="1"/>
  <c r="R198" i="21" s="1"/>
  <c r="R202" i="11"/>
  <c r="S6" i="22"/>
  <c r="T6" i="22" s="1"/>
  <c r="R204" i="21" s="1"/>
  <c r="R8" i="22"/>
  <c r="S14" i="22"/>
  <c r="T14" i="22" s="1"/>
  <c r="R212" i="21" s="1"/>
  <c r="R16" i="22"/>
  <c r="S22" i="22"/>
  <c r="R24" i="22"/>
  <c r="S30" i="22"/>
  <c r="T30" i="22" s="1"/>
  <c r="R228" i="21" s="1"/>
  <c r="R32" i="22"/>
  <c r="S38" i="22"/>
  <c r="T38" i="22" s="1"/>
  <c r="R236" i="21" s="1"/>
  <c r="R40" i="22"/>
  <c r="S46" i="22"/>
  <c r="T46" i="22" s="1"/>
  <c r="R244" i="21" s="1"/>
  <c r="R48" i="22"/>
  <c r="S54" i="22"/>
  <c r="T54" i="22" s="1"/>
  <c r="R252" i="21" s="1"/>
  <c r="R56" i="22"/>
  <c r="S62" i="22"/>
  <c r="T62" i="22" s="1"/>
  <c r="R260" i="21" s="1"/>
  <c r="R64" i="22"/>
  <c r="S70" i="22"/>
  <c r="T70" i="22" s="1"/>
  <c r="R268" i="21" s="1"/>
  <c r="R72" i="22"/>
  <c r="S78" i="22"/>
  <c r="T78" i="22" s="1"/>
  <c r="R276" i="21" s="1"/>
  <c r="R80" i="22"/>
  <c r="S86" i="22"/>
  <c r="T86" i="22" s="1"/>
  <c r="R284" i="21" s="1"/>
  <c r="R88" i="22"/>
  <c r="S94" i="22"/>
  <c r="T94" i="22" s="1"/>
  <c r="R292" i="21" s="1"/>
  <c r="R96" i="22"/>
  <c r="S102" i="22"/>
  <c r="S120" i="22"/>
  <c r="R122" i="22"/>
  <c r="T122" i="22" s="1"/>
  <c r="R320" i="21" s="1"/>
  <c r="S128" i="22"/>
  <c r="R130" i="22"/>
  <c r="T130" i="22" s="1"/>
  <c r="R328" i="21" s="1"/>
  <c r="S136" i="22"/>
  <c r="R138" i="22"/>
  <c r="T138" i="22" s="1"/>
  <c r="R336" i="21" s="1"/>
  <c r="S144" i="22"/>
  <c r="R146" i="22"/>
  <c r="S152" i="22"/>
  <c r="R154" i="22"/>
  <c r="S160" i="22"/>
  <c r="T160" i="22" s="1"/>
  <c r="R358" i="21" s="1"/>
  <c r="R162" i="22"/>
  <c r="T162" i="22" s="1"/>
  <c r="R360" i="21" s="1"/>
  <c r="S168" i="22"/>
  <c r="R170" i="22"/>
  <c r="T170" i="22" s="1"/>
  <c r="R368" i="21" s="1"/>
  <c r="S176" i="22"/>
  <c r="R178" i="22"/>
  <c r="T178" i="22" s="1"/>
  <c r="R376" i="21" s="1"/>
  <c r="S184" i="22"/>
  <c r="R186" i="22"/>
  <c r="T186" i="22" s="1"/>
  <c r="R384" i="21" s="1"/>
  <c r="S192" i="22"/>
  <c r="R194" i="22"/>
  <c r="T194" i="22" s="1"/>
  <c r="R392" i="21" s="1"/>
  <c r="K398" i="21"/>
  <c r="R200" i="22"/>
  <c r="S202" i="22"/>
  <c r="AJ222" i="22"/>
  <c r="AJ238" i="22"/>
  <c r="AJ254" i="22"/>
  <c r="AJ270" i="22"/>
  <c r="AJ325" i="22"/>
  <c r="AJ333" i="22"/>
  <c r="AJ341" i="22"/>
  <c r="AJ351" i="22"/>
  <c r="AJ358" i="22"/>
  <c r="AJ360" i="22"/>
  <c r="AJ361" i="22"/>
  <c r="AJ367" i="22"/>
  <c r="AJ374" i="22"/>
  <c r="AJ376" i="22"/>
  <c r="AJ377" i="22"/>
  <c r="AJ383" i="22"/>
  <c r="AJ390" i="22"/>
  <c r="AJ392" i="22"/>
  <c r="AJ393" i="22"/>
  <c r="AJ399" i="22"/>
  <c r="AJ406" i="22"/>
  <c r="AJ408" i="22"/>
  <c r="AJ409" i="22"/>
  <c r="AJ296" i="22"/>
  <c r="AJ300" i="22"/>
  <c r="AJ304" i="22"/>
  <c r="AJ308" i="22"/>
  <c r="AJ312" i="22"/>
  <c r="AJ316" i="22"/>
  <c r="AJ320" i="22"/>
  <c r="AJ323" i="22"/>
  <c r="AJ326" i="22"/>
  <c r="AJ331" i="22"/>
  <c r="AJ334" i="22"/>
  <c r="AJ339" i="22"/>
  <c r="AJ342" i="22"/>
  <c r="AJ347" i="22"/>
  <c r="AJ354" i="22"/>
  <c r="AJ356" i="22"/>
  <c r="AJ357" i="22"/>
  <c r="AJ363" i="22"/>
  <c r="AJ370" i="22"/>
  <c r="AJ372" i="22"/>
  <c r="AJ373" i="22"/>
  <c r="AJ379" i="22"/>
  <c r="AJ386" i="22"/>
  <c r="AJ388" i="22"/>
  <c r="AJ389" i="22"/>
  <c r="AJ395" i="22"/>
  <c r="AJ402" i="22"/>
  <c r="AJ404" i="22"/>
  <c r="AJ405" i="22"/>
  <c r="AJ411" i="22"/>
  <c r="AJ328" i="22"/>
  <c r="AJ336" i="22"/>
  <c r="AJ344" i="22"/>
  <c r="AJ350" i="22"/>
  <c r="AJ352" i="22"/>
  <c r="AJ353" i="22"/>
  <c r="AJ359" i="22"/>
  <c r="AJ366" i="22"/>
  <c r="AJ368" i="22"/>
  <c r="AJ369" i="22"/>
  <c r="AJ375" i="22"/>
  <c r="AJ382" i="22"/>
  <c r="AJ384" i="22"/>
  <c r="AJ385" i="22"/>
  <c r="AJ391" i="22"/>
  <c r="AJ398" i="22"/>
  <c r="AJ400" i="22"/>
  <c r="AJ401" i="22"/>
  <c r="AJ407" i="22"/>
  <c r="AJ322" i="22"/>
  <c r="AJ327" i="22"/>
  <c r="AJ330" i="22"/>
  <c r="AJ335" i="22"/>
  <c r="AJ338" i="22"/>
  <c r="AJ343" i="22"/>
  <c r="AJ346" i="22"/>
  <c r="AJ348" i="22"/>
  <c r="AJ349" i="22"/>
  <c r="AJ355" i="22"/>
  <c r="AJ362" i="22"/>
  <c r="AJ364" i="22"/>
  <c r="AJ365" i="22"/>
  <c r="AJ371" i="22"/>
  <c r="AJ378" i="22"/>
  <c r="AJ380" i="22"/>
  <c r="AJ381" i="22"/>
  <c r="AJ387" i="22"/>
  <c r="AJ394" i="22"/>
  <c r="AJ396" i="22"/>
  <c r="AJ397" i="22"/>
  <c r="AJ403" i="22"/>
  <c r="AJ410" i="22"/>
  <c r="U2" i="28"/>
  <c r="W3" i="27" s="1"/>
  <c r="Y2" i="28"/>
  <c r="F16" i="40"/>
  <c r="D24" i="40"/>
  <c r="G18" i="39"/>
  <c r="H21" i="39" s="1"/>
  <c r="I21" i="39" s="1"/>
  <c r="O21" i="39" s="1"/>
  <c r="Q17" i="39"/>
  <c r="H25" i="39" s="1"/>
  <c r="I23" i="39" s="1"/>
  <c r="O23" i="39" s="1"/>
  <c r="F20" i="40"/>
  <c r="F24" i="40" s="1"/>
  <c r="Q6" i="28"/>
  <c r="S7" i="27" s="1"/>
  <c r="Q5" i="28"/>
  <c r="S6" i="27" s="1"/>
  <c r="M4" i="28"/>
  <c r="O5" i="27" s="1"/>
  <c r="I6" i="28"/>
  <c r="K7" i="27" s="1"/>
  <c r="M6" i="28"/>
  <c r="O7" i="27" s="1"/>
  <c r="K5" i="28"/>
  <c r="M6" i="27" s="1"/>
  <c r="O5" i="28"/>
  <c r="Q6" i="27" s="1"/>
  <c r="Q4" i="28"/>
  <c r="S5" i="27" s="1"/>
  <c r="O4" i="28"/>
  <c r="Q5" i="27" s="1"/>
  <c r="G4" i="28"/>
  <c r="AA5" i="27" s="1"/>
  <c r="T138" i="11"/>
  <c r="R136" i="21" s="1"/>
  <c r="T146" i="11"/>
  <c r="R144" i="21" s="1"/>
  <c r="T202" i="11"/>
  <c r="R200" i="21" s="1"/>
  <c r="E7" i="27"/>
  <c r="G7" i="27"/>
  <c r="I2" i="28"/>
  <c r="K3" i="27" s="1"/>
  <c r="M2" i="28"/>
  <c r="O3" i="27" s="1"/>
  <c r="Q2" i="28"/>
  <c r="S3" i="27" s="1"/>
  <c r="F18" i="3"/>
  <c r="F16" i="2" s="1"/>
  <c r="F32" i="3"/>
  <c r="F30" i="2" s="1"/>
  <c r="F37" i="3"/>
  <c r="F35" i="2" s="1"/>
  <c r="F6" i="3"/>
  <c r="F4" i="2" s="1"/>
  <c r="F28" i="3"/>
  <c r="F26" i="2" s="1"/>
  <c r="F33" i="3"/>
  <c r="F31" i="2" s="1"/>
  <c r="F34" i="3"/>
  <c r="F32" i="2" s="1"/>
  <c r="F21" i="3"/>
  <c r="F19" i="2" s="1"/>
  <c r="F22" i="3"/>
  <c r="F20" i="2" s="1"/>
  <c r="F23" i="3"/>
  <c r="F21" i="2" s="1"/>
  <c r="F38" i="3"/>
  <c r="F36" i="2" s="1"/>
  <c r="F40" i="3"/>
  <c r="F38" i="2" s="1"/>
  <c r="F27" i="3"/>
  <c r="F25" i="2" s="1"/>
  <c r="F26" i="3"/>
  <c r="F24" i="2" s="1"/>
  <c r="F30" i="3"/>
  <c r="F28" i="2" s="1"/>
  <c r="F17" i="3"/>
  <c r="F15" i="2" s="1"/>
  <c r="F25" i="3"/>
  <c r="F23" i="2" s="1"/>
  <c r="F29" i="3"/>
  <c r="F27" i="2" s="1"/>
  <c r="U115" i="3"/>
  <c r="F43" i="3"/>
  <c r="F41" i="2" s="1"/>
  <c r="F31" i="3"/>
  <c r="F29" i="2" s="1"/>
  <c r="F35" i="3"/>
  <c r="F33" i="2" s="1"/>
  <c r="G6" i="28"/>
  <c r="AA7" i="27" s="1"/>
  <c r="G8" i="28"/>
  <c r="AA9" i="27" s="1"/>
  <c r="Q8" i="28"/>
  <c r="S9" i="27" s="1"/>
  <c r="S8" i="28"/>
  <c r="U9" i="27" s="1"/>
  <c r="U8" i="28"/>
  <c r="W9" i="27" s="1"/>
  <c r="W8" i="28"/>
  <c r="Y9" i="27" s="1"/>
  <c r="Y8" i="28"/>
  <c r="I8" i="28"/>
  <c r="K9" i="27" s="1"/>
  <c r="M8" i="28"/>
  <c r="O9" i="27" s="1"/>
  <c r="E9" i="28"/>
  <c r="I10" i="27" s="1"/>
  <c r="K9" i="28"/>
  <c r="M10" i="27" s="1"/>
  <c r="O9" i="28"/>
  <c r="Q10" i="27" s="1"/>
  <c r="E8" i="27"/>
  <c r="C8" i="27"/>
  <c r="D8" i="27" s="1"/>
  <c r="E6" i="28"/>
  <c r="I7" i="27" s="1"/>
  <c r="K6" i="28"/>
  <c r="M7" i="27" s="1"/>
  <c r="E7" i="28"/>
  <c r="I8" i="27" s="1"/>
  <c r="I7" i="28"/>
  <c r="K8" i="27" s="1"/>
  <c r="M7" i="28"/>
  <c r="O8" i="27" s="1"/>
  <c r="E8" i="28"/>
  <c r="I9" i="27" s="1"/>
  <c r="K8" i="28"/>
  <c r="M9" i="27" s="1"/>
  <c r="O8" i="28"/>
  <c r="Q9" i="27" s="1"/>
  <c r="I9" i="28"/>
  <c r="K10" i="27" s="1"/>
  <c r="M9" i="28"/>
  <c r="O10" i="27" s="1"/>
  <c r="C9" i="27"/>
  <c r="D9" i="27" s="1"/>
  <c r="E9" i="27"/>
  <c r="C10" i="27"/>
  <c r="D10" i="27" s="1"/>
  <c r="E10" i="27"/>
  <c r="C7" i="27"/>
  <c r="D7" i="27" s="1"/>
  <c r="K3" i="28"/>
  <c r="M4" i="27" s="1"/>
  <c r="I3" i="28"/>
  <c r="K4" i="27" s="1"/>
  <c r="G3" i="28"/>
  <c r="AA4" i="27" s="1"/>
  <c r="O3" i="28"/>
  <c r="Q4" i="27" s="1"/>
  <c r="M3" i="28"/>
  <c r="O4" i="27" s="1"/>
  <c r="Q3" i="28"/>
  <c r="S4" i="27" s="1"/>
  <c r="U3" i="28"/>
  <c r="W4" i="27" s="1"/>
  <c r="Y3" i="28"/>
  <c r="E6" i="27"/>
  <c r="C6" i="27"/>
  <c r="D6" i="27" s="1"/>
  <c r="C5" i="27"/>
  <c r="D5" i="27" s="1"/>
  <c r="E5" i="27"/>
  <c r="C4" i="27"/>
  <c r="D4" i="27" s="1"/>
  <c r="E4" i="27"/>
  <c r="I5" i="28"/>
  <c r="K6" i="27" s="1"/>
  <c r="M5" i="28"/>
  <c r="O6" i="27" s="1"/>
  <c r="E5" i="28"/>
  <c r="I6" i="27" s="1"/>
  <c r="K4" i="28"/>
  <c r="M5" i="27" s="1"/>
  <c r="I4" i="28"/>
  <c r="K5" i="27" s="1"/>
  <c r="E4" i="28"/>
  <c r="I5" i="27" s="1"/>
  <c r="E3" i="28"/>
  <c r="I4" i="27" s="1"/>
  <c r="G2" i="28"/>
  <c r="AA3" i="27" s="1"/>
  <c r="K2" i="28"/>
  <c r="M3" i="27" s="1"/>
  <c r="O2" i="28"/>
  <c r="Q3" i="27" s="1"/>
  <c r="S2" i="28"/>
  <c r="U3" i="27" s="1"/>
  <c r="W2" i="28"/>
  <c r="Y3" i="27" s="1"/>
  <c r="E2" i="28"/>
  <c r="I3" i="27" s="1"/>
  <c r="E3" i="27"/>
  <c r="C3" i="27"/>
  <c r="D3" i="27" s="1"/>
  <c r="T108" i="11"/>
  <c r="R106" i="21" s="1"/>
  <c r="T66" i="22"/>
  <c r="R264" i="21" s="1"/>
  <c r="T124" i="22"/>
  <c r="R322" i="21" s="1"/>
  <c r="T158" i="11"/>
  <c r="R156" i="21" s="1"/>
  <c r="T60" i="22"/>
  <c r="R258" i="21" s="1"/>
  <c r="T184" i="22"/>
  <c r="R382" i="21" s="1"/>
  <c r="T130" i="11"/>
  <c r="R128" i="21" s="1"/>
  <c r="T122" i="11"/>
  <c r="R120" i="21" s="1"/>
  <c r="T136" i="11"/>
  <c r="R134" i="21" s="1"/>
  <c r="T178" i="11"/>
  <c r="R176" i="21" s="1"/>
  <c r="T194" i="11"/>
  <c r="R192" i="21" s="1"/>
  <c r="T102" i="22"/>
  <c r="R300" i="21" s="1"/>
  <c r="T104" i="22"/>
  <c r="R302" i="21" s="1"/>
  <c r="T174" i="22"/>
  <c r="R372" i="21" s="1"/>
  <c r="T134" i="11"/>
  <c r="R132" i="21" s="1"/>
  <c r="T188" i="11"/>
  <c r="R186" i="21" s="1"/>
  <c r="AK81" i="22"/>
  <c r="P80" i="22" s="1"/>
  <c r="O278" i="21" s="1"/>
  <c r="AK80" i="22"/>
  <c r="AK79" i="22"/>
  <c r="P78" i="22" s="1"/>
  <c r="O276" i="21" s="1"/>
  <c r="AK78" i="22"/>
  <c r="AK77" i="22"/>
  <c r="P76" i="22" s="1"/>
  <c r="O274" i="21" s="1"/>
  <c r="AK76" i="22"/>
  <c r="O76" i="22" s="1"/>
  <c r="N274" i="21" s="1"/>
  <c r="AK75" i="22"/>
  <c r="P74" i="22" s="1"/>
  <c r="O272" i="21" s="1"/>
  <c r="AK74" i="22"/>
  <c r="O74" i="22" s="1"/>
  <c r="N272" i="21" s="1"/>
  <c r="AK53" i="22"/>
  <c r="P52" i="22" s="1"/>
  <c r="O250" i="21" s="1"/>
  <c r="AK52" i="22"/>
  <c r="O52" i="22" s="1"/>
  <c r="N250" i="21" s="1"/>
  <c r="AK51" i="22"/>
  <c r="P50" i="22" s="1"/>
  <c r="O248" i="21" s="1"/>
  <c r="AK50" i="22"/>
  <c r="AK49" i="22"/>
  <c r="P48" i="22" s="1"/>
  <c r="O246" i="21" s="1"/>
  <c r="AK48" i="22"/>
  <c r="AK47" i="22"/>
  <c r="P46" i="22" s="1"/>
  <c r="O244" i="21" s="1"/>
  <c r="AK46" i="22"/>
  <c r="O46" i="22" s="1"/>
  <c r="N244" i="21" s="1"/>
  <c r="AK15" i="22"/>
  <c r="P14" i="22" s="1"/>
  <c r="O212" i="21" s="1"/>
  <c r="AK14" i="22"/>
  <c r="O14" i="22" s="1"/>
  <c r="N212" i="21" s="1"/>
  <c r="AK13" i="22"/>
  <c r="P12" i="22" s="1"/>
  <c r="O210" i="21" s="1"/>
  <c r="AK12" i="22"/>
  <c r="AK11" i="22"/>
  <c r="P10" i="22" s="1"/>
  <c r="O208" i="21" s="1"/>
  <c r="AK10" i="22"/>
  <c r="AK9" i="22"/>
  <c r="P8" i="22" s="1"/>
  <c r="O206" i="21" s="1"/>
  <c r="AK8" i="22"/>
  <c r="AK7" i="22"/>
  <c r="P6" i="22" s="1"/>
  <c r="O204" i="21" s="1"/>
  <c r="AK6" i="22"/>
  <c r="O6" i="22" s="1"/>
  <c r="N204" i="21" s="1"/>
  <c r="AK103" i="11"/>
  <c r="P102" i="11" s="1"/>
  <c r="O100" i="21" s="1"/>
  <c r="AK102" i="11"/>
  <c r="O102" i="11" s="1"/>
  <c r="N100" i="21" s="1"/>
  <c r="AK101" i="11"/>
  <c r="P100" i="11" s="1"/>
  <c r="O98" i="21" s="1"/>
  <c r="AK93" i="11"/>
  <c r="P92" i="11" s="1"/>
  <c r="O90" i="21" s="1"/>
  <c r="AK92" i="11"/>
  <c r="O92" i="11" s="1"/>
  <c r="N90" i="21" s="1"/>
  <c r="AK91" i="11"/>
  <c r="P90" i="11" s="1"/>
  <c r="O88" i="21" s="1"/>
  <c r="AK90" i="11"/>
  <c r="AK89" i="11"/>
  <c r="P88" i="11" s="1"/>
  <c r="O86" i="21" s="1"/>
  <c r="AK83" i="11"/>
  <c r="P82" i="11" s="1"/>
  <c r="O80" i="21" s="1"/>
  <c r="AK82" i="11"/>
  <c r="O82" i="11" s="1"/>
  <c r="N80" i="21" s="1"/>
  <c r="AK89" i="22"/>
  <c r="P88" i="22" s="1"/>
  <c r="O286" i="21" s="1"/>
  <c r="AK88" i="22"/>
  <c r="AK87" i="22"/>
  <c r="P86" i="22" s="1"/>
  <c r="O284" i="21" s="1"/>
  <c r="AK86" i="22"/>
  <c r="O86" i="22" s="1"/>
  <c r="N284" i="21" s="1"/>
  <c r="AK85" i="22"/>
  <c r="P84" i="22" s="1"/>
  <c r="O282" i="21" s="1"/>
  <c r="AK84" i="22"/>
  <c r="O84" i="22" s="1"/>
  <c r="N282" i="21" s="1"/>
  <c r="AK83" i="22"/>
  <c r="P82" i="22" s="1"/>
  <c r="O280" i="21" s="1"/>
  <c r="AK82" i="22"/>
  <c r="O82" i="22" s="1"/>
  <c r="N280" i="21" s="1"/>
  <c r="AK65" i="22"/>
  <c r="P64" i="22" s="1"/>
  <c r="O262" i="21" s="1"/>
  <c r="AK64" i="22"/>
  <c r="O64" i="22" s="1"/>
  <c r="N262" i="21" s="1"/>
  <c r="AK63" i="22"/>
  <c r="P62" i="22" s="1"/>
  <c r="O260" i="21" s="1"/>
  <c r="AK62" i="22"/>
  <c r="O62" i="22" s="1"/>
  <c r="N260" i="21" s="1"/>
  <c r="AK61" i="22"/>
  <c r="P60" i="22" s="1"/>
  <c r="O258" i="21" s="1"/>
  <c r="AK60" i="22"/>
  <c r="O60" i="22" s="1"/>
  <c r="N258" i="21" s="1"/>
  <c r="AK59" i="22"/>
  <c r="P58" i="22" s="1"/>
  <c r="O256" i="21" s="1"/>
  <c r="AK58" i="22"/>
  <c r="AK57" i="22"/>
  <c r="P56" i="22" s="1"/>
  <c r="O254" i="21" s="1"/>
  <c r="AK56" i="22"/>
  <c r="AK55" i="22"/>
  <c r="P54" i="22" s="1"/>
  <c r="O252" i="21" s="1"/>
  <c r="AK54" i="22"/>
  <c r="O54" i="22" s="1"/>
  <c r="N252" i="21" s="1"/>
  <c r="AK31" i="22"/>
  <c r="P30" i="22" s="1"/>
  <c r="O228" i="21" s="1"/>
  <c r="AK30" i="22"/>
  <c r="O30" i="22" s="1"/>
  <c r="N228" i="21" s="1"/>
  <c r="AK29" i="22"/>
  <c r="P28" i="22" s="1"/>
  <c r="O226" i="21" s="1"/>
  <c r="AK28" i="22"/>
  <c r="AK27" i="22"/>
  <c r="P26" i="22" s="1"/>
  <c r="O224" i="21" s="1"/>
  <c r="AK17" i="22"/>
  <c r="P16" i="22" s="1"/>
  <c r="O214" i="21" s="1"/>
  <c r="AK16" i="22"/>
  <c r="AK100" i="11"/>
  <c r="AK99" i="11"/>
  <c r="P98" i="11" s="1"/>
  <c r="O96" i="21" s="1"/>
  <c r="AK98" i="11"/>
  <c r="AK97" i="11"/>
  <c r="P96" i="11" s="1"/>
  <c r="O94" i="21" s="1"/>
  <c r="AK96" i="11"/>
  <c r="AK95" i="11"/>
  <c r="P94" i="11" s="1"/>
  <c r="O92" i="21" s="1"/>
  <c r="AK94" i="11"/>
  <c r="O94" i="11" s="1"/>
  <c r="N92" i="21" s="1"/>
  <c r="AK88" i="11"/>
  <c r="AK87" i="11"/>
  <c r="P86" i="11" s="1"/>
  <c r="O84" i="21" s="1"/>
  <c r="AK86" i="11"/>
  <c r="AK85" i="11"/>
  <c r="P84" i="11" s="1"/>
  <c r="O82" i="21" s="1"/>
  <c r="AK84" i="11"/>
  <c r="O84" i="11" s="1"/>
  <c r="N82" i="21" s="1"/>
  <c r="AK61" i="11"/>
  <c r="P60" i="11" s="1"/>
  <c r="O58" i="21" s="1"/>
  <c r="AK60" i="11"/>
  <c r="O60" i="11" s="1"/>
  <c r="N58" i="21" s="1"/>
  <c r="AK59" i="11"/>
  <c r="P58" i="11" s="1"/>
  <c r="O56" i="21" s="1"/>
  <c r="AK58" i="11"/>
  <c r="AK57" i="11"/>
  <c r="P56" i="11" s="1"/>
  <c r="O54" i="21" s="1"/>
  <c r="AK56" i="11"/>
  <c r="AK55" i="11"/>
  <c r="P54" i="11" s="1"/>
  <c r="O52" i="21" s="1"/>
  <c r="AK54" i="11"/>
  <c r="AK53" i="11"/>
  <c r="P52" i="11" s="1"/>
  <c r="O50" i="21" s="1"/>
  <c r="AK103" i="22"/>
  <c r="P102" i="22" s="1"/>
  <c r="O300" i="21" s="1"/>
  <c r="AK102" i="22"/>
  <c r="O102" i="22" s="1"/>
  <c r="N300" i="21" s="1"/>
  <c r="AK101" i="22"/>
  <c r="P100" i="22" s="1"/>
  <c r="O298" i="21" s="1"/>
  <c r="AK100" i="22"/>
  <c r="O100" i="22" s="1"/>
  <c r="N298" i="21" s="1"/>
  <c r="AK99" i="22"/>
  <c r="P98" i="22" s="1"/>
  <c r="O296" i="21" s="1"/>
  <c r="AK98" i="22"/>
  <c r="O98" i="22" s="1"/>
  <c r="N296" i="21" s="1"/>
  <c r="AK73" i="22"/>
  <c r="P72" i="22" s="1"/>
  <c r="O270" i="21" s="1"/>
  <c r="AK72" i="22"/>
  <c r="O72" i="22" s="1"/>
  <c r="N270" i="21" s="1"/>
  <c r="AK71" i="22"/>
  <c r="P70" i="22" s="1"/>
  <c r="O268" i="21" s="1"/>
  <c r="AK70" i="22"/>
  <c r="O70" i="22" s="1"/>
  <c r="N268" i="21" s="1"/>
  <c r="AK45" i="22"/>
  <c r="P44" i="22" s="1"/>
  <c r="O242" i="21" s="1"/>
  <c r="AK44" i="22"/>
  <c r="O44" i="22" s="1"/>
  <c r="N242" i="21" s="1"/>
  <c r="AK43" i="22"/>
  <c r="P42" i="22" s="1"/>
  <c r="O240" i="21" s="1"/>
  <c r="AK42" i="22"/>
  <c r="AK41" i="22"/>
  <c r="P40" i="22" s="1"/>
  <c r="O238" i="21" s="1"/>
  <c r="AK40" i="22"/>
  <c r="AK39" i="22"/>
  <c r="P38" i="22" s="1"/>
  <c r="O236" i="21" s="1"/>
  <c r="AK38" i="22"/>
  <c r="AK37" i="22"/>
  <c r="P36" i="22" s="1"/>
  <c r="O234" i="21" s="1"/>
  <c r="AK36" i="22"/>
  <c r="AK35" i="22"/>
  <c r="P34" i="22" s="1"/>
  <c r="O232" i="21" s="1"/>
  <c r="AK34" i="22"/>
  <c r="O34" i="22" s="1"/>
  <c r="N232" i="21" s="1"/>
  <c r="AK5" i="22"/>
  <c r="P4" i="22" s="1"/>
  <c r="O202" i="21" s="1"/>
  <c r="AK4" i="22"/>
  <c r="O4" i="22" s="1"/>
  <c r="N202" i="21" s="1"/>
  <c r="AK81" i="11"/>
  <c r="P80" i="11" s="1"/>
  <c r="O78" i="21" s="1"/>
  <c r="AK80" i="11"/>
  <c r="O80" i="11" s="1"/>
  <c r="N78" i="21" s="1"/>
  <c r="AK79" i="11"/>
  <c r="P78" i="11" s="1"/>
  <c r="O76" i="21" s="1"/>
  <c r="AK78" i="11"/>
  <c r="AK77" i="11"/>
  <c r="P76" i="11" s="1"/>
  <c r="O74" i="21" s="1"/>
  <c r="AK76" i="11"/>
  <c r="AK75" i="11"/>
  <c r="P74" i="11" s="1"/>
  <c r="O72" i="21" s="1"/>
  <c r="AK74" i="11"/>
  <c r="AK73" i="11"/>
  <c r="P72" i="11" s="1"/>
  <c r="O70" i="21" s="1"/>
  <c r="AK72" i="11"/>
  <c r="O72" i="11" s="1"/>
  <c r="N70" i="21" s="1"/>
  <c r="AK97" i="22"/>
  <c r="P96" i="22" s="1"/>
  <c r="O294" i="21" s="1"/>
  <c r="AK96" i="22"/>
  <c r="O96" i="22" s="1"/>
  <c r="N294" i="21" s="1"/>
  <c r="AK95" i="22"/>
  <c r="P94" i="22" s="1"/>
  <c r="O292" i="21" s="1"/>
  <c r="AK94" i="22"/>
  <c r="O94" i="22" s="1"/>
  <c r="N292" i="21" s="1"/>
  <c r="AK93" i="22"/>
  <c r="P92" i="22" s="1"/>
  <c r="O290" i="21" s="1"/>
  <c r="AK92" i="22"/>
  <c r="AK91" i="22"/>
  <c r="P90" i="22" s="1"/>
  <c r="O288" i="21" s="1"/>
  <c r="AK90" i="22"/>
  <c r="O90" i="22" s="1"/>
  <c r="N288" i="21" s="1"/>
  <c r="AK52" i="11"/>
  <c r="O52" i="11" s="1"/>
  <c r="N50" i="21" s="1"/>
  <c r="AK31" i="11"/>
  <c r="P30" i="11" s="1"/>
  <c r="O28" i="21" s="1"/>
  <c r="AK30" i="11"/>
  <c r="AK29" i="11"/>
  <c r="P28" i="11" s="1"/>
  <c r="O26" i="21" s="1"/>
  <c r="AK28" i="11"/>
  <c r="O28" i="11" s="1"/>
  <c r="N26" i="21" s="1"/>
  <c r="AK7" i="11"/>
  <c r="P6" i="11" s="1"/>
  <c r="O4" i="21" s="1"/>
  <c r="AK6" i="11"/>
  <c r="O6" i="11" s="1"/>
  <c r="N4" i="21" s="1"/>
  <c r="AK5" i="11"/>
  <c r="P4" i="11" s="1"/>
  <c r="O2" i="21" s="1"/>
  <c r="AK4" i="11"/>
  <c r="O4" i="11" s="1"/>
  <c r="N2" i="21" s="1"/>
  <c r="V103" i="15"/>
  <c r="J401" i="2" s="1"/>
  <c r="V100" i="15"/>
  <c r="J398" i="2" s="1"/>
  <c r="V97" i="15"/>
  <c r="J395" i="2" s="1"/>
  <c r="V95" i="15"/>
  <c r="J393" i="2" s="1"/>
  <c r="V92" i="15"/>
  <c r="J390" i="2" s="1"/>
  <c r="V89" i="15"/>
  <c r="J387" i="2" s="1"/>
  <c r="V87" i="15"/>
  <c r="J385" i="2" s="1"/>
  <c r="V84" i="15"/>
  <c r="J382" i="2" s="1"/>
  <c r="V81" i="15"/>
  <c r="J379" i="2" s="1"/>
  <c r="V79" i="15"/>
  <c r="J377" i="2" s="1"/>
  <c r="V76" i="15"/>
  <c r="J374" i="2" s="1"/>
  <c r="V73" i="15"/>
  <c r="J371" i="2" s="1"/>
  <c r="V71" i="15"/>
  <c r="J369" i="2" s="1"/>
  <c r="V68" i="15"/>
  <c r="J366" i="2" s="1"/>
  <c r="V65" i="15"/>
  <c r="J363" i="2" s="1"/>
  <c r="V63" i="15"/>
  <c r="J361" i="2" s="1"/>
  <c r="V60" i="15"/>
  <c r="J358" i="2" s="1"/>
  <c r="V57" i="15"/>
  <c r="J355" i="2" s="1"/>
  <c r="V55" i="15"/>
  <c r="J353" i="2" s="1"/>
  <c r="V52" i="15"/>
  <c r="J350" i="2" s="1"/>
  <c r="V49" i="15"/>
  <c r="J347" i="2" s="1"/>
  <c r="V47" i="15"/>
  <c r="J345" i="2" s="1"/>
  <c r="V44" i="15"/>
  <c r="J342" i="2" s="1"/>
  <c r="V41" i="15"/>
  <c r="J339" i="2" s="1"/>
  <c r="V39" i="15"/>
  <c r="J337" i="2" s="1"/>
  <c r="V36" i="15"/>
  <c r="J334" i="2" s="1"/>
  <c r="V33" i="15"/>
  <c r="J331" i="2" s="1"/>
  <c r="V31" i="15"/>
  <c r="J329" i="2" s="1"/>
  <c r="V28" i="15"/>
  <c r="J326" i="2" s="1"/>
  <c r="V25" i="15"/>
  <c r="J323" i="2" s="1"/>
  <c r="V23" i="15"/>
  <c r="J321" i="2" s="1"/>
  <c r="V20" i="15"/>
  <c r="J318" i="2" s="1"/>
  <c r="V17" i="15"/>
  <c r="J315" i="2" s="1"/>
  <c r="V15" i="15"/>
  <c r="J313" i="2" s="1"/>
  <c r="V12" i="15"/>
  <c r="J310" i="2" s="1"/>
  <c r="V9" i="15"/>
  <c r="J307" i="2" s="1"/>
  <c r="V7" i="15"/>
  <c r="J305" i="2" s="1"/>
  <c r="V4" i="15"/>
  <c r="J302" i="2" s="1"/>
  <c r="V99" i="14"/>
  <c r="J297" i="2" s="1"/>
  <c r="V91" i="14"/>
  <c r="J289" i="2" s="1"/>
  <c r="V83" i="14"/>
  <c r="J281" i="2" s="1"/>
  <c r="V75" i="14"/>
  <c r="J273" i="2" s="1"/>
  <c r="AK69" i="22"/>
  <c r="P68" i="22" s="1"/>
  <c r="O266" i="21" s="1"/>
  <c r="AK68" i="22"/>
  <c r="AK67" i="22"/>
  <c r="P66" i="22" s="1"/>
  <c r="O264" i="21" s="1"/>
  <c r="AK66" i="22"/>
  <c r="AK33" i="22"/>
  <c r="P32" i="22" s="1"/>
  <c r="O230" i="21" s="1"/>
  <c r="AK32" i="22"/>
  <c r="AK26" i="22"/>
  <c r="AK25" i="22"/>
  <c r="P24" i="22" s="1"/>
  <c r="O222" i="21" s="1"/>
  <c r="AK24" i="22"/>
  <c r="AK23" i="22"/>
  <c r="P22" i="22" s="1"/>
  <c r="O220" i="21" s="1"/>
  <c r="AK22" i="22"/>
  <c r="AK21" i="22"/>
  <c r="P20" i="22" s="1"/>
  <c r="O218" i="21" s="1"/>
  <c r="AK20" i="22"/>
  <c r="AK19" i="22"/>
  <c r="P18" i="22" s="1"/>
  <c r="O216" i="21" s="1"/>
  <c r="AK18" i="22"/>
  <c r="O18" i="22" s="1"/>
  <c r="N216" i="21" s="1"/>
  <c r="AK39" i="11"/>
  <c r="P38" i="11" s="1"/>
  <c r="O36" i="21" s="1"/>
  <c r="AK38" i="11"/>
  <c r="O38" i="11" s="1"/>
  <c r="N36" i="21" s="1"/>
  <c r="AK37" i="11"/>
  <c r="P36" i="11" s="1"/>
  <c r="O34" i="21" s="1"/>
  <c r="AK36" i="11"/>
  <c r="AK35" i="11"/>
  <c r="P34" i="11" s="1"/>
  <c r="O32" i="21" s="1"/>
  <c r="AK34" i="11"/>
  <c r="AK33" i="11"/>
  <c r="P32" i="11" s="1"/>
  <c r="O30" i="21" s="1"/>
  <c r="AK32" i="11"/>
  <c r="O32" i="11" s="1"/>
  <c r="N30" i="21" s="1"/>
  <c r="AK19" i="11"/>
  <c r="P18" i="11" s="1"/>
  <c r="O16" i="21" s="1"/>
  <c r="AK18" i="11"/>
  <c r="O18" i="11" s="1"/>
  <c r="N16" i="21" s="1"/>
  <c r="AK17" i="11"/>
  <c r="P16" i="11" s="1"/>
  <c r="O14" i="21" s="1"/>
  <c r="AK16" i="11"/>
  <c r="V98" i="15"/>
  <c r="J396" i="2" s="1"/>
  <c r="V90" i="15"/>
  <c r="J388" i="2" s="1"/>
  <c r="V82" i="15"/>
  <c r="J380" i="2" s="1"/>
  <c r="V74" i="15"/>
  <c r="J372" i="2" s="1"/>
  <c r="V66" i="15"/>
  <c r="J364" i="2" s="1"/>
  <c r="V58" i="15"/>
  <c r="J356" i="2" s="1"/>
  <c r="V50" i="15"/>
  <c r="J348" i="2" s="1"/>
  <c r="V42" i="15"/>
  <c r="J340" i="2" s="1"/>
  <c r="V34" i="15"/>
  <c r="J332" i="2" s="1"/>
  <c r="V26" i="15"/>
  <c r="J324" i="2" s="1"/>
  <c r="V18" i="15"/>
  <c r="J316" i="2" s="1"/>
  <c r="V10" i="15"/>
  <c r="J308" i="2" s="1"/>
  <c r="V102" i="14"/>
  <c r="J300" i="2" s="1"/>
  <c r="V100" i="14"/>
  <c r="J298" i="2" s="1"/>
  <c r="V97" i="14"/>
  <c r="J295" i="2" s="1"/>
  <c r="V94" i="14"/>
  <c r="J292" i="2" s="1"/>
  <c r="V92" i="14"/>
  <c r="J290" i="2" s="1"/>
  <c r="V89" i="14"/>
  <c r="J287" i="2" s="1"/>
  <c r="V86" i="14"/>
  <c r="J284" i="2" s="1"/>
  <c r="V84" i="14"/>
  <c r="J282" i="2" s="1"/>
  <c r="V81" i="14"/>
  <c r="J279" i="2" s="1"/>
  <c r="V78" i="14"/>
  <c r="J276" i="2" s="1"/>
  <c r="V76" i="14"/>
  <c r="J274" i="2" s="1"/>
  <c r="V73" i="14"/>
  <c r="J271" i="2" s="1"/>
  <c r="V70" i="14"/>
  <c r="J268" i="2" s="1"/>
  <c r="V68" i="14"/>
  <c r="J266" i="2" s="1"/>
  <c r="V65" i="14"/>
  <c r="J263" i="2" s="1"/>
  <c r="V63" i="14"/>
  <c r="J261" i="2" s="1"/>
  <c r="V58" i="14"/>
  <c r="J256" i="2" s="1"/>
  <c r="V56" i="14"/>
  <c r="J254" i="2" s="1"/>
  <c r="V49" i="14"/>
  <c r="J247" i="2" s="1"/>
  <c r="V47" i="14"/>
  <c r="J245" i="2" s="1"/>
  <c r="V42" i="14"/>
  <c r="J240" i="2" s="1"/>
  <c r="V40" i="14"/>
  <c r="J238" i="2" s="1"/>
  <c r="V33" i="14"/>
  <c r="J231" i="2" s="1"/>
  <c r="V31" i="14"/>
  <c r="J229" i="2" s="1"/>
  <c r="V26" i="14"/>
  <c r="J224" i="2" s="1"/>
  <c r="V24" i="14"/>
  <c r="J222" i="2" s="1"/>
  <c r="V17" i="14"/>
  <c r="J215" i="2" s="1"/>
  <c r="V15" i="14"/>
  <c r="J213" i="2" s="1"/>
  <c r="V10" i="14"/>
  <c r="J208" i="2" s="1"/>
  <c r="V8" i="14"/>
  <c r="J206" i="2" s="1"/>
  <c r="V99" i="13"/>
  <c r="J197" i="2" s="1"/>
  <c r="AK51" i="11"/>
  <c r="P50" i="11" s="1"/>
  <c r="O48" i="21" s="1"/>
  <c r="AK50" i="11"/>
  <c r="AK27" i="11"/>
  <c r="P26" i="11" s="1"/>
  <c r="O24" i="21" s="1"/>
  <c r="AK26" i="11"/>
  <c r="O26" i="11" s="1"/>
  <c r="N24" i="21" s="1"/>
  <c r="AK25" i="11"/>
  <c r="P24" i="11" s="1"/>
  <c r="O22" i="21" s="1"/>
  <c r="AK24" i="11"/>
  <c r="AK15" i="11"/>
  <c r="P14" i="11" s="1"/>
  <c r="O12" i="21" s="1"/>
  <c r="AK14" i="11"/>
  <c r="O14" i="11" s="1"/>
  <c r="N12" i="21" s="1"/>
  <c r="AK13" i="11"/>
  <c r="P12" i="11" s="1"/>
  <c r="O10" i="21" s="1"/>
  <c r="AK12" i="11"/>
  <c r="O12" i="11" s="1"/>
  <c r="N10" i="21" s="1"/>
  <c r="V102" i="15"/>
  <c r="J400" i="2" s="1"/>
  <c r="V94" i="15"/>
  <c r="J392" i="2" s="1"/>
  <c r="V86" i="15"/>
  <c r="J384" i="2" s="1"/>
  <c r="V78" i="15"/>
  <c r="J376" i="2" s="1"/>
  <c r="V70" i="15"/>
  <c r="J368" i="2" s="1"/>
  <c r="V62" i="15"/>
  <c r="J360" i="2" s="1"/>
  <c r="V54" i="15"/>
  <c r="J352" i="2" s="1"/>
  <c r="V46" i="15"/>
  <c r="J344" i="2" s="1"/>
  <c r="V38" i="15"/>
  <c r="J336" i="2" s="1"/>
  <c r="V30" i="15"/>
  <c r="J328" i="2" s="1"/>
  <c r="V22" i="15"/>
  <c r="J320" i="2" s="1"/>
  <c r="V14" i="15"/>
  <c r="J312" i="2" s="1"/>
  <c r="V6" i="15"/>
  <c r="J304" i="2" s="1"/>
  <c r="V101" i="14"/>
  <c r="J299" i="2" s="1"/>
  <c r="V98" i="14"/>
  <c r="J296" i="2" s="1"/>
  <c r="V96" i="14"/>
  <c r="J294" i="2" s="1"/>
  <c r="V93" i="14"/>
  <c r="J291" i="2" s="1"/>
  <c r="V90" i="14"/>
  <c r="J288" i="2" s="1"/>
  <c r="V88" i="14"/>
  <c r="J286" i="2" s="1"/>
  <c r="V85" i="14"/>
  <c r="J283" i="2" s="1"/>
  <c r="V82" i="14"/>
  <c r="J280" i="2" s="1"/>
  <c r="V80" i="14"/>
  <c r="J278" i="2" s="1"/>
  <c r="V77" i="14"/>
  <c r="J275" i="2" s="1"/>
  <c r="V74" i="14"/>
  <c r="J272" i="2" s="1"/>
  <c r="V72" i="14"/>
  <c r="J270" i="2" s="1"/>
  <c r="V69" i="14"/>
  <c r="J267" i="2" s="1"/>
  <c r="V66" i="14"/>
  <c r="J264" i="2" s="1"/>
  <c r="V64" i="14"/>
  <c r="J262" i="2" s="1"/>
  <c r="V57" i="14"/>
  <c r="J255" i="2" s="1"/>
  <c r="V55" i="14"/>
  <c r="J253" i="2" s="1"/>
  <c r="V50" i="14"/>
  <c r="J248" i="2" s="1"/>
  <c r="V48" i="14"/>
  <c r="J246" i="2" s="1"/>
  <c r="V41" i="14"/>
  <c r="J239" i="2" s="1"/>
  <c r="V39" i="14"/>
  <c r="J237" i="2" s="1"/>
  <c r="V34" i="14"/>
  <c r="J232" i="2" s="1"/>
  <c r="V32" i="14"/>
  <c r="J230" i="2" s="1"/>
  <c r="V25" i="14"/>
  <c r="J223" i="2" s="1"/>
  <c r="V23" i="14"/>
  <c r="J221" i="2" s="1"/>
  <c r="V18" i="14"/>
  <c r="J216" i="2" s="1"/>
  <c r="V16" i="14"/>
  <c r="J214" i="2" s="1"/>
  <c r="V9" i="14"/>
  <c r="J207" i="2" s="1"/>
  <c r="V7" i="14"/>
  <c r="J205" i="2" s="1"/>
  <c r="V98" i="13"/>
  <c r="J196" i="2" s="1"/>
  <c r="V96" i="13"/>
  <c r="J194" i="2" s="1"/>
  <c r="V91" i="13"/>
  <c r="J189" i="2" s="1"/>
  <c r="AK49" i="11"/>
  <c r="P48" i="11" s="1"/>
  <c r="O46" i="21" s="1"/>
  <c r="AK48" i="11"/>
  <c r="O48" i="11" s="1"/>
  <c r="N46" i="21" s="1"/>
  <c r="AK47" i="11"/>
  <c r="P46" i="11" s="1"/>
  <c r="O44" i="21" s="1"/>
  <c r="AK46" i="11"/>
  <c r="AK45" i="11"/>
  <c r="P44" i="11" s="1"/>
  <c r="O42" i="21" s="1"/>
  <c r="AK44" i="11"/>
  <c r="AK43" i="11"/>
  <c r="P42" i="11" s="1"/>
  <c r="O40" i="21" s="1"/>
  <c r="AK42" i="11"/>
  <c r="AK41" i="11"/>
  <c r="P40" i="11" s="1"/>
  <c r="O38" i="21" s="1"/>
  <c r="AK40" i="11"/>
  <c r="O40" i="11" s="1"/>
  <c r="N38" i="21" s="1"/>
  <c r="V99" i="15"/>
  <c r="J397" i="2" s="1"/>
  <c r="V85" i="15"/>
  <c r="J383" i="2" s="1"/>
  <c r="V80" i="15"/>
  <c r="J378" i="2" s="1"/>
  <c r="V75" i="15"/>
  <c r="J373" i="2" s="1"/>
  <c r="V53" i="15"/>
  <c r="J351" i="2" s="1"/>
  <c r="V48" i="15"/>
  <c r="J346" i="2" s="1"/>
  <c r="V43" i="15"/>
  <c r="J341" i="2" s="1"/>
  <c r="V21" i="15"/>
  <c r="J319" i="2" s="1"/>
  <c r="V16" i="15"/>
  <c r="J314" i="2" s="1"/>
  <c r="V11" i="15"/>
  <c r="J309" i="2" s="1"/>
  <c r="V103" i="14"/>
  <c r="J301" i="2" s="1"/>
  <c r="V71" i="14"/>
  <c r="J269" i="2" s="1"/>
  <c r="V53" i="14"/>
  <c r="J251" i="2" s="1"/>
  <c r="V51" i="14"/>
  <c r="J249" i="2" s="1"/>
  <c r="V38" i="14"/>
  <c r="J236" i="2" s="1"/>
  <c r="V36" i="14"/>
  <c r="J234" i="2" s="1"/>
  <c r="V21" i="14"/>
  <c r="J219" i="2" s="1"/>
  <c r="V19" i="14"/>
  <c r="J217" i="2" s="1"/>
  <c r="V6" i="14"/>
  <c r="J204" i="2" s="1"/>
  <c r="V4" i="14"/>
  <c r="J202" i="2" s="1"/>
  <c r="V102" i="13"/>
  <c r="J200" i="2" s="1"/>
  <c r="V100" i="13"/>
  <c r="J198" i="2" s="1"/>
  <c r="V97" i="13"/>
  <c r="J195" i="2" s="1"/>
  <c r="V95" i="13"/>
  <c r="J193" i="2" s="1"/>
  <c r="V93" i="13"/>
  <c r="J191" i="2" s="1"/>
  <c r="V89" i="13"/>
  <c r="J187" i="2" s="1"/>
  <c r="V82" i="13"/>
  <c r="J180" i="2" s="1"/>
  <c r="V79" i="13"/>
  <c r="J177" i="2" s="1"/>
  <c r="V74" i="13"/>
  <c r="J172" i="2" s="1"/>
  <c r="V71" i="13"/>
  <c r="J169" i="2" s="1"/>
  <c r="V66" i="13"/>
  <c r="J164" i="2" s="1"/>
  <c r="V61" i="13"/>
  <c r="J159" i="2" s="1"/>
  <c r="V58" i="13"/>
  <c r="J156" i="2" s="1"/>
  <c r="V53" i="13"/>
  <c r="J151" i="2" s="1"/>
  <c r="V50" i="13"/>
  <c r="J148" i="2" s="1"/>
  <c r="V45" i="13"/>
  <c r="J143" i="2" s="1"/>
  <c r="V42" i="13"/>
  <c r="J140" i="2" s="1"/>
  <c r="V37" i="13"/>
  <c r="J135" i="2" s="1"/>
  <c r="V34" i="13"/>
  <c r="J132" i="2" s="1"/>
  <c r="V29" i="13"/>
  <c r="J127" i="2" s="1"/>
  <c r="V26" i="13"/>
  <c r="J124" i="2" s="1"/>
  <c r="V21" i="13"/>
  <c r="J119" i="2" s="1"/>
  <c r="V18" i="13"/>
  <c r="J116" i="2" s="1"/>
  <c r="V13" i="13"/>
  <c r="J111" i="2" s="1"/>
  <c r="V10" i="13"/>
  <c r="J108" i="2" s="1"/>
  <c r="V5" i="13"/>
  <c r="J103" i="2" s="1"/>
  <c r="V102" i="3"/>
  <c r="J100" i="2" s="1"/>
  <c r="V100" i="3"/>
  <c r="J98" i="2" s="1"/>
  <c r="V98" i="3"/>
  <c r="J96" i="2" s="1"/>
  <c r="V90" i="3"/>
  <c r="J88" i="2" s="1"/>
  <c r="V82" i="3"/>
  <c r="J80" i="2" s="1"/>
  <c r="V101" i="15"/>
  <c r="J399" i="2" s="1"/>
  <c r="V96" i="15"/>
  <c r="J394" i="2" s="1"/>
  <c r="V77" i="15"/>
  <c r="J375" i="2" s="1"/>
  <c r="V72" i="15"/>
  <c r="J370" i="2" s="1"/>
  <c r="V67" i="15"/>
  <c r="J365" i="2" s="1"/>
  <c r="V45" i="15"/>
  <c r="J343" i="2" s="1"/>
  <c r="V40" i="15"/>
  <c r="J338" i="2" s="1"/>
  <c r="V35" i="15"/>
  <c r="J333" i="2" s="1"/>
  <c r="V13" i="15"/>
  <c r="J311" i="2" s="1"/>
  <c r="V8" i="15"/>
  <c r="J306" i="2" s="1"/>
  <c r="V79" i="14"/>
  <c r="J277" i="2" s="1"/>
  <c r="V62" i="14"/>
  <c r="J260" i="2" s="1"/>
  <c r="V60" i="14"/>
  <c r="J258" i="2" s="1"/>
  <c r="V45" i="14"/>
  <c r="J243" i="2" s="1"/>
  <c r="V43" i="14"/>
  <c r="J241" i="2" s="1"/>
  <c r="V30" i="14"/>
  <c r="J228" i="2" s="1"/>
  <c r="V28" i="14"/>
  <c r="J226" i="2" s="1"/>
  <c r="V13" i="14"/>
  <c r="J211" i="2" s="1"/>
  <c r="V11" i="14"/>
  <c r="J209" i="2" s="1"/>
  <c r="V87" i="13"/>
  <c r="J185" i="2" s="1"/>
  <c r="V85" i="13"/>
  <c r="J183" i="2" s="1"/>
  <c r="V80" i="13"/>
  <c r="J178" i="2" s="1"/>
  <c r="V77" i="13"/>
  <c r="J175" i="2" s="1"/>
  <c r="V72" i="13"/>
  <c r="J170" i="2" s="1"/>
  <c r="V69" i="13"/>
  <c r="J167" i="2" s="1"/>
  <c r="V64" i="13"/>
  <c r="J162" i="2" s="1"/>
  <c r="V59" i="13"/>
  <c r="J157" i="2" s="1"/>
  <c r="V56" i="13"/>
  <c r="J154" i="2" s="1"/>
  <c r="V51" i="13"/>
  <c r="J149" i="2" s="1"/>
  <c r="V48" i="13"/>
  <c r="J146" i="2" s="1"/>
  <c r="V43" i="13"/>
  <c r="J141" i="2" s="1"/>
  <c r="V40" i="13"/>
  <c r="J138" i="2" s="1"/>
  <c r="V35" i="13"/>
  <c r="J133" i="2" s="1"/>
  <c r="V32" i="13"/>
  <c r="J130" i="2" s="1"/>
  <c r="V27" i="13"/>
  <c r="J125" i="2" s="1"/>
  <c r="V24" i="13"/>
  <c r="J122" i="2" s="1"/>
  <c r="V19" i="13"/>
  <c r="J117" i="2" s="1"/>
  <c r="V16" i="13"/>
  <c r="J114" i="2" s="1"/>
  <c r="V11" i="13"/>
  <c r="J109" i="2" s="1"/>
  <c r="V8" i="13"/>
  <c r="J106" i="2" s="1"/>
  <c r="V97" i="3"/>
  <c r="J95" i="2" s="1"/>
  <c r="V94" i="3"/>
  <c r="J92" i="2" s="1"/>
  <c r="V92" i="3"/>
  <c r="J90" i="2" s="1"/>
  <c r="V89" i="3"/>
  <c r="J87" i="2" s="1"/>
  <c r="V86" i="3"/>
  <c r="J84" i="2" s="1"/>
  <c r="V84" i="3"/>
  <c r="J82" i="2" s="1"/>
  <c r="V81" i="3"/>
  <c r="J79" i="2" s="1"/>
  <c r="AK71" i="11"/>
  <c r="P70" i="11" s="1"/>
  <c r="O68" i="21" s="1"/>
  <c r="AK70" i="11"/>
  <c r="O70" i="11" s="1"/>
  <c r="N68" i="21" s="1"/>
  <c r="AK69" i="11"/>
  <c r="P68" i="11" s="1"/>
  <c r="O66" i="21" s="1"/>
  <c r="AK68" i="11"/>
  <c r="AK67" i="11"/>
  <c r="P66" i="11" s="1"/>
  <c r="O64" i="21" s="1"/>
  <c r="AK66" i="11"/>
  <c r="AK65" i="11"/>
  <c r="P64" i="11" s="1"/>
  <c r="O62" i="21" s="1"/>
  <c r="AK64" i="11"/>
  <c r="AK63" i="11"/>
  <c r="P62" i="11" s="1"/>
  <c r="O60" i="21" s="1"/>
  <c r="AK62" i="11"/>
  <c r="O62" i="11" s="1"/>
  <c r="N60" i="21" s="1"/>
  <c r="AK23" i="11"/>
  <c r="P22" i="11" s="1"/>
  <c r="O20" i="21" s="1"/>
  <c r="AK22" i="11"/>
  <c r="O22" i="11" s="1"/>
  <c r="N20" i="21" s="1"/>
  <c r="AK21" i="11"/>
  <c r="P20" i="11" s="1"/>
  <c r="O18" i="21" s="1"/>
  <c r="AK20" i="11"/>
  <c r="O20" i="11" s="1"/>
  <c r="N18" i="21" s="1"/>
  <c r="AK11" i="11"/>
  <c r="P10" i="11" s="1"/>
  <c r="O8" i="21" s="1"/>
  <c r="AK10" i="11"/>
  <c r="O10" i="11" s="1"/>
  <c r="N8" i="21" s="1"/>
  <c r="AK9" i="11"/>
  <c r="P8" i="11" s="1"/>
  <c r="O6" i="21" s="1"/>
  <c r="AK8" i="11"/>
  <c r="V93" i="15"/>
  <c r="J391" i="2" s="1"/>
  <c r="V88" i="15"/>
  <c r="J386" i="2" s="1"/>
  <c r="V83" i="15"/>
  <c r="J381" i="2" s="1"/>
  <c r="V61" i="15"/>
  <c r="J359" i="2" s="1"/>
  <c r="V56" i="15"/>
  <c r="J354" i="2" s="1"/>
  <c r="V51" i="15"/>
  <c r="J349" i="2" s="1"/>
  <c r="V29" i="15"/>
  <c r="J327" i="2" s="1"/>
  <c r="V24" i="15"/>
  <c r="J322" i="2" s="1"/>
  <c r="V19" i="15"/>
  <c r="J317" i="2" s="1"/>
  <c r="V95" i="14"/>
  <c r="J293" i="2" s="1"/>
  <c r="V61" i="14"/>
  <c r="J259" i="2" s="1"/>
  <c r="V59" i="14"/>
  <c r="J257" i="2" s="1"/>
  <c r="V46" i="14"/>
  <c r="J244" i="2" s="1"/>
  <c r="V44" i="14"/>
  <c r="J242" i="2" s="1"/>
  <c r="V29" i="14"/>
  <c r="J227" i="2" s="1"/>
  <c r="V27" i="14"/>
  <c r="J225" i="2" s="1"/>
  <c r="V14" i="14"/>
  <c r="J212" i="2" s="1"/>
  <c r="V12" i="14"/>
  <c r="J210" i="2" s="1"/>
  <c r="V86" i="13"/>
  <c r="J184" i="2" s="1"/>
  <c r="V84" i="13"/>
  <c r="J182" i="2" s="1"/>
  <c r="V76" i="13"/>
  <c r="J174" i="2" s="1"/>
  <c r="V68" i="13"/>
  <c r="J166" i="2" s="1"/>
  <c r="V63" i="13"/>
  <c r="J161" i="2" s="1"/>
  <c r="V60" i="13"/>
  <c r="J158" i="2" s="1"/>
  <c r="V55" i="13"/>
  <c r="J153" i="2" s="1"/>
  <c r="V52" i="13"/>
  <c r="J150" i="2" s="1"/>
  <c r="V47" i="13"/>
  <c r="J145" i="2" s="1"/>
  <c r="V44" i="13"/>
  <c r="J142" i="2" s="1"/>
  <c r="V39" i="13"/>
  <c r="J137" i="2" s="1"/>
  <c r="V36" i="13"/>
  <c r="J134" i="2" s="1"/>
  <c r="V31" i="13"/>
  <c r="J129" i="2" s="1"/>
  <c r="V28" i="13"/>
  <c r="J126" i="2" s="1"/>
  <c r="V23" i="13"/>
  <c r="J121" i="2" s="1"/>
  <c r="V20" i="13"/>
  <c r="J118" i="2" s="1"/>
  <c r="V15" i="13"/>
  <c r="J113" i="2" s="1"/>
  <c r="V12" i="13"/>
  <c r="J110" i="2" s="1"/>
  <c r="V7" i="13"/>
  <c r="J105" i="2" s="1"/>
  <c r="V4" i="13"/>
  <c r="J102" i="2" s="1"/>
  <c r="V96" i="3"/>
  <c r="J94" i="2" s="1"/>
  <c r="V93" i="3"/>
  <c r="J91" i="2" s="1"/>
  <c r="V88" i="3"/>
  <c r="J86" i="2" s="1"/>
  <c r="V85" i="3"/>
  <c r="J83" i="2" s="1"/>
  <c r="V80" i="3"/>
  <c r="J78" i="2" s="1"/>
  <c r="V59" i="15"/>
  <c r="J357" i="2" s="1"/>
  <c r="V32" i="15"/>
  <c r="J330" i="2" s="1"/>
  <c r="V5" i="15"/>
  <c r="J303" i="2" s="1"/>
  <c r="V67" i="14"/>
  <c r="J265" i="2" s="1"/>
  <c r="V54" i="14"/>
  <c r="J252" i="2" s="1"/>
  <c r="V35" i="14"/>
  <c r="J233" i="2" s="1"/>
  <c r="V22" i="14"/>
  <c r="J220" i="2" s="1"/>
  <c r="V88" i="13"/>
  <c r="J186" i="2" s="1"/>
  <c r="V57" i="13"/>
  <c r="J155" i="2" s="1"/>
  <c r="V49" i="13"/>
  <c r="J147" i="2" s="1"/>
  <c r="V41" i="13"/>
  <c r="J139" i="2" s="1"/>
  <c r="V33" i="13"/>
  <c r="J131" i="2" s="1"/>
  <c r="V25" i="13"/>
  <c r="J123" i="2" s="1"/>
  <c r="V17" i="13"/>
  <c r="J115" i="2" s="1"/>
  <c r="V9" i="13"/>
  <c r="J107" i="2" s="1"/>
  <c r="V101" i="3"/>
  <c r="J99" i="2" s="1"/>
  <c r="V77" i="3"/>
  <c r="J75" i="2" s="1"/>
  <c r="V72" i="3"/>
  <c r="J70" i="2" s="1"/>
  <c r="V69" i="3"/>
  <c r="J67" i="2" s="1"/>
  <c r="V64" i="3"/>
  <c r="J62" i="2" s="1"/>
  <c r="V61" i="3"/>
  <c r="J59" i="2" s="1"/>
  <c r="J54" i="2"/>
  <c r="J51" i="2"/>
  <c r="J46" i="2"/>
  <c r="J43" i="2"/>
  <c r="J35" i="2"/>
  <c r="V78" i="13"/>
  <c r="J176" i="2" s="1"/>
  <c r="V75" i="13"/>
  <c r="J173" i="2" s="1"/>
  <c r="V70" i="13"/>
  <c r="J168" i="2" s="1"/>
  <c r="V62" i="3"/>
  <c r="J60" i="2" s="1"/>
  <c r="V60" i="3"/>
  <c r="J58" i="2" s="1"/>
  <c r="J52" i="2"/>
  <c r="J50" i="2"/>
  <c r="J39" i="2"/>
  <c r="J36" i="2"/>
  <c r="J34" i="2"/>
  <c r="J28" i="2"/>
  <c r="J26" i="2"/>
  <c r="J3" i="2"/>
  <c r="V91" i="15"/>
  <c r="J389" i="2" s="1"/>
  <c r="V64" i="15"/>
  <c r="J362" i="2" s="1"/>
  <c r="V37" i="15"/>
  <c r="J335" i="2" s="1"/>
  <c r="V37" i="14"/>
  <c r="J235" i="2" s="1"/>
  <c r="V5" i="14"/>
  <c r="J203" i="2" s="1"/>
  <c r="V90" i="13"/>
  <c r="J188" i="2" s="1"/>
  <c r="V81" i="13"/>
  <c r="J179" i="2" s="1"/>
  <c r="V73" i="13"/>
  <c r="J171" i="2" s="1"/>
  <c r="V65" i="13"/>
  <c r="J163" i="2" s="1"/>
  <c r="V62" i="13"/>
  <c r="J160" i="2" s="1"/>
  <c r="V54" i="13"/>
  <c r="J152" i="2" s="1"/>
  <c r="V46" i="13"/>
  <c r="J144" i="2" s="1"/>
  <c r="V38" i="13"/>
  <c r="J136" i="2" s="1"/>
  <c r="V30" i="13"/>
  <c r="J128" i="2" s="1"/>
  <c r="V22" i="13"/>
  <c r="J120" i="2" s="1"/>
  <c r="V14" i="13"/>
  <c r="J112" i="2" s="1"/>
  <c r="V6" i="13"/>
  <c r="J104" i="2" s="1"/>
  <c r="V74" i="3"/>
  <c r="J72" i="2" s="1"/>
  <c r="V66" i="3"/>
  <c r="J64" i="2" s="1"/>
  <c r="J56" i="2"/>
  <c r="J48" i="2"/>
  <c r="J40" i="2"/>
  <c r="J24" i="2"/>
  <c r="V78" i="3"/>
  <c r="J76" i="2" s="1"/>
  <c r="J44" i="2"/>
  <c r="J42" i="2"/>
  <c r="J5" i="2"/>
  <c r="V69" i="15"/>
  <c r="J367" i="2" s="1"/>
  <c r="V87" i="14"/>
  <c r="J285" i="2" s="1"/>
  <c r="V101" i="13"/>
  <c r="J199" i="2" s="1"/>
  <c r="V83" i="13"/>
  <c r="J181" i="2" s="1"/>
  <c r="V67" i="13"/>
  <c r="J165" i="2" s="1"/>
  <c r="V70" i="3"/>
  <c r="J68" i="2" s="1"/>
  <c r="V68" i="3"/>
  <c r="J66" i="2" s="1"/>
  <c r="J6" i="2"/>
  <c r="J4" i="2"/>
  <c r="V27" i="15"/>
  <c r="J325" i="2" s="1"/>
  <c r="V52" i="14"/>
  <c r="J250" i="2" s="1"/>
  <c r="V20" i="14"/>
  <c r="J218" i="2" s="1"/>
  <c r="V103" i="13"/>
  <c r="J201" i="2" s="1"/>
  <c r="V94" i="13"/>
  <c r="J192" i="2" s="1"/>
  <c r="J38" i="2"/>
  <c r="J30" i="2"/>
  <c r="J27" i="2"/>
  <c r="J22" i="2"/>
  <c r="J32" i="2"/>
  <c r="V92" i="13"/>
  <c r="J190" i="2" s="1"/>
  <c r="V76" i="3"/>
  <c r="J74" i="2" s="1"/>
  <c r="V73" i="3"/>
  <c r="J71" i="2" s="1"/>
  <c r="V65" i="3"/>
  <c r="J63" i="2" s="1"/>
  <c r="J55" i="2"/>
  <c r="J47" i="2"/>
  <c r="J31" i="2"/>
  <c r="J23" i="2"/>
  <c r="E8" i="2"/>
  <c r="M8" i="2" s="1"/>
  <c r="E12" i="2"/>
  <c r="M12" i="2" s="1"/>
  <c r="J17" i="2"/>
  <c r="E20" i="2"/>
  <c r="M20" i="2" s="1"/>
  <c r="E23" i="2"/>
  <c r="M23" i="2" s="1"/>
  <c r="E26" i="2"/>
  <c r="M26" i="2" s="1"/>
  <c r="E28" i="2"/>
  <c r="M28" i="2" s="1"/>
  <c r="J37" i="2"/>
  <c r="E3" i="2"/>
  <c r="M3" i="2" s="1"/>
  <c r="E5" i="2"/>
  <c r="M5" i="2" s="1"/>
  <c r="E6" i="2"/>
  <c r="M6" i="2" s="1"/>
  <c r="J8" i="2"/>
  <c r="J12" i="2"/>
  <c r="E19" i="2"/>
  <c r="M19" i="2" s="1"/>
  <c r="J25" i="2"/>
  <c r="J33" i="2"/>
  <c r="J41" i="2"/>
  <c r="C45" i="3"/>
  <c r="C47" i="3"/>
  <c r="J49" i="2"/>
  <c r="H111" i="14"/>
  <c r="G112" i="14" s="1"/>
  <c r="H111" i="13"/>
  <c r="F112" i="13" s="1"/>
  <c r="H111" i="3"/>
  <c r="H112" i="3" s="1"/>
  <c r="H111" i="15"/>
  <c r="H112" i="15" s="1"/>
  <c r="E2" i="2"/>
  <c r="M2" i="2" s="1"/>
  <c r="J7" i="2"/>
  <c r="E10" i="2"/>
  <c r="M10" i="2" s="1"/>
  <c r="J11" i="2"/>
  <c r="E14" i="2"/>
  <c r="M14" i="2" s="1"/>
  <c r="E15" i="2"/>
  <c r="M15" i="2" s="1"/>
  <c r="E16" i="2"/>
  <c r="M16" i="2" s="1"/>
  <c r="E17" i="2"/>
  <c r="M17" i="2" s="1"/>
  <c r="E18" i="2"/>
  <c r="M18" i="2" s="1"/>
  <c r="J19" i="2"/>
  <c r="E24" i="2"/>
  <c r="M24" i="2" s="1"/>
  <c r="E27" i="2"/>
  <c r="M27" i="2" s="1"/>
  <c r="E29" i="2"/>
  <c r="M29" i="2" s="1"/>
  <c r="E32" i="2"/>
  <c r="M32" i="2" s="1"/>
  <c r="E35" i="2"/>
  <c r="M35" i="2" s="1"/>
  <c r="E37" i="2"/>
  <c r="M37" i="2" s="1"/>
  <c r="E40" i="2"/>
  <c r="M40" i="2" s="1"/>
  <c r="E43" i="2"/>
  <c r="M43" i="2" s="1"/>
  <c r="E45" i="2"/>
  <c r="M45" i="2" s="1"/>
  <c r="C48" i="3"/>
  <c r="E48" i="2"/>
  <c r="M48" i="2" s="1"/>
  <c r="C51" i="3"/>
  <c r="E51" i="2"/>
  <c r="M51" i="2" s="1"/>
  <c r="E53" i="2"/>
  <c r="M53" i="2" s="1"/>
  <c r="C56" i="3"/>
  <c r="E56" i="2"/>
  <c r="M56" i="2" s="1"/>
  <c r="C59" i="3"/>
  <c r="B59" i="3" s="1"/>
  <c r="E59" i="2"/>
  <c r="M59" i="2" s="1"/>
  <c r="E61" i="2"/>
  <c r="M61" i="2" s="1"/>
  <c r="C64" i="3"/>
  <c r="E64" i="2"/>
  <c r="M64" i="2" s="1"/>
  <c r="C67" i="3"/>
  <c r="E67" i="2"/>
  <c r="M67" i="2" s="1"/>
  <c r="E69" i="2"/>
  <c r="M69" i="2" s="1"/>
  <c r="C72" i="3"/>
  <c r="E72" i="2"/>
  <c r="M72" i="2" s="1"/>
  <c r="C75" i="3"/>
  <c r="E75" i="2"/>
  <c r="M75" i="2" s="1"/>
  <c r="E77" i="2"/>
  <c r="M77" i="2" s="1"/>
  <c r="C80" i="3"/>
  <c r="C81" i="3"/>
  <c r="E80" i="2"/>
  <c r="M80" i="2" s="1"/>
  <c r="E93" i="2"/>
  <c r="M93" i="2" s="1"/>
  <c r="C96" i="3"/>
  <c r="C101" i="3"/>
  <c r="J14" i="2"/>
  <c r="J18" i="2"/>
  <c r="J2" i="2"/>
  <c r="J10" i="2"/>
  <c r="J15" i="2"/>
  <c r="E101" i="2"/>
  <c r="M101" i="2" s="1"/>
  <c r="C102" i="3"/>
  <c r="C100" i="3"/>
  <c r="B100" i="3" s="1"/>
  <c r="E97" i="2"/>
  <c r="M97" i="2" s="1"/>
  <c r="E95" i="2"/>
  <c r="M95" i="2" s="1"/>
  <c r="E92" i="2"/>
  <c r="M92" i="2" s="1"/>
  <c r="E90" i="2"/>
  <c r="M90" i="2" s="1"/>
  <c r="E87" i="2"/>
  <c r="M87" i="2" s="1"/>
  <c r="E84" i="2"/>
  <c r="M84" i="2" s="1"/>
  <c r="E82" i="2"/>
  <c r="M82" i="2" s="1"/>
  <c r="E79" i="2"/>
  <c r="M79" i="2" s="1"/>
  <c r="C103" i="3"/>
  <c r="E99" i="2"/>
  <c r="M99" i="2" s="1"/>
  <c r="C99" i="3"/>
  <c r="C97" i="3"/>
  <c r="B97" i="3" s="1"/>
  <c r="E94" i="2"/>
  <c r="M94" i="2" s="1"/>
  <c r="C94" i="3"/>
  <c r="B94" i="3" s="1"/>
  <c r="C92" i="3"/>
  <c r="E89" i="2"/>
  <c r="M89" i="2" s="1"/>
  <c r="C89" i="3"/>
  <c r="E86" i="2"/>
  <c r="M86" i="2" s="1"/>
  <c r="C86" i="3"/>
  <c r="C84" i="3"/>
  <c r="B84" i="3" s="1"/>
  <c r="E81" i="2"/>
  <c r="M81" i="2" s="1"/>
  <c r="E100" i="2"/>
  <c r="M100" i="2" s="1"/>
  <c r="E98" i="2"/>
  <c r="M98" i="2" s="1"/>
  <c r="C98" i="3"/>
  <c r="C95" i="3"/>
  <c r="B95" i="3" s="1"/>
  <c r="C93" i="3"/>
  <c r="C90" i="3"/>
  <c r="C87" i="3"/>
  <c r="B87" i="3" s="1"/>
  <c r="C85" i="3"/>
  <c r="C82" i="3"/>
  <c r="J9" i="2"/>
  <c r="J13" i="2"/>
  <c r="J21" i="2"/>
  <c r="J29" i="2"/>
  <c r="E31" i="2"/>
  <c r="M31" i="2" s="1"/>
  <c r="E34" i="2"/>
  <c r="M34" i="2" s="1"/>
  <c r="E36" i="2"/>
  <c r="M36" i="2" s="1"/>
  <c r="E39" i="2"/>
  <c r="M39" i="2" s="1"/>
  <c r="E42" i="2"/>
  <c r="M42" i="2" s="1"/>
  <c r="E44" i="2"/>
  <c r="M44" i="2" s="1"/>
  <c r="J45" i="2"/>
  <c r="E47" i="2"/>
  <c r="M47" i="2" s="1"/>
  <c r="E50" i="2"/>
  <c r="M50" i="2" s="1"/>
  <c r="E52" i="2"/>
  <c r="M52" i="2" s="1"/>
  <c r="J53" i="2"/>
  <c r="E55" i="2"/>
  <c r="M55" i="2" s="1"/>
  <c r="E58" i="2"/>
  <c r="M58" i="2" s="1"/>
  <c r="E60" i="2"/>
  <c r="M60" i="2" s="1"/>
  <c r="V63" i="3"/>
  <c r="J61" i="2" s="1"/>
  <c r="E63" i="2"/>
  <c r="M63" i="2" s="1"/>
  <c r="E66" i="2"/>
  <c r="M66" i="2" s="1"/>
  <c r="E68" i="2"/>
  <c r="M68" i="2" s="1"/>
  <c r="V71" i="3"/>
  <c r="J69" i="2" s="1"/>
  <c r="E71" i="2"/>
  <c r="M71" i="2" s="1"/>
  <c r="E74" i="2"/>
  <c r="M74" i="2" s="1"/>
  <c r="E76" i="2"/>
  <c r="M76" i="2" s="1"/>
  <c r="E83" i="2"/>
  <c r="M83" i="2" s="1"/>
  <c r="C91" i="3"/>
  <c r="E96" i="2"/>
  <c r="M96" i="2" s="1"/>
  <c r="V103" i="3"/>
  <c r="J101" i="2" s="1"/>
  <c r="J16" i="2"/>
  <c r="E4" i="2"/>
  <c r="M4" i="2" s="1"/>
  <c r="M7" i="2"/>
  <c r="E11" i="2"/>
  <c r="M11" i="2" s="1"/>
  <c r="J20" i="2"/>
  <c r="C50" i="3"/>
  <c r="C53" i="3"/>
  <c r="C55" i="3"/>
  <c r="C58" i="3"/>
  <c r="V59" i="3"/>
  <c r="J57" i="2" s="1"/>
  <c r="C61" i="3"/>
  <c r="C63" i="3"/>
  <c r="C66" i="3"/>
  <c r="V67" i="3"/>
  <c r="J65" i="2" s="1"/>
  <c r="C69" i="3"/>
  <c r="C71" i="3"/>
  <c r="C74" i="3"/>
  <c r="B74" i="3" s="1"/>
  <c r="V75" i="3"/>
  <c r="J73" i="2" s="1"/>
  <c r="C77" i="3"/>
  <c r="C79" i="3"/>
  <c r="C83" i="3"/>
  <c r="E88" i="2"/>
  <c r="M88" i="2" s="1"/>
  <c r="V99" i="3"/>
  <c r="J97" i="2" s="1"/>
  <c r="V83" i="3"/>
  <c r="J81" i="2" s="1"/>
  <c r="V91" i="3"/>
  <c r="J89" i="2" s="1"/>
  <c r="T8" i="11"/>
  <c r="R6" i="21" s="1"/>
  <c r="V79" i="3"/>
  <c r="J77" i="2" s="1"/>
  <c r="V87" i="3"/>
  <c r="J85" i="2" s="1"/>
  <c r="V95" i="3"/>
  <c r="J93" i="2" s="1"/>
  <c r="T36" i="11"/>
  <c r="R34" i="21" s="1"/>
  <c r="T22" i="11"/>
  <c r="R20" i="21" s="1"/>
  <c r="T42" i="11"/>
  <c r="R40" i="21" s="1"/>
  <c r="T46" i="11"/>
  <c r="R44" i="21" s="1"/>
  <c r="T174" i="11"/>
  <c r="R172" i="21" s="1"/>
  <c r="T190" i="11"/>
  <c r="R188" i="21" s="1"/>
  <c r="T120" i="22"/>
  <c r="R318" i="21" s="1"/>
  <c r="T168" i="22"/>
  <c r="R366" i="21" s="1"/>
  <c r="T196" i="22"/>
  <c r="R394" i="21" s="1"/>
  <c r="T110" i="11"/>
  <c r="R108" i="21" s="1"/>
  <c r="T126" i="11"/>
  <c r="R124" i="21" s="1"/>
  <c r="T154" i="11"/>
  <c r="R152" i="21" s="1"/>
  <c r="T162" i="11"/>
  <c r="R160" i="21" s="1"/>
  <c r="T186" i="11"/>
  <c r="R184" i="21" s="1"/>
  <c r="T40" i="22"/>
  <c r="R238" i="21" s="1"/>
  <c r="T42" i="22"/>
  <c r="R240" i="21" s="1"/>
  <c r="T154" i="22"/>
  <c r="R352" i="21" s="1"/>
  <c r="T114" i="11"/>
  <c r="R112" i="21" s="1"/>
  <c r="T24" i="22"/>
  <c r="R222" i="21" s="1"/>
  <c r="H112" i="13"/>
  <c r="H112" i="14"/>
  <c r="T6" i="11"/>
  <c r="R4" i="21" s="1"/>
  <c r="T86" i="11"/>
  <c r="R84" i="21" s="1"/>
  <c r="T106" i="11"/>
  <c r="R104" i="21" s="1"/>
  <c r="T142" i="11"/>
  <c r="R140" i="21" s="1"/>
  <c r="T150" i="11"/>
  <c r="R148" i="21" s="1"/>
  <c r="T170" i="11"/>
  <c r="R168" i="21" s="1"/>
  <c r="T198" i="11"/>
  <c r="R196" i="21" s="1"/>
  <c r="T12" i="22"/>
  <c r="R210" i="21" s="1"/>
  <c r="T64" i="22"/>
  <c r="R262" i="21" s="1"/>
  <c r="T12" i="11"/>
  <c r="R10" i="21" s="1"/>
  <c r="T14" i="11"/>
  <c r="R12" i="21" s="1"/>
  <c r="T54" i="11"/>
  <c r="R52" i="21" s="1"/>
  <c r="T76" i="11"/>
  <c r="R74" i="21" s="1"/>
  <c r="T78" i="11"/>
  <c r="R76" i="21" s="1"/>
  <c r="T166" i="11"/>
  <c r="R164" i="21" s="1"/>
  <c r="T118" i="11"/>
  <c r="R116" i="21" s="1"/>
  <c r="T182" i="11"/>
  <c r="R180" i="21" s="1"/>
  <c r="T90" i="22"/>
  <c r="R288" i="21" s="1"/>
  <c r="T106" i="22"/>
  <c r="R304" i="21" s="1"/>
  <c r="T128" i="22"/>
  <c r="R326" i="21" s="1"/>
  <c r="T136" i="22"/>
  <c r="R334" i="21" s="1"/>
  <c r="T192" i="22"/>
  <c r="R390" i="21" s="1"/>
  <c r="T200" i="22"/>
  <c r="R398" i="21" s="1"/>
  <c r="T72" i="22"/>
  <c r="R270" i="21" s="1"/>
  <c r="T80" i="22"/>
  <c r="R278" i="21" s="1"/>
  <c r="T88" i="22"/>
  <c r="R286" i="21" s="1"/>
  <c r="T96" i="22"/>
  <c r="R294" i="21" s="1"/>
  <c r="T152" i="22"/>
  <c r="R350" i="21" s="1"/>
  <c r="T38" i="11"/>
  <c r="R36" i="21" s="1"/>
  <c r="AL52" i="11"/>
  <c r="Q52" i="11" s="1"/>
  <c r="P50" i="21" s="1"/>
  <c r="T70" i="11"/>
  <c r="R68" i="21" s="1"/>
  <c r="T90" i="11"/>
  <c r="R88" i="21" s="1"/>
  <c r="T102" i="11"/>
  <c r="R100" i="21" s="1"/>
  <c r="T148" i="11"/>
  <c r="R146" i="21" s="1"/>
  <c r="T4" i="22"/>
  <c r="R202" i="21" s="1"/>
  <c r="T150" i="22"/>
  <c r="R348" i="21" s="1"/>
  <c r="T26" i="11"/>
  <c r="R24" i="21" s="1"/>
  <c r="T62" i="11"/>
  <c r="R60" i="21" s="1"/>
  <c r="T82" i="11"/>
  <c r="R80" i="21" s="1"/>
  <c r="T94" i="11"/>
  <c r="R92" i="21" s="1"/>
  <c r="T16" i="22"/>
  <c r="R214" i="21" s="1"/>
  <c r="T32" i="22"/>
  <c r="R230" i="21" s="1"/>
  <c r="T30" i="11"/>
  <c r="R28" i="21" s="1"/>
  <c r="T8" i="22"/>
  <c r="R206" i="21" s="1"/>
  <c r="T48" i="22"/>
  <c r="R246" i="21" s="1"/>
  <c r="T56" i="22"/>
  <c r="R254" i="21" s="1"/>
  <c r="T56" i="11"/>
  <c r="R54" i="21" s="1"/>
  <c r="T176" i="11"/>
  <c r="R174" i="21" s="1"/>
  <c r="T22" i="22"/>
  <c r="R220" i="21" s="1"/>
  <c r="T26" i="22"/>
  <c r="R224" i="21" s="1"/>
  <c r="T114" i="22"/>
  <c r="R312" i="21" s="1"/>
  <c r="T146" i="22"/>
  <c r="R344" i="21" s="1"/>
  <c r="O78" i="22"/>
  <c r="N276" i="21" s="1"/>
  <c r="O80" i="22"/>
  <c r="N278" i="21" s="1"/>
  <c r="O88" i="22"/>
  <c r="N286" i="21" s="1"/>
  <c r="O92" i="22"/>
  <c r="N290" i="21" s="1"/>
  <c r="U116" i="3"/>
  <c r="U113" i="3"/>
  <c r="F7" i="3"/>
  <c r="F5" i="2" s="1"/>
  <c r="F8" i="3"/>
  <c r="F6" i="2" s="1"/>
  <c r="U118" i="3"/>
  <c r="F10" i="3"/>
  <c r="F8" i="2" s="1"/>
  <c r="F13" i="3"/>
  <c r="F11" i="2" s="1"/>
  <c r="F20" i="3"/>
  <c r="F18" i="2" s="1"/>
  <c r="U212" i="3"/>
  <c r="U117" i="3"/>
  <c r="U121" i="3"/>
  <c r="U114" i="3"/>
  <c r="U119" i="3"/>
  <c r="U122" i="3"/>
  <c r="U131" i="3"/>
  <c r="U139" i="3"/>
  <c r="U159" i="3"/>
  <c r="U187" i="3"/>
  <c r="U211" i="3"/>
  <c r="U135" i="3"/>
  <c r="U151" i="3"/>
  <c r="U163" i="3"/>
  <c r="U191" i="3"/>
  <c r="U120" i="3"/>
  <c r="U124" i="3"/>
  <c r="U126" i="3"/>
  <c r="U128" i="3"/>
  <c r="U134" i="3"/>
  <c r="U138" i="3"/>
  <c r="U142" i="3"/>
  <c r="U146" i="3"/>
  <c r="U150" i="3"/>
  <c r="U154" i="3"/>
  <c r="U158" i="3"/>
  <c r="U162" i="3"/>
  <c r="U166" i="3"/>
  <c r="U170" i="3"/>
  <c r="U174" i="3"/>
  <c r="U178" i="3"/>
  <c r="U182" i="3"/>
  <c r="U186" i="3"/>
  <c r="U190" i="3"/>
  <c r="U194" i="3"/>
  <c r="U198" i="3"/>
  <c r="U202" i="3"/>
  <c r="U206" i="3"/>
  <c r="U210" i="3"/>
  <c r="U147" i="3"/>
  <c r="U155" i="3"/>
  <c r="U171" i="3"/>
  <c r="U175" i="3"/>
  <c r="U183" i="3"/>
  <c r="U195" i="3"/>
  <c r="U207" i="3"/>
  <c r="U123" i="3"/>
  <c r="U129" i="3"/>
  <c r="U130" i="3"/>
  <c r="U133" i="3"/>
  <c r="U137" i="3"/>
  <c r="U141" i="3"/>
  <c r="U145" i="3"/>
  <c r="U149" i="3"/>
  <c r="U153" i="3"/>
  <c r="U157" i="3"/>
  <c r="U161" i="3"/>
  <c r="U165" i="3"/>
  <c r="U169" i="3"/>
  <c r="U173" i="3"/>
  <c r="U177" i="3"/>
  <c r="U181" i="3"/>
  <c r="U185" i="3"/>
  <c r="U189" i="3"/>
  <c r="U193" i="3"/>
  <c r="U197" i="3"/>
  <c r="U201" i="3"/>
  <c r="U205" i="3"/>
  <c r="U209" i="3"/>
  <c r="U143" i="3"/>
  <c r="U167" i="3"/>
  <c r="U179" i="3"/>
  <c r="U199" i="3"/>
  <c r="U203" i="3"/>
  <c r="U125" i="3"/>
  <c r="U127" i="3"/>
  <c r="U132" i="3"/>
  <c r="U136" i="3"/>
  <c r="U140" i="3"/>
  <c r="U144" i="3"/>
  <c r="U148" i="3"/>
  <c r="U152" i="3"/>
  <c r="U156" i="3"/>
  <c r="U160" i="3"/>
  <c r="U164" i="3"/>
  <c r="U168" i="3"/>
  <c r="U172" i="3"/>
  <c r="U176" i="3"/>
  <c r="U180" i="3"/>
  <c r="U184" i="3"/>
  <c r="U188" i="3"/>
  <c r="U192" i="3"/>
  <c r="U196" i="3"/>
  <c r="U200" i="3"/>
  <c r="U204" i="3"/>
  <c r="U208" i="3"/>
  <c r="B95" i="31"/>
  <c r="B93" i="31"/>
  <c r="AT11" i="1"/>
  <c r="B99" i="31"/>
  <c r="B66" i="25"/>
  <c r="B75" i="31"/>
  <c r="B62" i="31"/>
  <c r="B65" i="31"/>
  <c r="B97" i="25"/>
  <c r="AW9" i="1"/>
  <c r="AS13" i="1"/>
  <c r="AT10" i="1"/>
  <c r="B64" i="25"/>
  <c r="AV5" i="1"/>
  <c r="AW13" i="1"/>
  <c r="B96" i="31"/>
  <c r="AU7" i="1"/>
  <c r="AW8" i="1"/>
  <c r="AW5" i="1"/>
  <c r="AX11" i="1"/>
  <c r="B85" i="31"/>
  <c r="B89" i="31"/>
  <c r="AW7" i="1"/>
  <c r="AS7" i="1"/>
  <c r="B98" i="25"/>
  <c r="B81" i="25"/>
  <c r="AW4" i="1"/>
  <c r="AW6" i="1"/>
  <c r="B94" i="31"/>
  <c r="AT7" i="1"/>
  <c r="B60" i="25"/>
  <c r="AU10" i="1"/>
  <c r="Y209" i="22"/>
  <c r="B70" i="31"/>
  <c r="AT12" i="1"/>
  <c r="B94" i="25"/>
  <c r="AS5" i="1"/>
  <c r="B61" i="25"/>
  <c r="AU9" i="1"/>
  <c r="B78" i="25"/>
  <c r="B79" i="31"/>
  <c r="AU5" i="1"/>
  <c r="B96" i="25"/>
  <c r="B67" i="25"/>
  <c r="AT9" i="1"/>
  <c r="AV6" i="1"/>
  <c r="B91" i="25"/>
  <c r="B87" i="31"/>
  <c r="B74" i="31"/>
  <c r="B78" i="31"/>
  <c r="AU11" i="1"/>
  <c r="B71" i="25"/>
  <c r="B81" i="31"/>
  <c r="B89" i="25"/>
  <c r="AU13" i="1"/>
  <c r="B72" i="31"/>
  <c r="AX9" i="1"/>
  <c r="B86" i="31"/>
  <c r="AT6" i="1"/>
  <c r="B58" i="25"/>
  <c r="AW10" i="1"/>
  <c r="B99" i="25"/>
  <c r="AS6" i="1"/>
  <c r="AU4" i="1"/>
  <c r="B82" i="25"/>
  <c r="B66" i="31"/>
  <c r="B90" i="25"/>
  <c r="B59" i="25"/>
  <c r="AX5" i="1"/>
  <c r="B57" i="25"/>
  <c r="AS8" i="1"/>
  <c r="AT4" i="1"/>
  <c r="B82" i="31"/>
  <c r="B63" i="31"/>
  <c r="B91" i="31"/>
  <c r="B74" i="25"/>
  <c r="B87" i="25"/>
  <c r="B84" i="31"/>
  <c r="AV13" i="1"/>
  <c r="B76" i="25"/>
  <c r="AV7" i="1"/>
  <c r="B57" i="31"/>
  <c r="B88" i="31"/>
  <c r="B61" i="31"/>
  <c r="B69" i="25"/>
  <c r="B73" i="31"/>
  <c r="B72" i="25"/>
  <c r="B93" i="25"/>
  <c r="B68" i="25"/>
  <c r="AX6" i="1"/>
  <c r="B95" i="25"/>
  <c r="B75" i="25"/>
  <c r="B58" i="31"/>
  <c r="AS10" i="1"/>
  <c r="B84" i="25"/>
  <c r="AT5" i="1"/>
  <c r="AS9" i="1"/>
  <c r="B80" i="25"/>
  <c r="B64" i="31"/>
  <c r="B80" i="31"/>
  <c r="B77" i="31"/>
  <c r="B83" i="25"/>
  <c r="AV10" i="1"/>
  <c r="AS11" i="1"/>
  <c r="B60" i="31"/>
  <c r="AT8" i="1"/>
  <c r="B69" i="31"/>
  <c r="AX13" i="1"/>
  <c r="B79" i="25"/>
  <c r="AW11" i="1"/>
  <c r="Y209" i="11"/>
  <c r="AS4" i="1"/>
  <c r="B86" i="25"/>
  <c r="AV11" i="1"/>
  <c r="B70" i="25"/>
  <c r="B76" i="31"/>
  <c r="B67" i="31"/>
  <c r="B90" i="31"/>
  <c r="B83" i="31"/>
  <c r="B97" i="31"/>
  <c r="B62" i="25"/>
  <c r="AS12" i="1"/>
  <c r="AX10" i="1"/>
  <c r="AX4" i="1"/>
  <c r="AX12" i="1"/>
  <c r="B100" i="25"/>
  <c r="B92" i="25"/>
  <c r="AU6" i="1"/>
  <c r="B71" i="31"/>
  <c r="AV12" i="1"/>
  <c r="B92" i="31"/>
  <c r="AX7" i="1"/>
  <c r="B98" i="31"/>
  <c r="B85" i="25"/>
  <c r="B73" i="25"/>
  <c r="B77" i="25"/>
  <c r="B65" i="25"/>
  <c r="AV4" i="1"/>
  <c r="B100" i="31"/>
  <c r="AX8" i="1"/>
  <c r="AU8" i="1"/>
  <c r="AV9" i="1"/>
  <c r="AU12" i="1"/>
  <c r="AJ28" i="1"/>
  <c r="B68" i="31"/>
  <c r="AV8" i="1"/>
  <c r="AW12" i="1"/>
  <c r="B63" i="25"/>
  <c r="B59" i="31"/>
  <c r="B88" i="25"/>
  <c r="AT13" i="1"/>
  <c r="G112" i="13" l="1"/>
  <c r="T92" i="11"/>
  <c r="R90" i="21" s="1"/>
  <c r="T60" i="11"/>
  <c r="R58" i="21" s="1"/>
  <c r="T44" i="11"/>
  <c r="R42" i="21" s="1"/>
  <c r="T28" i="11"/>
  <c r="R26" i="21" s="1"/>
  <c r="T100" i="22"/>
  <c r="R298" i="21" s="1"/>
  <c r="T84" i="22"/>
  <c r="R282" i="21" s="1"/>
  <c r="T68" i="22"/>
  <c r="R266" i="21" s="1"/>
  <c r="T52" i="22"/>
  <c r="R250" i="21" s="1"/>
  <c r="T36" i="22"/>
  <c r="R234" i="21" s="1"/>
  <c r="T20" i="22"/>
  <c r="R218" i="21" s="1"/>
  <c r="T74" i="11"/>
  <c r="R72" i="21" s="1"/>
  <c r="T58" i="11"/>
  <c r="R56" i="21" s="1"/>
  <c r="T10" i="11"/>
  <c r="R8" i="21" s="1"/>
  <c r="T188" i="22"/>
  <c r="R386" i="21" s="1"/>
  <c r="T172" i="22"/>
  <c r="R370" i="21" s="1"/>
  <c r="T156" i="22"/>
  <c r="R354" i="21" s="1"/>
  <c r="T140" i="22"/>
  <c r="R338" i="21" s="1"/>
  <c r="T108" i="22"/>
  <c r="R306" i="21" s="1"/>
  <c r="T74" i="22"/>
  <c r="R272" i="21" s="1"/>
  <c r="T58" i="22"/>
  <c r="R256" i="21" s="1"/>
  <c r="T10" i="22"/>
  <c r="R208" i="21" s="1"/>
  <c r="T88" i="11"/>
  <c r="R86" i="21" s="1"/>
  <c r="T72" i="11"/>
  <c r="R70" i="21" s="1"/>
  <c r="T40" i="11"/>
  <c r="R38" i="21" s="1"/>
  <c r="T24" i="11"/>
  <c r="R22" i="21" s="1"/>
  <c r="T112" i="22"/>
  <c r="R310" i="21" s="1"/>
  <c r="T202" i="22"/>
  <c r="R400" i="21" s="1"/>
  <c r="T176" i="22"/>
  <c r="R374" i="21" s="1"/>
  <c r="AL24" i="11"/>
  <c r="Q24" i="11" s="1"/>
  <c r="P22" i="21" s="1"/>
  <c r="AL50" i="11"/>
  <c r="Q50" i="11" s="1"/>
  <c r="P48" i="21" s="1"/>
  <c r="AL66" i="22"/>
  <c r="Q66" i="22" s="1"/>
  <c r="P264" i="21" s="1"/>
  <c r="T100" i="11"/>
  <c r="R98" i="21" s="1"/>
  <c r="T84" i="11"/>
  <c r="R82" i="21" s="1"/>
  <c r="T68" i="11"/>
  <c r="R66" i="21" s="1"/>
  <c r="T52" i="11"/>
  <c r="R50" i="21" s="1"/>
  <c r="T20" i="11"/>
  <c r="R18" i="21" s="1"/>
  <c r="T4" i="11"/>
  <c r="R2" i="21" s="1"/>
  <c r="T92" i="22"/>
  <c r="R290" i="21" s="1"/>
  <c r="T76" i="22"/>
  <c r="R274" i="21" s="1"/>
  <c r="T44" i="22"/>
  <c r="R242" i="21" s="1"/>
  <c r="T28" i="22"/>
  <c r="R226" i="21" s="1"/>
  <c r="T98" i="11"/>
  <c r="R96" i="21" s="1"/>
  <c r="T66" i="11"/>
  <c r="R64" i="21" s="1"/>
  <c r="T50" i="11"/>
  <c r="R48" i="21" s="1"/>
  <c r="T34" i="11"/>
  <c r="R32" i="21" s="1"/>
  <c r="T18" i="11"/>
  <c r="R16" i="21" s="1"/>
  <c r="T180" i="22"/>
  <c r="R378" i="21" s="1"/>
  <c r="T164" i="22"/>
  <c r="R362" i="21" s="1"/>
  <c r="T148" i="22"/>
  <c r="R346" i="21" s="1"/>
  <c r="T132" i="22"/>
  <c r="R330" i="21" s="1"/>
  <c r="T116" i="22"/>
  <c r="R314" i="21" s="1"/>
  <c r="T98" i="22"/>
  <c r="R296" i="21" s="1"/>
  <c r="T82" i="22"/>
  <c r="R280" i="21" s="1"/>
  <c r="T50" i="22"/>
  <c r="R248" i="21" s="1"/>
  <c r="T34" i="22"/>
  <c r="R232" i="21" s="1"/>
  <c r="T18" i="22"/>
  <c r="R216" i="21" s="1"/>
  <c r="V113" i="13"/>
  <c r="T144" i="22"/>
  <c r="R342" i="21" s="1"/>
  <c r="B77" i="3"/>
  <c r="K75" i="2" s="1"/>
  <c r="B75" i="2" s="1"/>
  <c r="C75" i="2" s="1"/>
  <c r="B92" i="3"/>
  <c r="K90" i="2" s="1"/>
  <c r="B90" i="2" s="1"/>
  <c r="C90" i="2" s="1"/>
  <c r="B60" i="3"/>
  <c r="K58" i="2" s="1"/>
  <c r="B58" i="2" s="1"/>
  <c r="C58" i="2" s="1"/>
  <c r="B79" i="3"/>
  <c r="K77" i="2" s="1"/>
  <c r="B77" i="2" s="1"/>
  <c r="C77" i="2" s="1"/>
  <c r="B63" i="3"/>
  <c r="K61" i="2" s="1"/>
  <c r="B61" i="2" s="1"/>
  <c r="C61" i="2" s="1"/>
  <c r="V114" i="14"/>
  <c r="B61" i="3"/>
  <c r="K59" i="2" s="1"/>
  <c r="B59" i="2" s="1"/>
  <c r="C59" i="2" s="1"/>
  <c r="B90" i="3"/>
  <c r="K88" i="2" s="1"/>
  <c r="B88" i="2" s="1"/>
  <c r="C88" i="2" s="1"/>
  <c r="B101" i="3"/>
  <c r="K99" i="2" s="1"/>
  <c r="B99" i="2" s="1"/>
  <c r="C99" i="2" s="1"/>
  <c r="B65" i="3"/>
  <c r="K63" i="2" s="1"/>
  <c r="B63" i="2" s="1"/>
  <c r="C63" i="2" s="1"/>
  <c r="B72" i="3"/>
  <c r="K70" i="2" s="1"/>
  <c r="B70" i="2" s="1"/>
  <c r="C70" i="2" s="1"/>
  <c r="B69" i="3"/>
  <c r="K67" i="2" s="1"/>
  <c r="B67" i="2" s="1"/>
  <c r="C67" i="2" s="1"/>
  <c r="B91" i="3"/>
  <c r="K89" i="2" s="1"/>
  <c r="B89" i="2" s="1"/>
  <c r="C89" i="2" s="1"/>
  <c r="B75" i="3"/>
  <c r="K73" i="2" s="1"/>
  <c r="B73" i="2" s="1"/>
  <c r="C73" i="2" s="1"/>
  <c r="K92" i="2"/>
  <c r="B92" i="2" s="1"/>
  <c r="C92" i="2" s="1"/>
  <c r="AK222" i="11"/>
  <c r="AL222" i="11" s="1"/>
  <c r="O66" i="22"/>
  <c r="N264" i="21" s="1"/>
  <c r="K72" i="2"/>
  <c r="B72" i="2" s="1"/>
  <c r="C72" i="2" s="1"/>
  <c r="K93" i="2"/>
  <c r="B93" i="2" s="1"/>
  <c r="C93" i="2" s="1"/>
  <c r="K60" i="2"/>
  <c r="B60" i="2" s="1"/>
  <c r="C60" i="2" s="1"/>
  <c r="K76" i="2"/>
  <c r="B76" i="2" s="1"/>
  <c r="C76" i="2" s="1"/>
  <c r="K86" i="2"/>
  <c r="B86" i="2" s="1"/>
  <c r="C86" i="2" s="1"/>
  <c r="B102" i="3"/>
  <c r="K100" i="2" s="1"/>
  <c r="B100" i="2" s="1"/>
  <c r="C100" i="2" s="1"/>
  <c r="B86" i="3"/>
  <c r="K84" i="2" s="1"/>
  <c r="B84" i="2" s="1"/>
  <c r="C84" i="2" s="1"/>
  <c r="B93" i="3"/>
  <c r="K91" i="2" s="1"/>
  <c r="B91" i="2" s="1"/>
  <c r="C91" i="2" s="1"/>
  <c r="B89" i="3"/>
  <c r="K87" i="2" s="1"/>
  <c r="B87" i="2" s="1"/>
  <c r="C87" i="2" s="1"/>
  <c r="B103" i="3"/>
  <c r="K101" i="2" s="1"/>
  <c r="B101" i="2" s="1"/>
  <c r="C101" i="2" s="1"/>
  <c r="B71" i="3"/>
  <c r="K69" i="2" s="1"/>
  <c r="B69" i="2" s="1"/>
  <c r="C69" i="2" s="1"/>
  <c r="K66" i="2"/>
  <c r="B66" i="2" s="1"/>
  <c r="C66" i="2" s="1"/>
  <c r="K57" i="2"/>
  <c r="B57" i="2" s="1"/>
  <c r="C57" i="2" s="1"/>
  <c r="AL44" i="22"/>
  <c r="Q44" i="22" s="1"/>
  <c r="P242" i="21" s="1"/>
  <c r="K85" i="2"/>
  <c r="B85" i="2" s="1"/>
  <c r="C85" i="2" s="1"/>
  <c r="K82" i="2"/>
  <c r="B82" i="2" s="1"/>
  <c r="C82" i="2" s="1"/>
  <c r="K95" i="2"/>
  <c r="B95" i="2" s="1"/>
  <c r="C95" i="2" s="1"/>
  <c r="K98" i="2"/>
  <c r="B98" i="2" s="1"/>
  <c r="C98" i="2" s="1"/>
  <c r="AK397" i="22"/>
  <c r="AL397" i="22" s="1"/>
  <c r="AK381" i="22"/>
  <c r="AL381" i="22" s="1"/>
  <c r="AK365" i="22"/>
  <c r="AL365" i="22" s="1"/>
  <c r="AK349" i="22"/>
  <c r="AL349" i="22" s="1"/>
  <c r="AK338" i="22"/>
  <c r="AL338" i="22" s="1"/>
  <c r="AK322" i="22"/>
  <c r="AL322" i="22" s="1"/>
  <c r="AK398" i="22"/>
  <c r="AL398" i="22" s="1"/>
  <c r="AK382" i="22"/>
  <c r="AL382" i="22" s="1"/>
  <c r="AK366" i="22"/>
  <c r="AL366" i="22" s="1"/>
  <c r="AK350" i="22"/>
  <c r="AL350" i="22" s="1"/>
  <c r="AK411" i="22"/>
  <c r="AL411" i="22" s="1"/>
  <c r="AK395" i="22"/>
  <c r="AL395" i="22" s="1"/>
  <c r="AK379" i="22"/>
  <c r="AL379" i="22" s="1"/>
  <c r="AK363" i="22"/>
  <c r="AL363" i="22" s="1"/>
  <c r="AK347" i="22"/>
  <c r="AL347" i="22" s="1"/>
  <c r="AK331" i="22"/>
  <c r="AL331" i="22" s="1"/>
  <c r="AK316" i="22"/>
  <c r="AL316" i="22" s="1"/>
  <c r="AK300" i="22"/>
  <c r="AL300" i="22" s="1"/>
  <c r="AK406" i="22"/>
  <c r="AL406" i="22" s="1"/>
  <c r="AK390" i="22"/>
  <c r="AL390" i="22" s="1"/>
  <c r="AK227" i="22"/>
  <c r="AL227" i="22" s="1"/>
  <c r="AK400" i="11"/>
  <c r="AL400" i="11" s="1"/>
  <c r="AK384" i="11"/>
  <c r="AL384" i="11" s="1"/>
  <c r="AK368" i="11"/>
  <c r="AL368" i="11" s="1"/>
  <c r="AK352" i="11"/>
  <c r="AL352" i="11" s="1"/>
  <c r="AK336" i="11"/>
  <c r="AL336" i="11" s="1"/>
  <c r="AK320" i="11"/>
  <c r="AL320" i="11" s="1"/>
  <c r="AK304" i="11"/>
  <c r="AL304" i="11" s="1"/>
  <c r="T80" i="11"/>
  <c r="R78" i="21" s="1"/>
  <c r="T48" i="11"/>
  <c r="R46" i="21" s="1"/>
  <c r="T16" i="11"/>
  <c r="R14" i="21" s="1"/>
  <c r="V210" i="15"/>
  <c r="K71" i="2"/>
  <c r="B71" i="2" s="1"/>
  <c r="C71" i="2" s="1"/>
  <c r="B98" i="3"/>
  <c r="K96" i="2" s="1"/>
  <c r="B96" i="2" s="1"/>
  <c r="C96" i="2" s="1"/>
  <c r="B82" i="3"/>
  <c r="K80" i="2" s="1"/>
  <c r="B80" i="2" s="1"/>
  <c r="C80" i="2" s="1"/>
  <c r="B66" i="3"/>
  <c r="K64" i="2" s="1"/>
  <c r="B64" i="2" s="1"/>
  <c r="C64" i="2" s="1"/>
  <c r="B85" i="3"/>
  <c r="K83" i="2" s="1"/>
  <c r="B83" i="2" s="1"/>
  <c r="C83" i="2" s="1"/>
  <c r="B96" i="3"/>
  <c r="K94" i="2" s="1"/>
  <c r="B94" i="2" s="1"/>
  <c r="C94" i="2" s="1"/>
  <c r="B80" i="3"/>
  <c r="K78" i="2" s="1"/>
  <c r="B78" i="2" s="1"/>
  <c r="C78" i="2" s="1"/>
  <c r="B64" i="3"/>
  <c r="K62" i="2" s="1"/>
  <c r="B62" i="2" s="1"/>
  <c r="C62" i="2" s="1"/>
  <c r="B81" i="3"/>
  <c r="K79" i="2" s="1"/>
  <c r="B79" i="2" s="1"/>
  <c r="C79" i="2" s="1"/>
  <c r="B99" i="3"/>
  <c r="K97" i="2" s="1"/>
  <c r="B97" i="2" s="1"/>
  <c r="C97" i="2" s="1"/>
  <c r="B83" i="3"/>
  <c r="K81" i="2" s="1"/>
  <c r="B81" i="2" s="1"/>
  <c r="C81" i="2" s="1"/>
  <c r="B67" i="3"/>
  <c r="K65" i="2" s="1"/>
  <c r="B65" i="2" s="1"/>
  <c r="C65" i="2" s="1"/>
  <c r="B50" i="3"/>
  <c r="K48" i="2" s="1"/>
  <c r="B48" i="2" s="1"/>
  <c r="C48" i="2" s="1"/>
  <c r="B47" i="3"/>
  <c r="K45" i="2" s="1"/>
  <c r="B45" i="2" s="1"/>
  <c r="C45" i="2" s="1"/>
  <c r="B52" i="3"/>
  <c r="K50" i="2" s="1"/>
  <c r="B50" i="2" s="1"/>
  <c r="C50" i="2" s="1"/>
  <c r="B58" i="3"/>
  <c r="K56" i="2" s="1"/>
  <c r="B56" i="2" s="1"/>
  <c r="C56" i="2" s="1"/>
  <c r="B51" i="3"/>
  <c r="K49" i="2" s="1"/>
  <c r="B49" i="2" s="1"/>
  <c r="C49" i="2" s="1"/>
  <c r="B45" i="3"/>
  <c r="K43" i="2" s="1"/>
  <c r="B43" i="2" s="1"/>
  <c r="C43" i="2" s="1"/>
  <c r="B54" i="3"/>
  <c r="K52" i="2" s="1"/>
  <c r="B52" i="2" s="1"/>
  <c r="C52" i="2" s="1"/>
  <c r="B46" i="3"/>
  <c r="K44" i="2" s="1"/>
  <c r="B44" i="2" s="1"/>
  <c r="C44" i="2" s="1"/>
  <c r="B55" i="3"/>
  <c r="K53" i="2" s="1"/>
  <c r="B53" i="2" s="1"/>
  <c r="C53" i="2" s="1"/>
  <c r="B56" i="3"/>
  <c r="K54" i="2" s="1"/>
  <c r="B54" i="2" s="1"/>
  <c r="C54" i="2" s="1"/>
  <c r="B53" i="3"/>
  <c r="K51" i="2" s="1"/>
  <c r="B51" i="2" s="1"/>
  <c r="C51" i="2" s="1"/>
  <c r="B48" i="3"/>
  <c r="K46" i="2" s="1"/>
  <c r="B46" i="2" s="1"/>
  <c r="C46" i="2" s="1"/>
  <c r="B49" i="3"/>
  <c r="K47" i="2" s="1"/>
  <c r="B47" i="2" s="1"/>
  <c r="C47" i="2" s="1"/>
  <c r="C38" i="3"/>
  <c r="B38" i="3" s="1"/>
  <c r="C28" i="3"/>
  <c r="B28" i="3" s="1"/>
  <c r="C33" i="3"/>
  <c r="B33" i="3" s="1"/>
  <c r="C27" i="3"/>
  <c r="B27" i="3" s="1"/>
  <c r="C40" i="3"/>
  <c r="B40" i="3" s="1"/>
  <c r="C19" i="3"/>
  <c r="B19" i="3" s="1"/>
  <c r="C31" i="3"/>
  <c r="B31" i="3" s="1"/>
  <c r="C22" i="3"/>
  <c r="B22" i="3" s="1"/>
  <c r="C14" i="3"/>
  <c r="B14" i="3" s="1"/>
  <c r="C12" i="3"/>
  <c r="B12" i="3" s="1"/>
  <c r="C4" i="3"/>
  <c r="B4" i="3" s="1"/>
  <c r="C6" i="3"/>
  <c r="B6" i="3" s="1"/>
  <c r="C29" i="3"/>
  <c r="B29" i="3" s="1"/>
  <c r="C11" i="3"/>
  <c r="B11" i="3" s="1"/>
  <c r="C25" i="3"/>
  <c r="B25" i="3" s="1"/>
  <c r="C30" i="3"/>
  <c r="B30" i="3" s="1"/>
  <c r="C35" i="3"/>
  <c r="B35" i="3" s="1"/>
  <c r="C34" i="3"/>
  <c r="B34" i="3" s="1"/>
  <c r="C20" i="3"/>
  <c r="B20" i="3" s="1"/>
  <c r="C15" i="3"/>
  <c r="B15" i="3" s="1"/>
  <c r="C9" i="3"/>
  <c r="B9" i="3" s="1"/>
  <c r="C10" i="3"/>
  <c r="B10" i="3" s="1"/>
  <c r="C26" i="3"/>
  <c r="B26" i="3" s="1"/>
  <c r="C23" i="3"/>
  <c r="B23" i="3" s="1"/>
  <c r="C7" i="3"/>
  <c r="B7" i="3" s="1"/>
  <c r="C41" i="3"/>
  <c r="B41" i="3" s="1"/>
  <c r="C18" i="3"/>
  <c r="B18" i="3" s="1"/>
  <c r="C32" i="3"/>
  <c r="B32" i="3" s="1"/>
  <c r="C17" i="3"/>
  <c r="B17" i="3" s="1"/>
  <c r="C16" i="3"/>
  <c r="B16" i="3" s="1"/>
  <c r="C8" i="3"/>
  <c r="B8" i="3" s="1"/>
  <c r="C36" i="3"/>
  <c r="B36" i="3" s="1"/>
  <c r="C24" i="3"/>
  <c r="B24" i="3" s="1"/>
  <c r="C43" i="3"/>
  <c r="B43" i="3" s="1"/>
  <c r="C39" i="3"/>
  <c r="B39" i="3" s="1"/>
  <c r="C13" i="3"/>
  <c r="B13" i="3" s="1"/>
  <c r="C5" i="3"/>
  <c r="B5" i="3" s="1"/>
  <c r="C37" i="3"/>
  <c r="B37" i="3" s="1"/>
  <c r="C42" i="3"/>
  <c r="B42" i="3" s="1"/>
  <c r="C21" i="3"/>
  <c r="B21" i="3" s="1"/>
  <c r="AK374" i="22"/>
  <c r="AL374" i="22" s="1"/>
  <c r="AK298" i="22"/>
  <c r="AL298" i="22" s="1"/>
  <c r="AK250" i="22"/>
  <c r="AL250" i="22" s="1"/>
  <c r="G112" i="3"/>
  <c r="AK396" i="22"/>
  <c r="AL396" i="22" s="1"/>
  <c r="AK380" i="22"/>
  <c r="AL380" i="22" s="1"/>
  <c r="AK364" i="22"/>
  <c r="AL364" i="22" s="1"/>
  <c r="AK348" i="22"/>
  <c r="AL348" i="22" s="1"/>
  <c r="AK335" i="22"/>
  <c r="AL335" i="22" s="1"/>
  <c r="AK407" i="22"/>
  <c r="AL407" i="22" s="1"/>
  <c r="AK391" i="22"/>
  <c r="AL391" i="22" s="1"/>
  <c r="AK375" i="22"/>
  <c r="AL375" i="22" s="1"/>
  <c r="AK359" i="22"/>
  <c r="AL359" i="22" s="1"/>
  <c r="AK344" i="22"/>
  <c r="AL344" i="22" s="1"/>
  <c r="AK405" i="22"/>
  <c r="AL405" i="22" s="1"/>
  <c r="AK389" i="22"/>
  <c r="AL389" i="22" s="1"/>
  <c r="AK373" i="22"/>
  <c r="AL373" i="22" s="1"/>
  <c r="AK357" i="22"/>
  <c r="AL357" i="22" s="1"/>
  <c r="AK342" i="22"/>
  <c r="AL342" i="22" s="1"/>
  <c r="AK326" i="22"/>
  <c r="AL326" i="22" s="1"/>
  <c r="AK312" i="22"/>
  <c r="AL312" i="22" s="1"/>
  <c r="AK296" i="22"/>
  <c r="AL296" i="22" s="1"/>
  <c r="AK399" i="22"/>
  <c r="AL399" i="22" s="1"/>
  <c r="AK383" i="22"/>
  <c r="AL383" i="22" s="1"/>
  <c r="AK367" i="22"/>
  <c r="AL367" i="22" s="1"/>
  <c r="AK351" i="22"/>
  <c r="AL351" i="22" s="1"/>
  <c r="AK270" i="22"/>
  <c r="AL270" i="22" s="1"/>
  <c r="AK340" i="22"/>
  <c r="AL340" i="22" s="1"/>
  <c r="AK324" i="22"/>
  <c r="AL324" i="22" s="1"/>
  <c r="AK310" i="22"/>
  <c r="AL310" i="22" s="1"/>
  <c r="AK294" i="22"/>
  <c r="AL294" i="22" s="1"/>
  <c r="AK286" i="22"/>
  <c r="AL286" i="22" s="1"/>
  <c r="AK271" i="22"/>
  <c r="AL271" i="22" s="1"/>
  <c r="AK255" i="22"/>
  <c r="AL255" i="22" s="1"/>
  <c r="AK239" i="22"/>
  <c r="AL239" i="22" s="1"/>
  <c r="AK221" i="22"/>
  <c r="AL221" i="22" s="1"/>
  <c r="AK317" i="22"/>
  <c r="AL317" i="22" s="1"/>
  <c r="AK301" i="22"/>
  <c r="AL301" i="22" s="1"/>
  <c r="AK281" i="22"/>
  <c r="AL281" i="22" s="1"/>
  <c r="AK249" i="22"/>
  <c r="AL249" i="22" s="1"/>
  <c r="AK217" i="22"/>
  <c r="AL217" i="22" s="1"/>
  <c r="AK412" i="22"/>
  <c r="AL412" i="22" s="1"/>
  <c r="AK315" i="22"/>
  <c r="AL315" i="22" s="1"/>
  <c r="AK299" i="22"/>
  <c r="AL299" i="22" s="1"/>
  <c r="AK258" i="22"/>
  <c r="AL258" i="22" s="1"/>
  <c r="AK396" i="11"/>
  <c r="AL396" i="11" s="1"/>
  <c r="AK380" i="11"/>
  <c r="AL380" i="11" s="1"/>
  <c r="AK364" i="11"/>
  <c r="AL364" i="11" s="1"/>
  <c r="AK348" i="11"/>
  <c r="AL348" i="11" s="1"/>
  <c r="AK332" i="11"/>
  <c r="AL332" i="11" s="1"/>
  <c r="AK316" i="11"/>
  <c r="AL316" i="11" s="1"/>
  <c r="AK300" i="11"/>
  <c r="AL300" i="11" s="1"/>
  <c r="AK284" i="11"/>
  <c r="AL284" i="11" s="1"/>
  <c r="AK268" i="11"/>
  <c r="AL268" i="11" s="1"/>
  <c r="AK252" i="11"/>
  <c r="AL252" i="11" s="1"/>
  <c r="AK236" i="11"/>
  <c r="AL236" i="11" s="1"/>
  <c r="AK220" i="11"/>
  <c r="AL220" i="11" s="1"/>
  <c r="V208" i="15"/>
  <c r="V200" i="15"/>
  <c r="V192" i="15"/>
  <c r="V184" i="15"/>
  <c r="V176" i="15"/>
  <c r="AK272" i="22"/>
  <c r="AL272" i="22" s="1"/>
  <c r="AK248" i="22"/>
  <c r="AL248" i="22" s="1"/>
  <c r="AK228" i="22"/>
  <c r="AL228" i="22" s="1"/>
  <c r="AK410" i="11"/>
  <c r="AL410" i="11" s="1"/>
  <c r="AK404" i="11"/>
  <c r="AL404" i="11" s="1"/>
  <c r="AK397" i="11"/>
  <c r="AL397" i="11" s="1"/>
  <c r="AK389" i="11"/>
  <c r="AL389" i="11" s="1"/>
  <c r="AK381" i="11"/>
  <c r="AL381" i="11" s="1"/>
  <c r="AK373" i="11"/>
  <c r="AL373" i="11" s="1"/>
  <c r="AK365" i="11"/>
  <c r="AL365" i="11" s="1"/>
  <c r="AK357" i="11"/>
  <c r="AL357" i="11" s="1"/>
  <c r="AK349" i="11"/>
  <c r="AL349" i="11" s="1"/>
  <c r="AK341" i="11"/>
  <c r="AL341" i="11" s="1"/>
  <c r="AK333" i="11"/>
  <c r="AL333" i="11" s="1"/>
  <c r="AK325" i="11"/>
  <c r="AL325" i="11" s="1"/>
  <c r="AK317" i="11"/>
  <c r="AL317" i="11" s="1"/>
  <c r="AK309" i="11"/>
  <c r="AL309" i="11" s="1"/>
  <c r="AK301" i="11"/>
  <c r="AL301" i="11" s="1"/>
  <c r="AK293" i="11"/>
  <c r="AL293" i="11" s="1"/>
  <c r="AK285" i="11"/>
  <c r="AL285" i="11" s="1"/>
  <c r="AK277" i="11"/>
  <c r="AL277" i="11" s="1"/>
  <c r="AK269" i="11"/>
  <c r="AL269" i="11" s="1"/>
  <c r="AK261" i="11"/>
  <c r="AL261" i="11" s="1"/>
  <c r="AK253" i="11"/>
  <c r="AL253" i="11" s="1"/>
  <c r="AK245" i="11"/>
  <c r="AL245" i="11" s="1"/>
  <c r="AK237" i="11"/>
  <c r="AL237" i="11" s="1"/>
  <c r="AK229" i="11"/>
  <c r="AL229" i="11" s="1"/>
  <c r="AK221" i="11"/>
  <c r="AL221" i="11" s="1"/>
  <c r="AK213" i="11"/>
  <c r="AL213" i="11" s="1"/>
  <c r="AK257" i="22"/>
  <c r="AL257" i="22" s="1"/>
  <c r="AK225" i="22"/>
  <c r="AL225" i="22" s="1"/>
  <c r="V209" i="15"/>
  <c r="V201" i="15"/>
  <c r="V193" i="15"/>
  <c r="V185" i="15"/>
  <c r="V177" i="15"/>
  <c r="AK279" i="22"/>
  <c r="AL279" i="22" s="1"/>
  <c r="AK259" i="22"/>
  <c r="AL259" i="22" s="1"/>
  <c r="AK235" i="22"/>
  <c r="AL235" i="22" s="1"/>
  <c r="AK215" i="22"/>
  <c r="AL215" i="22" s="1"/>
  <c r="AK398" i="11"/>
  <c r="AL398" i="11" s="1"/>
  <c r="AK382" i="11"/>
  <c r="AL382" i="11" s="1"/>
  <c r="AK366" i="11"/>
  <c r="AL366" i="11" s="1"/>
  <c r="AK350" i="11"/>
  <c r="AL350" i="11" s="1"/>
  <c r="AK334" i="11"/>
  <c r="AL334" i="11" s="1"/>
  <c r="AK318" i="11"/>
  <c r="AL318" i="11" s="1"/>
  <c r="AK302" i="11"/>
  <c r="AL302" i="11" s="1"/>
  <c r="AK286" i="11"/>
  <c r="AL286" i="11" s="1"/>
  <c r="AK270" i="11"/>
  <c r="AL270" i="11" s="1"/>
  <c r="AK254" i="11"/>
  <c r="AL254" i="11" s="1"/>
  <c r="AK238" i="11"/>
  <c r="AL238" i="11" s="1"/>
  <c r="V171" i="15"/>
  <c r="V155" i="15"/>
  <c r="V139" i="15"/>
  <c r="V123" i="15"/>
  <c r="V160" i="15"/>
  <c r="V144" i="15"/>
  <c r="V128" i="15"/>
  <c r="V161" i="15"/>
  <c r="V145" i="15"/>
  <c r="V129" i="15"/>
  <c r="V113" i="15"/>
  <c r="V166" i="15"/>
  <c r="V150" i="15"/>
  <c r="V134" i="15"/>
  <c r="V118" i="15"/>
  <c r="AK222" i="22"/>
  <c r="AL222" i="22" s="1"/>
  <c r="AK314" i="22"/>
  <c r="AL314" i="22" s="1"/>
  <c r="AK234" i="22"/>
  <c r="AL234" i="22" s="1"/>
  <c r="O50" i="11"/>
  <c r="N48" i="21" s="1"/>
  <c r="F26" i="40"/>
  <c r="AK410" i="22"/>
  <c r="AL410" i="22" s="1"/>
  <c r="AK394" i="22"/>
  <c r="AL394" i="22" s="1"/>
  <c r="AK378" i="22"/>
  <c r="AL378" i="22" s="1"/>
  <c r="AK362" i="22"/>
  <c r="AL362" i="22" s="1"/>
  <c r="AK346" i="22"/>
  <c r="AL346" i="22" s="1"/>
  <c r="AK330" i="22"/>
  <c r="AL330" i="22" s="1"/>
  <c r="AK401" i="22"/>
  <c r="AL401" i="22" s="1"/>
  <c r="AK385" i="22"/>
  <c r="AL385" i="22" s="1"/>
  <c r="AK369" i="22"/>
  <c r="AL369" i="22" s="1"/>
  <c r="AK353" i="22"/>
  <c r="AL353" i="22" s="1"/>
  <c r="AK336" i="22"/>
  <c r="AL336" i="22" s="1"/>
  <c r="AK404" i="22"/>
  <c r="AL404" i="22" s="1"/>
  <c r="AK388" i="22"/>
  <c r="AL388" i="22" s="1"/>
  <c r="AK372" i="22"/>
  <c r="AL372" i="22" s="1"/>
  <c r="AK356" i="22"/>
  <c r="AL356" i="22" s="1"/>
  <c r="AK339" i="22"/>
  <c r="AL339" i="22" s="1"/>
  <c r="AK323" i="22"/>
  <c r="AL323" i="22" s="1"/>
  <c r="AK308" i="22"/>
  <c r="AL308" i="22" s="1"/>
  <c r="AK409" i="22"/>
  <c r="AL409" i="22" s="1"/>
  <c r="AK393" i="22"/>
  <c r="AL393" i="22" s="1"/>
  <c r="AK377" i="22"/>
  <c r="AL377" i="22" s="1"/>
  <c r="AK361" i="22"/>
  <c r="AL361" i="22" s="1"/>
  <c r="AK341" i="22"/>
  <c r="AL341" i="22" s="1"/>
  <c r="AK254" i="22"/>
  <c r="AL254" i="22" s="1"/>
  <c r="AK337" i="22"/>
  <c r="AL337" i="22" s="1"/>
  <c r="AK321" i="22"/>
  <c r="AL321" i="22" s="1"/>
  <c r="AK306" i="22"/>
  <c r="AL306" i="22" s="1"/>
  <c r="AK292" i="22"/>
  <c r="AL292" i="22" s="1"/>
  <c r="AK285" i="22"/>
  <c r="AL285" i="22" s="1"/>
  <c r="AK269" i="22"/>
  <c r="AL269" i="22" s="1"/>
  <c r="AK253" i="22"/>
  <c r="AL253" i="22" s="1"/>
  <c r="AK237" i="22"/>
  <c r="AL237" i="22" s="1"/>
  <c r="AK220" i="22"/>
  <c r="AL220" i="22" s="1"/>
  <c r="AK313" i="22"/>
  <c r="AL313" i="22" s="1"/>
  <c r="AK297" i="22"/>
  <c r="AL297" i="22" s="1"/>
  <c r="AK278" i="22"/>
  <c r="AL278" i="22" s="1"/>
  <c r="AK246" i="22"/>
  <c r="AL246" i="22" s="1"/>
  <c r="AK216" i="22"/>
  <c r="AL216" i="22" s="1"/>
  <c r="AK311" i="22"/>
  <c r="AL311" i="22" s="1"/>
  <c r="AK295" i="22"/>
  <c r="AL295" i="22" s="1"/>
  <c r="AK242" i="22"/>
  <c r="AL242" i="22" s="1"/>
  <c r="AK392" i="11"/>
  <c r="AL392" i="11" s="1"/>
  <c r="AK376" i="11"/>
  <c r="AL376" i="11" s="1"/>
  <c r="AK360" i="11"/>
  <c r="AL360" i="11" s="1"/>
  <c r="AK344" i="11"/>
  <c r="AL344" i="11" s="1"/>
  <c r="AK328" i="11"/>
  <c r="AL328" i="11" s="1"/>
  <c r="AK312" i="11"/>
  <c r="AL312" i="11" s="1"/>
  <c r="AK296" i="11"/>
  <c r="AL296" i="11" s="1"/>
  <c r="AK280" i="11"/>
  <c r="AL280" i="11" s="1"/>
  <c r="AK264" i="11"/>
  <c r="AL264" i="11" s="1"/>
  <c r="AK248" i="11"/>
  <c r="AL248" i="11" s="1"/>
  <c r="AK232" i="11"/>
  <c r="AL232" i="11" s="1"/>
  <c r="AK216" i="11"/>
  <c r="AL216" i="11" s="1"/>
  <c r="V206" i="15"/>
  <c r="V198" i="15"/>
  <c r="V190" i="15"/>
  <c r="V182" i="15"/>
  <c r="AK264" i="22"/>
  <c r="AL264" i="22" s="1"/>
  <c r="AK244" i="22"/>
  <c r="AL244" i="22" s="1"/>
  <c r="AK224" i="22"/>
  <c r="AL224" i="22" s="1"/>
  <c r="AK409" i="11"/>
  <c r="AL409" i="11" s="1"/>
  <c r="AK403" i="11"/>
  <c r="AL403" i="11" s="1"/>
  <c r="AK395" i="11"/>
  <c r="AL395" i="11" s="1"/>
  <c r="AK387" i="11"/>
  <c r="AL387" i="11" s="1"/>
  <c r="AK379" i="11"/>
  <c r="AL379" i="11" s="1"/>
  <c r="AK371" i="11"/>
  <c r="AL371" i="11" s="1"/>
  <c r="AK363" i="11"/>
  <c r="AL363" i="11" s="1"/>
  <c r="AK355" i="11"/>
  <c r="AL355" i="11" s="1"/>
  <c r="AK347" i="11"/>
  <c r="AL347" i="11" s="1"/>
  <c r="AK339" i="11"/>
  <c r="AL339" i="11" s="1"/>
  <c r="AK331" i="11"/>
  <c r="AL331" i="11" s="1"/>
  <c r="AK323" i="11"/>
  <c r="AL323" i="11" s="1"/>
  <c r="AK315" i="11"/>
  <c r="AL315" i="11" s="1"/>
  <c r="AK307" i="11"/>
  <c r="AL307" i="11" s="1"/>
  <c r="AK299" i="11"/>
  <c r="AL299" i="11" s="1"/>
  <c r="AK291" i="11"/>
  <c r="AL291" i="11" s="1"/>
  <c r="AK283" i="11"/>
  <c r="AL283" i="11" s="1"/>
  <c r="AK275" i="11"/>
  <c r="AL275" i="11" s="1"/>
  <c r="AK267" i="11"/>
  <c r="AL267" i="11" s="1"/>
  <c r="AK259" i="11"/>
  <c r="AL259" i="11" s="1"/>
  <c r="AK251" i="11"/>
  <c r="AL251" i="11" s="1"/>
  <c r="AK243" i="11"/>
  <c r="AL243" i="11" s="1"/>
  <c r="AK235" i="11"/>
  <c r="AL235" i="11" s="1"/>
  <c r="AK227" i="11"/>
  <c r="AL227" i="11" s="1"/>
  <c r="AK219" i="11"/>
  <c r="AL219" i="11" s="1"/>
  <c r="AK277" i="22"/>
  <c r="AL277" i="22" s="1"/>
  <c r="AK245" i="22"/>
  <c r="AL245" i="22" s="1"/>
  <c r="AK213" i="22"/>
  <c r="AL213" i="22" s="1"/>
  <c r="V207" i="15"/>
  <c r="V199" i="15"/>
  <c r="V191" i="15"/>
  <c r="V183" i="15"/>
  <c r="AK275" i="22"/>
  <c r="AL275" i="22" s="1"/>
  <c r="AK251" i="22"/>
  <c r="AL251" i="22" s="1"/>
  <c r="AK231" i="22"/>
  <c r="AL231" i="22" s="1"/>
  <c r="AK412" i="11"/>
  <c r="AL412" i="11" s="1"/>
  <c r="AK394" i="11"/>
  <c r="AL394" i="11" s="1"/>
  <c r="AK378" i="11"/>
  <c r="AL378" i="11" s="1"/>
  <c r="AK362" i="11"/>
  <c r="AL362" i="11" s="1"/>
  <c r="AK346" i="11"/>
  <c r="AL346" i="11" s="1"/>
  <c r="AK330" i="11"/>
  <c r="AL330" i="11" s="1"/>
  <c r="AK314" i="11"/>
  <c r="AL314" i="11" s="1"/>
  <c r="AK298" i="11"/>
  <c r="AL298" i="11" s="1"/>
  <c r="AK282" i="11"/>
  <c r="AL282" i="11" s="1"/>
  <c r="AK266" i="11"/>
  <c r="AL266" i="11" s="1"/>
  <c r="AK250" i="11"/>
  <c r="AL250" i="11" s="1"/>
  <c r="AK234" i="11"/>
  <c r="AL234" i="11" s="1"/>
  <c r="AK218" i="11"/>
  <c r="AL218" i="11" s="1"/>
  <c r="V167" i="15"/>
  <c r="V151" i="15"/>
  <c r="V135" i="15"/>
  <c r="V119" i="15"/>
  <c r="V172" i="15"/>
  <c r="V156" i="15"/>
  <c r="V140" i="15"/>
  <c r="V124" i="15"/>
  <c r="V173" i="15"/>
  <c r="V157" i="15"/>
  <c r="V141" i="15"/>
  <c r="V125" i="15"/>
  <c r="V162" i="15"/>
  <c r="V146" i="15"/>
  <c r="V130" i="15"/>
  <c r="V114" i="15"/>
  <c r="O26" i="39"/>
  <c r="AK358" i="22"/>
  <c r="AL358" i="22" s="1"/>
  <c r="AK329" i="22"/>
  <c r="AL329" i="22" s="1"/>
  <c r="AK403" i="22"/>
  <c r="AL403" i="22" s="1"/>
  <c r="AK387" i="22"/>
  <c r="AL387" i="22" s="1"/>
  <c r="AK371" i="22"/>
  <c r="AL371" i="22" s="1"/>
  <c r="AK355" i="22"/>
  <c r="AL355" i="22" s="1"/>
  <c r="AK343" i="22"/>
  <c r="AL343" i="22" s="1"/>
  <c r="AK327" i="22"/>
  <c r="AL327" i="22" s="1"/>
  <c r="AK400" i="22"/>
  <c r="AL400" i="22" s="1"/>
  <c r="AK384" i="22"/>
  <c r="AL384" i="22" s="1"/>
  <c r="AK368" i="22"/>
  <c r="AL368" i="22" s="1"/>
  <c r="AK352" i="22"/>
  <c r="AL352" i="22" s="1"/>
  <c r="AK328" i="22"/>
  <c r="AL328" i="22" s="1"/>
  <c r="AK402" i="22"/>
  <c r="AL402" i="22" s="1"/>
  <c r="AK386" i="22"/>
  <c r="AL386" i="22" s="1"/>
  <c r="AK370" i="22"/>
  <c r="AL370" i="22" s="1"/>
  <c r="AK354" i="22"/>
  <c r="AL354" i="22" s="1"/>
  <c r="AK334" i="22"/>
  <c r="AL334" i="22" s="1"/>
  <c r="AK320" i="22"/>
  <c r="AL320" i="22" s="1"/>
  <c r="AK304" i="22"/>
  <c r="AL304" i="22" s="1"/>
  <c r="AK408" i="22"/>
  <c r="AL408" i="22" s="1"/>
  <c r="AK392" i="22"/>
  <c r="AL392" i="22" s="1"/>
  <c r="AK376" i="22"/>
  <c r="AL376" i="22" s="1"/>
  <c r="AK360" i="22"/>
  <c r="AL360" i="22" s="1"/>
  <c r="AK333" i="22"/>
  <c r="AL333" i="22" s="1"/>
  <c r="AK238" i="22"/>
  <c r="AL238" i="22" s="1"/>
  <c r="AK332" i="22"/>
  <c r="AL332" i="22" s="1"/>
  <c r="AK318" i="22"/>
  <c r="AL318" i="22" s="1"/>
  <c r="AK302" i="22"/>
  <c r="AL302" i="22" s="1"/>
  <c r="AK290" i="22"/>
  <c r="AL290" i="22" s="1"/>
  <c r="AK284" i="22"/>
  <c r="AL284" i="22" s="1"/>
  <c r="AK268" i="22"/>
  <c r="AL268" i="22" s="1"/>
  <c r="AK252" i="22"/>
  <c r="AL252" i="22" s="1"/>
  <c r="AK236" i="22"/>
  <c r="AL236" i="22" s="1"/>
  <c r="AK218" i="22"/>
  <c r="AL218" i="22" s="1"/>
  <c r="AK309" i="22"/>
  <c r="AL309" i="22" s="1"/>
  <c r="AK293" i="22"/>
  <c r="AL293" i="22" s="1"/>
  <c r="AK265" i="22"/>
  <c r="AL265" i="22" s="1"/>
  <c r="AK233" i="22"/>
  <c r="AL233" i="22" s="1"/>
  <c r="AK289" i="22"/>
  <c r="AL289" i="22" s="1"/>
  <c r="AK307" i="22"/>
  <c r="AL307" i="22" s="1"/>
  <c r="AK291" i="22"/>
  <c r="AL291" i="22" s="1"/>
  <c r="AK226" i="22"/>
  <c r="AL226" i="22" s="1"/>
  <c r="AK388" i="11"/>
  <c r="AL388" i="11" s="1"/>
  <c r="AK372" i="11"/>
  <c r="AL372" i="11" s="1"/>
  <c r="AK356" i="11"/>
  <c r="AL356" i="11" s="1"/>
  <c r="AK340" i="11"/>
  <c r="AL340" i="11" s="1"/>
  <c r="AK324" i="11"/>
  <c r="AL324" i="11" s="1"/>
  <c r="AK308" i="11"/>
  <c r="AL308" i="11" s="1"/>
  <c r="AK292" i="11"/>
  <c r="AL292" i="11" s="1"/>
  <c r="AK276" i="11"/>
  <c r="AL276" i="11" s="1"/>
  <c r="AK260" i="11"/>
  <c r="AL260" i="11" s="1"/>
  <c r="AK244" i="11"/>
  <c r="AL244" i="11" s="1"/>
  <c r="AK228" i="11"/>
  <c r="AL228" i="11" s="1"/>
  <c r="V212" i="15"/>
  <c r="V204" i="15"/>
  <c r="V196" i="15"/>
  <c r="V188" i="15"/>
  <c r="V180" i="15"/>
  <c r="AK280" i="22"/>
  <c r="AL280" i="22" s="1"/>
  <c r="AK260" i="22"/>
  <c r="AL260" i="22" s="1"/>
  <c r="AK240" i="22"/>
  <c r="AL240" i="22" s="1"/>
  <c r="AK223" i="22"/>
  <c r="AL223" i="22" s="1"/>
  <c r="AK407" i="11"/>
  <c r="AL407" i="11" s="1"/>
  <c r="AK401" i="11"/>
  <c r="AL401" i="11" s="1"/>
  <c r="AK393" i="11"/>
  <c r="AL393" i="11" s="1"/>
  <c r="AK385" i="11"/>
  <c r="AL385" i="11" s="1"/>
  <c r="AK377" i="11"/>
  <c r="AL377" i="11" s="1"/>
  <c r="AK369" i="11"/>
  <c r="AL369" i="11" s="1"/>
  <c r="AK361" i="11"/>
  <c r="AL361" i="11" s="1"/>
  <c r="AK353" i="11"/>
  <c r="AL353" i="11" s="1"/>
  <c r="AK345" i="11"/>
  <c r="AL345" i="11" s="1"/>
  <c r="AK337" i="11"/>
  <c r="AL337" i="11" s="1"/>
  <c r="AK329" i="11"/>
  <c r="AL329" i="11" s="1"/>
  <c r="AK321" i="11"/>
  <c r="AL321" i="11" s="1"/>
  <c r="AK313" i="11"/>
  <c r="AL313" i="11" s="1"/>
  <c r="AK305" i="11"/>
  <c r="AL305" i="11" s="1"/>
  <c r="AK297" i="11"/>
  <c r="AL297" i="11" s="1"/>
  <c r="AK289" i="11"/>
  <c r="AL289" i="11" s="1"/>
  <c r="AK281" i="11"/>
  <c r="AL281" i="11" s="1"/>
  <c r="AK273" i="11"/>
  <c r="AL273" i="11" s="1"/>
  <c r="AK265" i="11"/>
  <c r="AL265" i="11" s="1"/>
  <c r="AK257" i="11"/>
  <c r="AL257" i="11" s="1"/>
  <c r="AK249" i="11"/>
  <c r="AL249" i="11" s="1"/>
  <c r="AK241" i="11"/>
  <c r="AL241" i="11" s="1"/>
  <c r="AK233" i="11"/>
  <c r="AL233" i="11" s="1"/>
  <c r="AK225" i="11"/>
  <c r="AL225" i="11" s="1"/>
  <c r="AK217" i="11"/>
  <c r="AL217" i="11" s="1"/>
  <c r="AK273" i="22"/>
  <c r="AL273" i="22" s="1"/>
  <c r="AK241" i="22"/>
  <c r="AL241" i="22" s="1"/>
  <c r="AK408" i="11"/>
  <c r="AL408" i="11" s="1"/>
  <c r="V205" i="15"/>
  <c r="V197" i="15"/>
  <c r="V189" i="15"/>
  <c r="V181" i="15"/>
  <c r="AK267" i="22"/>
  <c r="AL267" i="22" s="1"/>
  <c r="AK247" i="22"/>
  <c r="AL247" i="22" s="1"/>
  <c r="AK406" i="11"/>
  <c r="AL406" i="11" s="1"/>
  <c r="AK390" i="11"/>
  <c r="AL390" i="11" s="1"/>
  <c r="AK374" i="11"/>
  <c r="AL374" i="11" s="1"/>
  <c r="AK358" i="11"/>
  <c r="AL358" i="11" s="1"/>
  <c r="AK342" i="11"/>
  <c r="AL342" i="11" s="1"/>
  <c r="AK326" i="11"/>
  <c r="AL326" i="11" s="1"/>
  <c r="AK310" i="11"/>
  <c r="AL310" i="11" s="1"/>
  <c r="AK294" i="11"/>
  <c r="AL294" i="11" s="1"/>
  <c r="AK278" i="11"/>
  <c r="AL278" i="11" s="1"/>
  <c r="AK262" i="11"/>
  <c r="AL262" i="11" s="1"/>
  <c r="AK246" i="11"/>
  <c r="AL246" i="11" s="1"/>
  <c r="AK230" i="11"/>
  <c r="AL230" i="11" s="1"/>
  <c r="AK214" i="11"/>
  <c r="AL214" i="11" s="1"/>
  <c r="V163" i="15"/>
  <c r="V147" i="15"/>
  <c r="V131" i="15"/>
  <c r="V115" i="15"/>
  <c r="V168" i="15"/>
  <c r="V152" i="15"/>
  <c r="V136" i="15"/>
  <c r="V120" i="15"/>
  <c r="V169" i="15"/>
  <c r="V153" i="15"/>
  <c r="V137" i="15"/>
  <c r="V121" i="15"/>
  <c r="V174" i="15"/>
  <c r="V158" i="15"/>
  <c r="V142" i="15"/>
  <c r="V126" i="15"/>
  <c r="AK325" i="22"/>
  <c r="AL325" i="22" s="1"/>
  <c r="AK345" i="22"/>
  <c r="AL345" i="22" s="1"/>
  <c r="AK288" i="22"/>
  <c r="AL288" i="22" s="1"/>
  <c r="AK282" i="22"/>
  <c r="AL282" i="22" s="1"/>
  <c r="AK266" i="22"/>
  <c r="AL266" i="22" s="1"/>
  <c r="AK305" i="22"/>
  <c r="AL305" i="22" s="1"/>
  <c r="AK287" i="22"/>
  <c r="AL287" i="22" s="1"/>
  <c r="AK262" i="22"/>
  <c r="AL262" i="22" s="1"/>
  <c r="AK230" i="22"/>
  <c r="AL230" i="22" s="1"/>
  <c r="AK214" i="22"/>
  <c r="AL214" i="22" s="1"/>
  <c r="AK319" i="22"/>
  <c r="AL319" i="22" s="1"/>
  <c r="AK303" i="22"/>
  <c r="AL303" i="22" s="1"/>
  <c r="AK274" i="22"/>
  <c r="AL274" i="22" s="1"/>
  <c r="AK288" i="11"/>
  <c r="AL288" i="11" s="1"/>
  <c r="AK272" i="11"/>
  <c r="AL272" i="11" s="1"/>
  <c r="AK256" i="11"/>
  <c r="AL256" i="11" s="1"/>
  <c r="AK240" i="11"/>
  <c r="AL240" i="11" s="1"/>
  <c r="AK224" i="11"/>
  <c r="AL224" i="11" s="1"/>
  <c r="V202" i="15"/>
  <c r="V194" i="15"/>
  <c r="V186" i="15"/>
  <c r="V178" i="15"/>
  <c r="AK276" i="22"/>
  <c r="AL276" i="22" s="1"/>
  <c r="AK256" i="22"/>
  <c r="AL256" i="22" s="1"/>
  <c r="AK232" i="22"/>
  <c r="AL232" i="22" s="1"/>
  <c r="AK411" i="11"/>
  <c r="AL411" i="11" s="1"/>
  <c r="AK405" i="11"/>
  <c r="AL405" i="11" s="1"/>
  <c r="AK399" i="11"/>
  <c r="AL399" i="11" s="1"/>
  <c r="AK391" i="11"/>
  <c r="AL391" i="11" s="1"/>
  <c r="AK383" i="11"/>
  <c r="AL383" i="11" s="1"/>
  <c r="AK375" i="11"/>
  <c r="AL375" i="11" s="1"/>
  <c r="AK367" i="11"/>
  <c r="AL367" i="11" s="1"/>
  <c r="AK359" i="11"/>
  <c r="AL359" i="11" s="1"/>
  <c r="AK351" i="11"/>
  <c r="AL351" i="11" s="1"/>
  <c r="AK343" i="11"/>
  <c r="AL343" i="11" s="1"/>
  <c r="AK335" i="11"/>
  <c r="AL335" i="11" s="1"/>
  <c r="AK327" i="11"/>
  <c r="AL327" i="11" s="1"/>
  <c r="AK319" i="11"/>
  <c r="AL319" i="11" s="1"/>
  <c r="AK311" i="11"/>
  <c r="AL311" i="11" s="1"/>
  <c r="AK303" i="11"/>
  <c r="AL303" i="11" s="1"/>
  <c r="AK295" i="11"/>
  <c r="AL295" i="11" s="1"/>
  <c r="AK287" i="11"/>
  <c r="AL287" i="11" s="1"/>
  <c r="AK279" i="11"/>
  <c r="AL279" i="11" s="1"/>
  <c r="AK271" i="11"/>
  <c r="AL271" i="11" s="1"/>
  <c r="AK263" i="11"/>
  <c r="AL263" i="11" s="1"/>
  <c r="AK255" i="11"/>
  <c r="AL255" i="11" s="1"/>
  <c r="AK247" i="11"/>
  <c r="AL247" i="11" s="1"/>
  <c r="AK239" i="11"/>
  <c r="AL239" i="11" s="1"/>
  <c r="AK231" i="11"/>
  <c r="AL231" i="11" s="1"/>
  <c r="AK223" i="11"/>
  <c r="AL223" i="11" s="1"/>
  <c r="AK215" i="11"/>
  <c r="AL215" i="11" s="1"/>
  <c r="AK261" i="22"/>
  <c r="AL261" i="22" s="1"/>
  <c r="AK229" i="22"/>
  <c r="AL229" i="22" s="1"/>
  <c r="V211" i="15"/>
  <c r="V203" i="15"/>
  <c r="V195" i="15"/>
  <c r="V187" i="15"/>
  <c r="V179" i="15"/>
  <c r="AK283" i="22"/>
  <c r="AL283" i="22" s="1"/>
  <c r="AK263" i="22"/>
  <c r="AL263" i="22" s="1"/>
  <c r="AK243" i="22"/>
  <c r="AL243" i="22" s="1"/>
  <c r="AK219" i="22"/>
  <c r="AL219" i="22" s="1"/>
  <c r="AK402" i="11"/>
  <c r="AL402" i="11" s="1"/>
  <c r="AK386" i="11"/>
  <c r="AL386" i="11" s="1"/>
  <c r="AK370" i="11"/>
  <c r="AL370" i="11" s="1"/>
  <c r="AK354" i="11"/>
  <c r="AL354" i="11" s="1"/>
  <c r="AK338" i="11"/>
  <c r="AL338" i="11" s="1"/>
  <c r="AK322" i="11"/>
  <c r="AL322" i="11" s="1"/>
  <c r="AK306" i="11"/>
  <c r="AL306" i="11" s="1"/>
  <c r="AK290" i="11"/>
  <c r="AL290" i="11" s="1"/>
  <c r="AK274" i="11"/>
  <c r="AL274" i="11" s="1"/>
  <c r="AK258" i="11"/>
  <c r="AL258" i="11" s="1"/>
  <c r="AK242" i="11"/>
  <c r="AL242" i="11" s="1"/>
  <c r="AK226" i="11"/>
  <c r="AL226" i="11" s="1"/>
  <c r="V175" i="15"/>
  <c r="V159" i="15"/>
  <c r="V143" i="15"/>
  <c r="V127" i="15"/>
  <c r="V164" i="15"/>
  <c r="V148" i="15"/>
  <c r="V132" i="15"/>
  <c r="V116" i="15"/>
  <c r="V165" i="15"/>
  <c r="V149" i="15"/>
  <c r="V133" i="15"/>
  <c r="V117" i="15"/>
  <c r="V170" i="15"/>
  <c r="V154" i="15"/>
  <c r="V138" i="15"/>
  <c r="V122" i="15"/>
  <c r="E101" i="13"/>
  <c r="E100" i="13"/>
  <c r="E103" i="13"/>
  <c r="E99" i="13"/>
  <c r="E95" i="13"/>
  <c r="E91" i="13"/>
  <c r="E87" i="13"/>
  <c r="E83" i="13"/>
  <c r="E79" i="13"/>
  <c r="E75" i="13"/>
  <c r="E71" i="13"/>
  <c r="E67" i="13"/>
  <c r="E63" i="13"/>
  <c r="E59" i="13"/>
  <c r="E55" i="13"/>
  <c r="E51" i="13"/>
  <c r="E47" i="13"/>
  <c r="E43" i="13"/>
  <c r="E39" i="13"/>
  <c r="E35" i="13"/>
  <c r="E31" i="13"/>
  <c r="E27" i="13"/>
  <c r="E23" i="13"/>
  <c r="E19" i="13"/>
  <c r="E15" i="13"/>
  <c r="E11" i="13"/>
  <c r="E7" i="13"/>
  <c r="E101" i="3"/>
  <c r="E92" i="3"/>
  <c r="E80" i="3"/>
  <c r="E68" i="3"/>
  <c r="E57" i="3"/>
  <c r="E46" i="3"/>
  <c r="E36" i="3"/>
  <c r="E15" i="3"/>
  <c r="E103" i="14"/>
  <c r="E99" i="14"/>
  <c r="E95" i="14"/>
  <c r="E91" i="14"/>
  <c r="E87" i="14"/>
  <c r="E83" i="14"/>
  <c r="E79" i="14"/>
  <c r="E75" i="14"/>
  <c r="E71" i="14"/>
  <c r="E67" i="14"/>
  <c r="E63" i="14"/>
  <c r="E59" i="14"/>
  <c r="E55" i="14"/>
  <c r="E51" i="14"/>
  <c r="E47" i="14"/>
  <c r="E43" i="14"/>
  <c r="E39" i="14"/>
  <c r="E35" i="14"/>
  <c r="E31" i="14"/>
  <c r="E27" i="14"/>
  <c r="E23" i="14"/>
  <c r="E19" i="14"/>
  <c r="E15" i="14"/>
  <c r="E11" i="14"/>
  <c r="E7" i="14"/>
  <c r="E103" i="3"/>
  <c r="E87" i="3"/>
  <c r="E74" i="3"/>
  <c r="E63" i="3"/>
  <c r="E51" i="3"/>
  <c r="E39" i="3"/>
  <c r="E27" i="3"/>
  <c r="E18" i="3"/>
  <c r="E6" i="3"/>
  <c r="E100" i="15"/>
  <c r="E96" i="15"/>
  <c r="E92" i="15"/>
  <c r="E88" i="15"/>
  <c r="E84" i="15"/>
  <c r="E80" i="15"/>
  <c r="E76" i="15"/>
  <c r="E72" i="15"/>
  <c r="E68" i="15"/>
  <c r="E64" i="15"/>
  <c r="E60" i="15"/>
  <c r="E56" i="15"/>
  <c r="E52" i="15"/>
  <c r="E48" i="15"/>
  <c r="E44" i="15"/>
  <c r="E40" i="15"/>
  <c r="E36" i="15"/>
  <c r="E32" i="15"/>
  <c r="E102" i="13"/>
  <c r="E98" i="13"/>
  <c r="E94" i="13"/>
  <c r="E90" i="13"/>
  <c r="E86" i="13"/>
  <c r="E82" i="13"/>
  <c r="E78" i="13"/>
  <c r="E74" i="13"/>
  <c r="E70" i="13"/>
  <c r="E66" i="13"/>
  <c r="E62" i="13"/>
  <c r="E58" i="13"/>
  <c r="E54" i="13"/>
  <c r="E50" i="13"/>
  <c r="E46" i="13"/>
  <c r="E42" i="13"/>
  <c r="E38" i="13"/>
  <c r="E34" i="13"/>
  <c r="E30" i="13"/>
  <c r="E26" i="13"/>
  <c r="E22" i="13"/>
  <c r="E18" i="13"/>
  <c r="E14" i="13"/>
  <c r="E10" i="13"/>
  <c r="E6" i="13"/>
  <c r="E100" i="3"/>
  <c r="E89" i="3"/>
  <c r="E78" i="3"/>
  <c r="E65" i="3"/>
  <c r="E53" i="3"/>
  <c r="E43" i="3"/>
  <c r="E33" i="3"/>
  <c r="E12" i="3"/>
  <c r="E102" i="14"/>
  <c r="E98" i="14"/>
  <c r="E94" i="14"/>
  <c r="E90" i="14"/>
  <c r="E86" i="14"/>
  <c r="E82" i="14"/>
  <c r="E78" i="14"/>
  <c r="E74" i="14"/>
  <c r="E70" i="14"/>
  <c r="E66" i="14"/>
  <c r="E62" i="14"/>
  <c r="E58" i="14"/>
  <c r="E54" i="14"/>
  <c r="E50" i="14"/>
  <c r="E46" i="14"/>
  <c r="E42" i="14"/>
  <c r="E38" i="14"/>
  <c r="E34" i="14"/>
  <c r="E30" i="14"/>
  <c r="E26" i="14"/>
  <c r="E22" i="14"/>
  <c r="E18" i="14"/>
  <c r="E14" i="14"/>
  <c r="E10" i="14"/>
  <c r="E6" i="14"/>
  <c r="E98" i="3"/>
  <c r="E84" i="3"/>
  <c r="E72" i="3"/>
  <c r="E60" i="3"/>
  <c r="E47" i="3"/>
  <c r="E34" i="3"/>
  <c r="E25" i="3"/>
  <c r="E14" i="3"/>
  <c r="E103" i="15"/>
  <c r="E99" i="15"/>
  <c r="E95" i="15"/>
  <c r="E91" i="15"/>
  <c r="E87" i="15"/>
  <c r="E83" i="15"/>
  <c r="E79" i="15"/>
  <c r="E75" i="15"/>
  <c r="E71" i="15"/>
  <c r="E67" i="15"/>
  <c r="E63" i="15"/>
  <c r="E59" i="15"/>
  <c r="E55" i="15"/>
  <c r="E51" i="15"/>
  <c r="E47" i="15"/>
  <c r="E43" i="15"/>
  <c r="E39" i="15"/>
  <c r="E35" i="15"/>
  <c r="E31" i="15"/>
  <c r="E93" i="13"/>
  <c r="E85" i="13"/>
  <c r="E77" i="13"/>
  <c r="E69" i="13"/>
  <c r="E61" i="13"/>
  <c r="E53" i="13"/>
  <c r="E45" i="13"/>
  <c r="E37" i="13"/>
  <c r="E29" i="13"/>
  <c r="E21" i="13"/>
  <c r="E13" i="13"/>
  <c r="E5" i="13"/>
  <c r="E86" i="3"/>
  <c r="E62" i="3"/>
  <c r="E41" i="3"/>
  <c r="E10" i="3"/>
  <c r="E97" i="14"/>
  <c r="E89" i="14"/>
  <c r="E81" i="14"/>
  <c r="E73" i="14"/>
  <c r="E65" i="14"/>
  <c r="E57" i="14"/>
  <c r="E49" i="14"/>
  <c r="E41" i="14"/>
  <c r="E33" i="14"/>
  <c r="E25" i="14"/>
  <c r="E17" i="14"/>
  <c r="E9" i="14"/>
  <c r="E94" i="3"/>
  <c r="E69" i="3"/>
  <c r="E45" i="3"/>
  <c r="E23" i="3"/>
  <c r="E102" i="15"/>
  <c r="E94" i="15"/>
  <c r="E86" i="15"/>
  <c r="E78" i="15"/>
  <c r="E70" i="15"/>
  <c r="E62" i="15"/>
  <c r="E54" i="15"/>
  <c r="E46" i="15"/>
  <c r="E38" i="15"/>
  <c r="E30" i="15"/>
  <c r="E26" i="15"/>
  <c r="E22" i="15"/>
  <c r="E18" i="15"/>
  <c r="E14" i="15"/>
  <c r="E10" i="15"/>
  <c r="E6" i="15"/>
  <c r="E99" i="3"/>
  <c r="E88" i="3"/>
  <c r="E76" i="3"/>
  <c r="E64" i="3"/>
  <c r="E50" i="3"/>
  <c r="E37" i="3"/>
  <c r="E28" i="3"/>
  <c r="E19" i="3"/>
  <c r="E4" i="3"/>
  <c r="E92" i="13"/>
  <c r="E84" i="13"/>
  <c r="E76" i="13"/>
  <c r="E68" i="13"/>
  <c r="E60" i="13"/>
  <c r="E52" i="13"/>
  <c r="E44" i="13"/>
  <c r="E36" i="13"/>
  <c r="E28" i="13"/>
  <c r="E20" i="13"/>
  <c r="E12" i="13"/>
  <c r="E4" i="13"/>
  <c r="E83" i="3"/>
  <c r="E59" i="3"/>
  <c r="E38" i="3"/>
  <c r="E5" i="3"/>
  <c r="E96" i="14"/>
  <c r="E88" i="14"/>
  <c r="E80" i="14"/>
  <c r="E72" i="14"/>
  <c r="E64" i="14"/>
  <c r="E56" i="14"/>
  <c r="E48" i="14"/>
  <c r="E40" i="14"/>
  <c r="E32" i="14"/>
  <c r="E24" i="14"/>
  <c r="E16" i="14"/>
  <c r="E8" i="14"/>
  <c r="E90" i="3"/>
  <c r="E66" i="3"/>
  <c r="E42" i="3"/>
  <c r="E21" i="3"/>
  <c r="E101" i="15"/>
  <c r="E93" i="15"/>
  <c r="E85" i="15"/>
  <c r="E77" i="15"/>
  <c r="E69" i="15"/>
  <c r="E61" i="15"/>
  <c r="E53" i="15"/>
  <c r="E45" i="15"/>
  <c r="E37" i="15"/>
  <c r="E29" i="15"/>
  <c r="E25" i="15"/>
  <c r="E21" i="15"/>
  <c r="E17" i="15"/>
  <c r="E13" i="15"/>
  <c r="E9" i="15"/>
  <c r="E5" i="15"/>
  <c r="E96" i="3"/>
  <c r="E85" i="3"/>
  <c r="E73" i="3"/>
  <c r="E61" i="3"/>
  <c r="E48" i="3"/>
  <c r="E35" i="3"/>
  <c r="E26" i="3"/>
  <c r="E16" i="3"/>
  <c r="E7" i="3"/>
  <c r="E97" i="13"/>
  <c r="E89" i="13"/>
  <c r="E81" i="13"/>
  <c r="E73" i="13"/>
  <c r="E65" i="13"/>
  <c r="E57" i="13"/>
  <c r="E49" i="13"/>
  <c r="E41" i="13"/>
  <c r="E33" i="13"/>
  <c r="E25" i="13"/>
  <c r="E17" i="13"/>
  <c r="E9" i="13"/>
  <c r="E97" i="3"/>
  <c r="E75" i="3"/>
  <c r="E52" i="3"/>
  <c r="E20" i="3"/>
  <c r="E101" i="14"/>
  <c r="E93" i="14"/>
  <c r="E85" i="14"/>
  <c r="E77" i="14"/>
  <c r="E69" i="14"/>
  <c r="E61" i="14"/>
  <c r="E53" i="14"/>
  <c r="E45" i="14"/>
  <c r="E37" i="14"/>
  <c r="E29" i="14"/>
  <c r="E21" i="14"/>
  <c r="E13" i="14"/>
  <c r="E5" i="14"/>
  <c r="E82" i="3"/>
  <c r="E56" i="3"/>
  <c r="E32" i="3"/>
  <c r="E11" i="3"/>
  <c r="E98" i="15"/>
  <c r="E90" i="15"/>
  <c r="E82" i="15"/>
  <c r="E74" i="15"/>
  <c r="E66" i="15"/>
  <c r="E58" i="15"/>
  <c r="E50" i="15"/>
  <c r="E42" i="15"/>
  <c r="E34" i="15"/>
  <c r="E28" i="15"/>
  <c r="E24" i="15"/>
  <c r="E20" i="15"/>
  <c r="E16" i="15"/>
  <c r="E12" i="15"/>
  <c r="E8" i="15"/>
  <c r="E4" i="15"/>
  <c r="E93" i="3"/>
  <c r="E81" i="3"/>
  <c r="E70" i="3"/>
  <c r="E58" i="3"/>
  <c r="E44" i="3"/>
  <c r="E31" i="3"/>
  <c r="E24" i="3"/>
  <c r="E13" i="3"/>
  <c r="E96" i="13"/>
  <c r="E88" i="13"/>
  <c r="E80" i="13"/>
  <c r="E72" i="13"/>
  <c r="E64" i="13"/>
  <c r="E56" i="13"/>
  <c r="E48" i="13"/>
  <c r="E40" i="13"/>
  <c r="E32" i="13"/>
  <c r="E24" i="13"/>
  <c r="E16" i="13"/>
  <c r="E8" i="13"/>
  <c r="E95" i="3"/>
  <c r="E71" i="3"/>
  <c r="E49" i="3"/>
  <c r="E17" i="3"/>
  <c r="E100" i="14"/>
  <c r="E92" i="14"/>
  <c r="E84" i="14"/>
  <c r="E76" i="14"/>
  <c r="E68" i="14"/>
  <c r="E60" i="14"/>
  <c r="E52" i="14"/>
  <c r="E44" i="14"/>
  <c r="E36" i="14"/>
  <c r="E28" i="14"/>
  <c r="E20" i="14"/>
  <c r="E12" i="14"/>
  <c r="E4" i="14"/>
  <c r="E77" i="3"/>
  <c r="E55" i="3"/>
  <c r="E29" i="3"/>
  <c r="E8" i="3"/>
  <c r="E97" i="15"/>
  <c r="E89" i="15"/>
  <c r="E81" i="15"/>
  <c r="E73" i="15"/>
  <c r="E65" i="15"/>
  <c r="E57" i="15"/>
  <c r="E49" i="15"/>
  <c r="E41" i="15"/>
  <c r="E33" i="15"/>
  <c r="E27" i="15"/>
  <c r="E23" i="15"/>
  <c r="E19" i="15"/>
  <c r="E15" i="15"/>
  <c r="E11" i="15"/>
  <c r="E7" i="15"/>
  <c r="E102" i="3"/>
  <c r="E91" i="3"/>
  <c r="E79" i="3"/>
  <c r="E67" i="3"/>
  <c r="E54" i="3"/>
  <c r="E40" i="3"/>
  <c r="E30" i="3"/>
  <c r="E22" i="3"/>
  <c r="E9" i="3"/>
  <c r="D182" i="22"/>
  <c r="C182" i="22" s="1"/>
  <c r="U183" i="22" s="1"/>
  <c r="D150" i="22"/>
  <c r="C150" i="22" s="1"/>
  <c r="U150" i="22" s="1"/>
  <c r="D118" i="22"/>
  <c r="C118" i="22" s="1"/>
  <c r="U119" i="22" s="1"/>
  <c r="D82" i="22"/>
  <c r="C82" i="22" s="1"/>
  <c r="Q280" i="21" s="1"/>
  <c r="D50" i="22"/>
  <c r="C50" i="22" s="1"/>
  <c r="D18" i="22"/>
  <c r="C18" i="22" s="1"/>
  <c r="Q216" i="21" s="1"/>
  <c r="D180" i="11"/>
  <c r="C180" i="11" s="1"/>
  <c r="Q178" i="21" s="1"/>
  <c r="D148" i="11"/>
  <c r="C148" i="11" s="1"/>
  <c r="Q146" i="21" s="1"/>
  <c r="D116" i="11"/>
  <c r="C116" i="11" s="1"/>
  <c r="U117" i="11" s="1"/>
  <c r="D84" i="11"/>
  <c r="C84" i="11" s="1"/>
  <c r="Q82" i="21" s="1"/>
  <c r="D200" i="22"/>
  <c r="C200" i="22" s="1"/>
  <c r="U200" i="22" s="1"/>
  <c r="D168" i="22"/>
  <c r="C168" i="22" s="1"/>
  <c r="D136" i="22"/>
  <c r="C136" i="22" s="1"/>
  <c r="U137" i="22" s="1"/>
  <c r="D104" i="22"/>
  <c r="C104" i="22" s="1"/>
  <c r="Q302" i="21" s="1"/>
  <c r="D72" i="22"/>
  <c r="C72" i="22" s="1"/>
  <c r="D40" i="22"/>
  <c r="C40" i="22" s="1"/>
  <c r="D8" i="22"/>
  <c r="C8" i="22" s="1"/>
  <c r="D174" i="11"/>
  <c r="C174" i="11" s="1"/>
  <c r="U175" i="11" s="1"/>
  <c r="D142" i="11"/>
  <c r="C142" i="11" s="1"/>
  <c r="U143" i="11" s="1"/>
  <c r="D110" i="11"/>
  <c r="C110" i="11" s="1"/>
  <c r="Q108" i="21" s="1"/>
  <c r="D74" i="11"/>
  <c r="C74" i="11" s="1"/>
  <c r="D194" i="22"/>
  <c r="C194" i="22" s="1"/>
  <c r="U195" i="22" s="1"/>
  <c r="D162" i="22"/>
  <c r="C162" i="22" s="1"/>
  <c r="U162" i="22" s="1"/>
  <c r="D130" i="22"/>
  <c r="C130" i="22" s="1"/>
  <c r="D102" i="22"/>
  <c r="C102" i="22" s="1"/>
  <c r="Q300" i="21" s="1"/>
  <c r="D70" i="22"/>
  <c r="C70" i="22" s="1"/>
  <c r="D38" i="22"/>
  <c r="C38" i="22" s="1"/>
  <c r="Q236" i="21" s="1"/>
  <c r="D6" i="22"/>
  <c r="C6" i="22" s="1"/>
  <c r="D174" i="22"/>
  <c r="C174" i="22" s="1"/>
  <c r="U175" i="22" s="1"/>
  <c r="D142" i="22"/>
  <c r="C142" i="22" s="1"/>
  <c r="U142" i="22" s="1"/>
  <c r="D110" i="22"/>
  <c r="C110" i="22" s="1"/>
  <c r="U110" i="22" s="1"/>
  <c r="D74" i="22"/>
  <c r="C74" i="22" s="1"/>
  <c r="D42" i="22"/>
  <c r="C42" i="22" s="1"/>
  <c r="D10" i="22"/>
  <c r="C10" i="22" s="1"/>
  <c r="D172" i="11"/>
  <c r="C172" i="11" s="1"/>
  <c r="U172" i="11" s="1"/>
  <c r="D140" i="11"/>
  <c r="C140" i="11" s="1"/>
  <c r="D108" i="11"/>
  <c r="C108" i="11" s="1"/>
  <c r="U109" i="11" s="1"/>
  <c r="D76" i="11"/>
  <c r="C76" i="11" s="1"/>
  <c r="Q74" i="21" s="1"/>
  <c r="D192" i="22"/>
  <c r="C192" i="22" s="1"/>
  <c r="U193" i="22" s="1"/>
  <c r="D160" i="22"/>
  <c r="C160" i="22" s="1"/>
  <c r="U161" i="22" s="1"/>
  <c r="D128" i="22"/>
  <c r="C128" i="22" s="1"/>
  <c r="Q326" i="21" s="1"/>
  <c r="D96" i="22"/>
  <c r="C96" i="22" s="1"/>
  <c r="Q294" i="21" s="1"/>
  <c r="D64" i="22"/>
  <c r="C64" i="22" s="1"/>
  <c r="D32" i="22"/>
  <c r="C32" i="22" s="1"/>
  <c r="D198" i="11"/>
  <c r="C198" i="11" s="1"/>
  <c r="Q196" i="21" s="1"/>
  <c r="D166" i="11"/>
  <c r="C166" i="11" s="1"/>
  <c r="Q164" i="21" s="1"/>
  <c r="D134" i="11"/>
  <c r="C134" i="11" s="1"/>
  <c r="Q132" i="21" s="1"/>
  <c r="D98" i="11"/>
  <c r="C98" i="11" s="1"/>
  <c r="Q96" i="21" s="1"/>
  <c r="D66" i="11"/>
  <c r="C66" i="11" s="1"/>
  <c r="D186" i="22"/>
  <c r="C186" i="22" s="1"/>
  <c r="U186" i="22" s="1"/>
  <c r="D154" i="22"/>
  <c r="C154" i="22" s="1"/>
  <c r="U155" i="22" s="1"/>
  <c r="D122" i="22"/>
  <c r="C122" i="22" s="1"/>
  <c r="U123" i="22" s="1"/>
  <c r="D94" i="22"/>
  <c r="C94" i="22" s="1"/>
  <c r="Q292" i="21" s="1"/>
  <c r="D62" i="22"/>
  <c r="C62" i="22" s="1"/>
  <c r="Q260" i="21" s="1"/>
  <c r="D30" i="22"/>
  <c r="C30" i="22" s="1"/>
  <c r="D200" i="11"/>
  <c r="C200" i="11" s="1"/>
  <c r="U201" i="11" s="1"/>
  <c r="D198" i="22"/>
  <c r="C198" i="22" s="1"/>
  <c r="Q396" i="21" s="1"/>
  <c r="D166" i="22"/>
  <c r="C166" i="22" s="1"/>
  <c r="U166" i="22" s="1"/>
  <c r="D134" i="22"/>
  <c r="C134" i="22" s="1"/>
  <c r="U135" i="22" s="1"/>
  <c r="D98" i="22"/>
  <c r="C98" i="22" s="1"/>
  <c r="D66" i="22"/>
  <c r="C66" i="22" s="1"/>
  <c r="D34" i="22"/>
  <c r="C34" i="22" s="1"/>
  <c r="Q232" i="21" s="1"/>
  <c r="D196" i="11"/>
  <c r="C196" i="11" s="1"/>
  <c r="U197" i="11" s="1"/>
  <c r="D190" i="22"/>
  <c r="C190" i="22" s="1"/>
  <c r="D158" i="22"/>
  <c r="C158" i="22" s="1"/>
  <c r="U159" i="22" s="1"/>
  <c r="D126" i="22"/>
  <c r="C126" i="22" s="1"/>
  <c r="Q324" i="21" s="1"/>
  <c r="D90" i="22"/>
  <c r="C90" i="22" s="1"/>
  <c r="D58" i="22"/>
  <c r="C58" i="22" s="1"/>
  <c r="D26" i="22"/>
  <c r="C26" i="22" s="1"/>
  <c r="Q224" i="21" s="1"/>
  <c r="D188" i="11"/>
  <c r="C188" i="11" s="1"/>
  <c r="U188" i="11" s="1"/>
  <c r="D156" i="11"/>
  <c r="C156" i="11" s="1"/>
  <c r="U156" i="11" s="1"/>
  <c r="D124" i="11"/>
  <c r="C124" i="11" s="1"/>
  <c r="D92" i="11"/>
  <c r="C92" i="11" s="1"/>
  <c r="D60" i="11"/>
  <c r="C60" i="11" s="1"/>
  <c r="D176" i="22"/>
  <c r="C176" i="22" s="1"/>
  <c r="U177" i="22" s="1"/>
  <c r="D144" i="22"/>
  <c r="C144" i="22" s="1"/>
  <c r="D112" i="22"/>
  <c r="C112" i="22" s="1"/>
  <c r="Q310" i="21" s="1"/>
  <c r="D80" i="22"/>
  <c r="C80" i="22" s="1"/>
  <c r="D48" i="22"/>
  <c r="C48" i="22" s="1"/>
  <c r="Q246" i="21" s="1"/>
  <c r="D16" i="22"/>
  <c r="C16" i="22" s="1"/>
  <c r="Q214" i="21" s="1"/>
  <c r="D182" i="11"/>
  <c r="C182" i="11" s="1"/>
  <c r="U182" i="11" s="1"/>
  <c r="D150" i="11"/>
  <c r="C150" i="11" s="1"/>
  <c r="Q148" i="21" s="1"/>
  <c r="D118" i="11"/>
  <c r="C118" i="11" s="1"/>
  <c r="U119" i="11" s="1"/>
  <c r="D82" i="11"/>
  <c r="C82" i="11" s="1"/>
  <c r="D202" i="22"/>
  <c r="C202" i="22" s="1"/>
  <c r="U203" i="22" s="1"/>
  <c r="D170" i="22"/>
  <c r="C170" i="22" s="1"/>
  <c r="Q368" i="21" s="1"/>
  <c r="D138" i="22"/>
  <c r="C138" i="22" s="1"/>
  <c r="U138" i="22" s="1"/>
  <c r="D106" i="22"/>
  <c r="C106" i="22" s="1"/>
  <c r="D78" i="22"/>
  <c r="C78" i="22" s="1"/>
  <c r="Q276" i="21" s="1"/>
  <c r="D46" i="22"/>
  <c r="C46" i="22" s="1"/>
  <c r="Q244" i="21" s="1"/>
  <c r="D14" i="22"/>
  <c r="C14" i="22" s="1"/>
  <c r="Q212" i="21" s="1"/>
  <c r="D100" i="11"/>
  <c r="C100" i="11" s="1"/>
  <c r="Q98" i="21" s="1"/>
  <c r="D120" i="22"/>
  <c r="C120" i="22" s="1"/>
  <c r="U120" i="22" s="1"/>
  <c r="D190" i="11"/>
  <c r="C190" i="11" s="1"/>
  <c r="U191" i="11" s="1"/>
  <c r="D58" i="11"/>
  <c r="C58" i="11" s="1"/>
  <c r="Q56" i="21" s="1"/>
  <c r="D86" i="22"/>
  <c r="C86" i="22" s="1"/>
  <c r="D184" i="11"/>
  <c r="C184" i="11" s="1"/>
  <c r="U184" i="11" s="1"/>
  <c r="D152" i="11"/>
  <c r="C152" i="11" s="1"/>
  <c r="U152" i="11" s="1"/>
  <c r="D120" i="11"/>
  <c r="C120" i="11" s="1"/>
  <c r="Q118" i="21" s="1"/>
  <c r="D88" i="11"/>
  <c r="C88" i="11" s="1"/>
  <c r="Q86" i="21" s="1"/>
  <c r="D56" i="11"/>
  <c r="C56" i="11" s="1"/>
  <c r="D84" i="22"/>
  <c r="C84" i="22" s="1"/>
  <c r="D146" i="11"/>
  <c r="C146" i="11" s="1"/>
  <c r="Q144" i="21" s="1"/>
  <c r="D52" i="11"/>
  <c r="C52" i="11" s="1"/>
  <c r="Q50" i="21" s="1"/>
  <c r="D20" i="11"/>
  <c r="C20" i="11" s="1"/>
  <c r="Q18" i="21" s="1"/>
  <c r="D116" i="22"/>
  <c r="C116" i="22" s="1"/>
  <c r="U117" i="22" s="1"/>
  <c r="D86" i="11"/>
  <c r="C86" i="11" s="1"/>
  <c r="Q84" i="21" s="1"/>
  <c r="D164" i="22"/>
  <c r="C164" i="22" s="1"/>
  <c r="U165" i="22" s="1"/>
  <c r="D12" i="22"/>
  <c r="C12" i="22" s="1"/>
  <c r="D106" i="11"/>
  <c r="C106" i="11" s="1"/>
  <c r="U107" i="11" s="1"/>
  <c r="D42" i="11"/>
  <c r="C42" i="11" s="1"/>
  <c r="Q40" i="21" s="1"/>
  <c r="D10" i="11"/>
  <c r="C10" i="11" s="1"/>
  <c r="D188" i="22"/>
  <c r="C188" i="22" s="1"/>
  <c r="U189" i="22" s="1"/>
  <c r="D68" i="22"/>
  <c r="C68" i="22" s="1"/>
  <c r="Q266" i="21" s="1"/>
  <c r="D162" i="11"/>
  <c r="C162" i="11" s="1"/>
  <c r="Q160" i="21" s="1"/>
  <c r="D48" i="11"/>
  <c r="C48" i="11" s="1"/>
  <c r="Q46" i="21" s="1"/>
  <c r="D16" i="11"/>
  <c r="C16" i="11" s="1"/>
  <c r="D122" i="11"/>
  <c r="C122" i="11" s="1"/>
  <c r="Q120" i="21" s="1"/>
  <c r="D192" i="11"/>
  <c r="C192" i="11" s="1"/>
  <c r="U192" i="11" s="1"/>
  <c r="D178" i="11"/>
  <c r="C178" i="11" s="1"/>
  <c r="D154" i="11"/>
  <c r="C154" i="11" s="1"/>
  <c r="Q152" i="21" s="1"/>
  <c r="D50" i="11"/>
  <c r="C50" i="11" s="1"/>
  <c r="U50" i="11" s="1"/>
  <c r="D194" i="11"/>
  <c r="C194" i="11" s="1"/>
  <c r="U195" i="11" s="1"/>
  <c r="D68" i="11"/>
  <c r="C68" i="11" s="1"/>
  <c r="D88" i="22"/>
  <c r="C88" i="22" s="1"/>
  <c r="Q286" i="21" s="1"/>
  <c r="D158" i="11"/>
  <c r="C158" i="11" s="1"/>
  <c r="Q156" i="21" s="1"/>
  <c r="D178" i="22"/>
  <c r="C178" i="22" s="1"/>
  <c r="Q376" i="21" s="1"/>
  <c r="D54" i="22"/>
  <c r="C54" i="22" s="1"/>
  <c r="D176" i="11"/>
  <c r="C176" i="11" s="1"/>
  <c r="U177" i="11" s="1"/>
  <c r="D144" i="11"/>
  <c r="C144" i="11" s="1"/>
  <c r="U144" i="11" s="1"/>
  <c r="D112" i="11"/>
  <c r="C112" i="11" s="1"/>
  <c r="U113" i="11" s="1"/>
  <c r="D80" i="11"/>
  <c r="C80" i="11" s="1"/>
  <c r="Q78" i="21" s="1"/>
  <c r="D172" i="22"/>
  <c r="C172" i="22" s="1"/>
  <c r="Q370" i="21" s="1"/>
  <c r="D52" i="22"/>
  <c r="C52" i="22" s="1"/>
  <c r="Q250" i="21" s="1"/>
  <c r="D114" i="11"/>
  <c r="C114" i="11" s="1"/>
  <c r="U115" i="11" s="1"/>
  <c r="D44" i="11"/>
  <c r="C44" i="11" s="1"/>
  <c r="D12" i="11"/>
  <c r="C12" i="11" s="1"/>
  <c r="D60" i="22"/>
  <c r="C60" i="22" s="1"/>
  <c r="Q258" i="21" s="1"/>
  <c r="D30" i="11"/>
  <c r="C30" i="11" s="1"/>
  <c r="Q28" i="21" s="1"/>
  <c r="D132" i="22"/>
  <c r="C132" i="22" s="1"/>
  <c r="D202" i="11"/>
  <c r="C202" i="11" s="1"/>
  <c r="Q200" i="21" s="1"/>
  <c r="D102" i="11"/>
  <c r="C102" i="11" s="1"/>
  <c r="D34" i="11"/>
  <c r="C34" i="11" s="1"/>
  <c r="D28" i="22"/>
  <c r="C28" i="22" s="1"/>
  <c r="D156" i="22"/>
  <c r="C156" i="22" s="1"/>
  <c r="U157" i="22" s="1"/>
  <c r="D36" i="22"/>
  <c r="C36" i="22" s="1"/>
  <c r="Q234" i="21" s="1"/>
  <c r="D130" i="11"/>
  <c r="C130" i="11" s="1"/>
  <c r="U130" i="11" s="1"/>
  <c r="D40" i="11"/>
  <c r="C40" i="11" s="1"/>
  <c r="Q38" i="21" s="1"/>
  <c r="D8" i="11"/>
  <c r="C8" i="11" s="1"/>
  <c r="D38" i="11"/>
  <c r="C38" i="11" s="1"/>
  <c r="Q36" i="21" s="1"/>
  <c r="D160" i="11"/>
  <c r="C160" i="11" s="1"/>
  <c r="U160" i="11" s="1"/>
  <c r="D108" i="22"/>
  <c r="C108" i="22" s="1"/>
  <c r="U109" i="22" s="1"/>
  <c r="D54" i="11"/>
  <c r="C54" i="11" s="1"/>
  <c r="D44" i="22"/>
  <c r="C44" i="22" s="1"/>
  <c r="Q242" i="21" s="1"/>
  <c r="D6" i="11"/>
  <c r="C6" i="11" s="1"/>
  <c r="D24" i="11"/>
  <c r="C24" i="11" s="1"/>
  <c r="D164" i="11"/>
  <c r="C164" i="11" s="1"/>
  <c r="Q162" i="21" s="1"/>
  <c r="D184" i="22"/>
  <c r="C184" i="22" s="1"/>
  <c r="Q382" i="21" s="1"/>
  <c r="D56" i="22"/>
  <c r="C56" i="22" s="1"/>
  <c r="D126" i="11"/>
  <c r="C126" i="11" s="1"/>
  <c r="D146" i="22"/>
  <c r="C146" i="22" s="1"/>
  <c r="U146" i="22" s="1"/>
  <c r="D22" i="22"/>
  <c r="C22" i="22" s="1"/>
  <c r="Q220" i="21" s="1"/>
  <c r="D168" i="11"/>
  <c r="C168" i="11" s="1"/>
  <c r="U169" i="11" s="1"/>
  <c r="D136" i="11"/>
  <c r="C136" i="11" s="1"/>
  <c r="D104" i="11"/>
  <c r="C104" i="11" s="1"/>
  <c r="U105" i="11" s="1"/>
  <c r="D72" i="11"/>
  <c r="C72" i="11" s="1"/>
  <c r="Q70" i="21" s="1"/>
  <c r="D140" i="22"/>
  <c r="C140" i="22" s="1"/>
  <c r="U141" i="22" s="1"/>
  <c r="D20" i="22"/>
  <c r="C20" i="22" s="1"/>
  <c r="D78" i="11"/>
  <c r="C78" i="11" s="1"/>
  <c r="Q76" i="21" s="1"/>
  <c r="D36" i="11"/>
  <c r="C36" i="11" s="1"/>
  <c r="Q34" i="21" s="1"/>
  <c r="D4" i="11"/>
  <c r="C4" i="11" s="1"/>
  <c r="D186" i="11"/>
  <c r="C186" i="11" s="1"/>
  <c r="U187" i="11" s="1"/>
  <c r="D22" i="11"/>
  <c r="C22" i="11" s="1"/>
  <c r="D76" i="22"/>
  <c r="C76" i="22" s="1"/>
  <c r="D170" i="11"/>
  <c r="C170" i="11" s="1"/>
  <c r="U170" i="11" s="1"/>
  <c r="D70" i="11"/>
  <c r="C70" i="11" s="1"/>
  <c r="D26" i="11"/>
  <c r="C26" i="11" s="1"/>
  <c r="Q24" i="21" s="1"/>
  <c r="D46" i="11"/>
  <c r="C46" i="11" s="1"/>
  <c r="D124" i="22"/>
  <c r="C124" i="22" s="1"/>
  <c r="Q322" i="21" s="1"/>
  <c r="D4" i="22"/>
  <c r="C4" i="22" s="1"/>
  <c r="D94" i="11"/>
  <c r="C94" i="11" s="1"/>
  <c r="Q92" i="21" s="1"/>
  <c r="D32" i="11"/>
  <c r="C32" i="11" s="1"/>
  <c r="Q30" i="21" s="1"/>
  <c r="D148" i="22"/>
  <c r="C148" i="22" s="1"/>
  <c r="Q346" i="21" s="1"/>
  <c r="D14" i="11"/>
  <c r="C14" i="11" s="1"/>
  <c r="D132" i="11"/>
  <c r="C132" i="11" s="1"/>
  <c r="U133" i="11" s="1"/>
  <c r="D90" i="11"/>
  <c r="C90" i="11" s="1"/>
  <c r="Q88" i="21" s="1"/>
  <c r="D128" i="11"/>
  <c r="C128" i="11" s="1"/>
  <c r="U128" i="11" s="1"/>
  <c r="D64" i="11"/>
  <c r="C64" i="11" s="1"/>
  <c r="D28" i="11"/>
  <c r="C28" i="11" s="1"/>
  <c r="D138" i="11"/>
  <c r="C138" i="11" s="1"/>
  <c r="Q136" i="21" s="1"/>
  <c r="D100" i="22"/>
  <c r="C100" i="22" s="1"/>
  <c r="D92" i="22"/>
  <c r="C92" i="22" s="1"/>
  <c r="D152" i="22"/>
  <c r="C152" i="22" s="1"/>
  <c r="U152" i="22" s="1"/>
  <c r="D24" i="22"/>
  <c r="C24" i="22" s="1"/>
  <c r="Q222" i="21" s="1"/>
  <c r="D114" i="22"/>
  <c r="C114" i="22" s="1"/>
  <c r="Q312" i="21" s="1"/>
  <c r="D96" i="11"/>
  <c r="C96" i="11" s="1"/>
  <c r="D180" i="22"/>
  <c r="C180" i="22" s="1"/>
  <c r="U180" i="22" s="1"/>
  <c r="D196" i="22"/>
  <c r="C196" i="22" s="1"/>
  <c r="Q394" i="21" s="1"/>
  <c r="D18" i="11"/>
  <c r="C18" i="11" s="1"/>
  <c r="Q16" i="21" s="1"/>
  <c r="D62" i="11"/>
  <c r="C62" i="11" s="1"/>
  <c r="Q60" i="21" s="1"/>
  <c r="AL38" i="11"/>
  <c r="Q38" i="11" s="1"/>
  <c r="P36" i="21" s="1"/>
  <c r="AL32" i="11"/>
  <c r="Q32" i="11" s="1"/>
  <c r="P30" i="21" s="1"/>
  <c r="AL6" i="11"/>
  <c r="Q6" i="11" s="1"/>
  <c r="P4" i="21" s="1"/>
  <c r="AL10" i="11"/>
  <c r="Q10" i="11" s="1"/>
  <c r="P8" i="21" s="1"/>
  <c r="AL34" i="22"/>
  <c r="Q34" i="22" s="1"/>
  <c r="P232" i="21" s="1"/>
  <c r="AL72" i="11"/>
  <c r="Q72" i="11" s="1"/>
  <c r="P70" i="21" s="1"/>
  <c r="AL30" i="22"/>
  <c r="Q30" i="22" s="1"/>
  <c r="P228" i="21" s="1"/>
  <c r="AL60" i="11"/>
  <c r="Q60" i="11" s="1"/>
  <c r="P58" i="21" s="1"/>
  <c r="AL12" i="11"/>
  <c r="Q12" i="11" s="1"/>
  <c r="P10" i="21" s="1"/>
  <c r="O24" i="11"/>
  <c r="N22" i="21" s="1"/>
  <c r="F17" i="42"/>
  <c r="H17" i="42" s="1"/>
  <c r="F16" i="42"/>
  <c r="H16" i="42" s="1"/>
  <c r="AL80" i="11"/>
  <c r="Q80" i="11" s="1"/>
  <c r="P78" i="21" s="1"/>
  <c r="AL14" i="22"/>
  <c r="Q14" i="22" s="1"/>
  <c r="P212" i="21" s="1"/>
  <c r="AL26" i="11"/>
  <c r="Q26" i="11" s="1"/>
  <c r="P24" i="21" s="1"/>
  <c r="AL52" i="22"/>
  <c r="Q52" i="22" s="1"/>
  <c r="P250" i="21" s="1"/>
  <c r="AL18" i="11"/>
  <c r="Q18" i="11" s="1"/>
  <c r="P16" i="21" s="1"/>
  <c r="AL22" i="11"/>
  <c r="Q22" i="11" s="1"/>
  <c r="P20" i="21" s="1"/>
  <c r="AL32" i="22"/>
  <c r="Q32" i="22" s="1"/>
  <c r="P230" i="21" s="1"/>
  <c r="AL68" i="22"/>
  <c r="Q68" i="22" s="1"/>
  <c r="P266" i="21" s="1"/>
  <c r="AL16" i="22"/>
  <c r="Q16" i="22" s="1"/>
  <c r="P214" i="21" s="1"/>
  <c r="AL48" i="11"/>
  <c r="Q48" i="11" s="1"/>
  <c r="P46" i="21" s="1"/>
  <c r="O32" i="22"/>
  <c r="N230" i="21" s="1"/>
  <c r="AL54" i="22"/>
  <c r="Q54" i="22" s="1"/>
  <c r="P252" i="21" s="1"/>
  <c r="AL62" i="11"/>
  <c r="Q62" i="11" s="1"/>
  <c r="P60" i="21" s="1"/>
  <c r="AL40" i="11"/>
  <c r="Q40" i="11" s="1"/>
  <c r="P38" i="21" s="1"/>
  <c r="AL20" i="11"/>
  <c r="Q20" i="11" s="1"/>
  <c r="P18" i="21" s="1"/>
  <c r="AL70" i="11"/>
  <c r="Q70" i="11" s="1"/>
  <c r="P68" i="21" s="1"/>
  <c r="O16" i="22"/>
  <c r="N214" i="21" s="1"/>
  <c r="F112" i="14"/>
  <c r="AL84" i="11"/>
  <c r="Q84" i="11" s="1"/>
  <c r="P82" i="21" s="1"/>
  <c r="F112" i="3"/>
  <c r="O68" i="22"/>
  <c r="N266" i="21" s="1"/>
  <c r="AL92" i="11"/>
  <c r="Q92" i="11" s="1"/>
  <c r="P90" i="21" s="1"/>
  <c r="AL4" i="22"/>
  <c r="Q4" i="22" s="1"/>
  <c r="P202" i="21" s="1"/>
  <c r="AL46" i="22"/>
  <c r="Q46" i="22" s="1"/>
  <c r="P244" i="21" s="1"/>
  <c r="AL18" i="22"/>
  <c r="Q18" i="22" s="1"/>
  <c r="P216" i="21" s="1"/>
  <c r="AL28" i="11"/>
  <c r="Q28" i="11" s="1"/>
  <c r="P26" i="21" s="1"/>
  <c r="AL4" i="11"/>
  <c r="Q4" i="11" s="1"/>
  <c r="P2" i="21" s="1"/>
  <c r="AL102" i="11"/>
  <c r="Q102" i="11" s="1"/>
  <c r="P100" i="21" s="1"/>
  <c r="AL14" i="11"/>
  <c r="Q14" i="11" s="1"/>
  <c r="P12" i="21" s="1"/>
  <c r="AL8" i="11"/>
  <c r="Q8" i="11" s="1"/>
  <c r="P6" i="21" s="1"/>
  <c r="O8" i="11"/>
  <c r="N6" i="21" s="1"/>
  <c r="AL66" i="11"/>
  <c r="Q66" i="11" s="1"/>
  <c r="P64" i="21" s="1"/>
  <c r="O66" i="11"/>
  <c r="N64" i="21" s="1"/>
  <c r="AL44" i="11"/>
  <c r="Q44" i="11" s="1"/>
  <c r="P42" i="21" s="1"/>
  <c r="O44" i="11"/>
  <c r="N42" i="21" s="1"/>
  <c r="AL16" i="11"/>
  <c r="Q16" i="11" s="1"/>
  <c r="P14" i="21" s="1"/>
  <c r="O16" i="11"/>
  <c r="N14" i="21" s="1"/>
  <c r="AL36" i="11"/>
  <c r="Q36" i="11" s="1"/>
  <c r="P34" i="21" s="1"/>
  <c r="O36" i="11"/>
  <c r="N34" i="21" s="1"/>
  <c r="AL22" i="22"/>
  <c r="Q22" i="22" s="1"/>
  <c r="P220" i="21" s="1"/>
  <c r="O22" i="22"/>
  <c r="N220" i="21" s="1"/>
  <c r="AL26" i="22"/>
  <c r="Q26" i="22" s="1"/>
  <c r="P224" i="21" s="1"/>
  <c r="O26" i="22"/>
  <c r="N224" i="21" s="1"/>
  <c r="AL92" i="22"/>
  <c r="Q92" i="22" s="1"/>
  <c r="P290" i="21" s="1"/>
  <c r="AL96" i="22"/>
  <c r="Q96" i="22" s="1"/>
  <c r="P294" i="21" s="1"/>
  <c r="AL74" i="11"/>
  <c r="Q74" i="11" s="1"/>
  <c r="P72" i="21" s="1"/>
  <c r="O74" i="11"/>
  <c r="N72" i="21" s="1"/>
  <c r="AL78" i="11"/>
  <c r="Q78" i="11" s="1"/>
  <c r="P76" i="21" s="1"/>
  <c r="O78" i="11"/>
  <c r="N76" i="21" s="1"/>
  <c r="AL36" i="22"/>
  <c r="Q36" i="22" s="1"/>
  <c r="P234" i="21" s="1"/>
  <c r="O36" i="22"/>
  <c r="N234" i="21" s="1"/>
  <c r="AL40" i="22"/>
  <c r="Q40" i="22" s="1"/>
  <c r="P238" i="21" s="1"/>
  <c r="O40" i="22"/>
  <c r="N238" i="21" s="1"/>
  <c r="AL72" i="22"/>
  <c r="Q72" i="22" s="1"/>
  <c r="P270" i="21" s="1"/>
  <c r="AL100" i="22"/>
  <c r="Q100" i="22" s="1"/>
  <c r="P298" i="21" s="1"/>
  <c r="AL96" i="11"/>
  <c r="Q96" i="11" s="1"/>
  <c r="P94" i="21" s="1"/>
  <c r="O96" i="11"/>
  <c r="N94" i="21" s="1"/>
  <c r="AL100" i="11"/>
  <c r="Q100" i="11" s="1"/>
  <c r="P98" i="21" s="1"/>
  <c r="O100" i="11"/>
  <c r="N98" i="21" s="1"/>
  <c r="AL28" i="22"/>
  <c r="Q28" i="22" s="1"/>
  <c r="P226" i="21" s="1"/>
  <c r="O28" i="22"/>
  <c r="N226" i="21" s="1"/>
  <c r="AL58" i="22"/>
  <c r="Q58" i="22" s="1"/>
  <c r="P256" i="21" s="1"/>
  <c r="O58" i="22"/>
  <c r="N256" i="21" s="1"/>
  <c r="AL62" i="22"/>
  <c r="Q62" i="22" s="1"/>
  <c r="P260" i="21" s="1"/>
  <c r="AL82" i="22"/>
  <c r="Q82" i="22" s="1"/>
  <c r="P280" i="21" s="1"/>
  <c r="AL86" i="22"/>
  <c r="Q86" i="22" s="1"/>
  <c r="P284" i="21" s="1"/>
  <c r="AL82" i="11"/>
  <c r="Q82" i="11" s="1"/>
  <c r="P80" i="21" s="1"/>
  <c r="AL8" i="22"/>
  <c r="Q8" i="22" s="1"/>
  <c r="P206" i="21" s="1"/>
  <c r="O8" i="22"/>
  <c r="N206" i="21" s="1"/>
  <c r="AL12" i="22"/>
  <c r="Q12" i="22" s="1"/>
  <c r="P210" i="21" s="1"/>
  <c r="O12" i="22"/>
  <c r="N210" i="21" s="1"/>
  <c r="AL50" i="22"/>
  <c r="Q50" i="22" s="1"/>
  <c r="P248" i="21" s="1"/>
  <c r="O50" i="22"/>
  <c r="N248" i="21" s="1"/>
  <c r="AL74" i="22"/>
  <c r="Q74" i="22" s="1"/>
  <c r="P272" i="21" s="1"/>
  <c r="AL78" i="22"/>
  <c r="Q78" i="22" s="1"/>
  <c r="P276" i="21" s="1"/>
  <c r="F112" i="15"/>
  <c r="G112" i="15"/>
  <c r="AL54" i="11"/>
  <c r="Q54" i="11" s="1"/>
  <c r="P52" i="21" s="1"/>
  <c r="O54" i="11"/>
  <c r="N52" i="21" s="1"/>
  <c r="AL58" i="11"/>
  <c r="Q58" i="11" s="1"/>
  <c r="P56" i="21" s="1"/>
  <c r="O58" i="11"/>
  <c r="N56" i="21" s="1"/>
  <c r="AL88" i="11"/>
  <c r="Q88" i="11" s="1"/>
  <c r="P86" i="21" s="1"/>
  <c r="O88" i="11"/>
  <c r="N86" i="21" s="1"/>
  <c r="AL64" i="11"/>
  <c r="Q64" i="11" s="1"/>
  <c r="P62" i="21" s="1"/>
  <c r="O64" i="11"/>
  <c r="N62" i="21" s="1"/>
  <c r="AL68" i="11"/>
  <c r="Q68" i="11" s="1"/>
  <c r="P66" i="21" s="1"/>
  <c r="O68" i="11"/>
  <c r="N66" i="21" s="1"/>
  <c r="AL42" i="11"/>
  <c r="Q42" i="11" s="1"/>
  <c r="P40" i="21" s="1"/>
  <c r="O42" i="11"/>
  <c r="N40" i="21" s="1"/>
  <c r="AL46" i="11"/>
  <c r="Q46" i="11" s="1"/>
  <c r="P44" i="21" s="1"/>
  <c r="O46" i="11"/>
  <c r="N44" i="21" s="1"/>
  <c r="AL34" i="11"/>
  <c r="Q34" i="11" s="1"/>
  <c r="P32" i="21" s="1"/>
  <c r="O34" i="11"/>
  <c r="N32" i="21" s="1"/>
  <c r="AL20" i="22"/>
  <c r="Q20" i="22" s="1"/>
  <c r="P218" i="21" s="1"/>
  <c r="O20" i="22"/>
  <c r="N218" i="21" s="1"/>
  <c r="AL24" i="22"/>
  <c r="Q24" i="22" s="1"/>
  <c r="P222" i="21" s="1"/>
  <c r="O24" i="22"/>
  <c r="N222" i="21" s="1"/>
  <c r="AL90" i="22"/>
  <c r="Q90" i="22" s="1"/>
  <c r="P288" i="21" s="1"/>
  <c r="AL94" i="22"/>
  <c r="Q94" i="22" s="1"/>
  <c r="P292" i="21" s="1"/>
  <c r="AL76" i="11"/>
  <c r="Q76" i="11" s="1"/>
  <c r="P74" i="21" s="1"/>
  <c r="O76" i="11"/>
  <c r="N74" i="21" s="1"/>
  <c r="AL38" i="22"/>
  <c r="Q38" i="22" s="1"/>
  <c r="P236" i="21" s="1"/>
  <c r="O38" i="22"/>
  <c r="N236" i="21" s="1"/>
  <c r="AL42" i="22"/>
  <c r="Q42" i="22" s="1"/>
  <c r="P240" i="21" s="1"/>
  <c r="O42" i="22"/>
  <c r="N240" i="21" s="1"/>
  <c r="AL70" i="22"/>
  <c r="Q70" i="22" s="1"/>
  <c r="P268" i="21" s="1"/>
  <c r="AL98" i="22"/>
  <c r="Q98" i="22" s="1"/>
  <c r="P296" i="21" s="1"/>
  <c r="AL102" i="22"/>
  <c r="Q102" i="22" s="1"/>
  <c r="P300" i="21" s="1"/>
  <c r="AL94" i="11"/>
  <c r="Q94" i="11" s="1"/>
  <c r="P92" i="21" s="1"/>
  <c r="AL98" i="11"/>
  <c r="Q98" i="11" s="1"/>
  <c r="P96" i="21" s="1"/>
  <c r="O98" i="11"/>
  <c r="N96" i="21" s="1"/>
  <c r="AL56" i="22"/>
  <c r="Q56" i="22" s="1"/>
  <c r="P254" i="21" s="1"/>
  <c r="O56" i="22"/>
  <c r="N254" i="21" s="1"/>
  <c r="AL60" i="22"/>
  <c r="Q60" i="22" s="1"/>
  <c r="P258" i="21" s="1"/>
  <c r="AL64" i="22"/>
  <c r="Q64" i="22" s="1"/>
  <c r="P262" i="21" s="1"/>
  <c r="AL84" i="22"/>
  <c r="Q84" i="22" s="1"/>
  <c r="P282" i="21" s="1"/>
  <c r="AL88" i="22"/>
  <c r="Q88" i="22" s="1"/>
  <c r="P286" i="21" s="1"/>
  <c r="AL6" i="22"/>
  <c r="Q6" i="22" s="1"/>
  <c r="P204" i="21" s="1"/>
  <c r="AL10" i="22"/>
  <c r="Q10" i="22" s="1"/>
  <c r="P208" i="21" s="1"/>
  <c r="O10" i="22"/>
  <c r="N208" i="21" s="1"/>
  <c r="AL48" i="22"/>
  <c r="Q48" i="22" s="1"/>
  <c r="P246" i="21" s="1"/>
  <c r="O48" i="22"/>
  <c r="N246" i="21" s="1"/>
  <c r="AL76" i="22"/>
  <c r="Q76" i="22" s="1"/>
  <c r="P274" i="21" s="1"/>
  <c r="AL80" i="22"/>
  <c r="Q80" i="22" s="1"/>
  <c r="P278" i="21" s="1"/>
  <c r="AL30" i="11"/>
  <c r="Q30" i="11" s="1"/>
  <c r="P28" i="21" s="1"/>
  <c r="O30" i="11"/>
  <c r="N28" i="21" s="1"/>
  <c r="AL56" i="11"/>
  <c r="Q56" i="11" s="1"/>
  <c r="P54" i="21" s="1"/>
  <c r="O56" i="11"/>
  <c r="N54" i="21" s="1"/>
  <c r="AL86" i="11"/>
  <c r="Q86" i="11" s="1"/>
  <c r="P84" i="21" s="1"/>
  <c r="O86" i="11"/>
  <c r="N84" i="21" s="1"/>
  <c r="AL90" i="11"/>
  <c r="Q90" i="11" s="1"/>
  <c r="P88" i="21" s="1"/>
  <c r="O90" i="11"/>
  <c r="N88" i="21" s="1"/>
  <c r="V208" i="3"/>
  <c r="W208" i="3" s="1"/>
  <c r="V192" i="3"/>
  <c r="W192" i="3" s="1"/>
  <c r="V176" i="3"/>
  <c r="W176" i="3" s="1"/>
  <c r="V160" i="3"/>
  <c r="W160" i="3" s="1"/>
  <c r="V144" i="3"/>
  <c r="W144" i="3" s="1"/>
  <c r="V127" i="3"/>
  <c r="W127" i="3" s="1"/>
  <c r="V179" i="3"/>
  <c r="W179" i="3" s="1"/>
  <c r="V205" i="3"/>
  <c r="W205" i="3" s="1"/>
  <c r="V189" i="3"/>
  <c r="W189" i="3" s="1"/>
  <c r="V173" i="3"/>
  <c r="W173" i="3" s="1"/>
  <c r="V157" i="3"/>
  <c r="W157" i="3" s="1"/>
  <c r="V141" i="3"/>
  <c r="W141" i="3" s="1"/>
  <c r="V129" i="3"/>
  <c r="W129" i="3" s="1"/>
  <c r="V183" i="3"/>
  <c r="W183" i="3" s="1"/>
  <c r="V147" i="3"/>
  <c r="W147" i="3" s="1"/>
  <c r="V198" i="3"/>
  <c r="W198" i="3" s="1"/>
  <c r="V182" i="3"/>
  <c r="W182" i="3" s="1"/>
  <c r="V166" i="3"/>
  <c r="W166" i="3" s="1"/>
  <c r="V150" i="3"/>
  <c r="W150" i="3" s="1"/>
  <c r="V134" i="3"/>
  <c r="W134" i="3" s="1"/>
  <c r="V120" i="3"/>
  <c r="W120" i="3" s="1"/>
  <c r="V135" i="3"/>
  <c r="W135" i="3" s="1"/>
  <c r="V139" i="3"/>
  <c r="W139" i="3" s="1"/>
  <c r="V113" i="3"/>
  <c r="W113" i="3" s="1"/>
  <c r="V122" i="3"/>
  <c r="W122" i="3" s="1"/>
  <c r="V204" i="3"/>
  <c r="W204" i="3" s="1"/>
  <c r="V188" i="3"/>
  <c r="W188" i="3" s="1"/>
  <c r="V172" i="3"/>
  <c r="W172" i="3" s="1"/>
  <c r="V156" i="3"/>
  <c r="W156" i="3" s="1"/>
  <c r="V140" i="3"/>
  <c r="W140" i="3" s="1"/>
  <c r="V125" i="3"/>
  <c r="W125" i="3" s="1"/>
  <c r="V167" i="3"/>
  <c r="W167" i="3" s="1"/>
  <c r="V201" i="3"/>
  <c r="W201" i="3" s="1"/>
  <c r="V185" i="3"/>
  <c r="W185" i="3" s="1"/>
  <c r="V169" i="3"/>
  <c r="W169" i="3" s="1"/>
  <c r="V153" i="3"/>
  <c r="W153" i="3" s="1"/>
  <c r="V137" i="3"/>
  <c r="W137" i="3" s="1"/>
  <c r="V123" i="3"/>
  <c r="W123" i="3" s="1"/>
  <c r="V175" i="3"/>
  <c r="W175" i="3" s="1"/>
  <c r="V210" i="3"/>
  <c r="W210" i="3" s="1"/>
  <c r="V194" i="3"/>
  <c r="W194" i="3" s="1"/>
  <c r="V178" i="3"/>
  <c r="W178" i="3" s="1"/>
  <c r="V162" i="3"/>
  <c r="W162" i="3" s="1"/>
  <c r="V146" i="3"/>
  <c r="W146" i="3" s="1"/>
  <c r="V128" i="3"/>
  <c r="W128" i="3" s="1"/>
  <c r="V191" i="3"/>
  <c r="W191" i="3" s="1"/>
  <c r="V211" i="3"/>
  <c r="W211" i="3" s="1"/>
  <c r="V131" i="3"/>
  <c r="W131" i="3" s="1"/>
  <c r="V121" i="3"/>
  <c r="W121" i="3" s="1"/>
  <c r="V119" i="3"/>
  <c r="W119" i="3" s="1"/>
  <c r="V200" i="3"/>
  <c r="W200" i="3" s="1"/>
  <c r="V184" i="3"/>
  <c r="W184" i="3" s="1"/>
  <c r="V168" i="3"/>
  <c r="W168" i="3" s="1"/>
  <c r="V152" i="3"/>
  <c r="W152" i="3" s="1"/>
  <c r="V136" i="3"/>
  <c r="W136" i="3" s="1"/>
  <c r="V203" i="3"/>
  <c r="W203" i="3" s="1"/>
  <c r="V143" i="3"/>
  <c r="W143" i="3" s="1"/>
  <c r="V197" i="3"/>
  <c r="W197" i="3" s="1"/>
  <c r="V181" i="3"/>
  <c r="W181" i="3" s="1"/>
  <c r="V165" i="3"/>
  <c r="W165" i="3" s="1"/>
  <c r="V149" i="3"/>
  <c r="W149" i="3" s="1"/>
  <c r="V133" i="3"/>
  <c r="W133" i="3" s="1"/>
  <c r="V207" i="3"/>
  <c r="W207" i="3" s="1"/>
  <c r="V171" i="3"/>
  <c r="W171" i="3" s="1"/>
  <c r="V206" i="3"/>
  <c r="W206" i="3" s="1"/>
  <c r="V190" i="3"/>
  <c r="W190" i="3" s="1"/>
  <c r="V174" i="3"/>
  <c r="W174" i="3" s="1"/>
  <c r="V158" i="3"/>
  <c r="W158" i="3" s="1"/>
  <c r="V142" i="3"/>
  <c r="W142" i="3" s="1"/>
  <c r="V126" i="3"/>
  <c r="W126" i="3" s="1"/>
  <c r="V163" i="3"/>
  <c r="W163" i="3" s="1"/>
  <c r="V187" i="3"/>
  <c r="W187" i="3" s="1"/>
  <c r="V118" i="3"/>
  <c r="W118" i="3" s="1"/>
  <c r="V116" i="3"/>
  <c r="W116" i="3" s="1"/>
  <c r="V114" i="3"/>
  <c r="W114" i="3" s="1"/>
  <c r="V196" i="3"/>
  <c r="W196" i="3" s="1"/>
  <c r="V180" i="3"/>
  <c r="W180" i="3" s="1"/>
  <c r="V164" i="3"/>
  <c r="W164" i="3" s="1"/>
  <c r="V148" i="3"/>
  <c r="W148" i="3" s="1"/>
  <c r="V132" i="3"/>
  <c r="W132" i="3" s="1"/>
  <c r="V199" i="3"/>
  <c r="W199" i="3" s="1"/>
  <c r="V209" i="3"/>
  <c r="W209" i="3" s="1"/>
  <c r="V193" i="3"/>
  <c r="W193" i="3" s="1"/>
  <c r="V177" i="3"/>
  <c r="W177" i="3" s="1"/>
  <c r="V161" i="3"/>
  <c r="W161" i="3" s="1"/>
  <c r="V145" i="3"/>
  <c r="W145" i="3" s="1"/>
  <c r="V130" i="3"/>
  <c r="W130" i="3" s="1"/>
  <c r="V195" i="3"/>
  <c r="W195" i="3" s="1"/>
  <c r="V155" i="3"/>
  <c r="W155" i="3" s="1"/>
  <c r="V202" i="3"/>
  <c r="W202" i="3" s="1"/>
  <c r="V186" i="3"/>
  <c r="W186" i="3" s="1"/>
  <c r="V170" i="3"/>
  <c r="W170" i="3" s="1"/>
  <c r="V154" i="3"/>
  <c r="W154" i="3" s="1"/>
  <c r="V138" i="3"/>
  <c r="W138" i="3" s="1"/>
  <c r="V124" i="3"/>
  <c r="W124" i="3" s="1"/>
  <c r="V151" i="3"/>
  <c r="W151" i="3" s="1"/>
  <c r="V159" i="3"/>
  <c r="W159" i="3" s="1"/>
  <c r="V115" i="3"/>
  <c r="W115" i="3" s="1"/>
  <c r="V212" i="3"/>
  <c r="W212" i="3" s="1"/>
  <c r="V117" i="3"/>
  <c r="W117" i="3" s="1"/>
  <c r="U67" i="22" l="1"/>
  <c r="U103" i="11"/>
  <c r="U84" i="22"/>
  <c r="U80" i="22"/>
  <c r="U16" i="11"/>
  <c r="U67" i="11"/>
  <c r="U42" i="22"/>
  <c r="U8" i="22"/>
  <c r="U51" i="22"/>
  <c r="K19" i="2"/>
  <c r="K11" i="2"/>
  <c r="K34" i="2"/>
  <c r="K30" i="2"/>
  <c r="K21" i="2"/>
  <c r="K13" i="2"/>
  <c r="K28" i="2"/>
  <c r="K4" i="2"/>
  <c r="K20" i="2"/>
  <c r="K25" i="2"/>
  <c r="K40" i="2"/>
  <c r="K37" i="2"/>
  <c r="K6" i="2"/>
  <c r="K16" i="2"/>
  <c r="K24" i="2"/>
  <c r="K18" i="2"/>
  <c r="K23" i="2"/>
  <c r="K29" i="2"/>
  <c r="K31" i="2"/>
  <c r="K35" i="2"/>
  <c r="K41" i="2"/>
  <c r="K14" i="2"/>
  <c r="K39" i="2"/>
  <c r="K8" i="2"/>
  <c r="K32" i="2"/>
  <c r="K9" i="2"/>
  <c r="K10" i="2"/>
  <c r="K17" i="2"/>
  <c r="K26" i="2"/>
  <c r="K3" i="2"/>
  <c r="K22" i="2"/>
  <c r="K15" i="2"/>
  <c r="K5" i="2"/>
  <c r="K7" i="2"/>
  <c r="K33" i="2"/>
  <c r="K27" i="2"/>
  <c r="K12" i="2"/>
  <c r="K38" i="2"/>
  <c r="K36" i="2"/>
  <c r="K2" i="2"/>
  <c r="U194" i="22"/>
  <c r="U11" i="22"/>
  <c r="U70" i="22"/>
  <c r="U29" i="11"/>
  <c r="U55" i="11"/>
  <c r="U57" i="11"/>
  <c r="U93" i="11"/>
  <c r="U74" i="11"/>
  <c r="U23" i="11"/>
  <c r="U8" i="11"/>
  <c r="U12" i="11"/>
  <c r="U96" i="11"/>
  <c r="U45" i="11"/>
  <c r="U86" i="22"/>
  <c r="U13" i="22"/>
  <c r="Q48" i="21"/>
  <c r="U151" i="11"/>
  <c r="U34" i="22"/>
  <c r="U116" i="22"/>
  <c r="U189" i="11"/>
  <c r="Q114" i="21"/>
  <c r="U182" i="22"/>
  <c r="Q264" i="21"/>
  <c r="Q90" i="21"/>
  <c r="Q380" i="21"/>
  <c r="U136" i="22"/>
  <c r="Q248" i="21"/>
  <c r="U108" i="11"/>
  <c r="U173" i="22"/>
  <c r="U9" i="22"/>
  <c r="U26" i="22"/>
  <c r="U116" i="11"/>
  <c r="Q206" i="21"/>
  <c r="U198" i="11"/>
  <c r="Q364" i="21"/>
  <c r="U127" i="22"/>
  <c r="Q278" i="21"/>
  <c r="U158" i="22"/>
  <c r="U27" i="22"/>
  <c r="U112" i="22"/>
  <c r="U202" i="22"/>
  <c r="U17" i="11"/>
  <c r="U50" i="22"/>
  <c r="Q334" i="21"/>
  <c r="U75" i="11"/>
  <c r="U103" i="22"/>
  <c r="U174" i="22"/>
  <c r="Q106" i="21"/>
  <c r="Q64" i="21"/>
  <c r="U199" i="22"/>
  <c r="U102" i="22"/>
  <c r="U95" i="22"/>
  <c r="Q318" i="21"/>
  <c r="Q356" i="21"/>
  <c r="U78" i="22"/>
  <c r="Q72" i="21"/>
  <c r="Q372" i="21"/>
  <c r="U128" i="22"/>
  <c r="U154" i="11"/>
  <c r="U92" i="11"/>
  <c r="Q180" i="21"/>
  <c r="U56" i="11"/>
  <c r="Q240" i="21"/>
  <c r="U199" i="11"/>
  <c r="U94" i="22"/>
  <c r="U22" i="22"/>
  <c r="U106" i="11"/>
  <c r="U147" i="22"/>
  <c r="U185" i="11"/>
  <c r="Q210" i="21"/>
  <c r="U121" i="22"/>
  <c r="Q52" i="21"/>
  <c r="U79" i="22"/>
  <c r="Q54" i="21"/>
  <c r="U188" i="22"/>
  <c r="Q174" i="21"/>
  <c r="U44" i="22"/>
  <c r="Q142" i="21"/>
  <c r="U24" i="22"/>
  <c r="U60" i="22"/>
  <c r="Q130" i="21"/>
  <c r="U156" i="22"/>
  <c r="U79" i="11"/>
  <c r="U198" i="22"/>
  <c r="U66" i="22"/>
  <c r="U165" i="11"/>
  <c r="Q26" i="21"/>
  <c r="U113" i="22"/>
  <c r="U183" i="11"/>
  <c r="Q400" i="21"/>
  <c r="Q182" i="21"/>
  <c r="U21" i="11"/>
  <c r="U202" i="11"/>
  <c r="U43" i="22"/>
  <c r="U129" i="22"/>
  <c r="U66" i="11"/>
  <c r="Q102" i="21"/>
  <c r="Q350" i="21"/>
  <c r="U155" i="11"/>
  <c r="U12" i="22"/>
  <c r="Q386" i="21"/>
  <c r="Q10" i="21"/>
  <c r="U9" i="11"/>
  <c r="Q20" i="21"/>
  <c r="U153" i="22"/>
  <c r="Q344" i="21"/>
  <c r="U28" i="11"/>
  <c r="Q354" i="21"/>
  <c r="U104" i="11"/>
  <c r="U22" i="11"/>
  <c r="U132" i="11"/>
  <c r="U181" i="22"/>
  <c r="Q14" i="21"/>
  <c r="U176" i="11"/>
  <c r="U13" i="11"/>
  <c r="U203" i="11"/>
  <c r="Q6" i="21"/>
  <c r="U78" i="11"/>
  <c r="U26" i="11"/>
  <c r="U159" i="11"/>
  <c r="U139" i="11"/>
  <c r="Q282" i="21"/>
  <c r="U123" i="11"/>
  <c r="U105" i="22"/>
  <c r="Q172" i="21"/>
  <c r="U72" i="11"/>
  <c r="U167" i="22"/>
  <c r="U158" i="11"/>
  <c r="U197" i="22"/>
  <c r="U51" i="11"/>
  <c r="U39" i="11"/>
  <c r="U151" i="22"/>
  <c r="U174" i="11"/>
  <c r="Q392" i="21"/>
  <c r="U166" i="11"/>
  <c r="Q384" i="21"/>
  <c r="U185" i="22"/>
  <c r="U45" i="22"/>
  <c r="U150" i="11"/>
  <c r="U171" i="22"/>
  <c r="Q150" i="21"/>
  <c r="Q314" i="21"/>
  <c r="U37" i="11"/>
  <c r="U164" i="11"/>
  <c r="U54" i="11"/>
  <c r="Q378" i="21"/>
  <c r="U20" i="11"/>
  <c r="U172" i="22"/>
  <c r="U27" i="11"/>
  <c r="B26" i="22"/>
  <c r="U101" i="22"/>
  <c r="U56" i="22"/>
  <c r="U7" i="11"/>
  <c r="U35" i="11"/>
  <c r="U90" i="22"/>
  <c r="U30" i="22"/>
  <c r="U64" i="22"/>
  <c r="U73" i="22"/>
  <c r="U25" i="22"/>
  <c r="U91" i="11"/>
  <c r="U46" i="11"/>
  <c r="U76" i="22"/>
  <c r="U23" i="22"/>
  <c r="U36" i="22"/>
  <c r="U102" i="11"/>
  <c r="U68" i="22"/>
  <c r="U85" i="22"/>
  <c r="U47" i="22"/>
  <c r="U81" i="22"/>
  <c r="U60" i="11"/>
  <c r="U35" i="22"/>
  <c r="U62" i="22"/>
  <c r="U76" i="11"/>
  <c r="U10" i="22"/>
  <c r="U71" i="22"/>
  <c r="U84" i="11"/>
  <c r="U129" i="11"/>
  <c r="Q188" i="21"/>
  <c r="U178" i="22"/>
  <c r="U196" i="22"/>
  <c r="Q186" i="21"/>
  <c r="Q58" i="21"/>
  <c r="U118" i="11"/>
  <c r="U170" i="22"/>
  <c r="U38" i="11"/>
  <c r="U85" i="11"/>
  <c r="U163" i="22"/>
  <c r="Q268" i="21"/>
  <c r="Q166" i="21"/>
  <c r="U73" i="11"/>
  <c r="Q398" i="21"/>
  <c r="B180" i="22"/>
  <c r="B28" i="11"/>
  <c r="U30" i="11"/>
  <c r="B108" i="11"/>
  <c r="Q390" i="21"/>
  <c r="Q194" i="21"/>
  <c r="U184" i="22"/>
  <c r="U190" i="11"/>
  <c r="U90" i="11"/>
  <c r="U193" i="11"/>
  <c r="U138" i="11"/>
  <c r="Q298" i="21"/>
  <c r="U126" i="22"/>
  <c r="U157" i="11"/>
  <c r="U46" i="22"/>
  <c r="U153" i="11"/>
  <c r="Q104" i="21"/>
  <c r="U69" i="22"/>
  <c r="Q348" i="21"/>
  <c r="U104" i="22"/>
  <c r="Q32" i="21"/>
  <c r="U37" i="22"/>
  <c r="Q340" i="21"/>
  <c r="Q208" i="21"/>
  <c r="U187" i="22"/>
  <c r="U63" i="22"/>
  <c r="U32" i="11"/>
  <c r="Q288" i="21"/>
  <c r="B88" i="11"/>
  <c r="U72" i="22"/>
  <c r="U114" i="11"/>
  <c r="U154" i="22"/>
  <c r="Q338" i="21"/>
  <c r="U196" i="11"/>
  <c r="U100" i="22"/>
  <c r="U176" i="22"/>
  <c r="U139" i="22"/>
  <c r="Q270" i="21"/>
  <c r="Q112" i="21"/>
  <c r="B64" i="11"/>
  <c r="U64" i="11"/>
  <c r="Q124" i="21"/>
  <c r="U127" i="11"/>
  <c r="U54" i="22"/>
  <c r="Q252" i="21"/>
  <c r="U107" i="22"/>
  <c r="B106" i="22"/>
  <c r="U124" i="11"/>
  <c r="U125" i="11"/>
  <c r="U140" i="11"/>
  <c r="U141" i="11"/>
  <c r="U130" i="22"/>
  <c r="U131" i="22"/>
  <c r="B94" i="22"/>
  <c r="B8" i="22"/>
  <c r="B70" i="22"/>
  <c r="B102" i="22"/>
  <c r="B46" i="22"/>
  <c r="B78" i="22"/>
  <c r="B110" i="22"/>
  <c r="B170" i="22"/>
  <c r="B202" i="22"/>
  <c r="B126" i="22"/>
  <c r="B158" i="22"/>
  <c r="B178" i="22"/>
  <c r="B24" i="11"/>
  <c r="U25" i="11"/>
  <c r="Q66" i="21"/>
  <c r="U68" i="11"/>
  <c r="B178" i="11"/>
  <c r="Q176" i="21"/>
  <c r="Q8" i="21"/>
  <c r="B160" i="11"/>
  <c r="B146" i="11"/>
  <c r="U82" i="11"/>
  <c r="Q80" i="21"/>
  <c r="B16" i="22"/>
  <c r="U145" i="22"/>
  <c r="U144" i="22"/>
  <c r="U58" i="22"/>
  <c r="Q256" i="21"/>
  <c r="U190" i="22"/>
  <c r="U191" i="22"/>
  <c r="Q296" i="21"/>
  <c r="U99" i="22"/>
  <c r="U32" i="22"/>
  <c r="U33" i="22"/>
  <c r="U74" i="22"/>
  <c r="Q272" i="21"/>
  <c r="Q204" i="21"/>
  <c r="U6" i="22"/>
  <c r="U41" i="22"/>
  <c r="Q238" i="21"/>
  <c r="U169" i="22"/>
  <c r="Q366" i="21"/>
  <c r="U100" i="11"/>
  <c r="B152" i="22"/>
  <c r="B120" i="22"/>
  <c r="B88" i="22"/>
  <c r="Q284" i="21"/>
  <c r="B90" i="22"/>
  <c r="Q342" i="21"/>
  <c r="U75" i="22"/>
  <c r="B166" i="11"/>
  <c r="U5" i="22"/>
  <c r="B184" i="22"/>
  <c r="U111" i="11"/>
  <c r="B198" i="11"/>
  <c r="Q198" i="21"/>
  <c r="B196" i="22"/>
  <c r="B44" i="22"/>
  <c r="B60" i="11"/>
  <c r="B194" i="22"/>
  <c r="B174" i="11"/>
  <c r="U98" i="22"/>
  <c r="B146" i="22"/>
  <c r="B108" i="22"/>
  <c r="B188" i="11"/>
  <c r="B56" i="11"/>
  <c r="B20" i="11"/>
  <c r="B82" i="22"/>
  <c r="B18" i="22"/>
  <c r="U7" i="22"/>
  <c r="B66" i="11"/>
  <c r="U134" i="22"/>
  <c r="U57" i="22"/>
  <c r="U161" i="11"/>
  <c r="B50" i="11"/>
  <c r="U194" i="11"/>
  <c r="Q374" i="21"/>
  <c r="U121" i="11"/>
  <c r="U147" i="11"/>
  <c r="U86" i="11"/>
  <c r="U43" i="11"/>
  <c r="U163" i="11"/>
  <c r="U118" i="22"/>
  <c r="U111" i="22"/>
  <c r="U134" i="11"/>
  <c r="U31" i="22"/>
  <c r="U5" i="11"/>
  <c r="B140" i="11"/>
  <c r="U59" i="11"/>
  <c r="U114" i="22"/>
  <c r="U6" i="11"/>
  <c r="U181" i="11"/>
  <c r="Q332" i="21"/>
  <c r="B114" i="22"/>
  <c r="B192" i="11"/>
  <c r="B128" i="11"/>
  <c r="Q4" i="21"/>
  <c r="B156" i="11"/>
  <c r="B92" i="11"/>
  <c r="Q116" i="21"/>
  <c r="B138" i="22"/>
  <c r="U14" i="22"/>
  <c r="U122" i="11"/>
  <c r="B142" i="11"/>
  <c r="U39" i="22"/>
  <c r="U112" i="11"/>
  <c r="U52" i="22"/>
  <c r="U61" i="22"/>
  <c r="U131" i="11"/>
  <c r="U143" i="22"/>
  <c r="U77" i="11"/>
  <c r="U167" i="11"/>
  <c r="Q228" i="21"/>
  <c r="U77" i="22"/>
  <c r="U125" i="22"/>
  <c r="U149" i="22"/>
  <c r="B132" i="22"/>
  <c r="B102" i="11"/>
  <c r="B130" i="11"/>
  <c r="B140" i="22"/>
  <c r="Q2" i="21"/>
  <c r="B62" i="11"/>
  <c r="Q168" i="21"/>
  <c r="U124" i="22"/>
  <c r="U97" i="11"/>
  <c r="Q94" i="21"/>
  <c r="Q290" i="21"/>
  <c r="U93" i="22"/>
  <c r="U92" i="22"/>
  <c r="U65" i="11"/>
  <c r="Q62" i="21"/>
  <c r="Q12" i="21"/>
  <c r="B14" i="11"/>
  <c r="B4" i="22"/>
  <c r="B104" i="22"/>
  <c r="B136" i="22"/>
  <c r="B150" i="22"/>
  <c r="B182" i="22"/>
  <c r="B188" i="22"/>
  <c r="U4" i="22"/>
  <c r="B62" i="22"/>
  <c r="B42" i="22"/>
  <c r="B84" i="22"/>
  <c r="B24" i="22"/>
  <c r="B116" i="22"/>
  <c r="B80" i="22"/>
  <c r="B66" i="22"/>
  <c r="B198" i="22"/>
  <c r="B76" i="22"/>
  <c r="B160" i="22"/>
  <c r="B142" i="22"/>
  <c r="B10" i="22"/>
  <c r="B174" i="22"/>
  <c r="B52" i="22"/>
  <c r="B172" i="22"/>
  <c r="B50" i="22"/>
  <c r="B12" i="22"/>
  <c r="B112" i="22"/>
  <c r="B22" i="22"/>
  <c r="B34" i="22"/>
  <c r="B166" i="22"/>
  <c r="B64" i="22"/>
  <c r="Q202" i="21"/>
  <c r="B128" i="22"/>
  <c r="B156" i="22"/>
  <c r="U70" i="11"/>
  <c r="Q68" i="21"/>
  <c r="U71" i="11"/>
  <c r="U186" i="11"/>
  <c r="B186" i="11"/>
  <c r="Q184" i="21"/>
  <c r="Q218" i="21"/>
  <c r="B20" i="22"/>
  <c r="U20" i="22"/>
  <c r="U137" i="11"/>
  <c r="Q134" i="21"/>
  <c r="B136" i="11"/>
  <c r="U136" i="11"/>
  <c r="B126" i="11"/>
  <c r="U126" i="11"/>
  <c r="U24" i="11"/>
  <c r="Q22" i="21"/>
  <c r="U108" i="22"/>
  <c r="Q306" i="21"/>
  <c r="U41" i="11"/>
  <c r="B40" i="11"/>
  <c r="U40" i="11"/>
  <c r="U28" i="22"/>
  <c r="Q226" i="21"/>
  <c r="U29" i="22"/>
  <c r="B28" i="22"/>
  <c r="U132" i="22"/>
  <c r="U133" i="22"/>
  <c r="Q330" i="21"/>
  <c r="Q42" i="21"/>
  <c r="B44" i="11"/>
  <c r="U44" i="11"/>
  <c r="U55" i="22"/>
  <c r="B54" i="22"/>
  <c r="U69" i="11"/>
  <c r="B68" i="11"/>
  <c r="U178" i="11"/>
  <c r="U179" i="11"/>
  <c r="U48" i="11"/>
  <c r="B48" i="11"/>
  <c r="U49" i="11"/>
  <c r="B10" i="11"/>
  <c r="B32" i="11"/>
  <c r="B104" i="11"/>
  <c r="B170" i="11"/>
  <c r="B98" i="11"/>
  <c r="B202" i="11"/>
  <c r="B172" i="11"/>
  <c r="Q362" i="21"/>
  <c r="B164" i="22"/>
  <c r="U164" i="22"/>
  <c r="U52" i="11"/>
  <c r="U53" i="11"/>
  <c r="B52" i="11"/>
  <c r="U88" i="11"/>
  <c r="U89" i="11"/>
  <c r="U87" i="22"/>
  <c r="B86" i="22"/>
  <c r="U101" i="11"/>
  <c r="B100" i="11"/>
  <c r="U106" i="22"/>
  <c r="Q304" i="21"/>
  <c r="U83" i="11"/>
  <c r="B82" i="11"/>
  <c r="B96" i="11"/>
  <c r="B154" i="11"/>
  <c r="B138" i="11"/>
  <c r="B190" i="22"/>
  <c r="B58" i="22"/>
  <c r="B124" i="11"/>
  <c r="B14" i="22"/>
  <c r="B42" i="11"/>
  <c r="B162" i="11"/>
  <c r="B162" i="22"/>
  <c r="B80" i="11"/>
  <c r="B36" i="22"/>
  <c r="B32" i="22"/>
  <c r="B200" i="11"/>
  <c r="B18" i="11"/>
  <c r="B56" i="22"/>
  <c r="B194" i="11"/>
  <c r="B120" i="11"/>
  <c r="B58" i="11"/>
  <c r="B70" i="11"/>
  <c r="B36" i="11"/>
  <c r="B122" i="22"/>
  <c r="B110" i="11"/>
  <c r="B148" i="11"/>
  <c r="B154" i="22"/>
  <c r="B200" i="22"/>
  <c r="B180" i="11"/>
  <c r="B118" i="22"/>
  <c r="B94" i="11"/>
  <c r="U4" i="11"/>
  <c r="B176" i="11"/>
  <c r="B84" i="11"/>
  <c r="B116" i="11"/>
  <c r="B98" i="22"/>
  <c r="B164" i="11"/>
  <c r="Q254" i="21"/>
  <c r="Q190" i="21"/>
  <c r="B100" i="22"/>
  <c r="Q388" i="21"/>
  <c r="U91" i="22"/>
  <c r="U59" i="22"/>
  <c r="Q154" i="21"/>
  <c r="B176" i="22"/>
  <c r="B182" i="11"/>
  <c r="B118" i="11"/>
  <c r="U146" i="11"/>
  <c r="U42" i="11"/>
  <c r="B122" i="11"/>
  <c r="U148" i="11"/>
  <c r="B168" i="22"/>
  <c r="B40" i="22"/>
  <c r="Q140" i="21"/>
  <c r="U110" i="11"/>
  <c r="Q328" i="21"/>
  <c r="U38" i="22"/>
  <c r="B6" i="22"/>
  <c r="B114" i="11"/>
  <c r="B12" i="11"/>
  <c r="B30" i="11"/>
  <c r="B34" i="11"/>
  <c r="Q308" i="21"/>
  <c r="U173" i="11"/>
  <c r="Q138" i="21"/>
  <c r="B192" i="22"/>
  <c r="U160" i="22"/>
  <c r="U65" i="22"/>
  <c r="Q230" i="21"/>
  <c r="U135" i="11"/>
  <c r="U99" i="11"/>
  <c r="Q320" i="21"/>
  <c r="B30" i="22"/>
  <c r="U168" i="11"/>
  <c r="B78" i="11"/>
  <c r="B22" i="11"/>
  <c r="U171" i="11"/>
  <c r="B46" i="11"/>
  <c r="U148" i="22"/>
  <c r="B72" i="11"/>
  <c r="B38" i="11"/>
  <c r="B144" i="11"/>
  <c r="B68" i="22"/>
  <c r="B186" i="22"/>
  <c r="B96" i="22"/>
  <c r="B124" i="22"/>
  <c r="B112" i="11"/>
  <c r="B86" i="11"/>
  <c r="B134" i="22"/>
  <c r="B196" i="11"/>
  <c r="B132" i="11"/>
  <c r="U58" i="11"/>
  <c r="U179" i="22"/>
  <c r="U115" i="22"/>
  <c r="Q158" i="21"/>
  <c r="Q126" i="21"/>
  <c r="B6" i="11"/>
  <c r="Q192" i="21"/>
  <c r="Q122" i="21"/>
  <c r="B144" i="22"/>
  <c r="B48" i="22"/>
  <c r="B150" i="11"/>
  <c r="Q336" i="21"/>
  <c r="U15" i="22"/>
  <c r="U120" i="11"/>
  <c r="B190" i="11"/>
  <c r="B158" i="11"/>
  <c r="B90" i="11"/>
  <c r="B54" i="11"/>
  <c r="B184" i="11"/>
  <c r="B152" i="11"/>
  <c r="B106" i="11"/>
  <c r="U162" i="11"/>
  <c r="B16" i="11"/>
  <c r="Q316" i="21"/>
  <c r="U180" i="11"/>
  <c r="U149" i="11"/>
  <c r="U201" i="22"/>
  <c r="U168" i="22"/>
  <c r="B72" i="22"/>
  <c r="U40" i="22"/>
  <c r="U142" i="11"/>
  <c r="B74" i="11"/>
  <c r="Q360" i="21"/>
  <c r="B130" i="22"/>
  <c r="B38" i="22"/>
  <c r="U145" i="11"/>
  <c r="Q110" i="21"/>
  <c r="U53" i="22"/>
  <c r="B60" i="22"/>
  <c r="Q100" i="21"/>
  <c r="U34" i="11"/>
  <c r="Q128" i="21"/>
  <c r="B8" i="11"/>
  <c r="B74" i="22"/>
  <c r="Q170" i="21"/>
  <c r="B76" i="11"/>
  <c r="U192" i="22"/>
  <c r="Q358" i="21"/>
  <c r="Q262" i="21"/>
  <c r="B134" i="11"/>
  <c r="U98" i="11"/>
  <c r="Q352" i="21"/>
  <c r="U122" i="22"/>
  <c r="U200" i="11"/>
  <c r="B168" i="11"/>
  <c r="U140" i="22"/>
  <c r="B4" i="11"/>
  <c r="Q274" i="21"/>
  <c r="B26" i="11"/>
  <c r="Q44" i="21"/>
  <c r="U33" i="11"/>
  <c r="B148" i="22"/>
  <c r="B92" i="22"/>
  <c r="U10" i="11"/>
  <c r="U81" i="11"/>
  <c r="U14" i="11"/>
  <c r="U62" i="11"/>
  <c r="U18" i="22"/>
  <c r="U94" i="11"/>
  <c r="U19" i="11"/>
  <c r="U61" i="11"/>
  <c r="U11" i="11"/>
  <c r="U82" i="22"/>
  <c r="U49" i="22"/>
  <c r="U80" i="11"/>
  <c r="U97" i="22"/>
  <c r="U17" i="22"/>
  <c r="U88" i="22"/>
  <c r="U18" i="11"/>
  <c r="U48" i="22"/>
  <c r="U16" i="22"/>
  <c r="U31" i="11"/>
  <c r="U96" i="22"/>
  <c r="U21" i="22"/>
  <c r="U36" i="11"/>
  <c r="U47" i="11"/>
  <c r="U15" i="11"/>
  <c r="U89" i="22"/>
  <c r="U63" i="11"/>
  <c r="U87" i="11"/>
  <c r="U83" i="22"/>
  <c r="U19" i="22"/>
  <c r="U95" i="11"/>
  <c r="B19" i="2" l="1"/>
  <c r="C19" i="2" s="1"/>
  <c r="B39" i="2"/>
  <c r="C39" i="2" s="1"/>
  <c r="B12" i="2"/>
  <c r="C12" i="2" s="1"/>
  <c r="B30" i="2"/>
  <c r="C30" i="2" s="1"/>
  <c r="B10" i="2"/>
  <c r="C10" i="2" s="1"/>
  <c r="B35" i="2"/>
  <c r="C35" i="2" s="1"/>
  <c r="B38" i="2"/>
  <c r="C38" i="2" s="1"/>
  <c r="B17" i="2"/>
  <c r="C17" i="2" s="1"/>
  <c r="B8" i="2"/>
  <c r="C8" i="2" s="1"/>
  <c r="B32" i="2"/>
  <c r="C32" i="2" s="1"/>
  <c r="B16" i="2"/>
  <c r="C16" i="2" s="1"/>
  <c r="B11" i="2"/>
  <c r="C11" i="2" s="1"/>
  <c r="B37" i="2"/>
  <c r="C37" i="2" s="1"/>
  <c r="B13" i="2"/>
  <c r="C13" i="2" s="1"/>
  <c r="B6" i="2"/>
  <c r="C6" i="2" s="1"/>
  <c r="B7" i="2"/>
  <c r="C7" i="2" s="1"/>
  <c r="B33" i="2"/>
  <c r="C33" i="2" s="1"/>
  <c r="B9" i="2"/>
  <c r="C9" i="2" s="1"/>
  <c r="B18" i="2"/>
  <c r="C18" i="2" s="1"/>
  <c r="B24" i="2"/>
  <c r="C24" i="2" s="1"/>
  <c r="B31" i="2"/>
  <c r="C31" i="2" s="1"/>
  <c r="B34" i="2"/>
  <c r="C34" i="2" s="1"/>
  <c r="B28" i="2"/>
  <c r="C28" i="2" s="1"/>
  <c r="B20" i="2"/>
  <c r="C20" i="2" s="1"/>
  <c r="B25" i="2"/>
  <c r="C25" i="2" s="1"/>
  <c r="B22" i="2"/>
  <c r="C22" i="2" s="1"/>
  <c r="B2" i="2"/>
  <c r="C2" i="2" s="1"/>
  <c r="B41" i="2"/>
  <c r="C41" i="2" s="1"/>
  <c r="B5" i="2"/>
  <c r="C5" i="2" s="1"/>
  <c r="B26" i="2"/>
  <c r="C26" i="2" s="1"/>
  <c r="B40" i="2"/>
  <c r="C40" i="2" s="1"/>
  <c r="B3" i="2"/>
  <c r="B21" i="2"/>
  <c r="C21" i="2" s="1"/>
  <c r="B36" i="2"/>
  <c r="C36" i="2" s="1"/>
  <c r="B23" i="2"/>
  <c r="C23" i="2" s="1"/>
  <c r="B15" i="2"/>
  <c r="C15" i="2" s="1"/>
  <c r="B14" i="2"/>
  <c r="C14" i="2" s="1"/>
  <c r="B27" i="2"/>
  <c r="C27" i="2" s="1"/>
  <c r="B4" i="2"/>
  <c r="C4" i="2" s="1"/>
  <c r="B29" i="2"/>
  <c r="C29" i="2" s="1"/>
  <c r="B60" i="21"/>
  <c r="C60" i="21" s="1"/>
  <c r="B220" i="21"/>
  <c r="C220" i="21" s="1"/>
  <c r="B164" i="21"/>
  <c r="C164" i="21" s="1"/>
  <c r="B128" i="21"/>
  <c r="C128" i="21" s="1"/>
  <c r="B266" i="21"/>
  <c r="C266" i="21" s="1"/>
  <c r="B346" i="21"/>
  <c r="C346" i="21" s="1"/>
  <c r="B366" i="21"/>
  <c r="C366" i="21" s="1"/>
  <c r="B224" i="21"/>
  <c r="C224" i="21" s="1"/>
  <c r="B104" i="21"/>
  <c r="C104" i="21" s="1"/>
  <c r="B352" i="21"/>
  <c r="C352" i="21" s="1"/>
  <c r="B330" i="21"/>
  <c r="C330" i="21" s="1"/>
  <c r="B246" i="21"/>
  <c r="C246" i="21" s="1"/>
  <c r="B234" i="21"/>
  <c r="C234" i="21" s="1"/>
  <c r="B16" i="21"/>
  <c r="C16" i="21" s="1"/>
  <c r="B204" i="21"/>
  <c r="C204" i="21" s="1"/>
  <c r="B94" i="21"/>
  <c r="C94" i="21" s="1"/>
  <c r="B198" i="21"/>
  <c r="C198" i="21" s="1"/>
  <c r="B238" i="21"/>
  <c r="C238" i="21" s="1"/>
  <c r="B350" i="21"/>
  <c r="C350" i="21" s="1"/>
  <c r="B392" i="21"/>
  <c r="C392" i="21" s="1"/>
  <c r="B100" i="21"/>
  <c r="C100" i="21" s="1"/>
  <c r="B44" i="21"/>
  <c r="C44" i="21" s="1"/>
  <c r="B210" i="21"/>
  <c r="C210" i="21" s="1"/>
  <c r="B378" i="21"/>
  <c r="C378" i="21" s="1"/>
  <c r="B272" i="21"/>
  <c r="C272" i="21" s="1"/>
  <c r="B400" i="21"/>
  <c r="C400" i="21" s="1"/>
  <c r="B2" i="21"/>
  <c r="C2" i="21" s="1"/>
  <c r="B106" i="21"/>
  <c r="C106" i="21" s="1"/>
  <c r="B42" i="21"/>
  <c r="C42" i="21" s="1"/>
  <c r="B146" i="21"/>
  <c r="C146" i="21" s="1"/>
  <c r="B50" i="21"/>
  <c r="C50" i="21" s="1"/>
  <c r="B154" i="21"/>
  <c r="C154" i="21" s="1"/>
  <c r="B364" i="21"/>
  <c r="C364" i="21" s="1"/>
  <c r="B172" i="21"/>
  <c r="C172" i="21" s="1"/>
  <c r="B92" i="21"/>
  <c r="C92" i="21" s="1"/>
  <c r="B160" i="21"/>
  <c r="C160" i="21" s="1"/>
  <c r="B88" i="21"/>
  <c r="C88" i="21" s="1"/>
  <c r="B326" i="21"/>
  <c r="C326" i="21" s="1"/>
  <c r="B374" i="21"/>
  <c r="C374" i="21" s="1"/>
  <c r="B130" i="21"/>
  <c r="C130" i="21" s="1"/>
  <c r="B124" i="21"/>
  <c r="C124" i="21" s="1"/>
  <c r="B284" i="21"/>
  <c r="C284" i="21" s="1"/>
  <c r="B254" i="21"/>
  <c r="C254" i="21" s="1"/>
  <c r="B226" i="21"/>
  <c r="C226" i="21" s="1"/>
  <c r="B70" i="21"/>
  <c r="C70" i="21" s="1"/>
  <c r="B340" i="21"/>
  <c r="C340" i="21" s="1"/>
  <c r="B110" i="21"/>
  <c r="C110" i="21" s="1"/>
  <c r="B380" i="21"/>
  <c r="C380" i="21" s="1"/>
  <c r="B118" i="21"/>
  <c r="C118" i="21" s="1"/>
  <c r="B388" i="21"/>
  <c r="C388" i="21" s="1"/>
  <c r="B222" i="21"/>
  <c r="C222" i="21" s="1"/>
  <c r="B212" i="21"/>
  <c r="C212" i="21" s="1"/>
  <c r="B80" i="21"/>
  <c r="C80" i="21" s="1"/>
  <c r="B76" i="21"/>
  <c r="C76" i="21" s="1"/>
  <c r="B30" i="21"/>
  <c r="C30" i="21" s="1"/>
  <c r="B24" i="21"/>
  <c r="C24" i="21" s="1"/>
  <c r="B34" i="21"/>
  <c r="C34" i="21" s="1"/>
  <c r="B102" i="21"/>
  <c r="C102" i="21" s="1"/>
  <c r="B230" i="21"/>
  <c r="C230" i="21" s="1"/>
  <c r="B358" i="21"/>
  <c r="C358" i="21" s="1"/>
  <c r="B138" i="21"/>
  <c r="C138" i="21" s="1"/>
  <c r="B372" i="21"/>
  <c r="C372" i="21" s="1"/>
  <c r="B354" i="21"/>
  <c r="C354" i="21" s="1"/>
  <c r="B28" i="21"/>
  <c r="C28" i="21" s="1"/>
  <c r="B250" i="21"/>
  <c r="C250" i="21" s="1"/>
  <c r="B142" i="21"/>
  <c r="C142" i="21" s="1"/>
  <c r="B270" i="21"/>
  <c r="C270" i="21" s="1"/>
  <c r="B398" i="21"/>
  <c r="C398" i="21" s="1"/>
  <c r="B178" i="21"/>
  <c r="C178" i="21" s="1"/>
  <c r="B36" i="21"/>
  <c r="C36" i="21" s="1"/>
  <c r="B386" i="21"/>
  <c r="C386" i="21" s="1"/>
  <c r="B362" i="21"/>
  <c r="C362" i="21" s="1"/>
  <c r="B282" i="21"/>
  <c r="C282" i="21" s="1"/>
  <c r="B150" i="21"/>
  <c r="C150" i="21" s="1"/>
  <c r="B278" i="21"/>
  <c r="C278" i="21" s="1"/>
  <c r="B58" i="21"/>
  <c r="C58" i="21" s="1"/>
  <c r="B186" i="21"/>
  <c r="C186" i="21" s="1"/>
  <c r="B22" i="21"/>
  <c r="C22" i="21" s="1"/>
  <c r="B48" i="21"/>
  <c r="C48" i="21" s="1"/>
  <c r="B26" i="21"/>
  <c r="C26" i="21" s="1"/>
  <c r="B126" i="21"/>
  <c r="C126" i="21" s="1"/>
  <c r="B382" i="21"/>
  <c r="C382" i="21" s="1"/>
  <c r="B162" i="21"/>
  <c r="C162" i="21" s="1"/>
  <c r="B396" i="21"/>
  <c r="C396" i="21" s="1"/>
  <c r="B64" i="21"/>
  <c r="C64" i="21" s="1"/>
  <c r="B196" i="21"/>
  <c r="C196" i="21" s="1"/>
  <c r="B72" i="21"/>
  <c r="C72" i="21" s="1"/>
  <c r="B216" i="21"/>
  <c r="C216" i="21" s="1"/>
  <c r="B116" i="21"/>
  <c r="C116" i="21" s="1"/>
  <c r="B256" i="21"/>
  <c r="C256" i="21" s="1"/>
  <c r="B188" i="21"/>
  <c r="C188" i="21" s="1"/>
  <c r="B68" i="21"/>
  <c r="C68" i="21" s="1"/>
  <c r="B228" i="21"/>
  <c r="C228" i="21" s="1"/>
  <c r="B236" i="21"/>
  <c r="C236" i="21" s="1"/>
  <c r="B276" i="21"/>
  <c r="C276" i="21" s="1"/>
  <c r="B384" i="21"/>
  <c r="C384" i="21" s="1"/>
  <c r="B304" i="21"/>
  <c r="C304" i="21" s="1"/>
  <c r="B312" i="21"/>
  <c r="C312" i="21" s="1"/>
  <c r="B156" i="21"/>
  <c r="C156" i="21" s="1"/>
  <c r="B84" i="21"/>
  <c r="C84" i="21" s="1"/>
  <c r="B152" i="21"/>
  <c r="C152" i="21" s="1"/>
  <c r="B290" i="21"/>
  <c r="C290" i="21" s="1"/>
  <c r="B202" i="21"/>
  <c r="C202" i="21" s="1"/>
  <c r="B274" i="21"/>
  <c r="C274" i="21" s="1"/>
  <c r="B218" i="21"/>
  <c r="C218" i="21" s="1"/>
  <c r="B134" i="21"/>
  <c r="C134" i="21" s="1"/>
  <c r="B262" i="21"/>
  <c r="C262" i="21" s="1"/>
  <c r="B390" i="21"/>
  <c r="C390" i="21" s="1"/>
  <c r="B170" i="21"/>
  <c r="C170" i="21" s="1"/>
  <c r="B6" i="21"/>
  <c r="C6" i="21" s="1"/>
  <c r="B258" i="21"/>
  <c r="C258" i="21" s="1"/>
  <c r="B370" i="21"/>
  <c r="C370" i="21" s="1"/>
  <c r="B174" i="21"/>
  <c r="C174" i="21" s="1"/>
  <c r="B302" i="21"/>
  <c r="C302" i="21" s="1"/>
  <c r="B82" i="21"/>
  <c r="C82" i="21" s="1"/>
  <c r="B316" i="21"/>
  <c r="C316" i="21" s="1"/>
  <c r="B14" i="21"/>
  <c r="C14" i="21" s="1"/>
  <c r="B8" i="21"/>
  <c r="C8" i="21" s="1"/>
  <c r="B314" i="21"/>
  <c r="C314" i="21" s="1"/>
  <c r="B54" i="21"/>
  <c r="C54" i="21" s="1"/>
  <c r="B182" i="21"/>
  <c r="C182" i="21" s="1"/>
  <c r="B310" i="21"/>
  <c r="C310" i="21" s="1"/>
  <c r="B90" i="21"/>
  <c r="C90" i="21" s="1"/>
  <c r="B324" i="21"/>
  <c r="C324" i="21" s="1"/>
  <c r="B298" i="21"/>
  <c r="C298" i="21" s="1"/>
  <c r="B242" i="21"/>
  <c r="C242" i="21" s="1"/>
  <c r="B306" i="21"/>
  <c r="C306" i="21" s="1"/>
  <c r="B158" i="21"/>
  <c r="C158" i="21" s="1"/>
  <c r="B286" i="21"/>
  <c r="C286" i="21" s="1"/>
  <c r="B66" i="21"/>
  <c r="C66" i="21" s="1"/>
  <c r="B194" i="21"/>
  <c r="C194" i="21" s="1"/>
  <c r="B52" i="21"/>
  <c r="C52" i="21" s="1"/>
  <c r="B96" i="21"/>
  <c r="C96" i="21" s="1"/>
  <c r="B208" i="21"/>
  <c r="C208" i="21" s="1"/>
  <c r="B108" i="21"/>
  <c r="C108" i="21" s="1"/>
  <c r="B248" i="21"/>
  <c r="C248" i="21" s="1"/>
  <c r="B148" i="21"/>
  <c r="C148" i="21" s="1"/>
  <c r="B288" i="21"/>
  <c r="C288" i="21" s="1"/>
  <c r="B264" i="21"/>
  <c r="C264" i="21" s="1"/>
  <c r="B168" i="21"/>
  <c r="C168" i="21" s="1"/>
  <c r="B260" i="21"/>
  <c r="C260" i="21" s="1"/>
  <c r="B200" i="21"/>
  <c r="C200" i="21" s="1"/>
  <c r="B268" i="21"/>
  <c r="C268" i="21" s="1"/>
  <c r="B136" i="21"/>
  <c r="C136" i="21" s="1"/>
  <c r="B328" i="21"/>
  <c r="C328" i="21" s="1"/>
  <c r="B336" i="21"/>
  <c r="C336" i="21" s="1"/>
  <c r="B344" i="21"/>
  <c r="C344" i="21" s="1"/>
  <c r="B296" i="21"/>
  <c r="C296" i="21" s="1"/>
  <c r="B144" i="21"/>
  <c r="C144" i="21" s="1"/>
  <c r="B252" i="21"/>
  <c r="C252" i="21" s="1"/>
  <c r="B12" i="21"/>
  <c r="C12" i="21" s="1"/>
  <c r="B322" i="21"/>
  <c r="C322" i="21" s="1"/>
  <c r="B20" i="21"/>
  <c r="C20" i="21" s="1"/>
  <c r="B338" i="21"/>
  <c r="C338" i="21" s="1"/>
  <c r="B166" i="21"/>
  <c r="C166" i="21" s="1"/>
  <c r="B294" i="21"/>
  <c r="C294" i="21" s="1"/>
  <c r="B74" i="21"/>
  <c r="C74" i="21" s="1"/>
  <c r="B308" i="21"/>
  <c r="C308" i="21" s="1"/>
  <c r="B38" i="21"/>
  <c r="C38" i="21" s="1"/>
  <c r="B32" i="21"/>
  <c r="C32" i="21" s="1"/>
  <c r="B10" i="21"/>
  <c r="C10" i="21" s="1"/>
  <c r="B78" i="21"/>
  <c r="C78" i="21" s="1"/>
  <c r="B206" i="21"/>
  <c r="C206" i="21" s="1"/>
  <c r="B334" i="21"/>
  <c r="C334" i="21" s="1"/>
  <c r="B114" i="21"/>
  <c r="C114" i="21" s="1"/>
  <c r="B348" i="21"/>
  <c r="C348" i="21" s="1"/>
  <c r="B46" i="21"/>
  <c r="C46" i="21" s="1"/>
  <c r="B40" i="21"/>
  <c r="C40" i="21" s="1"/>
  <c r="B18" i="21"/>
  <c r="C18" i="21" s="1"/>
  <c r="B86" i="21"/>
  <c r="C86" i="21" s="1"/>
  <c r="B214" i="21"/>
  <c r="C214" i="21" s="1"/>
  <c r="B342" i="21"/>
  <c r="C342" i="21" s="1"/>
  <c r="B122" i="21"/>
  <c r="C122" i="21" s="1"/>
  <c r="B356" i="21"/>
  <c r="C356" i="21" s="1"/>
  <c r="B4" i="21"/>
  <c r="C4" i="21" s="1"/>
  <c r="B394" i="21"/>
  <c r="C394" i="21" s="1"/>
  <c r="B62" i="21"/>
  <c r="C62" i="21" s="1"/>
  <c r="B190" i="21"/>
  <c r="C190" i="21" s="1"/>
  <c r="B318" i="21"/>
  <c r="C318" i="21" s="1"/>
  <c r="B98" i="21"/>
  <c r="C98" i="21" s="1"/>
  <c r="B332" i="21"/>
  <c r="C332" i="21" s="1"/>
  <c r="B232" i="21"/>
  <c r="C232" i="21" s="1"/>
  <c r="B132" i="21"/>
  <c r="C132" i="21" s="1"/>
  <c r="B240" i="21"/>
  <c r="C240" i="21" s="1"/>
  <c r="B140" i="21"/>
  <c r="C140" i="21" s="1"/>
  <c r="B280" i="21"/>
  <c r="C280" i="21" s="1"/>
  <c r="B180" i="21"/>
  <c r="C180" i="21" s="1"/>
  <c r="B56" i="21"/>
  <c r="C56" i="21" s="1"/>
  <c r="B176" i="21"/>
  <c r="C176" i="21" s="1"/>
  <c r="B184" i="21"/>
  <c r="C184" i="21" s="1"/>
  <c r="B292" i="21"/>
  <c r="C292" i="21" s="1"/>
  <c r="B112" i="21"/>
  <c r="C112" i="21" s="1"/>
  <c r="B300" i="21"/>
  <c r="C300" i="21" s="1"/>
  <c r="B320" i="21"/>
  <c r="C320" i="21" s="1"/>
  <c r="B360" i="21"/>
  <c r="C360" i="21" s="1"/>
  <c r="B368" i="21"/>
  <c r="C368" i="21" s="1"/>
  <c r="B376" i="21"/>
  <c r="C376" i="21" s="1"/>
  <c r="B120" i="21"/>
  <c r="C120" i="21" s="1"/>
  <c r="B244" i="21"/>
  <c r="C244" i="21" s="1"/>
  <c r="B192" i="21"/>
  <c r="C192" i="21" s="1"/>
  <c r="C3" i="2" l="1"/>
  <c r="B1" i="2"/>
  <c r="B1" i="21"/>
  <c r="B765" i="23" s="1"/>
  <c r="B34" i="23" l="1"/>
  <c r="B126" i="23"/>
  <c r="B66" i="23"/>
  <c r="B228" i="23"/>
  <c r="P228" i="23" s="1"/>
  <c r="B74" i="23"/>
  <c r="B408" i="23"/>
  <c r="B18" i="23"/>
  <c r="B113" i="23"/>
  <c r="T113" i="23" s="1"/>
  <c r="B10" i="23"/>
  <c r="B50" i="23"/>
  <c r="B100" i="23"/>
  <c r="B200" i="23"/>
  <c r="T200" i="23" s="1"/>
  <c r="B520" i="23"/>
  <c r="B2" i="23"/>
  <c r="B42" i="23"/>
  <c r="B82" i="23"/>
  <c r="L82" i="23" s="1"/>
  <c r="B172" i="23"/>
  <c r="B308" i="23"/>
  <c r="B365" i="23"/>
  <c r="B26" i="23"/>
  <c r="P26" i="23" s="1"/>
  <c r="B58" i="23"/>
  <c r="B90" i="23"/>
  <c r="H90" i="23" s="1"/>
  <c r="B142" i="23"/>
  <c r="B257" i="23"/>
  <c r="L257" i="23" s="1"/>
  <c r="B464" i="23"/>
  <c r="B388" i="20"/>
  <c r="B372" i="20"/>
  <c r="B389" i="20"/>
  <c r="B373" i="20"/>
  <c r="B390" i="20"/>
  <c r="B374" i="20"/>
  <c r="B367" i="20"/>
  <c r="B351" i="20"/>
  <c r="B360" i="20"/>
  <c r="B391" i="20"/>
  <c r="B361" i="20"/>
  <c r="B354" i="20"/>
  <c r="B342" i="20"/>
  <c r="B334" i="20"/>
  <c r="B326" i="20"/>
  <c r="B362" i="20"/>
  <c r="B341" i="20"/>
  <c r="B333" i="20"/>
  <c r="B325" i="20"/>
  <c r="B312" i="20"/>
  <c r="B304" i="20"/>
  <c r="B296" i="20"/>
  <c r="B288" i="20"/>
  <c r="B280" i="20"/>
  <c r="B317" i="20"/>
  <c r="B309" i="20"/>
  <c r="B301" i="20"/>
  <c r="B293" i="20"/>
  <c r="B285" i="20"/>
  <c r="B366" i="20"/>
  <c r="B273" i="20"/>
  <c r="B265" i="20"/>
  <c r="B257" i="20"/>
  <c r="B395" i="20"/>
  <c r="B256" i="20"/>
  <c r="B237" i="20"/>
  <c r="B229" i="20"/>
  <c r="B221" i="20"/>
  <c r="B213" i="20"/>
  <c r="B205" i="20"/>
  <c r="B197" i="20"/>
  <c r="B189" i="20"/>
  <c r="B181" i="20"/>
  <c r="B173" i="20"/>
  <c r="B165" i="20"/>
  <c r="B274" i="20"/>
  <c r="B247" i="20"/>
  <c r="B268" i="20"/>
  <c r="B244" i="20"/>
  <c r="B236" i="20"/>
  <c r="B228" i="20"/>
  <c r="B220" i="20"/>
  <c r="B212" i="20"/>
  <c r="B204" i="20"/>
  <c r="B196" i="20"/>
  <c r="B188" i="20"/>
  <c r="B180" i="20"/>
  <c r="B172" i="20"/>
  <c r="B164" i="20"/>
  <c r="B278" i="20"/>
  <c r="B151" i="20"/>
  <c r="B143" i="20"/>
  <c r="B135" i="20"/>
  <c r="B127" i="20"/>
  <c r="B119" i="20"/>
  <c r="B111" i="20"/>
  <c r="B103" i="20"/>
  <c r="B95" i="20"/>
  <c r="B262" i="20"/>
  <c r="B130" i="20"/>
  <c r="B98" i="20"/>
  <c r="B148" i="20"/>
  <c r="B116" i="20"/>
  <c r="B85" i="20"/>
  <c r="B77" i="20"/>
  <c r="B69" i="20"/>
  <c r="B61" i="20"/>
  <c r="B53" i="20"/>
  <c r="B45" i="20"/>
  <c r="B37" i="20"/>
  <c r="B29" i="20"/>
  <c r="B21" i="20"/>
  <c r="B158" i="20"/>
  <c r="B126" i="20"/>
  <c r="B400" i="20"/>
  <c r="B384" i="20"/>
  <c r="B401" i="20"/>
  <c r="B385" i="20"/>
  <c r="B407" i="20"/>
  <c r="B386" i="20"/>
  <c r="B399" i="20"/>
  <c r="B363" i="20"/>
  <c r="B387" i="20"/>
  <c r="B356" i="20"/>
  <c r="B375" i="20"/>
  <c r="B357" i="20"/>
  <c r="B348" i="20"/>
  <c r="B340" i="20"/>
  <c r="B332" i="20"/>
  <c r="B324" i="20"/>
  <c r="B347" i="20"/>
  <c r="B339" i="20"/>
  <c r="B331" i="20"/>
  <c r="B323" i="20"/>
  <c r="B310" i="20"/>
  <c r="B302" i="20"/>
  <c r="B294" i="20"/>
  <c r="B286" i="20"/>
  <c r="B321" i="20"/>
  <c r="B315" i="20"/>
  <c r="B307" i="20"/>
  <c r="B299" i="20"/>
  <c r="B291" i="20"/>
  <c r="B283" i="20"/>
  <c r="B322" i="20"/>
  <c r="B271" i="20"/>
  <c r="B263" i="20"/>
  <c r="B255" i="20"/>
  <c r="B320" i="20"/>
  <c r="B246" i="20"/>
  <c r="B235" i="20"/>
  <c r="B227" i="20"/>
  <c r="B219" i="20"/>
  <c r="B211" i="20"/>
  <c r="B203" i="20"/>
  <c r="B195" i="20"/>
  <c r="B187" i="20"/>
  <c r="B179" i="20"/>
  <c r="B171" i="20"/>
  <c r="B163" i="20"/>
  <c r="B266" i="20"/>
  <c r="B243" i="20"/>
  <c r="B260" i="20"/>
  <c r="B242" i="20"/>
  <c r="B234" i="20"/>
  <c r="B226" i="20"/>
  <c r="B218" i="20"/>
  <c r="B210" i="20"/>
  <c r="B202" i="20"/>
  <c r="B194" i="20"/>
  <c r="B186" i="20"/>
  <c r="B178" i="20"/>
  <c r="B170" i="20"/>
  <c r="B162" i="20"/>
  <c r="B157" i="20"/>
  <c r="B149" i="20"/>
  <c r="B141" i="20"/>
  <c r="B133" i="20"/>
  <c r="B125" i="20"/>
  <c r="B117" i="20"/>
  <c r="B109" i="20"/>
  <c r="B101" i="20"/>
  <c r="B93" i="20"/>
  <c r="B154" i="20"/>
  <c r="B122" i="20"/>
  <c r="B92" i="20"/>
  <c r="B140" i="20"/>
  <c r="B108" i="20"/>
  <c r="B83" i="20"/>
  <c r="B75" i="20"/>
  <c r="B67" i="20"/>
  <c r="B59" i="20"/>
  <c r="B51" i="20"/>
  <c r="B43" i="20"/>
  <c r="B35" i="20"/>
  <c r="B27" i="20"/>
  <c r="B19" i="20"/>
  <c r="B150" i="20"/>
  <c r="B118" i="20"/>
  <c r="B396" i="20"/>
  <c r="B380" i="20"/>
  <c r="B397" i="20"/>
  <c r="B381" i="20"/>
  <c r="B398" i="20"/>
  <c r="B382" i="20"/>
  <c r="B383" i="20"/>
  <c r="B359" i="20"/>
  <c r="B368" i="20"/>
  <c r="B352" i="20"/>
  <c r="B369" i="20"/>
  <c r="B353" i="20"/>
  <c r="B346" i="20"/>
  <c r="B338" i="20"/>
  <c r="B330" i="20"/>
  <c r="B358" i="20"/>
  <c r="B345" i="20"/>
  <c r="B337" i="20"/>
  <c r="B329" i="20"/>
  <c r="B316" i="20"/>
  <c r="B308" i="20"/>
  <c r="B300" i="20"/>
  <c r="B292" i="20"/>
  <c r="B284" i="20"/>
  <c r="B319" i="20"/>
  <c r="B313" i="20"/>
  <c r="B305" i="20"/>
  <c r="B297" i="20"/>
  <c r="B289" i="20"/>
  <c r="B281" i="20"/>
  <c r="B277" i="20"/>
  <c r="B269" i="20"/>
  <c r="B261" i="20"/>
  <c r="B253" i="20"/>
  <c r="B272" i="20"/>
  <c r="B241" i="20"/>
  <c r="B233" i="20"/>
  <c r="B225" i="20"/>
  <c r="B217" i="20"/>
  <c r="B209" i="20"/>
  <c r="B201" i="20"/>
  <c r="B193" i="20"/>
  <c r="B185" i="20"/>
  <c r="B177" i="20"/>
  <c r="B169" i="20"/>
  <c r="B161" i="20"/>
  <c r="B258" i="20"/>
  <c r="B318" i="20"/>
  <c r="B252" i="20"/>
  <c r="B240" i="20"/>
  <c r="B232" i="20"/>
  <c r="B224" i="20"/>
  <c r="B216" i="20"/>
  <c r="B208" i="20"/>
  <c r="B200" i="20"/>
  <c r="B192" i="20"/>
  <c r="B184" i="20"/>
  <c r="B176" i="20"/>
  <c r="B168" i="20"/>
  <c r="B160" i="20"/>
  <c r="B155" i="20"/>
  <c r="B147" i="20"/>
  <c r="B139" i="20"/>
  <c r="B131" i="20"/>
  <c r="B123" i="20"/>
  <c r="B115" i="20"/>
  <c r="B107" i="20"/>
  <c r="B99" i="20"/>
  <c r="B254" i="20"/>
  <c r="B146" i="20"/>
  <c r="B114" i="20"/>
  <c r="B88" i="20"/>
  <c r="B132" i="20"/>
  <c r="B100" i="20"/>
  <c r="B81" i="20"/>
  <c r="B73" i="20"/>
  <c r="B65" i="20"/>
  <c r="B57" i="20"/>
  <c r="B49" i="20"/>
  <c r="B41" i="20"/>
  <c r="B33" i="20"/>
  <c r="B25" i="20"/>
  <c r="B17" i="20"/>
  <c r="B142" i="20"/>
  <c r="B110" i="20"/>
  <c r="B392" i="20"/>
  <c r="B394" i="20"/>
  <c r="B364" i="20"/>
  <c r="B344" i="20"/>
  <c r="B343" i="20"/>
  <c r="B306" i="20"/>
  <c r="B350" i="20"/>
  <c r="B287" i="20"/>
  <c r="B259" i="20"/>
  <c r="B231" i="20"/>
  <c r="B199" i="20"/>
  <c r="B167" i="20"/>
  <c r="B248" i="20"/>
  <c r="B214" i="20"/>
  <c r="B182" i="20"/>
  <c r="B153" i="20"/>
  <c r="B121" i="20"/>
  <c r="B245" i="20"/>
  <c r="B124" i="20"/>
  <c r="B63" i="20"/>
  <c r="B31" i="20"/>
  <c r="B102" i="20"/>
  <c r="B249" i="20"/>
  <c r="B78" i="20"/>
  <c r="B46" i="20"/>
  <c r="B13" i="20"/>
  <c r="B76" i="20"/>
  <c r="B28" i="20"/>
  <c r="B80" i="20"/>
  <c r="B48" i="20"/>
  <c r="B16" i="20"/>
  <c r="B2" i="20"/>
  <c r="B8" i="20"/>
  <c r="B74" i="20"/>
  <c r="B42" i="20"/>
  <c r="B11" i="20"/>
  <c r="B20" i="20"/>
  <c r="B152" i="20"/>
  <c r="B26" i="20"/>
  <c r="B379" i="20"/>
  <c r="B276" i="20"/>
  <c r="B270" i="20"/>
  <c r="B156" i="20"/>
  <c r="B134" i="20"/>
  <c r="B54" i="20"/>
  <c r="B44" i="20"/>
  <c r="B24" i="20"/>
  <c r="B82" i="20"/>
  <c r="B84" i="20"/>
  <c r="B376" i="20"/>
  <c r="B378" i="20"/>
  <c r="B349" i="20"/>
  <c r="B336" i="20"/>
  <c r="B335" i="20"/>
  <c r="B298" i="20"/>
  <c r="B311" i="20"/>
  <c r="B279" i="20"/>
  <c r="B251" i="20"/>
  <c r="B223" i="20"/>
  <c r="B191" i="20"/>
  <c r="B159" i="20"/>
  <c r="B238" i="20"/>
  <c r="B206" i="20"/>
  <c r="B174" i="20"/>
  <c r="B145" i="20"/>
  <c r="B113" i="20"/>
  <c r="B138" i="20"/>
  <c r="B89" i="20"/>
  <c r="B55" i="20"/>
  <c r="B23" i="20"/>
  <c r="B94" i="20"/>
  <c r="B144" i="20"/>
  <c r="B70" i="20"/>
  <c r="B38" i="20"/>
  <c r="B9" i="20"/>
  <c r="B60" i="20"/>
  <c r="B3" i="20"/>
  <c r="B72" i="20"/>
  <c r="B40" i="20"/>
  <c r="B14" i="20"/>
  <c r="B104" i="20"/>
  <c r="B128" i="20"/>
  <c r="B66" i="20"/>
  <c r="B34" i="20"/>
  <c r="B7" i="20"/>
  <c r="B12" i="20"/>
  <c r="B105" i="20"/>
  <c r="B112" i="20"/>
  <c r="B5" i="20"/>
  <c r="B64" i="20"/>
  <c r="B10" i="20"/>
  <c r="B96" i="20"/>
  <c r="B136" i="20"/>
  <c r="B282" i="20"/>
  <c r="B207" i="20"/>
  <c r="B190" i="20"/>
  <c r="B97" i="20"/>
  <c r="B39" i="20"/>
  <c r="B91" i="20"/>
  <c r="B87" i="20"/>
  <c r="B56" i="20"/>
  <c r="B36" i="20"/>
  <c r="B18" i="20"/>
  <c r="B393" i="20"/>
  <c r="B371" i="20"/>
  <c r="B365" i="20"/>
  <c r="B328" i="20"/>
  <c r="B327" i="20"/>
  <c r="B290" i="20"/>
  <c r="B303" i="20"/>
  <c r="B275" i="20"/>
  <c r="B264" i="20"/>
  <c r="B215" i="20"/>
  <c r="B183" i="20"/>
  <c r="B250" i="20"/>
  <c r="B230" i="20"/>
  <c r="B198" i="20"/>
  <c r="B166" i="20"/>
  <c r="B137" i="20"/>
  <c r="B106" i="20"/>
  <c r="B79" i="20"/>
  <c r="B47" i="20"/>
  <c r="B15" i="20"/>
  <c r="B90" i="20"/>
  <c r="B62" i="20"/>
  <c r="B30" i="20"/>
  <c r="B52" i="20"/>
  <c r="B32" i="20"/>
  <c r="B68" i="20"/>
  <c r="B58" i="20"/>
  <c r="B4" i="20"/>
  <c r="B377" i="20"/>
  <c r="B355" i="20"/>
  <c r="B370" i="20"/>
  <c r="B314" i="20"/>
  <c r="B295" i="20"/>
  <c r="B267" i="20"/>
  <c r="B239" i="20"/>
  <c r="B175" i="20"/>
  <c r="B222" i="20"/>
  <c r="B129" i="20"/>
  <c r="B71" i="20"/>
  <c r="B86" i="20"/>
  <c r="B22" i="20"/>
  <c r="B120" i="20"/>
  <c r="B6" i="20"/>
  <c r="B50" i="20"/>
  <c r="B3" i="23"/>
  <c r="B11" i="23"/>
  <c r="H11" i="23" s="1"/>
  <c r="B19" i="23"/>
  <c r="H19" i="23" s="1"/>
  <c r="B27" i="23"/>
  <c r="G27" i="23" s="1"/>
  <c r="B35" i="23"/>
  <c r="J35" i="23" s="1"/>
  <c r="E35" i="23" s="1"/>
  <c r="B43" i="23"/>
  <c r="T43" i="23" s="1"/>
  <c r="B51" i="23"/>
  <c r="L51" i="23" s="1"/>
  <c r="B59" i="23"/>
  <c r="O59" i="23" s="1"/>
  <c r="B67" i="23"/>
  <c r="B75" i="23"/>
  <c r="P75" i="23" s="1"/>
  <c r="B83" i="23"/>
  <c r="P83" i="23" s="1"/>
  <c r="B91" i="23"/>
  <c r="R91" i="23" s="1"/>
  <c r="B101" i="23"/>
  <c r="B114" i="23"/>
  <c r="P114" i="23" s="1"/>
  <c r="B129" i="23"/>
  <c r="H129" i="23" s="1"/>
  <c r="B150" i="23"/>
  <c r="B178" i="23"/>
  <c r="C178" i="23" s="1"/>
  <c r="D178" i="23" s="1"/>
  <c r="B206" i="23"/>
  <c r="P206" i="23" s="1"/>
  <c r="B236" i="23"/>
  <c r="P236" i="23" s="1"/>
  <c r="B264" i="23"/>
  <c r="P264" i="23" s="1"/>
  <c r="B421" i="23"/>
  <c r="B324" i="23"/>
  <c r="G324" i="23" s="1"/>
  <c r="B380" i="23"/>
  <c r="G380" i="23" s="1"/>
  <c r="B479" i="23"/>
  <c r="L479" i="23" s="1"/>
  <c r="B600" i="23"/>
  <c r="B6" i="23"/>
  <c r="L6" i="23" s="1"/>
  <c r="B14" i="23"/>
  <c r="K14" i="23" s="1"/>
  <c r="B22" i="23"/>
  <c r="B30" i="23"/>
  <c r="C30" i="23" s="1"/>
  <c r="D30" i="23" s="1"/>
  <c r="B38" i="23"/>
  <c r="T38" i="23" s="1"/>
  <c r="B46" i="23"/>
  <c r="G46" i="23" s="1"/>
  <c r="B54" i="23"/>
  <c r="B62" i="23"/>
  <c r="S62" i="23" s="1"/>
  <c r="B70" i="23"/>
  <c r="L70" i="23" s="1"/>
  <c r="B78" i="23"/>
  <c r="K78" i="23" s="1"/>
  <c r="B86" i="23"/>
  <c r="B95" i="23"/>
  <c r="F95" i="23" s="1"/>
  <c r="B105" i="23"/>
  <c r="L105" i="23" s="1"/>
  <c r="B120" i="23"/>
  <c r="L120" i="23" s="1"/>
  <c r="B134" i="23"/>
  <c r="B157" i="23"/>
  <c r="B185" i="23"/>
  <c r="T185" i="23" s="1"/>
  <c r="B214" i="23"/>
  <c r="K214" i="23" s="1"/>
  <c r="B242" i="23"/>
  <c r="B270" i="23"/>
  <c r="B281" i="23"/>
  <c r="C281" i="23" s="1"/>
  <c r="B337" i="23"/>
  <c r="C337" i="23" s="1"/>
  <c r="B436" i="23"/>
  <c r="K436" i="23" s="1"/>
  <c r="B495" i="23"/>
  <c r="B642" i="23"/>
  <c r="E642" i="23" s="1"/>
  <c r="B7" i="23"/>
  <c r="P7" i="23" s="1"/>
  <c r="B15" i="23"/>
  <c r="B23" i="23"/>
  <c r="B31" i="23"/>
  <c r="L31" i="23" s="1"/>
  <c r="B39" i="23"/>
  <c r="T39" i="23" s="1"/>
  <c r="B47" i="23"/>
  <c r="B55" i="23"/>
  <c r="N55" i="23" s="1"/>
  <c r="B63" i="23"/>
  <c r="L63" i="23" s="1"/>
  <c r="B71" i="23"/>
  <c r="H71" i="23" s="1"/>
  <c r="B79" i="23"/>
  <c r="B87" i="23"/>
  <c r="B96" i="23"/>
  <c r="H96" i="23" s="1"/>
  <c r="B108" i="23"/>
  <c r="H108" i="23" s="1"/>
  <c r="B121" i="23"/>
  <c r="P121" i="23" s="1"/>
  <c r="B136" i="23"/>
  <c r="B164" i="23"/>
  <c r="L164" i="23" s="1"/>
  <c r="B193" i="23"/>
  <c r="P193" i="23" s="1"/>
  <c r="B221" i="23"/>
  <c r="P221" i="23" s="1"/>
  <c r="B249" i="23"/>
  <c r="B393" i="23"/>
  <c r="Q393" i="23" s="1"/>
  <c r="B293" i="23"/>
  <c r="G293" i="23" s="1"/>
  <c r="B349" i="23"/>
  <c r="M349" i="23" s="1"/>
  <c r="B452" i="23"/>
  <c r="B508" i="23"/>
  <c r="F508" i="23" s="1"/>
  <c r="B678" i="23"/>
  <c r="G678" i="23" s="1"/>
  <c r="B4" i="23"/>
  <c r="R4" i="23" s="1"/>
  <c r="B8" i="23"/>
  <c r="B12" i="23"/>
  <c r="B16" i="23"/>
  <c r="B20" i="23"/>
  <c r="G20" i="23" s="1"/>
  <c r="B24" i="23"/>
  <c r="B28" i="23"/>
  <c r="B32" i="23"/>
  <c r="B36" i="23"/>
  <c r="P36" i="23" s="1"/>
  <c r="B40" i="23"/>
  <c r="B44" i="23"/>
  <c r="B48" i="23"/>
  <c r="B52" i="23"/>
  <c r="I52" i="23" s="1"/>
  <c r="B56" i="23"/>
  <c r="B60" i="23"/>
  <c r="B64" i="23"/>
  <c r="B68" i="23"/>
  <c r="R68" i="23" s="1"/>
  <c r="B72" i="23"/>
  <c r="B76" i="23"/>
  <c r="B80" i="23"/>
  <c r="B84" i="23"/>
  <c r="M84" i="23" s="1"/>
  <c r="B88" i="23"/>
  <c r="B92" i="23"/>
  <c r="B97" i="23"/>
  <c r="K97" i="23" s="1"/>
  <c r="B103" i="23"/>
  <c r="B109" i="23"/>
  <c r="B116" i="23"/>
  <c r="B124" i="23"/>
  <c r="B130" i="23"/>
  <c r="J130" i="23" s="1"/>
  <c r="E130" i="23" s="1"/>
  <c r="B137" i="23"/>
  <c r="B145" i="23"/>
  <c r="T145" i="23" s="1"/>
  <c r="B152" i="23"/>
  <c r="C152" i="23" s="1"/>
  <c r="D152" i="23" s="1"/>
  <c r="B158" i="23"/>
  <c r="B166" i="23"/>
  <c r="B173" i="23"/>
  <c r="H173" i="23" s="1"/>
  <c r="B180" i="23"/>
  <c r="T180" i="23" s="1"/>
  <c r="B188" i="23"/>
  <c r="Q188" i="23" s="1"/>
  <c r="B194" i="23"/>
  <c r="B201" i="23"/>
  <c r="H201" i="23" s="1"/>
  <c r="B209" i="23"/>
  <c r="I209" i="23" s="1"/>
  <c r="B216" i="23"/>
  <c r="L216" i="23" s="1"/>
  <c r="B222" i="23"/>
  <c r="B230" i="23"/>
  <c r="B237" i="23"/>
  <c r="C237" i="23" s="1"/>
  <c r="B244" i="23"/>
  <c r="P244" i="23" s="1"/>
  <c r="B252" i="23"/>
  <c r="B258" i="23"/>
  <c r="B265" i="23"/>
  <c r="I265" i="23" s="1"/>
  <c r="B386" i="23"/>
  <c r="L386" i="23" s="1"/>
  <c r="B397" i="23"/>
  <c r="B409" i="23"/>
  <c r="M409" i="23" s="1"/>
  <c r="B425" i="23"/>
  <c r="B284" i="23"/>
  <c r="J284" i="23" s="1"/>
  <c r="B297" i="23"/>
  <c r="B313" i="23"/>
  <c r="B325" i="23"/>
  <c r="B340" i="23"/>
  <c r="B356" i="23"/>
  <c r="B369" i="23"/>
  <c r="L369" i="23" s="1"/>
  <c r="B381" i="23"/>
  <c r="B440" i="23"/>
  <c r="M440" i="23" s="1"/>
  <c r="B455" i="23"/>
  <c r="B468" i="23"/>
  <c r="H468" i="23" s="1"/>
  <c r="B484" i="23"/>
  <c r="M484" i="23" s="1"/>
  <c r="B496" i="23"/>
  <c r="P496" i="23" s="1"/>
  <c r="B511" i="23"/>
  <c r="B527" i="23"/>
  <c r="B604" i="23"/>
  <c r="I604" i="23" s="1"/>
  <c r="B539" i="23"/>
  <c r="B762" i="23"/>
  <c r="G762" i="23" s="1"/>
  <c r="B5" i="23"/>
  <c r="U5" i="23" s="1"/>
  <c r="B9" i="23"/>
  <c r="F9" i="23" s="1"/>
  <c r="B13" i="23"/>
  <c r="L13" i="23" s="1"/>
  <c r="B17" i="23"/>
  <c r="B21" i="23"/>
  <c r="S21" i="23" s="1"/>
  <c r="B25" i="23"/>
  <c r="S25" i="23" s="1"/>
  <c r="B29" i="23"/>
  <c r="T29" i="23" s="1"/>
  <c r="B33" i="23"/>
  <c r="B37" i="23"/>
  <c r="R37" i="23" s="1"/>
  <c r="B41" i="23"/>
  <c r="F41" i="23" s="1"/>
  <c r="B45" i="23"/>
  <c r="L45" i="23" s="1"/>
  <c r="B49" i="23"/>
  <c r="B53" i="23"/>
  <c r="L53" i="23" s="1"/>
  <c r="B57" i="23"/>
  <c r="S57" i="23" s="1"/>
  <c r="B61" i="23"/>
  <c r="H61" i="23" s="1"/>
  <c r="B65" i="23"/>
  <c r="B69" i="23"/>
  <c r="J69" i="23" s="1"/>
  <c r="E69" i="23" s="1"/>
  <c r="B73" i="23"/>
  <c r="F73" i="23" s="1"/>
  <c r="B77" i="23"/>
  <c r="P77" i="23" s="1"/>
  <c r="B81" i="23"/>
  <c r="B85" i="23"/>
  <c r="T85" i="23" s="1"/>
  <c r="B89" i="23"/>
  <c r="S89" i="23" s="1"/>
  <c r="B93" i="23"/>
  <c r="H93" i="23" s="1"/>
  <c r="B99" i="23"/>
  <c r="P99" i="23" s="1"/>
  <c r="B104" i="23"/>
  <c r="Q104" i="23" s="1"/>
  <c r="B110" i="23"/>
  <c r="B118" i="23"/>
  <c r="Q118" i="23" s="1"/>
  <c r="B125" i="23"/>
  <c r="B132" i="23"/>
  <c r="I132" i="23" s="1"/>
  <c r="B140" i="23"/>
  <c r="B146" i="23"/>
  <c r="B153" i="23"/>
  <c r="B161" i="23"/>
  <c r="P161" i="23" s="1"/>
  <c r="B168" i="23"/>
  <c r="B174" i="23"/>
  <c r="T174" i="23" s="1"/>
  <c r="B182" i="23"/>
  <c r="B189" i="23"/>
  <c r="O189" i="23" s="1"/>
  <c r="B196" i="23"/>
  <c r="O196" i="23" s="1"/>
  <c r="B204" i="23"/>
  <c r="C204" i="23" s="1"/>
  <c r="B210" i="23"/>
  <c r="B217" i="23"/>
  <c r="D217" i="23" s="1"/>
  <c r="B225" i="23"/>
  <c r="O225" i="23" s="1"/>
  <c r="B232" i="23"/>
  <c r="G232" i="23" s="1"/>
  <c r="B238" i="23"/>
  <c r="F238" i="23" s="1"/>
  <c r="B246" i="23"/>
  <c r="B253" i="23"/>
  <c r="C253" i="23" s="1"/>
  <c r="B260" i="23"/>
  <c r="C260" i="23" s="1"/>
  <c r="B268" i="23"/>
  <c r="B387" i="23"/>
  <c r="B400" i="23"/>
  <c r="B416" i="23"/>
  <c r="B273" i="23"/>
  <c r="O273" i="23" s="1"/>
  <c r="B285" i="23"/>
  <c r="G285" i="23" s="1"/>
  <c r="B301" i="23"/>
  <c r="F301" i="23" s="1"/>
  <c r="B316" i="23"/>
  <c r="O316" i="23" s="1"/>
  <c r="B329" i="23"/>
  <c r="O329" i="23" s="1"/>
  <c r="B345" i="23"/>
  <c r="O345" i="23" s="1"/>
  <c r="B357" i="23"/>
  <c r="G357" i="23" s="1"/>
  <c r="B372" i="23"/>
  <c r="B431" i="23"/>
  <c r="O431" i="23" s="1"/>
  <c r="B444" i="23"/>
  <c r="D444" i="23" s="1"/>
  <c r="B456" i="23"/>
  <c r="B472" i="23"/>
  <c r="O472" i="23" s="1"/>
  <c r="B487" i="23"/>
  <c r="B500" i="23"/>
  <c r="K500" i="23" s="1"/>
  <c r="B516" i="23"/>
  <c r="G516" i="23" s="1"/>
  <c r="B528" i="23"/>
  <c r="J528" i="23" s="1"/>
  <c r="B607" i="23"/>
  <c r="B555" i="23"/>
  <c r="B741" i="23"/>
  <c r="B141" i="23"/>
  <c r="P141" i="23" s="1"/>
  <c r="B148" i="23"/>
  <c r="B156" i="23"/>
  <c r="B162" i="23"/>
  <c r="B169" i="23"/>
  <c r="H169" i="23" s="1"/>
  <c r="B177" i="23"/>
  <c r="B184" i="23"/>
  <c r="L184" i="23" s="1"/>
  <c r="B190" i="23"/>
  <c r="B198" i="23"/>
  <c r="L198" i="23" s="1"/>
  <c r="B205" i="23"/>
  <c r="B212" i="23"/>
  <c r="B220" i="23"/>
  <c r="B226" i="23"/>
  <c r="Q226" i="23" s="1"/>
  <c r="B233" i="23"/>
  <c r="B241" i="23"/>
  <c r="H241" i="23" s="1"/>
  <c r="B248" i="23"/>
  <c r="J248" i="23" s="1"/>
  <c r="B254" i="23"/>
  <c r="H254" i="23" s="1"/>
  <c r="B262" i="23"/>
  <c r="G262" i="23" s="1"/>
  <c r="B269" i="23"/>
  <c r="K269" i="23" s="1"/>
  <c r="B389" i="23"/>
  <c r="B405" i="23"/>
  <c r="L405" i="23" s="1"/>
  <c r="B417" i="23"/>
  <c r="B276" i="23"/>
  <c r="B292" i="23"/>
  <c r="B305" i="23"/>
  <c r="O305" i="23" s="1"/>
  <c r="B317" i="23"/>
  <c r="B333" i="23"/>
  <c r="L333" i="23" s="1"/>
  <c r="B348" i="23"/>
  <c r="B361" i="23"/>
  <c r="Q361" i="23" s="1"/>
  <c r="B377" i="23"/>
  <c r="B432" i="23"/>
  <c r="P432" i="23" s="1"/>
  <c r="B447" i="23"/>
  <c r="B463" i="23"/>
  <c r="L463" i="23" s="1"/>
  <c r="B476" i="23"/>
  <c r="B488" i="23"/>
  <c r="H488" i="23" s="1"/>
  <c r="B504" i="23"/>
  <c r="B519" i="23"/>
  <c r="I519" i="23" s="1"/>
  <c r="B532" i="23"/>
  <c r="B616" i="23"/>
  <c r="C616" i="23" s="1"/>
  <c r="B674" i="23"/>
  <c r="B790" i="23"/>
  <c r="P790" i="23" s="1"/>
  <c r="B612" i="23"/>
  <c r="B646" i="23"/>
  <c r="P646" i="23" s="1"/>
  <c r="B567" i="23"/>
  <c r="B706" i="23"/>
  <c r="K706" i="23" s="1"/>
  <c r="B757" i="23"/>
  <c r="K757" i="23" s="1"/>
  <c r="B615" i="23"/>
  <c r="G615" i="23" s="1"/>
  <c r="B662" i="23"/>
  <c r="B587" i="23"/>
  <c r="B710" i="23"/>
  <c r="B778" i="23"/>
  <c r="K778" i="23" s="1"/>
  <c r="B94" i="23"/>
  <c r="B98" i="23"/>
  <c r="B102" i="23"/>
  <c r="K102" i="23" s="1"/>
  <c r="B106" i="23"/>
  <c r="M106" i="23" s="1"/>
  <c r="B112" i="23"/>
  <c r="I112" i="23" s="1"/>
  <c r="B117" i="23"/>
  <c r="P117" i="23" s="1"/>
  <c r="B122" i="23"/>
  <c r="B128" i="23"/>
  <c r="L128" i="23" s="1"/>
  <c r="B133" i="23"/>
  <c r="M133" i="23" s="1"/>
  <c r="B138" i="23"/>
  <c r="B144" i="23"/>
  <c r="B149" i="23"/>
  <c r="P149" i="23" s="1"/>
  <c r="B154" i="23"/>
  <c r="B160" i="23"/>
  <c r="F160" i="23" s="1"/>
  <c r="B165" i="23"/>
  <c r="B170" i="23"/>
  <c r="L170" i="23" s="1"/>
  <c r="B176" i="23"/>
  <c r="P176" i="23" s="1"/>
  <c r="B181" i="23"/>
  <c r="P181" i="23" s="1"/>
  <c r="B186" i="23"/>
  <c r="L186" i="23" s="1"/>
  <c r="B192" i="23"/>
  <c r="L192" i="23" s="1"/>
  <c r="B197" i="23"/>
  <c r="K197" i="23" s="1"/>
  <c r="B202" i="23"/>
  <c r="B208" i="23"/>
  <c r="M208" i="23" s="1"/>
  <c r="B213" i="23"/>
  <c r="L213" i="23" s="1"/>
  <c r="B218" i="23"/>
  <c r="B224" i="23"/>
  <c r="D224" i="23" s="1"/>
  <c r="B229" i="23"/>
  <c r="B234" i="23"/>
  <c r="D234" i="23" s="1"/>
  <c r="B240" i="23"/>
  <c r="D240" i="23" s="1"/>
  <c r="B245" i="23"/>
  <c r="P245" i="23" s="1"/>
  <c r="B250" i="23"/>
  <c r="B256" i="23"/>
  <c r="P256" i="23" s="1"/>
  <c r="B261" i="23"/>
  <c r="L261" i="23" s="1"/>
  <c r="B266" i="23"/>
  <c r="B385" i="23"/>
  <c r="B392" i="23"/>
  <c r="Q392" i="23" s="1"/>
  <c r="B401" i="23"/>
  <c r="B413" i="23"/>
  <c r="J413" i="23" s="1"/>
  <c r="B424" i="23"/>
  <c r="B277" i="23"/>
  <c r="O277" i="23" s="1"/>
  <c r="B289" i="23"/>
  <c r="B300" i="23"/>
  <c r="H300" i="23" s="1"/>
  <c r="B309" i="23"/>
  <c r="B321" i="23"/>
  <c r="C321" i="23" s="1"/>
  <c r="B332" i="23"/>
  <c r="E332" i="23" s="1"/>
  <c r="B341" i="23"/>
  <c r="O341" i="23" s="1"/>
  <c r="B353" i="23"/>
  <c r="B364" i="23"/>
  <c r="L364" i="23" s="1"/>
  <c r="B373" i="23"/>
  <c r="B428" i="23"/>
  <c r="Q428" i="23" s="1"/>
  <c r="B439" i="23"/>
  <c r="P439" i="23" s="1"/>
  <c r="B448" i="23"/>
  <c r="N448" i="23" s="1"/>
  <c r="B460" i="23"/>
  <c r="F460" i="23" s="1"/>
  <c r="B471" i="23"/>
  <c r="K471" i="23" s="1"/>
  <c r="B480" i="23"/>
  <c r="N480" i="23" s="1"/>
  <c r="B492" i="23"/>
  <c r="Q492" i="23" s="1"/>
  <c r="B503" i="23"/>
  <c r="B512" i="23"/>
  <c r="K512" i="23" s="1"/>
  <c r="B524" i="23"/>
  <c r="B599" i="23"/>
  <c r="M599" i="23" s="1"/>
  <c r="B608" i="23"/>
  <c r="B630" i="23"/>
  <c r="P630" i="23" s="1"/>
  <c r="B535" i="23"/>
  <c r="O535" i="23" s="1"/>
  <c r="B571" i="23"/>
  <c r="P571" i="23" s="1"/>
  <c r="B694" i="23"/>
  <c r="B737" i="23"/>
  <c r="B801" i="23"/>
  <c r="B786" i="23"/>
  <c r="L786" i="23" s="1"/>
  <c r="B753" i="23"/>
  <c r="B722" i="23"/>
  <c r="B690" i="23"/>
  <c r="G690" i="23" s="1"/>
  <c r="B583" i="23"/>
  <c r="G583" i="23" s="1"/>
  <c r="B551" i="23"/>
  <c r="B658" i="23"/>
  <c r="B626" i="23"/>
  <c r="B611" i="23"/>
  <c r="Q611" i="23" s="1"/>
  <c r="B603" i="23"/>
  <c r="B531" i="23"/>
  <c r="M531" i="23" s="1"/>
  <c r="B523" i="23"/>
  <c r="B515" i="23"/>
  <c r="N515" i="23" s="1"/>
  <c r="B507" i="23"/>
  <c r="B499" i="23"/>
  <c r="O499" i="23" s="1"/>
  <c r="B491" i="23"/>
  <c r="K491" i="23" s="1"/>
  <c r="B483" i="23"/>
  <c r="N483" i="23" s="1"/>
  <c r="B475" i="23"/>
  <c r="B467" i="23"/>
  <c r="D467" i="23" s="1"/>
  <c r="B459" i="23"/>
  <c r="G459" i="23" s="1"/>
  <c r="B451" i="23"/>
  <c r="I451" i="23" s="1"/>
  <c r="B443" i="23"/>
  <c r="B435" i="23"/>
  <c r="D435" i="23" s="1"/>
  <c r="B384" i="23"/>
  <c r="B376" i="23"/>
  <c r="H376" i="23" s="1"/>
  <c r="B368" i="23"/>
  <c r="B360" i="23"/>
  <c r="B352" i="23"/>
  <c r="B344" i="23"/>
  <c r="K344" i="23" s="1"/>
  <c r="B336" i="23"/>
  <c r="B328" i="23"/>
  <c r="O328" i="23" s="1"/>
  <c r="B320" i="23"/>
  <c r="B312" i="23"/>
  <c r="K312" i="23" s="1"/>
  <c r="B304" i="23"/>
  <c r="B296" i="23"/>
  <c r="B288" i="23"/>
  <c r="B280" i="23"/>
  <c r="C280" i="23" s="1"/>
  <c r="B272" i="23"/>
  <c r="B420" i="23"/>
  <c r="B412" i="23"/>
  <c r="J412" i="23" s="1"/>
  <c r="B404" i="23"/>
  <c r="E404" i="23" s="1"/>
  <c r="B396" i="23"/>
  <c r="B388" i="23"/>
  <c r="N388" i="23" s="1"/>
  <c r="B271" i="23"/>
  <c r="B267" i="23"/>
  <c r="B263" i="23"/>
  <c r="B259" i="23"/>
  <c r="D259" i="23" s="1"/>
  <c r="B255" i="23"/>
  <c r="B251" i="23"/>
  <c r="B247" i="23"/>
  <c r="B243" i="23"/>
  <c r="E243" i="23" s="1"/>
  <c r="B239" i="23"/>
  <c r="B235" i="23"/>
  <c r="K235" i="23" s="1"/>
  <c r="B231" i="23"/>
  <c r="B227" i="23"/>
  <c r="J227" i="23" s="1"/>
  <c r="B223" i="23"/>
  <c r="B219" i="23"/>
  <c r="B215" i="23"/>
  <c r="B211" i="23"/>
  <c r="K211" i="23" s="1"/>
  <c r="B207" i="23"/>
  <c r="B203" i="23"/>
  <c r="N203" i="23" s="1"/>
  <c r="B199" i="23"/>
  <c r="B195" i="23"/>
  <c r="B191" i="23"/>
  <c r="B187" i="23"/>
  <c r="Q187" i="23" s="1"/>
  <c r="B183" i="23"/>
  <c r="B179" i="23"/>
  <c r="B175" i="23"/>
  <c r="B171" i="23"/>
  <c r="G171" i="23" s="1"/>
  <c r="B167" i="23"/>
  <c r="B163" i="23"/>
  <c r="J163" i="23" s="1"/>
  <c r="E163" i="23" s="1"/>
  <c r="B159" i="23"/>
  <c r="B155" i="23"/>
  <c r="I155" i="23" s="1"/>
  <c r="B151" i="23"/>
  <c r="B147" i="23"/>
  <c r="B143" i="23"/>
  <c r="B139" i="23"/>
  <c r="B135" i="23"/>
  <c r="B131" i="23"/>
  <c r="B127" i="23"/>
  <c r="B123" i="23"/>
  <c r="B119" i="23"/>
  <c r="B115" i="23"/>
  <c r="O115" i="23" s="1"/>
  <c r="B111" i="23"/>
  <c r="C111" i="23" s="1"/>
  <c r="D111" i="23" s="1"/>
  <c r="B107" i="23"/>
  <c r="R107" i="23" s="1"/>
  <c r="B390" i="23"/>
  <c r="J390" i="23" s="1"/>
  <c r="B394" i="23"/>
  <c r="Q394" i="23" s="1"/>
  <c r="B398" i="23"/>
  <c r="C398" i="23" s="1"/>
  <c r="B402" i="23"/>
  <c r="P402" i="23" s="1"/>
  <c r="B406" i="23"/>
  <c r="L406" i="23" s="1"/>
  <c r="B410" i="23"/>
  <c r="L410" i="23" s="1"/>
  <c r="B414" i="23"/>
  <c r="O414" i="23" s="1"/>
  <c r="B418" i="23"/>
  <c r="B422" i="23"/>
  <c r="G422" i="23" s="1"/>
  <c r="B426" i="23"/>
  <c r="E426" i="23" s="1"/>
  <c r="B274" i="23"/>
  <c r="M274" i="23" s="1"/>
  <c r="B278" i="23"/>
  <c r="N278" i="23" s="1"/>
  <c r="B282" i="23"/>
  <c r="Q282" i="23" s="1"/>
  <c r="B286" i="23"/>
  <c r="O286" i="23" s="1"/>
  <c r="B290" i="23"/>
  <c r="M290" i="23" s="1"/>
  <c r="B294" i="23"/>
  <c r="C294" i="23" s="1"/>
  <c r="B298" i="23"/>
  <c r="K298" i="23" s="1"/>
  <c r="B302" i="23"/>
  <c r="K302" i="23" s="1"/>
  <c r="B306" i="23"/>
  <c r="M306" i="23" s="1"/>
  <c r="B310" i="23"/>
  <c r="B314" i="23"/>
  <c r="J314" i="23" s="1"/>
  <c r="B318" i="23"/>
  <c r="K318" i="23" s="1"/>
  <c r="B322" i="23"/>
  <c r="M322" i="23" s="1"/>
  <c r="B326" i="23"/>
  <c r="J326" i="23" s="1"/>
  <c r="B330" i="23"/>
  <c r="G330" i="23" s="1"/>
  <c r="B334" i="23"/>
  <c r="N334" i="23" s="1"/>
  <c r="B338" i="23"/>
  <c r="H338" i="23" s="1"/>
  <c r="B342" i="23"/>
  <c r="Q342" i="23" s="1"/>
  <c r="B346" i="23"/>
  <c r="C346" i="23" s="1"/>
  <c r="B350" i="23"/>
  <c r="K350" i="23" s="1"/>
  <c r="B354" i="23"/>
  <c r="I354" i="23" s="1"/>
  <c r="B358" i="23"/>
  <c r="B362" i="23"/>
  <c r="L362" i="23" s="1"/>
  <c r="B366" i="23"/>
  <c r="O366" i="23" s="1"/>
  <c r="B370" i="23"/>
  <c r="M370" i="23" s="1"/>
  <c r="B374" i="23"/>
  <c r="Q374" i="23" s="1"/>
  <c r="B378" i="23"/>
  <c r="K378" i="23" s="1"/>
  <c r="B382" i="23"/>
  <c r="K382" i="23" s="1"/>
  <c r="B429" i="23"/>
  <c r="L429" i="23" s="1"/>
  <c r="B433" i="23"/>
  <c r="I433" i="23" s="1"/>
  <c r="B437" i="23"/>
  <c r="F437" i="23" s="1"/>
  <c r="B441" i="23"/>
  <c r="N441" i="23" s="1"/>
  <c r="B445" i="23"/>
  <c r="D445" i="23" s="1"/>
  <c r="B449" i="23"/>
  <c r="P449" i="23" s="1"/>
  <c r="B453" i="23"/>
  <c r="Q453" i="23" s="1"/>
  <c r="B457" i="23"/>
  <c r="Q457" i="23" s="1"/>
  <c r="B461" i="23"/>
  <c r="D461" i="23" s="1"/>
  <c r="B465" i="23"/>
  <c r="B469" i="23"/>
  <c r="J469" i="23" s="1"/>
  <c r="B473" i="23"/>
  <c r="J473" i="23" s="1"/>
  <c r="B477" i="23"/>
  <c r="K477" i="23" s="1"/>
  <c r="B481" i="23"/>
  <c r="B485" i="23"/>
  <c r="F485" i="23" s="1"/>
  <c r="B489" i="23"/>
  <c r="Q489" i="23" s="1"/>
  <c r="B493" i="23"/>
  <c r="H493" i="23" s="1"/>
  <c r="B497" i="23"/>
  <c r="N497" i="23" s="1"/>
  <c r="B501" i="23"/>
  <c r="E501" i="23" s="1"/>
  <c r="B505" i="23"/>
  <c r="J505" i="23" s="1"/>
  <c r="B509" i="23"/>
  <c r="M509" i="23" s="1"/>
  <c r="B513" i="23"/>
  <c r="C513" i="23" s="1"/>
  <c r="B517" i="23"/>
  <c r="F517" i="23" s="1"/>
  <c r="B521" i="23"/>
  <c r="Q521" i="23" s="1"/>
  <c r="B525" i="23"/>
  <c r="N525" i="23" s="1"/>
  <c r="B529" i="23"/>
  <c r="L529" i="23" s="1"/>
  <c r="B533" i="23"/>
  <c r="P533" i="23" s="1"/>
  <c r="B601" i="23"/>
  <c r="M601" i="23" s="1"/>
  <c r="B605" i="23"/>
  <c r="I605" i="23" s="1"/>
  <c r="B609" i="23"/>
  <c r="B613" i="23"/>
  <c r="D613" i="23" s="1"/>
  <c r="B618" i="23"/>
  <c r="J618" i="23" s="1"/>
  <c r="B634" i="23"/>
  <c r="O634" i="23" s="1"/>
  <c r="B650" i="23"/>
  <c r="B666" i="23"/>
  <c r="B543" i="23"/>
  <c r="O543" i="23" s="1"/>
  <c r="B559" i="23"/>
  <c r="G559" i="23" s="1"/>
  <c r="B575" i="23"/>
  <c r="N575" i="23" s="1"/>
  <c r="B591" i="23"/>
  <c r="B682" i="23"/>
  <c r="D682" i="23" s="1"/>
  <c r="B698" i="23"/>
  <c r="Q698" i="23" s="1"/>
  <c r="B714" i="23"/>
  <c r="B729" i="23"/>
  <c r="B745" i="23"/>
  <c r="Q745" i="23" s="1"/>
  <c r="B774" i="23"/>
  <c r="B769" i="23"/>
  <c r="P769" i="23" s="1"/>
  <c r="B794" i="23"/>
  <c r="B391" i="23"/>
  <c r="B395" i="23"/>
  <c r="B399" i="23"/>
  <c r="I399" i="23" s="1"/>
  <c r="B403" i="23"/>
  <c r="J403" i="23" s="1"/>
  <c r="B407" i="23"/>
  <c r="D407" i="23" s="1"/>
  <c r="B411" i="23"/>
  <c r="B415" i="23"/>
  <c r="B419" i="23"/>
  <c r="I419" i="23" s="1"/>
  <c r="B423" i="23"/>
  <c r="B427" i="23"/>
  <c r="C427" i="23" s="1"/>
  <c r="B275" i="23"/>
  <c r="B279" i="23"/>
  <c r="B283" i="23"/>
  <c r="B287" i="23"/>
  <c r="M287" i="23" s="1"/>
  <c r="B291" i="23"/>
  <c r="B295" i="23"/>
  <c r="I295" i="23" s="1"/>
  <c r="B299" i="23"/>
  <c r="J299" i="23" s="1"/>
  <c r="B303" i="23"/>
  <c r="G303" i="23" s="1"/>
  <c r="B307" i="23"/>
  <c r="B311" i="23"/>
  <c r="O311" i="23" s="1"/>
  <c r="B315" i="23"/>
  <c r="D315" i="23" s="1"/>
  <c r="B319" i="23"/>
  <c r="B323" i="23"/>
  <c r="G323" i="23" s="1"/>
  <c r="B327" i="23"/>
  <c r="B331" i="23"/>
  <c r="B335" i="23"/>
  <c r="B339" i="23"/>
  <c r="B343" i="23"/>
  <c r="B347" i="23"/>
  <c r="J347" i="23" s="1"/>
  <c r="B351" i="23"/>
  <c r="B355" i="23"/>
  <c r="B359" i="23"/>
  <c r="P359" i="23" s="1"/>
  <c r="B363" i="23"/>
  <c r="D363" i="23" s="1"/>
  <c r="B367" i="23"/>
  <c r="B371" i="23"/>
  <c r="G371" i="23" s="1"/>
  <c r="B375" i="23"/>
  <c r="N375" i="23" s="1"/>
  <c r="B379" i="23"/>
  <c r="B383" i="23"/>
  <c r="B430" i="23"/>
  <c r="B434" i="23"/>
  <c r="B438" i="23"/>
  <c r="I438" i="23" s="1"/>
  <c r="B442" i="23"/>
  <c r="D442" i="23" s="1"/>
  <c r="B446" i="23"/>
  <c r="B450" i="23"/>
  <c r="B454" i="23"/>
  <c r="J454" i="23" s="1"/>
  <c r="B458" i="23"/>
  <c r="B462" i="23"/>
  <c r="C462" i="23" s="1"/>
  <c r="B466" i="23"/>
  <c r="L466" i="23" s="1"/>
  <c r="B470" i="23"/>
  <c r="B474" i="23"/>
  <c r="B478" i="23"/>
  <c r="H478" i="23" s="1"/>
  <c r="B482" i="23"/>
  <c r="M482" i="23" s="1"/>
  <c r="B486" i="23"/>
  <c r="I486" i="23" s="1"/>
  <c r="B490" i="23"/>
  <c r="K490" i="23" s="1"/>
  <c r="B494" i="23"/>
  <c r="B498" i="23"/>
  <c r="B502" i="23"/>
  <c r="B506" i="23"/>
  <c r="M506" i="23" s="1"/>
  <c r="B510" i="23"/>
  <c r="B514" i="23"/>
  <c r="E514" i="23" s="1"/>
  <c r="B518" i="23"/>
  <c r="P518" i="23" s="1"/>
  <c r="B522" i="23"/>
  <c r="B526" i="23"/>
  <c r="C526" i="23" s="1"/>
  <c r="B530" i="23"/>
  <c r="Q530" i="23" s="1"/>
  <c r="B598" i="23"/>
  <c r="K598" i="23" s="1"/>
  <c r="B602" i="23"/>
  <c r="B606" i="23"/>
  <c r="K606" i="23" s="1"/>
  <c r="B610" i="23"/>
  <c r="B614" i="23"/>
  <c r="B622" i="23"/>
  <c r="N622" i="23" s="1"/>
  <c r="B638" i="23"/>
  <c r="B654" i="23"/>
  <c r="B670" i="23"/>
  <c r="B547" i="23"/>
  <c r="B563" i="23"/>
  <c r="D563" i="23" s="1"/>
  <c r="B579" i="23"/>
  <c r="P579" i="23" s="1"/>
  <c r="B595" i="23"/>
  <c r="B686" i="23"/>
  <c r="B702" i="23"/>
  <c r="B718" i="23"/>
  <c r="O718" i="23" s="1"/>
  <c r="B733" i="23"/>
  <c r="B749" i="23"/>
  <c r="B761" i="23"/>
  <c r="I761" i="23" s="1"/>
  <c r="B782" i="23"/>
  <c r="Q782" i="23" s="1"/>
  <c r="B798" i="23"/>
  <c r="B619" i="23"/>
  <c r="D619" i="23" s="1"/>
  <c r="B623" i="23"/>
  <c r="F623" i="23" s="1"/>
  <c r="B627" i="23"/>
  <c r="B631" i="23"/>
  <c r="B635" i="23"/>
  <c r="F635" i="23" s="1"/>
  <c r="B639" i="23"/>
  <c r="O639" i="23" s="1"/>
  <c r="B643" i="23"/>
  <c r="B647" i="23"/>
  <c r="B651" i="23"/>
  <c r="P651" i="23" s="1"/>
  <c r="B655" i="23"/>
  <c r="J655" i="23" s="1"/>
  <c r="B659" i="23"/>
  <c r="B663" i="23"/>
  <c r="I663" i="23" s="1"/>
  <c r="B667" i="23"/>
  <c r="B671" i="23"/>
  <c r="K671" i="23" s="1"/>
  <c r="B536" i="23"/>
  <c r="B540" i="23"/>
  <c r="F540" i="23" s="1"/>
  <c r="B544" i="23"/>
  <c r="D544" i="23" s="1"/>
  <c r="B548" i="23"/>
  <c r="H548" i="23" s="1"/>
  <c r="B552" i="23"/>
  <c r="B556" i="23"/>
  <c r="F556" i="23" s="1"/>
  <c r="B560" i="23"/>
  <c r="M560" i="23" s="1"/>
  <c r="B564" i="23"/>
  <c r="L564" i="23" s="1"/>
  <c r="B568" i="23"/>
  <c r="B572" i="23"/>
  <c r="B576" i="23"/>
  <c r="B580" i="23"/>
  <c r="L580" i="23" s="1"/>
  <c r="B584" i="23"/>
  <c r="L584" i="23" s="1"/>
  <c r="B588" i="23"/>
  <c r="F588" i="23" s="1"/>
  <c r="B592" i="23"/>
  <c r="D592" i="23" s="1"/>
  <c r="B596" i="23"/>
  <c r="L596" i="23" s="1"/>
  <c r="B675" i="23"/>
  <c r="B679" i="23"/>
  <c r="G679" i="23" s="1"/>
  <c r="B683" i="23"/>
  <c r="N683" i="23" s="1"/>
  <c r="B687" i="23"/>
  <c r="E687" i="23" s="1"/>
  <c r="B691" i="23"/>
  <c r="B695" i="23"/>
  <c r="E695" i="23" s="1"/>
  <c r="B699" i="23"/>
  <c r="B703" i="23"/>
  <c r="B707" i="23"/>
  <c r="B711" i="23"/>
  <c r="B715" i="23"/>
  <c r="O715" i="23" s="1"/>
  <c r="B719" i="23"/>
  <c r="M719" i="23" s="1"/>
  <c r="B723" i="23"/>
  <c r="B726" i="23"/>
  <c r="L726" i="23" s="1"/>
  <c r="B730" i="23"/>
  <c r="B734" i="23"/>
  <c r="F734" i="23" s="1"/>
  <c r="B738" i="23"/>
  <c r="B742" i="23"/>
  <c r="Q742" i="23" s="1"/>
  <c r="B746" i="23"/>
  <c r="D746" i="23" s="1"/>
  <c r="B750" i="23"/>
  <c r="B754" i="23"/>
  <c r="L754" i="23" s="1"/>
  <c r="B758" i="23"/>
  <c r="G758" i="23" s="1"/>
  <c r="B773" i="23"/>
  <c r="B772" i="23"/>
  <c r="Q772" i="23" s="1"/>
  <c r="B780" i="23"/>
  <c r="B766" i="23"/>
  <c r="G766" i="23" s="1"/>
  <c r="B770" i="23"/>
  <c r="B783" i="23"/>
  <c r="J783" i="23" s="1"/>
  <c r="B787" i="23"/>
  <c r="B791" i="23"/>
  <c r="F791" i="23" s="1"/>
  <c r="B795" i="23"/>
  <c r="O795" i="23" s="1"/>
  <c r="B799" i="23"/>
  <c r="O799" i="23" s="1"/>
  <c r="B620" i="23"/>
  <c r="H620" i="23" s="1"/>
  <c r="B624" i="23"/>
  <c r="B628" i="23"/>
  <c r="E628" i="23" s="1"/>
  <c r="B632" i="23"/>
  <c r="B636" i="23"/>
  <c r="I636" i="23" s="1"/>
  <c r="B640" i="23"/>
  <c r="M640" i="23" s="1"/>
  <c r="B644" i="23"/>
  <c r="P644" i="23" s="1"/>
  <c r="B648" i="23"/>
  <c r="I648" i="23" s="1"/>
  <c r="B652" i="23"/>
  <c r="G652" i="23" s="1"/>
  <c r="B656" i="23"/>
  <c r="I656" i="23" s="1"/>
  <c r="B660" i="23"/>
  <c r="E660" i="23" s="1"/>
  <c r="B664" i="23"/>
  <c r="C664" i="23" s="1"/>
  <c r="B668" i="23"/>
  <c r="E668" i="23" s="1"/>
  <c r="B673" i="23"/>
  <c r="D673" i="23" s="1"/>
  <c r="B537" i="23"/>
  <c r="M537" i="23" s="1"/>
  <c r="B541" i="23"/>
  <c r="D541" i="23" s="1"/>
  <c r="B545" i="23"/>
  <c r="P545" i="23" s="1"/>
  <c r="B549" i="23"/>
  <c r="P549" i="23" s="1"/>
  <c r="B553" i="23"/>
  <c r="J553" i="23" s="1"/>
  <c r="B557" i="23"/>
  <c r="Q557" i="23" s="1"/>
  <c r="B561" i="23"/>
  <c r="K561" i="23" s="1"/>
  <c r="B565" i="23"/>
  <c r="N565" i="23" s="1"/>
  <c r="B569" i="23"/>
  <c r="L569" i="23" s="1"/>
  <c r="B573" i="23"/>
  <c r="F573" i="23" s="1"/>
  <c r="B577" i="23"/>
  <c r="B581" i="23"/>
  <c r="H581" i="23" s="1"/>
  <c r="B585" i="23"/>
  <c r="N585" i="23" s="1"/>
  <c r="B589" i="23"/>
  <c r="K589" i="23" s="1"/>
  <c r="B593" i="23"/>
  <c r="P593" i="23" s="1"/>
  <c r="B597" i="23"/>
  <c r="N597" i="23" s="1"/>
  <c r="B676" i="23"/>
  <c r="H676" i="23" s="1"/>
  <c r="B680" i="23"/>
  <c r="B684" i="23"/>
  <c r="J684" i="23" s="1"/>
  <c r="B688" i="23"/>
  <c r="N688" i="23" s="1"/>
  <c r="B692" i="23"/>
  <c r="F692" i="23" s="1"/>
  <c r="B696" i="23"/>
  <c r="E696" i="23" s="1"/>
  <c r="B700" i="23"/>
  <c r="I700" i="23" s="1"/>
  <c r="B704" i="23"/>
  <c r="H704" i="23" s="1"/>
  <c r="B708" i="23"/>
  <c r="L708" i="23" s="1"/>
  <c r="B712" i="23"/>
  <c r="G712" i="23" s="1"/>
  <c r="B716" i="23"/>
  <c r="E716" i="23" s="1"/>
  <c r="B720" i="23"/>
  <c r="F720" i="23" s="1"/>
  <c r="B724" i="23"/>
  <c r="D724" i="23" s="1"/>
  <c r="B727" i="23"/>
  <c r="D727" i="23" s="1"/>
  <c r="B731" i="23"/>
  <c r="D731" i="23" s="1"/>
  <c r="B735" i="23"/>
  <c r="E735" i="23" s="1"/>
  <c r="B739" i="23"/>
  <c r="Q739" i="23" s="1"/>
  <c r="B743" i="23"/>
  <c r="B747" i="23"/>
  <c r="J747" i="23" s="1"/>
  <c r="B751" i="23"/>
  <c r="O751" i="23" s="1"/>
  <c r="B755" i="23"/>
  <c r="F755" i="23" s="1"/>
  <c r="B759" i="23"/>
  <c r="E759" i="23" s="1"/>
  <c r="B777" i="23"/>
  <c r="C777" i="23" s="1"/>
  <c r="B776" i="23"/>
  <c r="I776" i="23" s="1"/>
  <c r="B763" i="23"/>
  <c r="O763" i="23" s="1"/>
  <c r="B767" i="23"/>
  <c r="H767" i="23" s="1"/>
  <c r="B771" i="23"/>
  <c r="H771" i="23" s="1"/>
  <c r="B784" i="23"/>
  <c r="O784" i="23" s="1"/>
  <c r="B788" i="23"/>
  <c r="N788" i="23" s="1"/>
  <c r="B792" i="23"/>
  <c r="I792" i="23" s="1"/>
  <c r="B796" i="23"/>
  <c r="Q796" i="23" s="1"/>
  <c r="B800" i="23"/>
  <c r="N800" i="23" s="1"/>
  <c r="B617" i="23"/>
  <c r="D617" i="23" s="1"/>
  <c r="B621" i="23"/>
  <c r="D621" i="23" s="1"/>
  <c r="B625" i="23"/>
  <c r="Q625" i="23" s="1"/>
  <c r="B629" i="23"/>
  <c r="Q629" i="23" s="1"/>
  <c r="B633" i="23"/>
  <c r="M633" i="23" s="1"/>
  <c r="B637" i="23"/>
  <c r="D637" i="23" s="1"/>
  <c r="B641" i="23"/>
  <c r="E641" i="23" s="1"/>
  <c r="B645" i="23"/>
  <c r="I645" i="23" s="1"/>
  <c r="B649" i="23"/>
  <c r="P649" i="23" s="1"/>
  <c r="B653" i="23"/>
  <c r="D653" i="23" s="1"/>
  <c r="B657" i="23"/>
  <c r="E657" i="23" s="1"/>
  <c r="B661" i="23"/>
  <c r="Q661" i="23" s="1"/>
  <c r="B665" i="23"/>
  <c r="I665" i="23" s="1"/>
  <c r="B669" i="23"/>
  <c r="D669" i="23" s="1"/>
  <c r="B534" i="23"/>
  <c r="Q534" i="23" s="1"/>
  <c r="B538" i="23"/>
  <c r="F538" i="23" s="1"/>
  <c r="B542" i="23"/>
  <c r="Q542" i="23" s="1"/>
  <c r="B546" i="23"/>
  <c r="P546" i="23" s="1"/>
  <c r="B550" i="23"/>
  <c r="F550" i="23" s="1"/>
  <c r="B554" i="23"/>
  <c r="N554" i="23" s="1"/>
  <c r="B558" i="23"/>
  <c r="H558" i="23" s="1"/>
  <c r="B562" i="23"/>
  <c r="P562" i="23" s="1"/>
  <c r="B566" i="23"/>
  <c r="J566" i="23" s="1"/>
  <c r="B570" i="23"/>
  <c r="F570" i="23" s="1"/>
  <c r="B574" i="23"/>
  <c r="H574" i="23" s="1"/>
  <c r="B578" i="23"/>
  <c r="P578" i="23" s="1"/>
  <c r="B582" i="23"/>
  <c r="J582" i="23" s="1"/>
  <c r="B586" i="23"/>
  <c r="N586" i="23" s="1"/>
  <c r="B590" i="23"/>
  <c r="Q590" i="23" s="1"/>
  <c r="B594" i="23"/>
  <c r="P594" i="23" s="1"/>
  <c r="B672" i="23"/>
  <c r="O672" i="23" s="1"/>
  <c r="B677" i="23"/>
  <c r="G677" i="23" s="1"/>
  <c r="B681" i="23"/>
  <c r="F681" i="23" s="1"/>
  <c r="B685" i="23"/>
  <c r="Q685" i="23" s="1"/>
  <c r="B689" i="23"/>
  <c r="L689" i="23" s="1"/>
  <c r="B693" i="23"/>
  <c r="Q693" i="23" s="1"/>
  <c r="B697" i="23"/>
  <c r="F697" i="23" s="1"/>
  <c r="B701" i="23"/>
  <c r="K701" i="23" s="1"/>
  <c r="B705" i="23"/>
  <c r="I705" i="23" s="1"/>
  <c r="B709" i="23"/>
  <c r="I709" i="23" s="1"/>
  <c r="B713" i="23"/>
  <c r="K713" i="23" s="1"/>
  <c r="B717" i="23"/>
  <c r="Q717" i="23" s="1"/>
  <c r="B721" i="23"/>
  <c r="K721" i="23" s="1"/>
  <c r="B725" i="23"/>
  <c r="Q725" i="23" s="1"/>
  <c r="B728" i="23"/>
  <c r="I728" i="23" s="1"/>
  <c r="B732" i="23"/>
  <c r="K732" i="23" s="1"/>
  <c r="B736" i="23"/>
  <c r="Q736" i="23" s="1"/>
  <c r="B740" i="23"/>
  <c r="I740" i="23" s="1"/>
  <c r="B744" i="23"/>
  <c r="J744" i="23" s="1"/>
  <c r="B748" i="23"/>
  <c r="K748" i="23" s="1"/>
  <c r="B752" i="23"/>
  <c r="Q752" i="23" s="1"/>
  <c r="B756" i="23"/>
  <c r="Q756" i="23" s="1"/>
  <c r="B760" i="23"/>
  <c r="F760" i="23" s="1"/>
  <c r="B779" i="23"/>
  <c r="D779" i="23" s="1"/>
  <c r="B775" i="23"/>
  <c r="E775" i="23" s="1"/>
  <c r="B764" i="23"/>
  <c r="H764" i="23" s="1"/>
  <c r="B768" i="23"/>
  <c r="C768" i="23" s="1"/>
  <c r="B781" i="23"/>
  <c r="L781" i="23" s="1"/>
  <c r="B785" i="23"/>
  <c r="F785" i="23" s="1"/>
  <c r="B789" i="23"/>
  <c r="O789" i="23" s="1"/>
  <c r="B793" i="23"/>
  <c r="C793" i="23" s="1"/>
  <c r="B797" i="23"/>
  <c r="Q797" i="23" s="1"/>
  <c r="T2" i="23"/>
  <c r="P2" i="23"/>
  <c r="L2" i="23"/>
  <c r="H2" i="23"/>
  <c r="S2" i="23"/>
  <c r="O2" i="23"/>
  <c r="K2" i="23"/>
  <c r="G2" i="23"/>
  <c r="C2" i="23"/>
  <c r="D2" i="23" s="1"/>
  <c r="R2" i="23"/>
  <c r="N2" i="23"/>
  <c r="J2" i="23"/>
  <c r="E2" i="23" s="1"/>
  <c r="F2" i="23"/>
  <c r="I2" i="23"/>
  <c r="U2" i="23"/>
  <c r="M2" i="23"/>
  <c r="Q2" i="23"/>
  <c r="T10" i="23"/>
  <c r="P10" i="23"/>
  <c r="L10" i="23"/>
  <c r="H10" i="23"/>
  <c r="S10" i="23"/>
  <c r="O10" i="23"/>
  <c r="K10" i="23"/>
  <c r="G10" i="23"/>
  <c r="C10" i="23"/>
  <c r="D10" i="23" s="1"/>
  <c r="R10" i="23"/>
  <c r="N10" i="23"/>
  <c r="J10" i="23"/>
  <c r="E10" i="23" s="1"/>
  <c r="F10" i="23"/>
  <c r="I10" i="23"/>
  <c r="M10" i="23"/>
  <c r="U10" i="23"/>
  <c r="Q10" i="23"/>
  <c r="T18" i="23"/>
  <c r="P18" i="23"/>
  <c r="S18" i="23"/>
  <c r="O18" i="23"/>
  <c r="C18" i="23"/>
  <c r="D18" i="23" s="1"/>
  <c r="R18" i="23"/>
  <c r="F18" i="23"/>
  <c r="I18" i="23"/>
  <c r="Q18" i="23"/>
  <c r="F26" i="23"/>
  <c r="T34" i="23"/>
  <c r="P34" i="23"/>
  <c r="L34" i="23"/>
  <c r="H34" i="23"/>
  <c r="S34" i="23"/>
  <c r="O34" i="23"/>
  <c r="K34" i="23"/>
  <c r="G34" i="23"/>
  <c r="C34" i="23"/>
  <c r="D34" i="23" s="1"/>
  <c r="R34" i="23"/>
  <c r="N34" i="23"/>
  <c r="J34" i="23"/>
  <c r="E34" i="23" s="1"/>
  <c r="F34" i="23"/>
  <c r="I34" i="23"/>
  <c r="M34" i="23"/>
  <c r="U34" i="23"/>
  <c r="Q34" i="23"/>
  <c r="T42" i="23"/>
  <c r="P42" i="23"/>
  <c r="S42" i="23"/>
  <c r="O42" i="23"/>
  <c r="C42" i="23"/>
  <c r="D42" i="23" s="1"/>
  <c r="R42" i="23"/>
  <c r="F42" i="23"/>
  <c r="I42" i="23"/>
  <c r="M42" i="23"/>
  <c r="T50" i="23"/>
  <c r="P50" i="23"/>
  <c r="L50" i="23"/>
  <c r="H50" i="23"/>
  <c r="S50" i="23"/>
  <c r="O50" i="23"/>
  <c r="K50" i="23"/>
  <c r="G50" i="23"/>
  <c r="C50" i="23"/>
  <c r="D50" i="23" s="1"/>
  <c r="R50" i="23"/>
  <c r="N50" i="23"/>
  <c r="J50" i="23"/>
  <c r="E50" i="23" s="1"/>
  <c r="F50" i="23"/>
  <c r="I50" i="23"/>
  <c r="U50" i="23"/>
  <c r="Q50" i="23"/>
  <c r="M50" i="23"/>
  <c r="T58" i="23"/>
  <c r="P58" i="23"/>
  <c r="L58" i="23"/>
  <c r="H58" i="23"/>
  <c r="S58" i="23"/>
  <c r="O58" i="23"/>
  <c r="K58" i="23"/>
  <c r="G58" i="23"/>
  <c r="C58" i="23"/>
  <c r="D58" i="23" s="1"/>
  <c r="R58" i="23"/>
  <c r="N58" i="23"/>
  <c r="J58" i="23"/>
  <c r="E58" i="23" s="1"/>
  <c r="F58" i="23"/>
  <c r="I58" i="23"/>
  <c r="U58" i="23"/>
  <c r="Q58" i="23"/>
  <c r="M58" i="23"/>
  <c r="T66" i="23"/>
  <c r="P66" i="23"/>
  <c r="S66" i="23"/>
  <c r="O66" i="23"/>
  <c r="C66" i="23"/>
  <c r="D66" i="23" s="1"/>
  <c r="R66" i="23"/>
  <c r="F66" i="23"/>
  <c r="I66" i="23"/>
  <c r="Q66" i="23"/>
  <c r="T74" i="23"/>
  <c r="P74" i="23"/>
  <c r="L74" i="23"/>
  <c r="H74" i="23"/>
  <c r="S74" i="23"/>
  <c r="O74" i="23"/>
  <c r="K74" i="23"/>
  <c r="G74" i="23"/>
  <c r="C74" i="23"/>
  <c r="D74" i="23" s="1"/>
  <c r="R74" i="23"/>
  <c r="N74" i="23"/>
  <c r="J74" i="23"/>
  <c r="E74" i="23" s="1"/>
  <c r="F74" i="23"/>
  <c r="I74" i="23"/>
  <c r="M74" i="23"/>
  <c r="U74" i="23"/>
  <c r="Q74" i="23"/>
  <c r="T90" i="23"/>
  <c r="P90" i="23"/>
  <c r="L90" i="23"/>
  <c r="S90" i="23"/>
  <c r="O90" i="23"/>
  <c r="K90" i="23"/>
  <c r="C90" i="23"/>
  <c r="D90" i="23" s="1"/>
  <c r="R90" i="23"/>
  <c r="N90" i="23"/>
  <c r="F90" i="23"/>
  <c r="I90" i="23"/>
  <c r="M90" i="23"/>
  <c r="Q90" i="23"/>
  <c r="T126" i="23"/>
  <c r="P126" i="23"/>
  <c r="L126" i="23"/>
  <c r="H126" i="23"/>
  <c r="S126" i="23"/>
  <c r="O126" i="23"/>
  <c r="K126" i="23"/>
  <c r="G126" i="23"/>
  <c r="C126" i="23"/>
  <c r="D126" i="23" s="1"/>
  <c r="R126" i="23"/>
  <c r="N126" i="23"/>
  <c r="J126" i="23"/>
  <c r="E126" i="23" s="1"/>
  <c r="F126" i="23"/>
  <c r="I126" i="23"/>
  <c r="U126" i="23"/>
  <c r="Q126" i="23"/>
  <c r="M126" i="23"/>
  <c r="T142" i="23"/>
  <c r="P142" i="23"/>
  <c r="S142" i="23"/>
  <c r="O142" i="23"/>
  <c r="C142" i="23"/>
  <c r="D142" i="23" s="1"/>
  <c r="R142" i="23"/>
  <c r="F142" i="23"/>
  <c r="I142" i="23"/>
  <c r="Q142" i="23"/>
  <c r="N166" i="23"/>
  <c r="H238" i="23"/>
  <c r="H270" i="23"/>
  <c r="P765" i="23"/>
  <c r="L765" i="23"/>
  <c r="H765" i="23"/>
  <c r="D765" i="23"/>
  <c r="O765" i="23"/>
  <c r="K765" i="23"/>
  <c r="G765" i="23"/>
  <c r="C765" i="23"/>
  <c r="N765" i="23"/>
  <c r="J765" i="23"/>
  <c r="F765" i="23"/>
  <c r="E765" i="23"/>
  <c r="Q765" i="23"/>
  <c r="M765" i="23"/>
  <c r="I765" i="23"/>
  <c r="N23" i="23"/>
  <c r="J67" i="23"/>
  <c r="E67" i="23" s="1"/>
  <c r="H87" i="23"/>
  <c r="P95" i="23"/>
  <c r="K95" i="23"/>
  <c r="J175" i="23"/>
  <c r="E175" i="23" s="1"/>
  <c r="N191" i="23"/>
  <c r="Q408" i="23"/>
  <c r="M408" i="23"/>
  <c r="I408" i="23"/>
  <c r="E408" i="23"/>
  <c r="P408" i="23"/>
  <c r="L408" i="23"/>
  <c r="H408" i="23"/>
  <c r="D408" i="23"/>
  <c r="N408" i="23"/>
  <c r="F408" i="23"/>
  <c r="K408" i="23"/>
  <c r="C408" i="23"/>
  <c r="J408" i="23"/>
  <c r="G408" i="23"/>
  <c r="O408" i="23"/>
  <c r="C288" i="23"/>
  <c r="O308" i="23"/>
  <c r="K308" i="23"/>
  <c r="G308" i="23"/>
  <c r="C308" i="23"/>
  <c r="N308" i="23"/>
  <c r="J308" i="23"/>
  <c r="F308" i="23"/>
  <c r="Q308" i="23"/>
  <c r="M308" i="23"/>
  <c r="I308" i="23"/>
  <c r="E308" i="23"/>
  <c r="H308" i="23"/>
  <c r="D308" i="23"/>
  <c r="P308" i="23"/>
  <c r="L308" i="23"/>
  <c r="J320" i="23"/>
  <c r="I320" i="23"/>
  <c r="E431" i="23"/>
  <c r="H431" i="23"/>
  <c r="D439" i="23"/>
  <c r="N455" i="23"/>
  <c r="K455" i="23"/>
  <c r="H459" i="23"/>
  <c r="I487" i="23"/>
  <c r="D487" i="23"/>
  <c r="O491" i="23"/>
  <c r="N495" i="23"/>
  <c r="M495" i="23"/>
  <c r="I495" i="23"/>
  <c r="L495" i="23"/>
  <c r="H495" i="23"/>
  <c r="G495" i="23"/>
  <c r="C495" i="23"/>
  <c r="J511" i="23"/>
  <c r="M511" i="23"/>
  <c r="H511" i="23"/>
  <c r="G511" i="23"/>
  <c r="F523" i="23"/>
  <c r="H523" i="23"/>
  <c r="E607" i="23"/>
  <c r="H607" i="23"/>
  <c r="C607" i="23"/>
  <c r="N607" i="23"/>
  <c r="T8" i="23"/>
  <c r="P8" i="23"/>
  <c r="S8" i="23"/>
  <c r="O8" i="23"/>
  <c r="C8" i="23"/>
  <c r="D8" i="23" s="1"/>
  <c r="R8" i="23"/>
  <c r="F8" i="23"/>
  <c r="Q8" i="23"/>
  <c r="I8" i="23"/>
  <c r="T24" i="23"/>
  <c r="H24" i="23"/>
  <c r="S24" i="23"/>
  <c r="G24" i="23"/>
  <c r="C24" i="23"/>
  <c r="D24" i="23" s="1"/>
  <c r="J24" i="23"/>
  <c r="E24" i="23" s="1"/>
  <c r="F24" i="23"/>
  <c r="U24" i="23"/>
  <c r="I24" i="23"/>
  <c r="L40" i="23"/>
  <c r="H40" i="23"/>
  <c r="K40" i="23"/>
  <c r="G40" i="23"/>
  <c r="N40" i="23"/>
  <c r="J40" i="23"/>
  <c r="E40" i="23" s="1"/>
  <c r="M40" i="23"/>
  <c r="U40" i="23"/>
  <c r="P56" i="23"/>
  <c r="L56" i="23"/>
  <c r="O56" i="23"/>
  <c r="K56" i="23"/>
  <c r="R56" i="23"/>
  <c r="N56" i="23"/>
  <c r="Q56" i="23"/>
  <c r="M56" i="23"/>
  <c r="T72" i="23"/>
  <c r="P72" i="23"/>
  <c r="S72" i="23"/>
  <c r="O72" i="23"/>
  <c r="C72" i="23"/>
  <c r="D72" i="23" s="1"/>
  <c r="R72" i="23"/>
  <c r="F72" i="23"/>
  <c r="Q72" i="23"/>
  <c r="I72" i="23"/>
  <c r="P88" i="23"/>
  <c r="K88" i="23"/>
  <c r="R88" i="23"/>
  <c r="M88" i="23"/>
  <c r="T100" i="23"/>
  <c r="H100" i="23"/>
  <c r="S100" i="23"/>
  <c r="G100" i="23"/>
  <c r="C100" i="23"/>
  <c r="D100" i="23" s="1"/>
  <c r="J100" i="23"/>
  <c r="E100" i="23" s="1"/>
  <c r="F100" i="23"/>
  <c r="I100" i="23"/>
  <c r="U100" i="23"/>
  <c r="L136" i="23"/>
  <c r="H136" i="23"/>
  <c r="K136" i="23"/>
  <c r="G136" i="23"/>
  <c r="N136" i="23"/>
  <c r="J136" i="23"/>
  <c r="E136" i="23" s="1"/>
  <c r="M136" i="23"/>
  <c r="U136" i="23"/>
  <c r="G144" i="23"/>
  <c r="N144" i="23"/>
  <c r="L148" i="23"/>
  <c r="O148" i="23"/>
  <c r="N148" i="23"/>
  <c r="Q148" i="23"/>
  <c r="T172" i="23"/>
  <c r="P172" i="23"/>
  <c r="L172" i="23"/>
  <c r="H172" i="23"/>
  <c r="S172" i="23"/>
  <c r="O172" i="23"/>
  <c r="K172" i="23"/>
  <c r="G172" i="23"/>
  <c r="C172" i="23"/>
  <c r="D172" i="23" s="1"/>
  <c r="R172" i="23"/>
  <c r="N172" i="23"/>
  <c r="J172" i="23"/>
  <c r="E172" i="23" s="1"/>
  <c r="F172" i="23"/>
  <c r="Q172" i="23"/>
  <c r="M172" i="23"/>
  <c r="I172" i="23"/>
  <c r="U172" i="23"/>
  <c r="O208" i="23"/>
  <c r="C208" i="23"/>
  <c r="L252" i="23"/>
  <c r="H252" i="23"/>
  <c r="K252" i="23"/>
  <c r="G252" i="23"/>
  <c r="J252" i="23"/>
  <c r="F252" i="23"/>
  <c r="I252" i="23"/>
  <c r="E252" i="23"/>
  <c r="J268" i="23"/>
  <c r="D268" i="23"/>
  <c r="K268" i="23"/>
  <c r="F268" i="23"/>
  <c r="M385" i="23"/>
  <c r="G385" i="23"/>
  <c r="I397" i="23"/>
  <c r="E397" i="23"/>
  <c r="H397" i="23"/>
  <c r="D397" i="23"/>
  <c r="K397" i="23"/>
  <c r="C397" i="23"/>
  <c r="G397" i="23"/>
  <c r="Q417" i="23"/>
  <c r="L417" i="23"/>
  <c r="N417" i="23"/>
  <c r="O417" i="23"/>
  <c r="Q421" i="23"/>
  <c r="E421" i="23"/>
  <c r="P421" i="23"/>
  <c r="L421" i="23"/>
  <c r="H421" i="23"/>
  <c r="D421" i="23"/>
  <c r="N421" i="23"/>
  <c r="F421" i="23"/>
  <c r="K421" i="23"/>
  <c r="C421" i="23"/>
  <c r="J421" i="23"/>
  <c r="O421" i="23"/>
  <c r="G421" i="23"/>
  <c r="G273" i="23"/>
  <c r="C273" i="23"/>
  <c r="F273" i="23"/>
  <c r="Q273" i="23"/>
  <c r="E273" i="23"/>
  <c r="H273" i="23"/>
  <c r="L273" i="23"/>
  <c r="O297" i="23"/>
  <c r="K297" i="23"/>
  <c r="G297" i="23"/>
  <c r="C297" i="23"/>
  <c r="N297" i="23"/>
  <c r="J297" i="23"/>
  <c r="F297" i="23"/>
  <c r="Q297" i="23"/>
  <c r="M297" i="23"/>
  <c r="I297" i="23"/>
  <c r="E297" i="23"/>
  <c r="H297" i="23"/>
  <c r="D297" i="23"/>
  <c r="P297" i="23"/>
  <c r="L297" i="23"/>
  <c r="K309" i="23"/>
  <c r="N309" i="23"/>
  <c r="I309" i="23"/>
  <c r="D309" i="23"/>
  <c r="K317" i="23"/>
  <c r="G317" i="23"/>
  <c r="J317" i="23"/>
  <c r="F317" i="23"/>
  <c r="I317" i="23"/>
  <c r="E317" i="23"/>
  <c r="P317" i="23"/>
  <c r="L317" i="23"/>
  <c r="G329" i="23"/>
  <c r="C329" i="23"/>
  <c r="F329" i="23"/>
  <c r="Q329" i="23"/>
  <c r="E329" i="23"/>
  <c r="H329" i="23"/>
  <c r="L329" i="23"/>
  <c r="N353" i="23"/>
  <c r="Q353" i="23"/>
  <c r="D353" i="23"/>
  <c r="O365" i="23"/>
  <c r="K365" i="23"/>
  <c r="G365" i="23"/>
  <c r="C365" i="23"/>
  <c r="N365" i="23"/>
  <c r="J365" i="23"/>
  <c r="F365" i="23"/>
  <c r="Q365" i="23"/>
  <c r="M365" i="23"/>
  <c r="I365" i="23"/>
  <c r="E365" i="23"/>
  <c r="H365" i="23"/>
  <c r="D365" i="23"/>
  <c r="P365" i="23"/>
  <c r="L365" i="23"/>
  <c r="K377" i="23"/>
  <c r="G377" i="23"/>
  <c r="J377" i="23"/>
  <c r="F377" i="23"/>
  <c r="I377" i="23"/>
  <c r="E377" i="23"/>
  <c r="P377" i="23"/>
  <c r="L377" i="23"/>
  <c r="N452" i="23"/>
  <c r="J452" i="23"/>
  <c r="F452" i="23"/>
  <c r="Q452" i="23"/>
  <c r="M452" i="23"/>
  <c r="I452" i="23"/>
  <c r="E452" i="23"/>
  <c r="P452" i="23"/>
  <c r="L452" i="23"/>
  <c r="H452" i="23"/>
  <c r="D452" i="23"/>
  <c r="K452" i="23"/>
  <c r="G452" i="23"/>
  <c r="C452" i="23"/>
  <c r="O452" i="23"/>
  <c r="N464" i="23"/>
  <c r="J464" i="23"/>
  <c r="F464" i="23"/>
  <c r="Q464" i="23"/>
  <c r="M464" i="23"/>
  <c r="I464" i="23"/>
  <c r="E464" i="23"/>
  <c r="P464" i="23"/>
  <c r="L464" i="23"/>
  <c r="H464" i="23"/>
  <c r="D464" i="23"/>
  <c r="K464" i="23"/>
  <c r="G464" i="23"/>
  <c r="C464" i="23"/>
  <c r="O464" i="23"/>
  <c r="N476" i="23"/>
  <c r="J476" i="23"/>
  <c r="M476" i="23"/>
  <c r="I476" i="23"/>
  <c r="P476" i="23"/>
  <c r="L476" i="23"/>
  <c r="H476" i="23"/>
  <c r="D476" i="23"/>
  <c r="K476" i="23"/>
  <c r="G476" i="23"/>
  <c r="C476" i="23"/>
  <c r="O476" i="23"/>
  <c r="F480" i="23"/>
  <c r="Q480" i="23"/>
  <c r="E480" i="23"/>
  <c r="P480" i="23"/>
  <c r="H480" i="23"/>
  <c r="D480" i="23"/>
  <c r="K480" i="23"/>
  <c r="C480" i="23"/>
  <c r="O480" i="23"/>
  <c r="N520" i="23"/>
  <c r="J520" i="23"/>
  <c r="F520" i="23"/>
  <c r="Q520" i="23"/>
  <c r="M520" i="23"/>
  <c r="I520" i="23"/>
  <c r="E520" i="23"/>
  <c r="P520" i="23"/>
  <c r="L520" i="23"/>
  <c r="H520" i="23"/>
  <c r="D520" i="23"/>
  <c r="K520" i="23"/>
  <c r="G520" i="23"/>
  <c r="C520" i="23"/>
  <c r="O520" i="23"/>
  <c r="N524" i="23"/>
  <c r="J524" i="23"/>
  <c r="F524" i="23"/>
  <c r="Q524" i="23"/>
  <c r="M524" i="23"/>
  <c r="I524" i="23"/>
  <c r="E524" i="23"/>
  <c r="P524" i="23"/>
  <c r="L524" i="23"/>
  <c r="H524" i="23"/>
  <c r="D524" i="23"/>
  <c r="K524" i="23"/>
  <c r="G524" i="23"/>
  <c r="C524" i="23"/>
  <c r="O524" i="23"/>
  <c r="N532" i="23"/>
  <c r="J532" i="23"/>
  <c r="F532" i="23"/>
  <c r="Q532" i="23"/>
  <c r="M532" i="23"/>
  <c r="I532" i="23"/>
  <c r="E532" i="23"/>
  <c r="P532" i="23"/>
  <c r="L532" i="23"/>
  <c r="H532" i="23"/>
  <c r="D532" i="23"/>
  <c r="K532" i="23"/>
  <c r="G532" i="23"/>
  <c r="C532" i="23"/>
  <c r="O532" i="23"/>
  <c r="Q600" i="23"/>
  <c r="M600" i="23"/>
  <c r="I600" i="23"/>
  <c r="E600" i="23"/>
  <c r="P600" i="23"/>
  <c r="L600" i="23"/>
  <c r="H600" i="23"/>
  <c r="D600" i="23"/>
  <c r="O600" i="23"/>
  <c r="K600" i="23"/>
  <c r="G600" i="23"/>
  <c r="C600" i="23"/>
  <c r="J600" i="23"/>
  <c r="F600" i="23"/>
  <c r="N600" i="23"/>
  <c r="Q612" i="23"/>
  <c r="M612" i="23"/>
  <c r="I612" i="23"/>
  <c r="E612" i="23"/>
  <c r="P612" i="23"/>
  <c r="L612" i="23"/>
  <c r="H612" i="23"/>
  <c r="D612" i="23"/>
  <c r="O612" i="23"/>
  <c r="K612" i="23"/>
  <c r="G612" i="23"/>
  <c r="C612" i="23"/>
  <c r="J612" i="23"/>
  <c r="F612" i="23"/>
  <c r="N612" i="23"/>
  <c r="C644" i="23"/>
  <c r="G553" i="23"/>
  <c r="Q708" i="23"/>
  <c r="P724" i="23"/>
  <c r="T3" i="23"/>
  <c r="P3" i="23"/>
  <c r="L3" i="23"/>
  <c r="H3" i="23"/>
  <c r="S3" i="23"/>
  <c r="O3" i="23"/>
  <c r="K3" i="23"/>
  <c r="G3" i="23"/>
  <c r="C3" i="23"/>
  <c r="D3" i="23" s="1"/>
  <c r="R3" i="23"/>
  <c r="N3" i="23"/>
  <c r="J3" i="23"/>
  <c r="E3" i="23" s="1"/>
  <c r="F3" i="23"/>
  <c r="U3" i="23"/>
  <c r="Q3" i="23"/>
  <c r="M3" i="23"/>
  <c r="I3" i="23"/>
  <c r="T17" i="23"/>
  <c r="P17" i="23"/>
  <c r="L17" i="23"/>
  <c r="H17" i="23"/>
  <c r="S17" i="23"/>
  <c r="O17" i="23"/>
  <c r="K17" i="23"/>
  <c r="G17" i="23"/>
  <c r="C17" i="23"/>
  <c r="D17" i="23" s="1"/>
  <c r="R17" i="23"/>
  <c r="N17" i="23"/>
  <c r="J17" i="23"/>
  <c r="E17" i="23" s="1"/>
  <c r="F17" i="23"/>
  <c r="M17" i="23"/>
  <c r="I17" i="23"/>
  <c r="U17" i="23"/>
  <c r="Q17" i="23"/>
  <c r="T33" i="23"/>
  <c r="P33" i="23"/>
  <c r="L33" i="23"/>
  <c r="H33" i="23"/>
  <c r="S33" i="23"/>
  <c r="O33" i="23"/>
  <c r="K33" i="23"/>
  <c r="G33" i="23"/>
  <c r="C33" i="23"/>
  <c r="D33" i="23" s="1"/>
  <c r="R33" i="23"/>
  <c r="N33" i="23"/>
  <c r="J33" i="23"/>
  <c r="E33" i="23" s="1"/>
  <c r="F33" i="23"/>
  <c r="M33" i="23"/>
  <c r="I33" i="23"/>
  <c r="Q33" i="23"/>
  <c r="U33" i="23"/>
  <c r="T49" i="23"/>
  <c r="P49" i="23"/>
  <c r="L49" i="23"/>
  <c r="H49" i="23"/>
  <c r="S49" i="23"/>
  <c r="O49" i="23"/>
  <c r="K49" i="23"/>
  <c r="G49" i="23"/>
  <c r="C49" i="23"/>
  <c r="D49" i="23" s="1"/>
  <c r="R49" i="23"/>
  <c r="N49" i="23"/>
  <c r="J49" i="23"/>
  <c r="E49" i="23" s="1"/>
  <c r="F49" i="23"/>
  <c r="M49" i="23"/>
  <c r="Q49" i="23"/>
  <c r="I49" i="23"/>
  <c r="U49" i="23"/>
  <c r="T65" i="23"/>
  <c r="P65" i="23"/>
  <c r="L65" i="23"/>
  <c r="H65" i="23"/>
  <c r="S65" i="23"/>
  <c r="O65" i="23"/>
  <c r="K65" i="23"/>
  <c r="G65" i="23"/>
  <c r="C65" i="23"/>
  <c r="D65" i="23" s="1"/>
  <c r="R65" i="23"/>
  <c r="N65" i="23"/>
  <c r="J65" i="23"/>
  <c r="E65" i="23" s="1"/>
  <c r="F65" i="23"/>
  <c r="M65" i="23"/>
  <c r="I65" i="23"/>
  <c r="Q65" i="23"/>
  <c r="U65" i="23"/>
  <c r="T81" i="23"/>
  <c r="P81" i="23"/>
  <c r="L81" i="23"/>
  <c r="H81" i="23"/>
  <c r="S81" i="23"/>
  <c r="O81" i="23"/>
  <c r="K81" i="23"/>
  <c r="G81" i="23"/>
  <c r="C81" i="23"/>
  <c r="D81" i="23" s="1"/>
  <c r="R81" i="23"/>
  <c r="N81" i="23"/>
  <c r="J81" i="23"/>
  <c r="E81" i="23" s="1"/>
  <c r="F81" i="23"/>
  <c r="M81" i="23"/>
  <c r="I81" i="23"/>
  <c r="U81" i="23"/>
  <c r="Q81" i="23"/>
  <c r="T101" i="23"/>
  <c r="P101" i="23"/>
  <c r="L101" i="23"/>
  <c r="H101" i="23"/>
  <c r="S101" i="23"/>
  <c r="O101" i="23"/>
  <c r="K101" i="23"/>
  <c r="G101" i="23"/>
  <c r="C101" i="23"/>
  <c r="D101" i="23" s="1"/>
  <c r="R101" i="23"/>
  <c r="N101" i="23"/>
  <c r="J101" i="23"/>
  <c r="E101" i="23" s="1"/>
  <c r="F101" i="23"/>
  <c r="M101" i="23"/>
  <c r="Q101" i="23"/>
  <c r="I101" i="23"/>
  <c r="U101" i="23"/>
  <c r="T109" i="23"/>
  <c r="P109" i="23"/>
  <c r="L109" i="23"/>
  <c r="H109" i="23"/>
  <c r="S109" i="23"/>
  <c r="O109" i="23"/>
  <c r="K109" i="23"/>
  <c r="G109" i="23"/>
  <c r="C109" i="23"/>
  <c r="D109" i="23" s="1"/>
  <c r="R109" i="23"/>
  <c r="N109" i="23"/>
  <c r="J109" i="23"/>
  <c r="E109" i="23" s="1"/>
  <c r="F109" i="23"/>
  <c r="M109" i="23"/>
  <c r="I109" i="23"/>
  <c r="U109" i="23"/>
  <c r="Q109" i="23"/>
  <c r="T125" i="23"/>
  <c r="P125" i="23"/>
  <c r="L125" i="23"/>
  <c r="H125" i="23"/>
  <c r="S125" i="23"/>
  <c r="O125" i="23"/>
  <c r="K125" i="23"/>
  <c r="G125" i="23"/>
  <c r="C125" i="23"/>
  <c r="D125" i="23" s="1"/>
  <c r="R125" i="23"/>
  <c r="N125" i="23"/>
  <c r="J125" i="23"/>
  <c r="E125" i="23" s="1"/>
  <c r="F125" i="23"/>
  <c r="M125" i="23"/>
  <c r="I125" i="23"/>
  <c r="Q125" i="23"/>
  <c r="U125" i="23"/>
  <c r="T137" i="23"/>
  <c r="P137" i="23"/>
  <c r="L137" i="23"/>
  <c r="H137" i="23"/>
  <c r="S137" i="23"/>
  <c r="O137" i="23"/>
  <c r="K137" i="23"/>
  <c r="G137" i="23"/>
  <c r="C137" i="23"/>
  <c r="D137" i="23" s="1"/>
  <c r="R137" i="23"/>
  <c r="N137" i="23"/>
  <c r="J137" i="23"/>
  <c r="E137" i="23" s="1"/>
  <c r="F137" i="23"/>
  <c r="M137" i="23"/>
  <c r="Q137" i="23"/>
  <c r="I137" i="23"/>
  <c r="U137" i="23"/>
  <c r="T153" i="23"/>
  <c r="P153" i="23"/>
  <c r="L153" i="23"/>
  <c r="S153" i="23"/>
  <c r="O153" i="23"/>
  <c r="R153" i="23"/>
  <c r="N153" i="23"/>
  <c r="M153" i="23"/>
  <c r="H153" i="23"/>
  <c r="K153" i="23"/>
  <c r="G153" i="23"/>
  <c r="C153" i="23"/>
  <c r="D153" i="23" s="1"/>
  <c r="U153" i="23"/>
  <c r="J153" i="23"/>
  <c r="E153" i="23" s="1"/>
  <c r="F153" i="23"/>
  <c r="Q153" i="23"/>
  <c r="I153" i="23"/>
  <c r="T157" i="23"/>
  <c r="P157" i="23"/>
  <c r="L157" i="23"/>
  <c r="H157" i="23"/>
  <c r="S157" i="23"/>
  <c r="O157" i="23"/>
  <c r="K157" i="23"/>
  <c r="G157" i="23"/>
  <c r="C157" i="23"/>
  <c r="D157" i="23" s="1"/>
  <c r="R157" i="23"/>
  <c r="N157" i="23"/>
  <c r="J157" i="23"/>
  <c r="E157" i="23" s="1"/>
  <c r="F157" i="23"/>
  <c r="M157" i="23"/>
  <c r="I157" i="23"/>
  <c r="U157" i="23"/>
  <c r="Q157" i="23"/>
  <c r="T165" i="23"/>
  <c r="P165" i="23"/>
  <c r="L165" i="23"/>
  <c r="H165" i="23"/>
  <c r="S165" i="23"/>
  <c r="O165" i="23"/>
  <c r="K165" i="23"/>
  <c r="G165" i="23"/>
  <c r="C165" i="23"/>
  <c r="D165" i="23" s="1"/>
  <c r="R165" i="23"/>
  <c r="N165" i="23"/>
  <c r="J165" i="23"/>
  <c r="E165" i="23" s="1"/>
  <c r="F165" i="23"/>
  <c r="M165" i="23"/>
  <c r="I165" i="23"/>
  <c r="U165" i="23"/>
  <c r="Q165" i="23"/>
  <c r="T177" i="23"/>
  <c r="P177" i="23"/>
  <c r="L177" i="23"/>
  <c r="H177" i="23"/>
  <c r="S177" i="23"/>
  <c r="O177" i="23"/>
  <c r="K177" i="23"/>
  <c r="G177" i="23"/>
  <c r="C177" i="23"/>
  <c r="D177" i="23" s="1"/>
  <c r="R177" i="23"/>
  <c r="N177" i="23"/>
  <c r="J177" i="23"/>
  <c r="E177" i="23" s="1"/>
  <c r="F177" i="23"/>
  <c r="M177" i="23"/>
  <c r="I177" i="23"/>
  <c r="U177" i="23"/>
  <c r="Q177" i="23"/>
  <c r="P205" i="23"/>
  <c r="L205" i="23"/>
  <c r="H205" i="23"/>
  <c r="D205" i="23"/>
  <c r="O205" i="23"/>
  <c r="K205" i="23"/>
  <c r="G205" i="23"/>
  <c r="C205" i="23"/>
  <c r="N205" i="23"/>
  <c r="J205" i="23"/>
  <c r="F205" i="23"/>
  <c r="Q205" i="23"/>
  <c r="M205" i="23"/>
  <c r="I205" i="23"/>
  <c r="E205" i="23"/>
  <c r="P229" i="23"/>
  <c r="L229" i="23"/>
  <c r="H229" i="23"/>
  <c r="D229" i="23"/>
  <c r="O229" i="23"/>
  <c r="K229" i="23"/>
  <c r="G229" i="23"/>
  <c r="C229" i="23"/>
  <c r="N229" i="23"/>
  <c r="J229" i="23"/>
  <c r="F229" i="23"/>
  <c r="Q229" i="23"/>
  <c r="M229" i="23"/>
  <c r="I229" i="23"/>
  <c r="E229" i="23"/>
  <c r="P233" i="23"/>
  <c r="L233" i="23"/>
  <c r="H233" i="23"/>
  <c r="D233" i="23"/>
  <c r="O233" i="23"/>
  <c r="K233" i="23"/>
  <c r="G233" i="23"/>
  <c r="C233" i="23"/>
  <c r="N233" i="23"/>
  <c r="J233" i="23"/>
  <c r="F233" i="23"/>
  <c r="Q233" i="23"/>
  <c r="M233" i="23"/>
  <c r="I233" i="23"/>
  <c r="E233" i="23"/>
  <c r="P249" i="23"/>
  <c r="L249" i="23"/>
  <c r="H249" i="23"/>
  <c r="D249" i="23"/>
  <c r="O249" i="23"/>
  <c r="K249" i="23"/>
  <c r="G249" i="23"/>
  <c r="C249" i="23"/>
  <c r="N249" i="23"/>
  <c r="J249" i="23"/>
  <c r="F249" i="23"/>
  <c r="Q249" i="23"/>
  <c r="M249" i="23"/>
  <c r="I249" i="23"/>
  <c r="E249" i="23"/>
  <c r="P398" i="23"/>
  <c r="F398" i="23"/>
  <c r="H414" i="23"/>
  <c r="N414" i="23"/>
  <c r="K274" i="23"/>
  <c r="F274" i="23"/>
  <c r="G290" i="23"/>
  <c r="C290" i="23"/>
  <c r="G306" i="23"/>
  <c r="Q306" i="23"/>
  <c r="O322" i="23"/>
  <c r="J322" i="23"/>
  <c r="N338" i="23"/>
  <c r="J338" i="23"/>
  <c r="C354" i="23"/>
  <c r="N354" i="23"/>
  <c r="G370" i="23"/>
  <c r="Q370" i="23"/>
  <c r="N429" i="23"/>
  <c r="I429" i="23"/>
  <c r="Q445" i="23"/>
  <c r="M445" i="23"/>
  <c r="M461" i="23"/>
  <c r="I461" i="23"/>
  <c r="Q477" i="23"/>
  <c r="E477" i="23"/>
  <c r="Q493" i="23"/>
  <c r="I493" i="23"/>
  <c r="O493" i="23"/>
  <c r="N509" i="23"/>
  <c r="D509" i="23"/>
  <c r="K509" i="23"/>
  <c r="I525" i="23"/>
  <c r="P525" i="23"/>
  <c r="M605" i="23"/>
  <c r="H605" i="23"/>
  <c r="L617" i="23"/>
  <c r="G617" i="23"/>
  <c r="F633" i="23"/>
  <c r="Q649" i="23"/>
  <c r="E665" i="23"/>
  <c r="O665" i="23"/>
  <c r="P542" i="23"/>
  <c r="C542" i="23"/>
  <c r="G558" i="23"/>
  <c r="Q574" i="23"/>
  <c r="F590" i="23"/>
  <c r="P590" i="23"/>
  <c r="Q681" i="23"/>
  <c r="H681" i="23"/>
  <c r="J697" i="23"/>
  <c r="C713" i="23"/>
  <c r="Q728" i="23"/>
  <c r="P728" i="23"/>
  <c r="P744" i="23"/>
  <c r="D744" i="23"/>
  <c r="C760" i="23"/>
  <c r="P768" i="23"/>
  <c r="N793" i="23"/>
  <c r="D793" i="23"/>
  <c r="O801" i="23"/>
  <c r="K801" i="23"/>
  <c r="G801" i="23"/>
  <c r="C801" i="23"/>
  <c r="N801" i="23"/>
  <c r="J801" i="23"/>
  <c r="F801" i="23"/>
  <c r="M801" i="23"/>
  <c r="E801" i="23"/>
  <c r="L801" i="23"/>
  <c r="D801" i="23"/>
  <c r="I801" i="23"/>
  <c r="H801" i="23"/>
  <c r="Q801" i="23"/>
  <c r="P801" i="23"/>
  <c r="D770" i="23" l="1"/>
  <c r="O770" i="23"/>
  <c r="G730" i="23"/>
  <c r="P730" i="23"/>
  <c r="O271" i="23"/>
  <c r="Q271" i="23"/>
  <c r="D523" i="23"/>
  <c r="J523" i="23"/>
  <c r="H385" i="23"/>
  <c r="D385" i="23"/>
  <c r="U144" i="23"/>
  <c r="L144" i="23"/>
  <c r="M417" i="23"/>
  <c r="F417" i="23"/>
  <c r="P417" i="23"/>
  <c r="J417" i="23"/>
  <c r="H148" i="23"/>
  <c r="K148" i="23"/>
  <c r="M148" i="23"/>
  <c r="P148" i="23"/>
  <c r="R148" i="23"/>
  <c r="Q607" i="23"/>
  <c r="D607" i="23"/>
  <c r="I607" i="23"/>
  <c r="G607" i="23"/>
  <c r="C487" i="23"/>
  <c r="F487" i="23"/>
  <c r="E268" i="23"/>
  <c r="M268" i="23"/>
  <c r="C268" i="23"/>
  <c r="I268" i="23"/>
  <c r="L268" i="23"/>
  <c r="D210" i="23"/>
  <c r="Q210" i="23"/>
  <c r="F511" i="23"/>
  <c r="I511" i="23"/>
  <c r="C511" i="23"/>
  <c r="N511" i="23"/>
  <c r="L511" i="23"/>
  <c r="Q455" i="23"/>
  <c r="L455" i="23"/>
  <c r="Q356" i="23"/>
  <c r="H356" i="23"/>
  <c r="Q397" i="23"/>
  <c r="P397" i="23"/>
  <c r="N397" i="23"/>
  <c r="J397" i="23"/>
  <c r="M397" i="23"/>
  <c r="L397" i="23"/>
  <c r="F397" i="23"/>
  <c r="O397" i="23"/>
  <c r="D252" i="23"/>
  <c r="C252" i="23"/>
  <c r="Q252" i="23"/>
  <c r="P252" i="23"/>
  <c r="O252" i="23"/>
  <c r="N252" i="23"/>
  <c r="M252" i="23"/>
  <c r="H88" i="23"/>
  <c r="L88" i="23"/>
  <c r="N88" i="23"/>
  <c r="O88" i="23"/>
  <c r="Q88" i="23"/>
  <c r="L72" i="23"/>
  <c r="K72" i="23"/>
  <c r="N72" i="23"/>
  <c r="U72" i="23"/>
  <c r="H72" i="23"/>
  <c r="G72" i="23"/>
  <c r="J72" i="23"/>
  <c r="E72" i="23" s="1"/>
  <c r="M72" i="23"/>
  <c r="H56" i="23"/>
  <c r="G56" i="23"/>
  <c r="J56" i="23"/>
  <c r="E56" i="23" s="1"/>
  <c r="I56" i="23"/>
  <c r="T56" i="23"/>
  <c r="S56" i="23"/>
  <c r="C56" i="23"/>
  <c r="D56" i="23" s="1"/>
  <c r="F56" i="23"/>
  <c r="U56" i="23"/>
  <c r="T40" i="23"/>
  <c r="S40" i="23"/>
  <c r="C40" i="23"/>
  <c r="D40" i="23" s="1"/>
  <c r="F40" i="23"/>
  <c r="I40" i="23"/>
  <c r="P40" i="23"/>
  <c r="O40" i="23"/>
  <c r="R40" i="23"/>
  <c r="Q40" i="23"/>
  <c r="P24" i="23"/>
  <c r="O24" i="23"/>
  <c r="R24" i="23"/>
  <c r="Q24" i="23"/>
  <c r="L24" i="23"/>
  <c r="K24" i="23"/>
  <c r="N24" i="23"/>
  <c r="M24" i="23"/>
  <c r="L8" i="23"/>
  <c r="K8" i="23"/>
  <c r="N8" i="23"/>
  <c r="U8" i="23"/>
  <c r="H8" i="23"/>
  <c r="G8" i="23"/>
  <c r="J8" i="23"/>
  <c r="E8" i="23" s="1"/>
  <c r="M8" i="23"/>
  <c r="T136" i="23"/>
  <c r="S136" i="23"/>
  <c r="C136" i="23"/>
  <c r="D136" i="23" s="1"/>
  <c r="F136" i="23"/>
  <c r="I136" i="23"/>
  <c r="P136" i="23"/>
  <c r="O136" i="23"/>
  <c r="R136" i="23"/>
  <c r="Q136" i="23"/>
  <c r="C87" i="23"/>
  <c r="D87" i="23" s="1"/>
  <c r="I87" i="23"/>
  <c r="J495" i="23"/>
  <c r="F495" i="23"/>
  <c r="E495" i="23"/>
  <c r="D495" i="23"/>
  <c r="O495" i="23"/>
  <c r="Q495" i="23"/>
  <c r="P495" i="23"/>
  <c r="K495" i="23"/>
  <c r="M421" i="23"/>
  <c r="I421" i="23"/>
  <c r="L142" i="23"/>
  <c r="K142" i="23"/>
  <c r="N142" i="23"/>
  <c r="U142" i="23"/>
  <c r="H142" i="23"/>
  <c r="G142" i="23"/>
  <c r="J142" i="23"/>
  <c r="E142" i="23" s="1"/>
  <c r="M142" i="23"/>
  <c r="L42" i="23"/>
  <c r="K42" i="23"/>
  <c r="N42" i="23"/>
  <c r="U42" i="23"/>
  <c r="H42" i="23"/>
  <c r="G42" i="23"/>
  <c r="J42" i="23"/>
  <c r="E42" i="23" s="1"/>
  <c r="Q42" i="23"/>
  <c r="P100" i="23"/>
  <c r="O100" i="23"/>
  <c r="R100" i="23"/>
  <c r="Q100" i="23"/>
  <c r="L100" i="23"/>
  <c r="K100" i="23"/>
  <c r="N100" i="23"/>
  <c r="M100" i="23"/>
  <c r="L18" i="23"/>
  <c r="K18" i="23"/>
  <c r="N18" i="23"/>
  <c r="M18" i="23"/>
  <c r="H18" i="23"/>
  <c r="G18" i="23"/>
  <c r="J18" i="23"/>
  <c r="E18" i="23" s="1"/>
  <c r="U18" i="23"/>
  <c r="L66" i="23"/>
  <c r="K66" i="23"/>
  <c r="N66" i="23"/>
  <c r="M66" i="23"/>
  <c r="H66" i="23"/>
  <c r="G66" i="23"/>
  <c r="J66" i="23"/>
  <c r="E66" i="23" s="1"/>
  <c r="U66" i="23"/>
  <c r="J788" i="23"/>
  <c r="L692" i="23"/>
  <c r="G628" i="23"/>
  <c r="L739" i="23"/>
  <c r="H569" i="23"/>
  <c r="U127" i="23"/>
  <c r="R127" i="23"/>
  <c r="F143" i="23"/>
  <c r="Q143" i="23"/>
  <c r="L159" i="23"/>
  <c r="U159" i="23"/>
  <c r="K159" i="23"/>
  <c r="P175" i="23"/>
  <c r="O175" i="23"/>
  <c r="K175" i="23"/>
  <c r="U175" i="23"/>
  <c r="K191" i="23"/>
  <c r="L191" i="23"/>
  <c r="O191" i="23"/>
  <c r="J191" i="23"/>
  <c r="E191" i="23" s="1"/>
  <c r="K207" i="23"/>
  <c r="L207" i="23"/>
  <c r="H207" i="23"/>
  <c r="F207" i="23"/>
  <c r="C207" i="23"/>
  <c r="D223" i="23"/>
  <c r="L223" i="23"/>
  <c r="E223" i="23"/>
  <c r="H223" i="23"/>
  <c r="J223" i="23"/>
  <c r="C223" i="23"/>
  <c r="L239" i="23"/>
  <c r="C239" i="23"/>
  <c r="P239" i="23"/>
  <c r="N239" i="23"/>
  <c r="O239" i="23"/>
  <c r="M239" i="23"/>
  <c r="H255" i="23"/>
  <c r="P255" i="23"/>
  <c r="C255" i="23"/>
  <c r="M255" i="23"/>
  <c r="L255" i="23"/>
  <c r="N255" i="23"/>
  <c r="I255" i="23"/>
  <c r="K255" i="23"/>
  <c r="Q255" i="23"/>
  <c r="O255" i="23"/>
  <c r="J255" i="23"/>
  <c r="C271" i="23"/>
  <c r="G271" i="23"/>
  <c r="E271" i="23"/>
  <c r="L271" i="23"/>
  <c r="N271" i="23"/>
  <c r="J271" i="23"/>
  <c r="D271" i="23"/>
  <c r="K271" i="23"/>
  <c r="M271" i="23"/>
  <c r="F271" i="23"/>
  <c r="H271" i="23"/>
  <c r="M412" i="23"/>
  <c r="P412" i="23"/>
  <c r="K412" i="23"/>
  <c r="Q412" i="23"/>
  <c r="H412" i="23"/>
  <c r="C412" i="23"/>
  <c r="E412" i="23"/>
  <c r="N412" i="23"/>
  <c r="O412" i="23"/>
  <c r="I412" i="23"/>
  <c r="D412" i="23"/>
  <c r="K288" i="23"/>
  <c r="J288" i="23"/>
  <c r="I288" i="23"/>
  <c r="P288" i="23"/>
  <c r="G288" i="23"/>
  <c r="F288" i="23"/>
  <c r="E288" i="23"/>
  <c r="L288" i="23"/>
  <c r="O288" i="23"/>
  <c r="N288" i="23"/>
  <c r="M288" i="23"/>
  <c r="D288" i="23"/>
  <c r="Q288" i="23"/>
  <c r="H288" i="23"/>
  <c r="C320" i="23"/>
  <c r="Q320" i="23"/>
  <c r="H320" i="23"/>
  <c r="O320" i="23"/>
  <c r="N320" i="23"/>
  <c r="M320" i="23"/>
  <c r="D320" i="23"/>
  <c r="G320" i="23"/>
  <c r="F320" i="23"/>
  <c r="E320" i="23"/>
  <c r="L320" i="23"/>
  <c r="P320" i="23"/>
  <c r="K320" i="23"/>
  <c r="O352" i="23"/>
  <c r="N352" i="23"/>
  <c r="M352" i="23"/>
  <c r="D352" i="23"/>
  <c r="K352" i="23"/>
  <c r="J352" i="23"/>
  <c r="I352" i="23"/>
  <c r="P352" i="23"/>
  <c r="C352" i="23"/>
  <c r="Q352" i="23"/>
  <c r="H352" i="23"/>
  <c r="L352" i="23"/>
  <c r="G352" i="23"/>
  <c r="K384" i="23"/>
  <c r="J384" i="23"/>
  <c r="E384" i="23"/>
  <c r="L384" i="23"/>
  <c r="G384" i="23"/>
  <c r="F384" i="23"/>
  <c r="H384" i="23"/>
  <c r="O384" i="23"/>
  <c r="N384" i="23"/>
  <c r="I384" i="23"/>
  <c r="Q384" i="23"/>
  <c r="P384" i="23"/>
  <c r="C384" i="23"/>
  <c r="F459" i="23"/>
  <c r="E459" i="23"/>
  <c r="D459" i="23"/>
  <c r="O459" i="23"/>
  <c r="Q459" i="23"/>
  <c r="P459" i="23"/>
  <c r="K459" i="23"/>
  <c r="I459" i="23"/>
  <c r="C459" i="23"/>
  <c r="N459" i="23"/>
  <c r="L459" i="23"/>
  <c r="N491" i="23"/>
  <c r="M491" i="23"/>
  <c r="L491" i="23"/>
  <c r="G491" i="23"/>
  <c r="J491" i="23"/>
  <c r="I491" i="23"/>
  <c r="H491" i="23"/>
  <c r="C491" i="23"/>
  <c r="P491" i="23"/>
  <c r="F491" i="23"/>
  <c r="D491" i="23"/>
  <c r="Q523" i="23"/>
  <c r="P523" i="23"/>
  <c r="K523" i="23"/>
  <c r="N523" i="23"/>
  <c r="M523" i="23"/>
  <c r="L523" i="23"/>
  <c r="G523" i="23"/>
  <c r="N439" i="23"/>
  <c r="M439" i="23"/>
  <c r="L439" i="23"/>
  <c r="G439" i="23"/>
  <c r="J439" i="23"/>
  <c r="I439" i="23"/>
  <c r="H439" i="23"/>
  <c r="C439" i="23"/>
  <c r="Q439" i="23"/>
  <c r="K439" i="23"/>
  <c r="E439" i="23"/>
  <c r="O439" i="23"/>
  <c r="K353" i="23"/>
  <c r="J353" i="23"/>
  <c r="I353" i="23"/>
  <c r="P353" i="23"/>
  <c r="G353" i="23"/>
  <c r="F353" i="23"/>
  <c r="E353" i="23"/>
  <c r="L353" i="23"/>
  <c r="G309" i="23"/>
  <c r="F309" i="23"/>
  <c r="E309" i="23"/>
  <c r="L309" i="23"/>
  <c r="C309" i="23"/>
  <c r="Q309" i="23"/>
  <c r="H309" i="23"/>
  <c r="Q424" i="23"/>
  <c r="P424" i="23"/>
  <c r="N424" i="23"/>
  <c r="J424" i="23"/>
  <c r="M424" i="23"/>
  <c r="L424" i="23"/>
  <c r="F424" i="23"/>
  <c r="G424" i="23"/>
  <c r="E424" i="23"/>
  <c r="D424" i="23"/>
  <c r="C424" i="23"/>
  <c r="H424" i="23"/>
  <c r="K424" i="23"/>
  <c r="P385" i="23"/>
  <c r="O385" i="23"/>
  <c r="I385" i="23"/>
  <c r="K385" i="23"/>
  <c r="L385" i="23"/>
  <c r="J385" i="23"/>
  <c r="C385" i="23"/>
  <c r="F385" i="23"/>
  <c r="L208" i="23"/>
  <c r="K208" i="23"/>
  <c r="J208" i="23"/>
  <c r="I208" i="23"/>
  <c r="H208" i="23"/>
  <c r="G208" i="23"/>
  <c r="F208" i="23"/>
  <c r="E208" i="23"/>
  <c r="T144" i="23"/>
  <c r="S144" i="23"/>
  <c r="C144" i="23"/>
  <c r="D144" i="23" s="1"/>
  <c r="F144" i="23"/>
  <c r="I144" i="23"/>
  <c r="P144" i="23"/>
  <c r="O144" i="23"/>
  <c r="R144" i="23"/>
  <c r="Q144" i="23"/>
  <c r="E710" i="23"/>
  <c r="D710" i="23"/>
  <c r="F476" i="23"/>
  <c r="E476" i="23"/>
  <c r="Q476" i="23"/>
  <c r="C377" i="23"/>
  <c r="Q377" i="23"/>
  <c r="H377" i="23"/>
  <c r="O377" i="23"/>
  <c r="N377" i="23"/>
  <c r="M377" i="23"/>
  <c r="D377" i="23"/>
  <c r="C317" i="23"/>
  <c r="Q317" i="23"/>
  <c r="H317" i="23"/>
  <c r="O317" i="23"/>
  <c r="N317" i="23"/>
  <c r="M317" i="23"/>
  <c r="D317" i="23"/>
  <c r="I417" i="23"/>
  <c r="H417" i="23"/>
  <c r="K417" i="23"/>
  <c r="G417" i="23"/>
  <c r="E417" i="23"/>
  <c r="D417" i="23"/>
  <c r="C417" i="23"/>
  <c r="N699" i="23"/>
  <c r="C699" i="23"/>
  <c r="E768" i="23"/>
  <c r="O760" i="23"/>
  <c r="M744" i="23"/>
  <c r="L713" i="23"/>
  <c r="G697" i="23"/>
  <c r="G681" i="23"/>
  <c r="C574" i="23"/>
  <c r="E558" i="23"/>
  <c r="F542" i="23"/>
  <c r="C649" i="23"/>
  <c r="O633" i="23"/>
  <c r="J605" i="23"/>
  <c r="G525" i="23"/>
  <c r="J525" i="23"/>
  <c r="E509" i="23"/>
  <c r="D493" i="23"/>
  <c r="C477" i="23"/>
  <c r="G461" i="23"/>
  <c r="G445" i="23"/>
  <c r="C429" i="23"/>
  <c r="L370" i="23"/>
  <c r="H354" i="23"/>
  <c r="P338" i="23"/>
  <c r="P322" i="23"/>
  <c r="L306" i="23"/>
  <c r="E290" i="23"/>
  <c r="P274" i="23"/>
  <c r="O274" i="23"/>
  <c r="Q414" i="23"/>
  <c r="M398" i="23"/>
  <c r="N763" i="23"/>
  <c r="C724" i="23"/>
  <c r="J676" i="23"/>
  <c r="I537" i="23"/>
  <c r="I480" i="23"/>
  <c r="J480" i="23"/>
  <c r="H353" i="23"/>
  <c r="C353" i="23"/>
  <c r="M309" i="23"/>
  <c r="O309" i="23"/>
  <c r="N385" i="23"/>
  <c r="Q208" i="23"/>
  <c r="D208" i="23"/>
  <c r="M144" i="23"/>
  <c r="K144" i="23"/>
  <c r="G635" i="23"/>
  <c r="O523" i="23"/>
  <c r="E523" i="23"/>
  <c r="E491" i="23"/>
  <c r="M459" i="23"/>
  <c r="F439" i="23"/>
  <c r="D384" i="23"/>
  <c r="E352" i="23"/>
  <c r="O424" i="23"/>
  <c r="Q239" i="23"/>
  <c r="K768" i="23"/>
  <c r="L760" i="23"/>
  <c r="D728" i="23"/>
  <c r="M713" i="23"/>
  <c r="Q697" i="23"/>
  <c r="G590" i="23"/>
  <c r="L574" i="23"/>
  <c r="J558" i="23"/>
  <c r="N665" i="23"/>
  <c r="L649" i="23"/>
  <c r="I633" i="23"/>
  <c r="O605" i="23"/>
  <c r="K525" i="23"/>
  <c r="L755" i="23"/>
  <c r="D708" i="23"/>
  <c r="L585" i="23"/>
  <c r="P660" i="23"/>
  <c r="G480" i="23"/>
  <c r="L480" i="23"/>
  <c r="M480" i="23"/>
  <c r="M353" i="23"/>
  <c r="O353" i="23"/>
  <c r="P309" i="23"/>
  <c r="J309" i="23"/>
  <c r="Q385" i="23"/>
  <c r="E385" i="23"/>
  <c r="N208" i="23"/>
  <c r="P208" i="23"/>
  <c r="J144" i="23"/>
  <c r="E144" i="23" s="1"/>
  <c r="H144" i="23"/>
  <c r="C523" i="23"/>
  <c r="I523" i="23"/>
  <c r="Q491" i="23"/>
  <c r="J459" i="23"/>
  <c r="M384" i="23"/>
  <c r="F352" i="23"/>
  <c r="I424" i="23"/>
  <c r="D239" i="23"/>
  <c r="Q487" i="23"/>
  <c r="P487" i="23"/>
  <c r="K487" i="23"/>
  <c r="N487" i="23"/>
  <c r="M487" i="23"/>
  <c r="L487" i="23"/>
  <c r="G487" i="23"/>
  <c r="Q431" i="23"/>
  <c r="P431" i="23"/>
  <c r="K431" i="23"/>
  <c r="N431" i="23"/>
  <c r="M431" i="23"/>
  <c r="L431" i="23"/>
  <c r="G431" i="23"/>
  <c r="F431" i="23"/>
  <c r="U182" i="23"/>
  <c r="K182" i="23"/>
  <c r="G99" i="23"/>
  <c r="R99" i="23"/>
  <c r="H99" i="23"/>
  <c r="Q99" i="23"/>
  <c r="J455" i="23"/>
  <c r="I455" i="23"/>
  <c r="H455" i="23"/>
  <c r="C455" i="23"/>
  <c r="F455" i="23"/>
  <c r="E455" i="23"/>
  <c r="D455" i="23"/>
  <c r="O455" i="23"/>
  <c r="K356" i="23"/>
  <c r="J356" i="23"/>
  <c r="I356" i="23"/>
  <c r="P356" i="23"/>
  <c r="G356" i="23"/>
  <c r="F356" i="23"/>
  <c r="E356" i="23"/>
  <c r="L356" i="23"/>
  <c r="O356" i="23"/>
  <c r="N356" i="23"/>
  <c r="M356" i="23"/>
  <c r="D356" i="23"/>
  <c r="C222" i="23"/>
  <c r="Q222" i="23"/>
  <c r="D222" i="23"/>
  <c r="N194" i="23"/>
  <c r="U194" i="23"/>
  <c r="K194" i="23"/>
  <c r="L166" i="23"/>
  <c r="K166" i="23"/>
  <c r="U166" i="23"/>
  <c r="T87" i="23"/>
  <c r="K87" i="23"/>
  <c r="J87" i="23"/>
  <c r="E87" i="23" s="1"/>
  <c r="M87" i="23"/>
  <c r="L87" i="23"/>
  <c r="G87" i="23"/>
  <c r="F87" i="23"/>
  <c r="S87" i="23"/>
  <c r="N87" i="23"/>
  <c r="Q87" i="23"/>
  <c r="L55" i="23"/>
  <c r="K55" i="23"/>
  <c r="Q55" i="23"/>
  <c r="L23" i="23"/>
  <c r="K23" i="23"/>
  <c r="Q23" i="23"/>
  <c r="G270" i="23"/>
  <c r="I270" i="23"/>
  <c r="D270" i="23"/>
  <c r="S95" i="23"/>
  <c r="R95" i="23"/>
  <c r="Q95" i="23"/>
  <c r="T95" i="23"/>
  <c r="O95" i="23"/>
  <c r="N95" i="23"/>
  <c r="M95" i="23"/>
  <c r="L95" i="23"/>
  <c r="C95" i="23"/>
  <c r="D95" i="23" s="1"/>
  <c r="U95" i="23"/>
  <c r="F62" i="23"/>
  <c r="T62" i="23"/>
  <c r="M62" i="23"/>
  <c r="C62" i="23"/>
  <c r="D62" i="23" s="1"/>
  <c r="T30" i="23"/>
  <c r="M30" i="23"/>
  <c r="S30" i="23"/>
  <c r="F30" i="23"/>
  <c r="T178" i="23"/>
  <c r="M178" i="23"/>
  <c r="S178" i="23"/>
  <c r="F178" i="23"/>
  <c r="H67" i="23"/>
  <c r="G67" i="23"/>
  <c r="M67" i="23"/>
  <c r="H35" i="23"/>
  <c r="G35" i="23"/>
  <c r="M35" i="23"/>
  <c r="P329" i="23"/>
  <c r="I329" i="23"/>
  <c r="J329" i="23"/>
  <c r="K329" i="23"/>
  <c r="P273" i="23"/>
  <c r="I273" i="23"/>
  <c r="J273" i="23"/>
  <c r="K273" i="23"/>
  <c r="P268" i="23"/>
  <c r="H268" i="23"/>
  <c r="O268" i="23"/>
  <c r="Q268" i="23"/>
  <c r="U148" i="23"/>
  <c r="F148" i="23"/>
  <c r="C148" i="23"/>
  <c r="D148" i="23" s="1"/>
  <c r="S148" i="23"/>
  <c r="T148" i="23"/>
  <c r="I88" i="23"/>
  <c r="F88" i="23"/>
  <c r="C88" i="23"/>
  <c r="D88" i="23" s="1"/>
  <c r="S88" i="23"/>
  <c r="T88" i="23"/>
  <c r="F607" i="23"/>
  <c r="K607" i="23"/>
  <c r="L607" i="23"/>
  <c r="M607" i="23"/>
  <c r="K511" i="23"/>
  <c r="P511" i="23"/>
  <c r="Q511" i="23"/>
  <c r="H487" i="23"/>
  <c r="J487" i="23"/>
  <c r="P455" i="23"/>
  <c r="C431" i="23"/>
  <c r="I431" i="23"/>
  <c r="C356" i="23"/>
  <c r="K762" i="23"/>
  <c r="L194" i="23"/>
  <c r="D329" i="23"/>
  <c r="M329" i="23"/>
  <c r="N329" i="23"/>
  <c r="D273" i="23"/>
  <c r="M273" i="23"/>
  <c r="N273" i="23"/>
  <c r="G268" i="23"/>
  <c r="N268" i="23"/>
  <c r="I148" i="23"/>
  <c r="J148" i="23"/>
  <c r="E148" i="23" s="1"/>
  <c r="G148" i="23"/>
  <c r="U88" i="23"/>
  <c r="J88" i="23"/>
  <c r="E88" i="23" s="1"/>
  <c r="G88" i="23"/>
  <c r="J607" i="23"/>
  <c r="O607" i="23"/>
  <c r="P607" i="23"/>
  <c r="O511" i="23"/>
  <c r="D511" i="23"/>
  <c r="E511" i="23"/>
  <c r="O487" i="23"/>
  <c r="E487" i="23"/>
  <c r="G455" i="23"/>
  <c r="M455" i="23"/>
  <c r="D431" i="23"/>
  <c r="J431" i="23"/>
  <c r="J99" i="23"/>
  <c r="E99" i="23" s="1"/>
  <c r="M257" i="23"/>
  <c r="J113" i="23"/>
  <c r="E113" i="23" s="1"/>
  <c r="H185" i="23"/>
  <c r="Q228" i="23"/>
  <c r="G200" i="23"/>
  <c r="J63" i="23"/>
  <c r="E63" i="23" s="1"/>
  <c r="R38" i="23"/>
  <c r="P105" i="23"/>
  <c r="G508" i="23"/>
  <c r="P82" i="23"/>
  <c r="N257" i="23"/>
  <c r="G113" i="23"/>
  <c r="C228" i="23"/>
  <c r="H200" i="23"/>
  <c r="K43" i="23"/>
  <c r="I82" i="23"/>
  <c r="C26" i="23"/>
  <c r="D26" i="23" s="1"/>
  <c r="O257" i="23"/>
  <c r="H113" i="23"/>
  <c r="M281" i="23"/>
  <c r="D228" i="23"/>
  <c r="I200" i="23"/>
  <c r="D324" i="23"/>
  <c r="P31" i="23"/>
  <c r="J114" i="23"/>
  <c r="E114" i="23" s="1"/>
  <c r="R82" i="23"/>
  <c r="G70" i="23"/>
  <c r="S26" i="23"/>
  <c r="J6" i="23"/>
  <c r="E6" i="23" s="1"/>
  <c r="P257" i="23"/>
  <c r="U113" i="23"/>
  <c r="J200" i="23"/>
  <c r="E200" i="23" s="1"/>
  <c r="L96" i="23"/>
  <c r="I75" i="23"/>
  <c r="F642" i="23"/>
  <c r="O82" i="23"/>
  <c r="Q26" i="23"/>
  <c r="T26" i="23"/>
  <c r="D795" i="23"/>
  <c r="G159" i="23"/>
  <c r="P143" i="23"/>
  <c r="C746" i="23"/>
  <c r="K683" i="23"/>
  <c r="M159" i="23"/>
  <c r="P159" i="23"/>
  <c r="P111" i="23"/>
  <c r="Q257" i="23"/>
  <c r="C257" i="23"/>
  <c r="D257" i="23"/>
  <c r="U185" i="23"/>
  <c r="I113" i="23"/>
  <c r="N113" i="23"/>
  <c r="K113" i="23"/>
  <c r="L113" i="23"/>
  <c r="M105" i="23"/>
  <c r="Q508" i="23"/>
  <c r="G281" i="23"/>
  <c r="E228" i="23"/>
  <c r="F228" i="23"/>
  <c r="G228" i="23"/>
  <c r="H228" i="23"/>
  <c r="M200" i="23"/>
  <c r="N200" i="23"/>
  <c r="K200" i="23"/>
  <c r="L200" i="23"/>
  <c r="C164" i="23"/>
  <c r="D164" i="23" s="1"/>
  <c r="Q324" i="23"/>
  <c r="N75" i="23"/>
  <c r="O63" i="23"/>
  <c r="P43" i="23"/>
  <c r="U11" i="23"/>
  <c r="O642" i="23"/>
  <c r="F206" i="23"/>
  <c r="K114" i="23"/>
  <c r="Q82" i="23"/>
  <c r="F82" i="23"/>
  <c r="C82" i="23"/>
  <c r="D82" i="23" s="1"/>
  <c r="S82" i="23"/>
  <c r="T82" i="23"/>
  <c r="P70" i="23"/>
  <c r="H38" i="23"/>
  <c r="U26" i="23"/>
  <c r="J26" i="23"/>
  <c r="E26" i="23" s="1"/>
  <c r="G26" i="23"/>
  <c r="H26" i="23"/>
  <c r="O6" i="23"/>
  <c r="E257" i="23"/>
  <c r="G257" i="23"/>
  <c r="H257" i="23"/>
  <c r="R113" i="23"/>
  <c r="K393" i="23"/>
  <c r="I228" i="23"/>
  <c r="J228" i="23"/>
  <c r="K228" i="23"/>
  <c r="L228" i="23"/>
  <c r="Q200" i="23"/>
  <c r="R200" i="23"/>
  <c r="O200" i="23"/>
  <c r="P200" i="23"/>
  <c r="Q96" i="23"/>
  <c r="K324" i="23"/>
  <c r="S75" i="23"/>
  <c r="T63" i="23"/>
  <c r="F31" i="23"/>
  <c r="C11" i="23"/>
  <c r="D11" i="23" s="1"/>
  <c r="I642" i="23"/>
  <c r="K206" i="23"/>
  <c r="T114" i="23"/>
  <c r="U82" i="23"/>
  <c r="J82" i="23"/>
  <c r="E82" i="23" s="1"/>
  <c r="G82" i="23"/>
  <c r="H82" i="23"/>
  <c r="M26" i="23"/>
  <c r="N26" i="23"/>
  <c r="K26" i="23"/>
  <c r="L26" i="23"/>
  <c r="T6" i="23"/>
  <c r="F257" i="23"/>
  <c r="J185" i="23"/>
  <c r="E185" i="23" s="1"/>
  <c r="M113" i="23"/>
  <c r="O113" i="23"/>
  <c r="P113" i="23"/>
  <c r="R105" i="23"/>
  <c r="I257" i="23"/>
  <c r="J257" i="23"/>
  <c r="K257" i="23"/>
  <c r="G185" i="23"/>
  <c r="Q113" i="23"/>
  <c r="F113" i="23"/>
  <c r="C113" i="23"/>
  <c r="D113" i="23" s="1"/>
  <c r="S113" i="23"/>
  <c r="O105" i="23"/>
  <c r="P281" i="23"/>
  <c r="M393" i="23"/>
  <c r="M228" i="23"/>
  <c r="N228" i="23"/>
  <c r="O228" i="23"/>
  <c r="U200" i="23"/>
  <c r="F200" i="23"/>
  <c r="C200" i="23"/>
  <c r="D200" i="23" s="1"/>
  <c r="S200" i="23"/>
  <c r="C96" i="23"/>
  <c r="D96" i="23" s="1"/>
  <c r="M63" i="23"/>
  <c r="J43" i="23"/>
  <c r="E43" i="23" s="1"/>
  <c r="G31" i="23"/>
  <c r="L11" i="23"/>
  <c r="Q114" i="23"/>
  <c r="M82" i="23"/>
  <c r="N82" i="23"/>
  <c r="K82" i="23"/>
  <c r="F70" i="23"/>
  <c r="U38" i="23"/>
  <c r="I26" i="23"/>
  <c r="R26" i="23"/>
  <c r="O26" i="23"/>
  <c r="Q6" i="23"/>
  <c r="L528" i="23"/>
  <c r="O386" i="23"/>
  <c r="N61" i="23"/>
  <c r="N264" i="23"/>
  <c r="I93" i="23"/>
  <c r="U90" i="23"/>
  <c r="J90" i="23"/>
  <c r="E90" i="23" s="1"/>
  <c r="G90" i="23"/>
  <c r="P6" i="20"/>
  <c r="Q6" i="20"/>
  <c r="L6" i="20"/>
  <c r="K6" i="20"/>
  <c r="O6" i="20"/>
  <c r="M6" i="20"/>
  <c r="J6" i="20"/>
  <c r="I6" i="20"/>
  <c r="H6" i="20" s="1"/>
  <c r="N6" i="20"/>
  <c r="C6" i="20"/>
  <c r="D6" i="20" s="1"/>
  <c r="F6" i="20"/>
  <c r="Q370" i="20"/>
  <c r="K370" i="20"/>
  <c r="L370" i="20"/>
  <c r="N370" i="20"/>
  <c r="F370" i="20"/>
  <c r="I370" i="20"/>
  <c r="E370" i="20" s="1"/>
  <c r="J370" i="20"/>
  <c r="C370" i="20"/>
  <c r="D370" i="20" s="1"/>
  <c r="M370" i="20"/>
  <c r="P30" i="20"/>
  <c r="Q30" i="20"/>
  <c r="L30" i="20"/>
  <c r="K30" i="20"/>
  <c r="O30" i="20"/>
  <c r="F30" i="20"/>
  <c r="I30" i="20"/>
  <c r="H30" i="20" s="1"/>
  <c r="J30" i="20"/>
  <c r="N30" i="20"/>
  <c r="M30" i="20"/>
  <c r="C30" i="20"/>
  <c r="D30" i="20" s="1"/>
  <c r="K183" i="20"/>
  <c r="Q183" i="20"/>
  <c r="J183" i="20"/>
  <c r="L183" i="20"/>
  <c r="M183" i="20"/>
  <c r="F183" i="20"/>
  <c r="I183" i="20"/>
  <c r="E183" i="20" s="1"/>
  <c r="C183" i="20"/>
  <c r="D183" i="20" s="1"/>
  <c r="N183" i="20"/>
  <c r="P36" i="20"/>
  <c r="Q36" i="20"/>
  <c r="L36" i="20"/>
  <c r="I36" i="20"/>
  <c r="H36" i="20" s="1"/>
  <c r="F36" i="20"/>
  <c r="C36" i="20"/>
  <c r="D36" i="20" s="1"/>
  <c r="K36" i="20"/>
  <c r="N36" i="20"/>
  <c r="O36" i="20"/>
  <c r="M36" i="20"/>
  <c r="J36" i="20"/>
  <c r="Q282" i="20"/>
  <c r="K282" i="20"/>
  <c r="N282" i="20"/>
  <c r="I282" i="20"/>
  <c r="E282" i="20" s="1"/>
  <c r="F282" i="20"/>
  <c r="C282" i="20"/>
  <c r="D282" i="20" s="1"/>
  <c r="L282" i="20"/>
  <c r="J282" i="20"/>
  <c r="M282" i="20"/>
  <c r="K128" i="20"/>
  <c r="Q128" i="20"/>
  <c r="I128" i="20"/>
  <c r="J128" i="20"/>
  <c r="C128" i="20"/>
  <c r="D128" i="20" s="1"/>
  <c r="N128" i="20"/>
  <c r="F128" i="20"/>
  <c r="M128" i="20"/>
  <c r="L128" i="20"/>
  <c r="P23" i="20"/>
  <c r="Q23" i="20"/>
  <c r="L23" i="20"/>
  <c r="K23" i="20"/>
  <c r="O23" i="20"/>
  <c r="J23" i="20"/>
  <c r="F23" i="20"/>
  <c r="C23" i="20"/>
  <c r="D23" i="20" s="1"/>
  <c r="M23" i="20"/>
  <c r="I23" i="20"/>
  <c r="N23" i="20"/>
  <c r="Q251" i="20"/>
  <c r="K251" i="20"/>
  <c r="J251" i="20"/>
  <c r="L251" i="20"/>
  <c r="C251" i="20"/>
  <c r="D251" i="20" s="1"/>
  <c r="M251" i="20"/>
  <c r="F251" i="20"/>
  <c r="I251" i="20"/>
  <c r="E251" i="20" s="1"/>
  <c r="N251" i="20"/>
  <c r="Q376" i="20"/>
  <c r="K376" i="20"/>
  <c r="M376" i="20"/>
  <c r="N376" i="20"/>
  <c r="I376" i="20"/>
  <c r="E376" i="20" s="1"/>
  <c r="J376" i="20"/>
  <c r="L376" i="20"/>
  <c r="C376" i="20"/>
  <c r="D376" i="20" s="1"/>
  <c r="F376" i="20"/>
  <c r="Q152" i="20"/>
  <c r="C152" i="20"/>
  <c r="D152" i="20" s="1"/>
  <c r="M152" i="20"/>
  <c r="N152" i="20"/>
  <c r="K152" i="20"/>
  <c r="I152" i="20"/>
  <c r="J152" i="20"/>
  <c r="L152" i="20"/>
  <c r="F152" i="20"/>
  <c r="P48" i="20"/>
  <c r="Q48" i="20"/>
  <c r="L48" i="20"/>
  <c r="K48" i="20"/>
  <c r="O48" i="20"/>
  <c r="C48" i="20"/>
  <c r="D48" i="20" s="1"/>
  <c r="F48" i="20"/>
  <c r="M48" i="20"/>
  <c r="J48" i="20"/>
  <c r="I48" i="20"/>
  <c r="N48" i="20"/>
  <c r="P13" i="20"/>
  <c r="Q13" i="20"/>
  <c r="K13" i="20"/>
  <c r="L13" i="20"/>
  <c r="O13" i="20"/>
  <c r="I13" i="20"/>
  <c r="H13" i="20" s="1"/>
  <c r="J13" i="20"/>
  <c r="C13" i="20"/>
  <c r="D13" i="20" s="1"/>
  <c r="N13" i="20"/>
  <c r="M13" i="20"/>
  <c r="F13" i="20"/>
  <c r="K214" i="20"/>
  <c r="Q214" i="20"/>
  <c r="J214" i="20"/>
  <c r="L214" i="20"/>
  <c r="F214" i="20"/>
  <c r="C214" i="20"/>
  <c r="D214" i="20" s="1"/>
  <c r="I214" i="20"/>
  <c r="E214" i="20" s="1"/>
  <c r="M214" i="20"/>
  <c r="N214" i="20"/>
  <c r="K306" i="20"/>
  <c r="Q306" i="20"/>
  <c r="M306" i="20"/>
  <c r="J306" i="20"/>
  <c r="L306" i="20"/>
  <c r="N306" i="20"/>
  <c r="F306" i="20"/>
  <c r="I306" i="20"/>
  <c r="E306" i="20" s="1"/>
  <c r="C306" i="20"/>
  <c r="D306" i="20" s="1"/>
  <c r="P17" i="20"/>
  <c r="Q17" i="20"/>
  <c r="L17" i="20"/>
  <c r="K17" i="20"/>
  <c r="O17" i="20"/>
  <c r="N17" i="20"/>
  <c r="I17" i="20"/>
  <c r="H17" i="20" s="1"/>
  <c r="J17" i="20"/>
  <c r="F17" i="20"/>
  <c r="M17" i="20"/>
  <c r="C17" i="20"/>
  <c r="D17" i="20" s="1"/>
  <c r="P81" i="20"/>
  <c r="Q81" i="20"/>
  <c r="L81" i="20"/>
  <c r="K81" i="20"/>
  <c r="O81" i="20"/>
  <c r="N81" i="20"/>
  <c r="I81" i="20"/>
  <c r="J81" i="20"/>
  <c r="F81" i="20"/>
  <c r="M81" i="20"/>
  <c r="C81" i="20"/>
  <c r="D81" i="20" s="1"/>
  <c r="L107" i="20"/>
  <c r="K107" i="20"/>
  <c r="Q107" i="20"/>
  <c r="N107" i="20"/>
  <c r="I107" i="20"/>
  <c r="J107" i="20"/>
  <c r="F107" i="20"/>
  <c r="C107" i="20"/>
  <c r="D107" i="20" s="1"/>
  <c r="M107" i="20"/>
  <c r="K168" i="20"/>
  <c r="Q168" i="20"/>
  <c r="N168" i="20"/>
  <c r="I168" i="20"/>
  <c r="J168" i="20"/>
  <c r="L168" i="20"/>
  <c r="F168" i="20"/>
  <c r="C168" i="20"/>
  <c r="D168" i="20" s="1"/>
  <c r="M168" i="20"/>
  <c r="K258" i="20"/>
  <c r="Q258" i="20"/>
  <c r="L258" i="20"/>
  <c r="J258" i="20"/>
  <c r="C258" i="20"/>
  <c r="D258" i="20" s="1"/>
  <c r="M258" i="20"/>
  <c r="F258" i="20"/>
  <c r="N258" i="20"/>
  <c r="I258" i="20"/>
  <c r="E258" i="20" s="1"/>
  <c r="K217" i="20"/>
  <c r="Q217" i="20"/>
  <c r="F217" i="20"/>
  <c r="C217" i="20"/>
  <c r="D217" i="20" s="1"/>
  <c r="M217" i="20"/>
  <c r="N217" i="20"/>
  <c r="I217" i="20"/>
  <c r="E217" i="20" s="1"/>
  <c r="J217" i="20"/>
  <c r="L217" i="20"/>
  <c r="Q277" i="20"/>
  <c r="K277" i="20"/>
  <c r="J277" i="20"/>
  <c r="L277" i="20"/>
  <c r="F277" i="20"/>
  <c r="C277" i="20"/>
  <c r="D277" i="20" s="1"/>
  <c r="M277" i="20"/>
  <c r="I277" i="20"/>
  <c r="E277" i="20" s="1"/>
  <c r="N277" i="20"/>
  <c r="Q292" i="20"/>
  <c r="K292" i="20"/>
  <c r="F292" i="20"/>
  <c r="C292" i="20"/>
  <c r="D292" i="20" s="1"/>
  <c r="M292" i="20"/>
  <c r="N292" i="20"/>
  <c r="I292" i="20"/>
  <c r="E292" i="20" s="1"/>
  <c r="J292" i="20"/>
  <c r="L292" i="20"/>
  <c r="Q330" i="20"/>
  <c r="K330" i="20"/>
  <c r="M330" i="20"/>
  <c r="C330" i="20"/>
  <c r="D330" i="20" s="1"/>
  <c r="I330" i="20"/>
  <c r="E330" i="20" s="1"/>
  <c r="N330" i="20"/>
  <c r="L330" i="20"/>
  <c r="F330" i="20"/>
  <c r="J330" i="20"/>
  <c r="Q383" i="20"/>
  <c r="K383" i="20"/>
  <c r="N383" i="20"/>
  <c r="I383" i="20"/>
  <c r="E383" i="20" s="1"/>
  <c r="J383" i="20"/>
  <c r="L383" i="20"/>
  <c r="C383" i="20"/>
  <c r="D383" i="20" s="1"/>
  <c r="F383" i="20"/>
  <c r="M383" i="20"/>
  <c r="Q150" i="20"/>
  <c r="M150" i="20"/>
  <c r="J150" i="20"/>
  <c r="K150" i="20"/>
  <c r="I150" i="20"/>
  <c r="F150" i="20"/>
  <c r="L150" i="20"/>
  <c r="N150" i="20"/>
  <c r="C150" i="20"/>
  <c r="D150" i="20" s="1"/>
  <c r="P75" i="20"/>
  <c r="Q75" i="20"/>
  <c r="L75" i="20"/>
  <c r="K75" i="20"/>
  <c r="O75" i="20"/>
  <c r="F75" i="20"/>
  <c r="N75" i="20"/>
  <c r="I75" i="20"/>
  <c r="J75" i="20"/>
  <c r="M75" i="20"/>
  <c r="C75" i="20"/>
  <c r="D75" i="20" s="1"/>
  <c r="P101" i="20"/>
  <c r="Q101" i="20"/>
  <c r="L101" i="20"/>
  <c r="K101" i="20"/>
  <c r="O101" i="20"/>
  <c r="J101" i="20"/>
  <c r="C101" i="20"/>
  <c r="D101" i="20" s="1"/>
  <c r="M101" i="20"/>
  <c r="I101" i="20"/>
  <c r="N101" i="20"/>
  <c r="F101" i="20"/>
  <c r="K162" i="20"/>
  <c r="Q162" i="20"/>
  <c r="L162" i="20"/>
  <c r="F162" i="20"/>
  <c r="N162" i="20"/>
  <c r="I162" i="20"/>
  <c r="C162" i="20"/>
  <c r="D162" i="20" s="1"/>
  <c r="J162" i="20"/>
  <c r="M162" i="20"/>
  <c r="K226" i="20"/>
  <c r="Q226" i="20"/>
  <c r="L226" i="20"/>
  <c r="F226" i="20"/>
  <c r="N226" i="20"/>
  <c r="I226" i="20"/>
  <c r="E226" i="20" s="1"/>
  <c r="C226" i="20"/>
  <c r="D226" i="20" s="1"/>
  <c r="J226" i="20"/>
  <c r="M226" i="20"/>
  <c r="K179" i="20"/>
  <c r="Q179" i="20"/>
  <c r="N179" i="20"/>
  <c r="I179" i="20"/>
  <c r="E179" i="20" s="1"/>
  <c r="F179" i="20"/>
  <c r="C179" i="20"/>
  <c r="D179" i="20" s="1"/>
  <c r="J179" i="20"/>
  <c r="L179" i="20"/>
  <c r="M179" i="20"/>
  <c r="K246" i="20"/>
  <c r="M246" i="20"/>
  <c r="N246" i="20"/>
  <c r="Q246" i="20"/>
  <c r="C246" i="20"/>
  <c r="D246" i="20" s="1"/>
  <c r="L246" i="20"/>
  <c r="F246" i="20"/>
  <c r="I246" i="20"/>
  <c r="E246" i="20" s="1"/>
  <c r="J246" i="20"/>
  <c r="K299" i="20"/>
  <c r="Q299" i="20"/>
  <c r="J299" i="20"/>
  <c r="N299" i="20"/>
  <c r="L299" i="20"/>
  <c r="F299" i="20"/>
  <c r="I299" i="20"/>
  <c r="E299" i="20" s="1"/>
  <c r="C299" i="20"/>
  <c r="D299" i="20" s="1"/>
  <c r="M299" i="20"/>
  <c r="K323" i="20"/>
  <c r="Q323" i="20"/>
  <c r="N323" i="20"/>
  <c r="C323" i="20"/>
  <c r="D323" i="20" s="1"/>
  <c r="L323" i="20"/>
  <c r="J323" i="20"/>
  <c r="F323" i="20"/>
  <c r="M323" i="20"/>
  <c r="I323" i="20"/>
  <c r="E323" i="20" s="1"/>
  <c r="K324" i="20"/>
  <c r="Q324" i="20"/>
  <c r="I324" i="20"/>
  <c r="E324" i="20" s="1"/>
  <c r="N324" i="20"/>
  <c r="L324" i="20"/>
  <c r="C324" i="20"/>
  <c r="D324" i="20" s="1"/>
  <c r="J324" i="20"/>
  <c r="F324" i="20"/>
  <c r="M324" i="20"/>
  <c r="K363" i="20"/>
  <c r="Q363" i="20"/>
  <c r="F363" i="20"/>
  <c r="L363" i="20"/>
  <c r="M363" i="20"/>
  <c r="N363" i="20"/>
  <c r="I363" i="20"/>
  <c r="E363" i="20" s="1"/>
  <c r="J363" i="20"/>
  <c r="C363" i="20"/>
  <c r="D363" i="20" s="1"/>
  <c r="K385" i="20"/>
  <c r="Q385" i="20"/>
  <c r="C385" i="20"/>
  <c r="D385" i="20" s="1"/>
  <c r="F385" i="20"/>
  <c r="L385" i="20"/>
  <c r="M385" i="20"/>
  <c r="N385" i="20"/>
  <c r="I385" i="20"/>
  <c r="E385" i="20" s="1"/>
  <c r="J385" i="20"/>
  <c r="K126" i="20"/>
  <c r="Q126" i="20"/>
  <c r="I126" i="20"/>
  <c r="F126" i="20"/>
  <c r="L126" i="20"/>
  <c r="C126" i="20"/>
  <c r="D126" i="20" s="1"/>
  <c r="J126" i="20"/>
  <c r="N126" i="20"/>
  <c r="M126" i="20"/>
  <c r="P37" i="20"/>
  <c r="Q37" i="20"/>
  <c r="L37" i="20"/>
  <c r="K37" i="20"/>
  <c r="O37" i="20"/>
  <c r="C37" i="20"/>
  <c r="D37" i="20" s="1"/>
  <c r="M37" i="20"/>
  <c r="N37" i="20"/>
  <c r="I37" i="20"/>
  <c r="H37" i="20" s="1"/>
  <c r="J37" i="20"/>
  <c r="F37" i="20"/>
  <c r="P69" i="20"/>
  <c r="Q69" i="20"/>
  <c r="L69" i="20"/>
  <c r="K69" i="20"/>
  <c r="C69" i="20"/>
  <c r="D69" i="20" s="1"/>
  <c r="M69" i="20"/>
  <c r="O69" i="20"/>
  <c r="N69" i="20"/>
  <c r="I69" i="20"/>
  <c r="J69" i="20"/>
  <c r="F69" i="20"/>
  <c r="K148" i="20"/>
  <c r="Q148" i="20"/>
  <c r="C148" i="20"/>
  <c r="D148" i="20" s="1"/>
  <c r="M148" i="20"/>
  <c r="F148" i="20"/>
  <c r="I148" i="20"/>
  <c r="N148" i="20"/>
  <c r="L148" i="20"/>
  <c r="J148" i="20"/>
  <c r="P95" i="20"/>
  <c r="Q95" i="20"/>
  <c r="L95" i="20"/>
  <c r="K95" i="20"/>
  <c r="O95" i="20"/>
  <c r="C95" i="20"/>
  <c r="D95" i="20" s="1"/>
  <c r="M95" i="20"/>
  <c r="N95" i="20"/>
  <c r="I95" i="20"/>
  <c r="J95" i="20"/>
  <c r="F95" i="20"/>
  <c r="K127" i="20"/>
  <c r="Q127" i="20"/>
  <c r="F127" i="20"/>
  <c r="C127" i="20"/>
  <c r="D127" i="20" s="1"/>
  <c r="M127" i="20"/>
  <c r="N127" i="20"/>
  <c r="I127" i="20"/>
  <c r="J127" i="20"/>
  <c r="L127" i="20"/>
  <c r="K278" i="20"/>
  <c r="Q278" i="20"/>
  <c r="L278" i="20"/>
  <c r="M278" i="20"/>
  <c r="C278" i="20"/>
  <c r="D278" i="20" s="1"/>
  <c r="N278" i="20"/>
  <c r="J278" i="20"/>
  <c r="I278" i="20"/>
  <c r="E278" i="20" s="1"/>
  <c r="F278" i="20"/>
  <c r="K188" i="20"/>
  <c r="Q188" i="20"/>
  <c r="J188" i="20"/>
  <c r="L188" i="20"/>
  <c r="F188" i="20"/>
  <c r="C188" i="20"/>
  <c r="D188" i="20" s="1"/>
  <c r="M188" i="20"/>
  <c r="N188" i="20"/>
  <c r="I188" i="20"/>
  <c r="E188" i="20" s="1"/>
  <c r="K220" i="20"/>
  <c r="Q220" i="20"/>
  <c r="J220" i="20"/>
  <c r="L220" i="20"/>
  <c r="F220" i="20"/>
  <c r="C220" i="20"/>
  <c r="D220" i="20" s="1"/>
  <c r="M220" i="20"/>
  <c r="I220" i="20"/>
  <c r="E220" i="20" s="1"/>
  <c r="N220" i="20"/>
  <c r="K268" i="20"/>
  <c r="Q268" i="20"/>
  <c r="C268" i="20"/>
  <c r="D268" i="20" s="1"/>
  <c r="M268" i="20"/>
  <c r="J268" i="20"/>
  <c r="I268" i="20"/>
  <c r="E268" i="20" s="1"/>
  <c r="F268" i="20"/>
  <c r="L268" i="20"/>
  <c r="N268" i="20"/>
  <c r="K173" i="20"/>
  <c r="Q173" i="20"/>
  <c r="M173" i="20"/>
  <c r="N173" i="20"/>
  <c r="I173" i="20"/>
  <c r="J173" i="20"/>
  <c r="L173" i="20"/>
  <c r="F173" i="20"/>
  <c r="C173" i="20"/>
  <c r="D173" i="20" s="1"/>
  <c r="K205" i="20"/>
  <c r="Q205" i="20"/>
  <c r="M205" i="20"/>
  <c r="J205" i="20"/>
  <c r="L205" i="20"/>
  <c r="C205" i="20"/>
  <c r="D205" i="20" s="1"/>
  <c r="N205" i="20"/>
  <c r="F205" i="20"/>
  <c r="I205" i="20"/>
  <c r="E205" i="20" s="1"/>
  <c r="K237" i="20"/>
  <c r="Q237" i="20"/>
  <c r="M237" i="20"/>
  <c r="J237" i="20"/>
  <c r="L237" i="20"/>
  <c r="F237" i="20"/>
  <c r="I237" i="20"/>
  <c r="E237" i="20" s="1"/>
  <c r="C237" i="20"/>
  <c r="D237" i="20" s="1"/>
  <c r="N237" i="20"/>
  <c r="K265" i="20"/>
  <c r="Q265" i="20"/>
  <c r="F265" i="20"/>
  <c r="N265" i="20"/>
  <c r="I265" i="20"/>
  <c r="E265" i="20" s="1"/>
  <c r="L265" i="20"/>
  <c r="C265" i="20"/>
  <c r="D265" i="20" s="1"/>
  <c r="J265" i="20"/>
  <c r="M265" i="20"/>
  <c r="K293" i="20"/>
  <c r="Q293" i="20"/>
  <c r="J293" i="20"/>
  <c r="C293" i="20"/>
  <c r="D293" i="20" s="1"/>
  <c r="I293" i="20"/>
  <c r="E293" i="20" s="1"/>
  <c r="N293" i="20"/>
  <c r="F293" i="20"/>
  <c r="M293" i="20"/>
  <c r="L293" i="20"/>
  <c r="K280" i="20"/>
  <c r="Q280" i="20"/>
  <c r="M280" i="20"/>
  <c r="J280" i="20"/>
  <c r="L280" i="20"/>
  <c r="C280" i="20"/>
  <c r="D280" i="20" s="1"/>
  <c r="N280" i="20"/>
  <c r="F280" i="20"/>
  <c r="I280" i="20"/>
  <c r="E280" i="20" s="1"/>
  <c r="K312" i="20"/>
  <c r="Q312" i="20"/>
  <c r="M312" i="20"/>
  <c r="J312" i="20"/>
  <c r="L312" i="20"/>
  <c r="F312" i="20"/>
  <c r="I312" i="20"/>
  <c r="E312" i="20" s="1"/>
  <c r="C312" i="20"/>
  <c r="D312" i="20" s="1"/>
  <c r="N312" i="20"/>
  <c r="K362" i="20"/>
  <c r="Q362" i="20"/>
  <c r="J362" i="20"/>
  <c r="F362" i="20"/>
  <c r="M362" i="20"/>
  <c r="I362" i="20"/>
  <c r="E362" i="20" s="1"/>
  <c r="L362" i="20"/>
  <c r="N362" i="20"/>
  <c r="C362" i="20"/>
  <c r="D362" i="20" s="1"/>
  <c r="K373" i="20"/>
  <c r="Q373" i="20"/>
  <c r="C373" i="20"/>
  <c r="D373" i="20" s="1"/>
  <c r="F373" i="20"/>
  <c r="M373" i="20"/>
  <c r="N373" i="20"/>
  <c r="I373" i="20"/>
  <c r="E373" i="20" s="1"/>
  <c r="J373" i="20"/>
  <c r="L373" i="20"/>
  <c r="I185" i="23"/>
  <c r="N185" i="23"/>
  <c r="K185" i="23"/>
  <c r="L185" i="23"/>
  <c r="U105" i="23"/>
  <c r="F105" i="23"/>
  <c r="C105" i="23"/>
  <c r="D105" i="23" s="1"/>
  <c r="S105" i="23"/>
  <c r="T105" i="23"/>
  <c r="K508" i="23"/>
  <c r="N508" i="23"/>
  <c r="D281" i="23"/>
  <c r="F281" i="23"/>
  <c r="K281" i="23"/>
  <c r="F393" i="23"/>
  <c r="S164" i="23"/>
  <c r="F96" i="23"/>
  <c r="K96" i="23"/>
  <c r="P96" i="23"/>
  <c r="H324" i="23"/>
  <c r="J324" i="23"/>
  <c r="O324" i="23"/>
  <c r="Q75" i="23"/>
  <c r="C75" i="23"/>
  <c r="D75" i="23" s="1"/>
  <c r="H75" i="23"/>
  <c r="I63" i="23"/>
  <c r="R63" i="23"/>
  <c r="S63" i="23"/>
  <c r="Q43" i="23"/>
  <c r="N43" i="23"/>
  <c r="O43" i="23"/>
  <c r="M31" i="23"/>
  <c r="J31" i="23"/>
  <c r="E31" i="23" s="1"/>
  <c r="O31" i="23"/>
  <c r="T31" i="23"/>
  <c r="F11" i="23"/>
  <c r="K11" i="23"/>
  <c r="P11" i="23"/>
  <c r="J642" i="23"/>
  <c r="H642" i="23"/>
  <c r="M642" i="23"/>
  <c r="E206" i="23"/>
  <c r="J206" i="23"/>
  <c r="D206" i="23"/>
  <c r="M114" i="23"/>
  <c r="N114" i="23"/>
  <c r="S114" i="23"/>
  <c r="Q70" i="23"/>
  <c r="J70" i="23"/>
  <c r="E70" i="23" s="1"/>
  <c r="O70" i="23"/>
  <c r="T70" i="23"/>
  <c r="I38" i="23"/>
  <c r="G38" i="23"/>
  <c r="L38" i="23"/>
  <c r="U6" i="23"/>
  <c r="R6" i="23"/>
  <c r="S6" i="23"/>
  <c r="Q120" i="20"/>
  <c r="C120" i="20"/>
  <c r="D120" i="20" s="1"/>
  <c r="M120" i="20"/>
  <c r="N120" i="20"/>
  <c r="I120" i="20"/>
  <c r="J120" i="20"/>
  <c r="L120" i="20"/>
  <c r="F120" i="20"/>
  <c r="K120" i="20"/>
  <c r="Q129" i="20"/>
  <c r="C129" i="20"/>
  <c r="D129" i="20" s="1"/>
  <c r="M129" i="20"/>
  <c r="K129" i="20"/>
  <c r="N129" i="20"/>
  <c r="I129" i="20"/>
  <c r="J129" i="20"/>
  <c r="L129" i="20"/>
  <c r="F129" i="20"/>
  <c r="Q267" i="20"/>
  <c r="C267" i="20"/>
  <c r="D267" i="20" s="1"/>
  <c r="M267" i="20"/>
  <c r="K267" i="20"/>
  <c r="J267" i="20"/>
  <c r="L267" i="20"/>
  <c r="I267" i="20"/>
  <c r="E267" i="20" s="1"/>
  <c r="N267" i="20"/>
  <c r="F267" i="20"/>
  <c r="Q355" i="20"/>
  <c r="K355" i="20"/>
  <c r="L355" i="20"/>
  <c r="N355" i="20"/>
  <c r="F355" i="20"/>
  <c r="M355" i="20"/>
  <c r="J355" i="20"/>
  <c r="I355" i="20"/>
  <c r="E355" i="20" s="1"/>
  <c r="C355" i="20"/>
  <c r="D355" i="20" s="1"/>
  <c r="P68" i="20"/>
  <c r="Q68" i="20"/>
  <c r="L68" i="20"/>
  <c r="K68" i="20"/>
  <c r="O68" i="20"/>
  <c r="N68" i="20"/>
  <c r="M68" i="20"/>
  <c r="J68" i="20"/>
  <c r="I68" i="20"/>
  <c r="F68" i="20"/>
  <c r="C68" i="20"/>
  <c r="D68" i="20" s="1"/>
  <c r="P62" i="20"/>
  <c r="Q62" i="20"/>
  <c r="L62" i="20"/>
  <c r="K62" i="20"/>
  <c r="O62" i="20"/>
  <c r="M62" i="20"/>
  <c r="J62" i="20"/>
  <c r="I62" i="20"/>
  <c r="F62" i="20"/>
  <c r="C62" i="20"/>
  <c r="D62" i="20" s="1"/>
  <c r="N62" i="20"/>
  <c r="P79" i="20"/>
  <c r="Q79" i="20"/>
  <c r="L79" i="20"/>
  <c r="K79" i="20"/>
  <c r="O79" i="20"/>
  <c r="C79" i="20"/>
  <c r="D79" i="20" s="1"/>
  <c r="M79" i="20"/>
  <c r="N79" i="20"/>
  <c r="I79" i="20"/>
  <c r="J79" i="20"/>
  <c r="F79" i="20"/>
  <c r="K198" i="20"/>
  <c r="Q198" i="20"/>
  <c r="C198" i="20"/>
  <c r="D198" i="20" s="1"/>
  <c r="I198" i="20"/>
  <c r="E198" i="20" s="1"/>
  <c r="N198" i="20"/>
  <c r="M198" i="20"/>
  <c r="J198" i="20"/>
  <c r="F198" i="20"/>
  <c r="L198" i="20"/>
  <c r="K215" i="20"/>
  <c r="Q215" i="20"/>
  <c r="J215" i="20"/>
  <c r="L215" i="20"/>
  <c r="M215" i="20"/>
  <c r="C215" i="20"/>
  <c r="D215" i="20" s="1"/>
  <c r="N215" i="20"/>
  <c r="F215" i="20"/>
  <c r="I215" i="20"/>
  <c r="E215" i="20" s="1"/>
  <c r="K290" i="20"/>
  <c r="Q290" i="20"/>
  <c r="J290" i="20"/>
  <c r="L290" i="20"/>
  <c r="M290" i="20"/>
  <c r="C290" i="20"/>
  <c r="D290" i="20" s="1"/>
  <c r="N290" i="20"/>
  <c r="F290" i="20"/>
  <c r="I290" i="20"/>
  <c r="E290" i="20" s="1"/>
  <c r="K371" i="20"/>
  <c r="Q371" i="20"/>
  <c r="F371" i="20"/>
  <c r="M371" i="20"/>
  <c r="J371" i="20"/>
  <c r="I371" i="20"/>
  <c r="E371" i="20" s="1"/>
  <c r="C371" i="20"/>
  <c r="D371" i="20" s="1"/>
  <c r="N371" i="20"/>
  <c r="L371" i="20"/>
  <c r="P56" i="20"/>
  <c r="Q56" i="20"/>
  <c r="L56" i="20"/>
  <c r="K56" i="20"/>
  <c r="O56" i="20"/>
  <c r="F56" i="20"/>
  <c r="M56" i="20"/>
  <c r="J56" i="20"/>
  <c r="I56" i="20"/>
  <c r="N56" i="20"/>
  <c r="C56" i="20"/>
  <c r="D56" i="20" s="1"/>
  <c r="P97" i="20"/>
  <c r="Q97" i="20"/>
  <c r="L97" i="20"/>
  <c r="K97" i="20"/>
  <c r="O97" i="20"/>
  <c r="J97" i="20"/>
  <c r="F97" i="20"/>
  <c r="C97" i="20"/>
  <c r="D97" i="20" s="1"/>
  <c r="M97" i="20"/>
  <c r="N97" i="20"/>
  <c r="I97" i="20"/>
  <c r="Q136" i="20"/>
  <c r="L136" i="20"/>
  <c r="F136" i="20"/>
  <c r="K136" i="20"/>
  <c r="C136" i="20"/>
  <c r="D136" i="20" s="1"/>
  <c r="M136" i="20"/>
  <c r="N136" i="20"/>
  <c r="I136" i="20"/>
  <c r="J136" i="20"/>
  <c r="P5" i="20"/>
  <c r="Q5" i="20"/>
  <c r="L5" i="20"/>
  <c r="K5" i="20"/>
  <c r="C5" i="20"/>
  <c r="D5" i="20" s="1"/>
  <c r="N5" i="20"/>
  <c r="O5" i="20"/>
  <c r="M5" i="20"/>
  <c r="F5" i="20"/>
  <c r="I5" i="20"/>
  <c r="H5" i="20" s="1"/>
  <c r="J5" i="20"/>
  <c r="P7" i="20"/>
  <c r="Q7" i="20"/>
  <c r="N7" i="20"/>
  <c r="C7" i="20"/>
  <c r="D7" i="20" s="1"/>
  <c r="L7" i="20"/>
  <c r="K7" i="20"/>
  <c r="M7" i="20"/>
  <c r="J7" i="20"/>
  <c r="I7" i="20"/>
  <c r="H7" i="20" s="1"/>
  <c r="O7" i="20"/>
  <c r="F7" i="20"/>
  <c r="L104" i="20"/>
  <c r="K104" i="20"/>
  <c r="C104" i="20"/>
  <c r="D104" i="20" s="1"/>
  <c r="M104" i="20"/>
  <c r="J104" i="20"/>
  <c r="F104" i="20"/>
  <c r="Q104" i="20"/>
  <c r="I104" i="20"/>
  <c r="N104" i="20"/>
  <c r="P3" i="20"/>
  <c r="Q3" i="20"/>
  <c r="L3" i="20"/>
  <c r="K3" i="20"/>
  <c r="I3" i="20"/>
  <c r="H3" i="20" s="1"/>
  <c r="O3" i="20"/>
  <c r="M3" i="20"/>
  <c r="F3" i="20"/>
  <c r="C3" i="20"/>
  <c r="D3" i="20" s="1"/>
  <c r="N3" i="20"/>
  <c r="J3" i="20"/>
  <c r="P70" i="20"/>
  <c r="Q70" i="20"/>
  <c r="L70" i="20"/>
  <c r="C70" i="20"/>
  <c r="D70" i="20" s="1"/>
  <c r="K70" i="20"/>
  <c r="M70" i="20"/>
  <c r="F70" i="20"/>
  <c r="J70" i="20"/>
  <c r="O70" i="20"/>
  <c r="I70" i="20"/>
  <c r="N70" i="20"/>
  <c r="P55" i="20"/>
  <c r="Q55" i="20"/>
  <c r="L55" i="20"/>
  <c r="K55" i="20"/>
  <c r="O55" i="20"/>
  <c r="J55" i="20"/>
  <c r="F55" i="20"/>
  <c r="C55" i="20"/>
  <c r="D55" i="20" s="1"/>
  <c r="M55" i="20"/>
  <c r="N55" i="20"/>
  <c r="I55" i="20"/>
  <c r="Q145" i="20"/>
  <c r="K145" i="20"/>
  <c r="J145" i="20"/>
  <c r="L145" i="20"/>
  <c r="F145" i="20"/>
  <c r="C145" i="20"/>
  <c r="D145" i="20" s="1"/>
  <c r="M145" i="20"/>
  <c r="I145" i="20"/>
  <c r="N145" i="20"/>
  <c r="Q159" i="20"/>
  <c r="K159" i="20"/>
  <c r="F159" i="20"/>
  <c r="C159" i="20"/>
  <c r="D159" i="20" s="1"/>
  <c r="N159" i="20"/>
  <c r="I159" i="20"/>
  <c r="J159" i="20"/>
  <c r="M159" i="20"/>
  <c r="L159" i="20"/>
  <c r="Q279" i="20"/>
  <c r="K279" i="20"/>
  <c r="N279" i="20"/>
  <c r="I279" i="20"/>
  <c r="E279" i="20" s="1"/>
  <c r="L279" i="20"/>
  <c r="F279" i="20"/>
  <c r="C279" i="20"/>
  <c r="D279" i="20" s="1"/>
  <c r="J279" i="20"/>
  <c r="M279" i="20"/>
  <c r="Q336" i="20"/>
  <c r="K336" i="20"/>
  <c r="M336" i="20"/>
  <c r="C336" i="20"/>
  <c r="D336" i="20" s="1"/>
  <c r="N336" i="20"/>
  <c r="L336" i="20"/>
  <c r="J336" i="20"/>
  <c r="I336" i="20"/>
  <c r="E336" i="20" s="1"/>
  <c r="F336" i="20"/>
  <c r="P84" i="20"/>
  <c r="Q84" i="20"/>
  <c r="L84" i="20"/>
  <c r="N84" i="20"/>
  <c r="M84" i="20"/>
  <c r="J84" i="20"/>
  <c r="K84" i="20"/>
  <c r="I84" i="20"/>
  <c r="F84" i="20"/>
  <c r="O84" i="20"/>
  <c r="C84" i="20"/>
  <c r="D84" i="20" s="1"/>
  <c r="P54" i="20"/>
  <c r="Q54" i="20"/>
  <c r="K54" i="20"/>
  <c r="L54" i="20"/>
  <c r="O54" i="20"/>
  <c r="M54" i="20"/>
  <c r="F54" i="20"/>
  <c r="I54" i="20"/>
  <c r="J54" i="20"/>
  <c r="C54" i="20"/>
  <c r="D54" i="20" s="1"/>
  <c r="N54" i="20"/>
  <c r="Q276" i="20"/>
  <c r="K276" i="20"/>
  <c r="M276" i="20"/>
  <c r="J276" i="20"/>
  <c r="L276" i="20"/>
  <c r="N276" i="20"/>
  <c r="F276" i="20"/>
  <c r="I276" i="20"/>
  <c r="E276" i="20" s="1"/>
  <c r="C276" i="20"/>
  <c r="D276" i="20" s="1"/>
  <c r="P20" i="20"/>
  <c r="Q20" i="20"/>
  <c r="L20" i="20"/>
  <c r="K20" i="20"/>
  <c r="C20" i="20"/>
  <c r="D20" i="20" s="1"/>
  <c r="O20" i="20"/>
  <c r="N20" i="20"/>
  <c r="M20" i="20"/>
  <c r="J20" i="20"/>
  <c r="I20" i="20"/>
  <c r="H20" i="20" s="1"/>
  <c r="F20" i="20"/>
  <c r="P8" i="20"/>
  <c r="Q8" i="20"/>
  <c r="L8" i="20"/>
  <c r="K8" i="20"/>
  <c r="O8" i="20"/>
  <c r="C8" i="20"/>
  <c r="D8" i="20" s="1"/>
  <c r="N8" i="20"/>
  <c r="M8" i="20"/>
  <c r="F8" i="20"/>
  <c r="I8" i="20"/>
  <c r="H8" i="20" s="1"/>
  <c r="J8" i="20"/>
  <c r="P80" i="20"/>
  <c r="Q80" i="20"/>
  <c r="L80" i="20"/>
  <c r="K80" i="20"/>
  <c r="O80" i="20"/>
  <c r="M80" i="20"/>
  <c r="N80" i="20"/>
  <c r="I80" i="20"/>
  <c r="J80" i="20"/>
  <c r="C80" i="20"/>
  <c r="D80" i="20" s="1"/>
  <c r="F80" i="20"/>
  <c r="P46" i="20"/>
  <c r="Q46" i="20"/>
  <c r="L46" i="20"/>
  <c r="K46" i="20"/>
  <c r="O46" i="20"/>
  <c r="M46" i="20"/>
  <c r="J46" i="20"/>
  <c r="I46" i="20"/>
  <c r="F46" i="20"/>
  <c r="C46" i="20"/>
  <c r="D46" i="20" s="1"/>
  <c r="N46" i="20"/>
  <c r="P31" i="20"/>
  <c r="Q31" i="20"/>
  <c r="L31" i="20"/>
  <c r="K31" i="20"/>
  <c r="C31" i="20"/>
  <c r="D31" i="20" s="1"/>
  <c r="M31" i="20"/>
  <c r="N31" i="20"/>
  <c r="I31" i="20"/>
  <c r="H31" i="20" s="1"/>
  <c r="J31" i="20"/>
  <c r="O31" i="20"/>
  <c r="F31" i="20"/>
  <c r="K121" i="20"/>
  <c r="Q121" i="20"/>
  <c r="F121" i="20"/>
  <c r="C121" i="20"/>
  <c r="D121" i="20" s="1"/>
  <c r="M121" i="20"/>
  <c r="N121" i="20"/>
  <c r="I121" i="20"/>
  <c r="J121" i="20"/>
  <c r="L121" i="20"/>
  <c r="K248" i="20"/>
  <c r="Q248" i="20"/>
  <c r="N248" i="20"/>
  <c r="I248" i="20"/>
  <c r="E248" i="20" s="1"/>
  <c r="L248" i="20"/>
  <c r="F248" i="20"/>
  <c r="J248" i="20"/>
  <c r="M248" i="20"/>
  <c r="C248" i="20"/>
  <c r="D248" i="20" s="1"/>
  <c r="K259" i="20"/>
  <c r="Q259" i="20"/>
  <c r="F259" i="20"/>
  <c r="N259" i="20"/>
  <c r="I259" i="20"/>
  <c r="E259" i="20" s="1"/>
  <c r="M259" i="20"/>
  <c r="L259" i="20"/>
  <c r="C259" i="20"/>
  <c r="D259" i="20" s="1"/>
  <c r="J259" i="20"/>
  <c r="K343" i="20"/>
  <c r="Q343" i="20"/>
  <c r="N343" i="20"/>
  <c r="F343" i="20"/>
  <c r="I343" i="20"/>
  <c r="E343" i="20" s="1"/>
  <c r="J343" i="20"/>
  <c r="M343" i="20"/>
  <c r="L343" i="20"/>
  <c r="C343" i="20"/>
  <c r="D343" i="20" s="1"/>
  <c r="K392" i="20"/>
  <c r="Q392" i="20"/>
  <c r="I392" i="20"/>
  <c r="E392" i="20" s="1"/>
  <c r="J392" i="20"/>
  <c r="L392" i="20"/>
  <c r="C392" i="20"/>
  <c r="D392" i="20" s="1"/>
  <c r="F392" i="20"/>
  <c r="M392" i="20"/>
  <c r="N392" i="20"/>
  <c r="P25" i="20"/>
  <c r="Q25" i="20"/>
  <c r="L25" i="20"/>
  <c r="K25" i="20"/>
  <c r="O25" i="20"/>
  <c r="F25" i="20"/>
  <c r="C25" i="20"/>
  <c r="D25" i="20" s="1"/>
  <c r="M25" i="20"/>
  <c r="N25" i="20"/>
  <c r="I25" i="20"/>
  <c r="H25" i="20" s="1"/>
  <c r="J25" i="20"/>
  <c r="P57" i="20"/>
  <c r="Q57" i="20"/>
  <c r="K57" i="20"/>
  <c r="O57" i="20"/>
  <c r="L57" i="20"/>
  <c r="F57" i="20"/>
  <c r="C57" i="20"/>
  <c r="D57" i="20" s="1"/>
  <c r="M57" i="20"/>
  <c r="N57" i="20"/>
  <c r="I57" i="20"/>
  <c r="J57" i="20"/>
  <c r="P100" i="20"/>
  <c r="Q100" i="20"/>
  <c r="L100" i="20"/>
  <c r="K100" i="20"/>
  <c r="O100" i="20"/>
  <c r="F100" i="20"/>
  <c r="M100" i="20"/>
  <c r="N100" i="20"/>
  <c r="I100" i="20"/>
  <c r="J100" i="20"/>
  <c r="C100" i="20"/>
  <c r="D100" i="20" s="1"/>
  <c r="K146" i="20"/>
  <c r="Q146" i="20"/>
  <c r="I146" i="20"/>
  <c r="J146" i="20"/>
  <c r="L146" i="20"/>
  <c r="F146" i="20"/>
  <c r="C146" i="20"/>
  <c r="D146" i="20" s="1"/>
  <c r="N146" i="20"/>
  <c r="M146" i="20"/>
  <c r="Q115" i="20"/>
  <c r="K115" i="20"/>
  <c r="F115" i="20"/>
  <c r="C115" i="20"/>
  <c r="D115" i="20" s="1"/>
  <c r="M115" i="20"/>
  <c r="N115" i="20"/>
  <c r="I115" i="20"/>
  <c r="J115" i="20"/>
  <c r="L115" i="20"/>
  <c r="Q147" i="20"/>
  <c r="K147" i="20"/>
  <c r="F147" i="20"/>
  <c r="C147" i="20"/>
  <c r="D147" i="20" s="1"/>
  <c r="M147" i="20"/>
  <c r="N147" i="20"/>
  <c r="I147" i="20"/>
  <c r="J147" i="20"/>
  <c r="L147" i="20"/>
  <c r="Q176" i="20"/>
  <c r="K176" i="20"/>
  <c r="J176" i="20"/>
  <c r="L176" i="20"/>
  <c r="F176" i="20"/>
  <c r="C176" i="20"/>
  <c r="D176" i="20" s="1"/>
  <c r="M176" i="20"/>
  <c r="N176" i="20"/>
  <c r="I176" i="20"/>
  <c r="E176" i="20" s="1"/>
  <c r="Q208" i="20"/>
  <c r="K208" i="20"/>
  <c r="J208" i="20"/>
  <c r="L208" i="20"/>
  <c r="F208" i="20"/>
  <c r="C208" i="20"/>
  <c r="D208" i="20" s="1"/>
  <c r="M208" i="20"/>
  <c r="I208" i="20"/>
  <c r="E208" i="20" s="1"/>
  <c r="N208" i="20"/>
  <c r="Q240" i="20"/>
  <c r="K240" i="20"/>
  <c r="J240" i="20"/>
  <c r="L240" i="20"/>
  <c r="F240" i="20"/>
  <c r="C240" i="20"/>
  <c r="D240" i="20" s="1"/>
  <c r="M240" i="20"/>
  <c r="N240" i="20"/>
  <c r="I240" i="20"/>
  <c r="E240" i="20" s="1"/>
  <c r="Q161" i="20"/>
  <c r="K161" i="20"/>
  <c r="M161" i="20"/>
  <c r="N161" i="20"/>
  <c r="I161" i="20"/>
  <c r="J161" i="20"/>
  <c r="L161" i="20"/>
  <c r="F161" i="20"/>
  <c r="C161" i="20"/>
  <c r="D161" i="20" s="1"/>
  <c r="Q193" i="20"/>
  <c r="K193" i="20"/>
  <c r="M193" i="20"/>
  <c r="N193" i="20"/>
  <c r="I193" i="20"/>
  <c r="E193" i="20" s="1"/>
  <c r="J193" i="20"/>
  <c r="L193" i="20"/>
  <c r="F193" i="20"/>
  <c r="C193" i="20"/>
  <c r="D193" i="20" s="1"/>
  <c r="Q225" i="20"/>
  <c r="K225" i="20"/>
  <c r="M225" i="20"/>
  <c r="N225" i="20"/>
  <c r="I225" i="20"/>
  <c r="E225" i="20" s="1"/>
  <c r="J225" i="20"/>
  <c r="L225" i="20"/>
  <c r="C225" i="20"/>
  <c r="D225" i="20" s="1"/>
  <c r="F225" i="20"/>
  <c r="Q253" i="20"/>
  <c r="K253" i="20"/>
  <c r="F253" i="20"/>
  <c r="C253" i="20"/>
  <c r="D253" i="20" s="1"/>
  <c r="M253" i="20"/>
  <c r="N253" i="20"/>
  <c r="I253" i="20"/>
  <c r="E253" i="20" s="1"/>
  <c r="J253" i="20"/>
  <c r="L253" i="20"/>
  <c r="Q281" i="20"/>
  <c r="K281" i="20"/>
  <c r="J281" i="20"/>
  <c r="L281" i="20"/>
  <c r="F281" i="20"/>
  <c r="C281" i="20"/>
  <c r="D281" i="20" s="1"/>
  <c r="M281" i="20"/>
  <c r="N281" i="20"/>
  <c r="I281" i="20"/>
  <c r="E281" i="20" s="1"/>
  <c r="Q313" i="20"/>
  <c r="K313" i="20"/>
  <c r="J313" i="20"/>
  <c r="L313" i="20"/>
  <c r="F313" i="20"/>
  <c r="C313" i="20"/>
  <c r="D313" i="20" s="1"/>
  <c r="M313" i="20"/>
  <c r="N313" i="20"/>
  <c r="I313" i="20"/>
  <c r="E313" i="20" s="1"/>
  <c r="Q300" i="20"/>
  <c r="K300" i="20"/>
  <c r="M300" i="20"/>
  <c r="N300" i="20"/>
  <c r="I300" i="20"/>
  <c r="E300" i="20" s="1"/>
  <c r="J300" i="20"/>
  <c r="L300" i="20"/>
  <c r="C300" i="20"/>
  <c r="D300" i="20" s="1"/>
  <c r="F300" i="20"/>
  <c r="Q337" i="20"/>
  <c r="K337" i="20"/>
  <c r="N337" i="20"/>
  <c r="L337" i="20"/>
  <c r="J337" i="20"/>
  <c r="F337" i="20"/>
  <c r="M337" i="20"/>
  <c r="C337" i="20"/>
  <c r="D337" i="20" s="1"/>
  <c r="I337" i="20"/>
  <c r="E337" i="20" s="1"/>
  <c r="Q338" i="20"/>
  <c r="K338" i="20"/>
  <c r="I338" i="20"/>
  <c r="E338" i="20" s="1"/>
  <c r="N338" i="20"/>
  <c r="L338" i="20"/>
  <c r="J338" i="20"/>
  <c r="F338" i="20"/>
  <c r="M338" i="20"/>
  <c r="C338" i="20"/>
  <c r="D338" i="20" s="1"/>
  <c r="Q352" i="20"/>
  <c r="K352" i="20"/>
  <c r="M352" i="20"/>
  <c r="N352" i="20"/>
  <c r="I352" i="20"/>
  <c r="E352" i="20" s="1"/>
  <c r="J352" i="20"/>
  <c r="L352" i="20"/>
  <c r="C352" i="20"/>
  <c r="D352" i="20" s="1"/>
  <c r="F352" i="20"/>
  <c r="Q382" i="20"/>
  <c r="K382" i="20"/>
  <c r="C382" i="20"/>
  <c r="D382" i="20" s="1"/>
  <c r="F382" i="20"/>
  <c r="M382" i="20"/>
  <c r="N382" i="20"/>
  <c r="I382" i="20"/>
  <c r="E382" i="20" s="1"/>
  <c r="L382" i="20"/>
  <c r="J382" i="20"/>
  <c r="Q380" i="20"/>
  <c r="K380" i="20"/>
  <c r="F380" i="20"/>
  <c r="M380" i="20"/>
  <c r="C380" i="20"/>
  <c r="D380" i="20" s="1"/>
  <c r="I380" i="20"/>
  <c r="E380" i="20" s="1"/>
  <c r="N380" i="20"/>
  <c r="J380" i="20"/>
  <c r="L380" i="20"/>
  <c r="P19" i="20"/>
  <c r="Q19" i="20"/>
  <c r="L19" i="20"/>
  <c r="K19" i="20"/>
  <c r="O19" i="20"/>
  <c r="F19" i="20"/>
  <c r="N19" i="20"/>
  <c r="I19" i="20"/>
  <c r="H19" i="20" s="1"/>
  <c r="J19" i="20"/>
  <c r="M19" i="20"/>
  <c r="C19" i="20"/>
  <c r="D19" i="20" s="1"/>
  <c r="P51" i="20"/>
  <c r="Q51" i="20"/>
  <c r="L51" i="20"/>
  <c r="K51" i="20"/>
  <c r="O51" i="20"/>
  <c r="F51" i="20"/>
  <c r="N51" i="20"/>
  <c r="I51" i="20"/>
  <c r="C51" i="20"/>
  <c r="D51" i="20" s="1"/>
  <c r="M51" i="20"/>
  <c r="J51" i="20"/>
  <c r="P83" i="20"/>
  <c r="Q83" i="20"/>
  <c r="L83" i="20"/>
  <c r="K83" i="20"/>
  <c r="F83" i="20"/>
  <c r="O83" i="20"/>
  <c r="C83" i="20"/>
  <c r="D83" i="20" s="1"/>
  <c r="M83" i="20"/>
  <c r="N83" i="20"/>
  <c r="I83" i="20"/>
  <c r="J83" i="20"/>
  <c r="K122" i="20"/>
  <c r="Q122" i="20"/>
  <c r="L122" i="20"/>
  <c r="F122" i="20"/>
  <c r="M122" i="20"/>
  <c r="N122" i="20"/>
  <c r="I122" i="20"/>
  <c r="C122" i="20"/>
  <c r="D122" i="20" s="1"/>
  <c r="J122" i="20"/>
  <c r="L109" i="20"/>
  <c r="K109" i="20"/>
  <c r="Q109" i="20"/>
  <c r="C109" i="20"/>
  <c r="D109" i="20" s="1"/>
  <c r="M109" i="20"/>
  <c r="J109" i="20"/>
  <c r="I109" i="20"/>
  <c r="N109" i="20"/>
  <c r="F109" i="20"/>
  <c r="K141" i="20"/>
  <c r="Q141" i="20"/>
  <c r="N141" i="20"/>
  <c r="I141" i="20"/>
  <c r="F141" i="20"/>
  <c r="M141" i="20"/>
  <c r="J141" i="20"/>
  <c r="L141" i="20"/>
  <c r="C141" i="20"/>
  <c r="D141" i="20" s="1"/>
  <c r="K170" i="20"/>
  <c r="Q170" i="20"/>
  <c r="C170" i="20"/>
  <c r="D170" i="20" s="1"/>
  <c r="M170" i="20"/>
  <c r="J170" i="20"/>
  <c r="L170" i="20"/>
  <c r="N170" i="20"/>
  <c r="I170" i="20"/>
  <c r="F170" i="20"/>
  <c r="K202" i="20"/>
  <c r="Q202" i="20"/>
  <c r="C202" i="20"/>
  <c r="D202" i="20" s="1"/>
  <c r="M202" i="20"/>
  <c r="J202" i="20"/>
  <c r="F202" i="20"/>
  <c r="I202" i="20"/>
  <c r="E202" i="20" s="1"/>
  <c r="N202" i="20"/>
  <c r="L202" i="20"/>
  <c r="K234" i="20"/>
  <c r="Q234" i="20"/>
  <c r="C234" i="20"/>
  <c r="D234" i="20" s="1"/>
  <c r="M234" i="20"/>
  <c r="J234" i="20"/>
  <c r="L234" i="20"/>
  <c r="N234" i="20"/>
  <c r="I234" i="20"/>
  <c r="E234" i="20" s="1"/>
  <c r="F234" i="20"/>
  <c r="K266" i="20"/>
  <c r="Q266" i="20"/>
  <c r="I266" i="20"/>
  <c r="E266" i="20" s="1"/>
  <c r="N266" i="20"/>
  <c r="C266" i="20"/>
  <c r="D266" i="20" s="1"/>
  <c r="F266" i="20"/>
  <c r="J266" i="20"/>
  <c r="L266" i="20"/>
  <c r="M266" i="20"/>
  <c r="K187" i="20"/>
  <c r="Q187" i="20"/>
  <c r="J187" i="20"/>
  <c r="L187" i="20"/>
  <c r="M187" i="20"/>
  <c r="N187" i="20"/>
  <c r="C187" i="20"/>
  <c r="D187" i="20" s="1"/>
  <c r="F187" i="20"/>
  <c r="I187" i="20"/>
  <c r="E187" i="20" s="1"/>
  <c r="K219" i="20"/>
  <c r="Q219" i="20"/>
  <c r="J219" i="20"/>
  <c r="L219" i="20"/>
  <c r="M219" i="20"/>
  <c r="I219" i="20"/>
  <c r="E219" i="20" s="1"/>
  <c r="F219" i="20"/>
  <c r="C219" i="20"/>
  <c r="D219" i="20" s="1"/>
  <c r="N219" i="20"/>
  <c r="K320" i="20"/>
  <c r="Q320" i="20"/>
  <c r="I320" i="20"/>
  <c r="E320" i="20" s="1"/>
  <c r="N320" i="20"/>
  <c r="F320" i="20"/>
  <c r="M320" i="20"/>
  <c r="L320" i="20"/>
  <c r="C320" i="20"/>
  <c r="D320" i="20" s="1"/>
  <c r="J320" i="20"/>
  <c r="K322" i="20"/>
  <c r="Q322" i="20"/>
  <c r="N322" i="20"/>
  <c r="F322" i="20"/>
  <c r="M322" i="20"/>
  <c r="C322" i="20"/>
  <c r="D322" i="20" s="1"/>
  <c r="L322" i="20"/>
  <c r="I322" i="20"/>
  <c r="E322" i="20" s="1"/>
  <c r="J322" i="20"/>
  <c r="K307" i="20"/>
  <c r="Q307" i="20"/>
  <c r="L307" i="20"/>
  <c r="F307" i="20"/>
  <c r="C307" i="20"/>
  <c r="D307" i="20" s="1"/>
  <c r="M307" i="20"/>
  <c r="N307" i="20"/>
  <c r="I307" i="20"/>
  <c r="E307" i="20" s="1"/>
  <c r="J307" i="20"/>
  <c r="K294" i="20"/>
  <c r="Q294" i="20"/>
  <c r="N294" i="20"/>
  <c r="I294" i="20"/>
  <c r="E294" i="20" s="1"/>
  <c r="M294" i="20"/>
  <c r="J294" i="20"/>
  <c r="L294" i="20"/>
  <c r="F294" i="20"/>
  <c r="C294" i="20"/>
  <c r="D294" i="20" s="1"/>
  <c r="K331" i="20"/>
  <c r="Q331" i="20"/>
  <c r="L331" i="20"/>
  <c r="J331" i="20"/>
  <c r="F331" i="20"/>
  <c r="M331" i="20"/>
  <c r="N331" i="20"/>
  <c r="C331" i="20"/>
  <c r="D331" i="20" s="1"/>
  <c r="I331" i="20"/>
  <c r="E331" i="20" s="1"/>
  <c r="K332" i="20"/>
  <c r="Q332" i="20"/>
  <c r="N332" i="20"/>
  <c r="L332" i="20"/>
  <c r="I332" i="20"/>
  <c r="E332" i="20" s="1"/>
  <c r="J332" i="20"/>
  <c r="F332" i="20"/>
  <c r="M332" i="20"/>
  <c r="C332" i="20"/>
  <c r="D332" i="20" s="1"/>
  <c r="K375" i="20"/>
  <c r="Q375" i="20"/>
  <c r="L375" i="20"/>
  <c r="C375" i="20"/>
  <c r="D375" i="20" s="1"/>
  <c r="F375" i="20"/>
  <c r="M375" i="20"/>
  <c r="N375" i="20"/>
  <c r="I375" i="20"/>
  <c r="E375" i="20" s="1"/>
  <c r="J375" i="20"/>
  <c r="K399" i="20"/>
  <c r="Q399" i="20"/>
  <c r="L399" i="20"/>
  <c r="C399" i="20"/>
  <c r="D399" i="20" s="1"/>
  <c r="F399" i="20"/>
  <c r="M399" i="20"/>
  <c r="J399" i="20"/>
  <c r="N399" i="20"/>
  <c r="I399" i="20"/>
  <c r="E399" i="20" s="1"/>
  <c r="K401" i="20"/>
  <c r="Q401" i="20"/>
  <c r="M401" i="20"/>
  <c r="N401" i="20"/>
  <c r="I401" i="20"/>
  <c r="E401" i="20" s="1"/>
  <c r="F401" i="20"/>
  <c r="J401" i="20"/>
  <c r="L401" i="20"/>
  <c r="C401" i="20"/>
  <c r="D401" i="20" s="1"/>
  <c r="K158" i="20"/>
  <c r="Q158" i="20"/>
  <c r="L158" i="20"/>
  <c r="N158" i="20"/>
  <c r="M158" i="20"/>
  <c r="F158" i="20"/>
  <c r="I158" i="20"/>
  <c r="C158" i="20"/>
  <c r="D158" i="20" s="1"/>
  <c r="J158" i="20"/>
  <c r="P45" i="20"/>
  <c r="Q45" i="20"/>
  <c r="L45" i="20"/>
  <c r="K45" i="20"/>
  <c r="O45" i="20"/>
  <c r="J45" i="20"/>
  <c r="F45" i="20"/>
  <c r="C45" i="20"/>
  <c r="D45" i="20" s="1"/>
  <c r="M45" i="20"/>
  <c r="N45" i="20"/>
  <c r="I45" i="20"/>
  <c r="P77" i="20"/>
  <c r="Q77" i="20"/>
  <c r="L77" i="20"/>
  <c r="K77" i="20"/>
  <c r="J77" i="20"/>
  <c r="F77" i="20"/>
  <c r="C77" i="20"/>
  <c r="D77" i="20" s="1"/>
  <c r="M77" i="20"/>
  <c r="O77" i="20"/>
  <c r="N77" i="20"/>
  <c r="I77" i="20"/>
  <c r="P98" i="20"/>
  <c r="Q98" i="20"/>
  <c r="L98" i="20"/>
  <c r="K98" i="20"/>
  <c r="M98" i="20"/>
  <c r="J98" i="20"/>
  <c r="I98" i="20"/>
  <c r="F98" i="20"/>
  <c r="O98" i="20"/>
  <c r="C98" i="20"/>
  <c r="D98" i="20" s="1"/>
  <c r="N98" i="20"/>
  <c r="L103" i="20"/>
  <c r="K103" i="20"/>
  <c r="Q103" i="20"/>
  <c r="J103" i="20"/>
  <c r="F103" i="20"/>
  <c r="C103" i="20"/>
  <c r="D103" i="20" s="1"/>
  <c r="M103" i="20"/>
  <c r="N103" i="20"/>
  <c r="I103" i="20"/>
  <c r="K135" i="20"/>
  <c r="Q135" i="20"/>
  <c r="C135" i="20"/>
  <c r="D135" i="20" s="1"/>
  <c r="M135" i="20"/>
  <c r="N135" i="20"/>
  <c r="I135" i="20"/>
  <c r="J135" i="20"/>
  <c r="L135" i="20"/>
  <c r="F135" i="20"/>
  <c r="K164" i="20"/>
  <c r="Q164" i="20"/>
  <c r="L164" i="20"/>
  <c r="F164" i="20"/>
  <c r="C164" i="20"/>
  <c r="D164" i="20" s="1"/>
  <c r="M164" i="20"/>
  <c r="N164" i="20"/>
  <c r="I164" i="20"/>
  <c r="J164" i="20"/>
  <c r="K196" i="20"/>
  <c r="Q196" i="20"/>
  <c r="L196" i="20"/>
  <c r="F196" i="20"/>
  <c r="C196" i="20"/>
  <c r="D196" i="20" s="1"/>
  <c r="M196" i="20"/>
  <c r="N196" i="20"/>
  <c r="I196" i="20"/>
  <c r="E196" i="20" s="1"/>
  <c r="J196" i="20"/>
  <c r="K228" i="20"/>
  <c r="Q228" i="20"/>
  <c r="L228" i="20"/>
  <c r="F228" i="20"/>
  <c r="C228" i="20"/>
  <c r="D228" i="20" s="1"/>
  <c r="M228" i="20"/>
  <c r="N228" i="20"/>
  <c r="I228" i="20"/>
  <c r="E228" i="20" s="1"/>
  <c r="J228" i="20"/>
  <c r="K247" i="20"/>
  <c r="Q247" i="20"/>
  <c r="C247" i="20"/>
  <c r="D247" i="20" s="1"/>
  <c r="J247" i="20"/>
  <c r="M247" i="20"/>
  <c r="N247" i="20"/>
  <c r="I247" i="20"/>
  <c r="E247" i="20" s="1"/>
  <c r="F247" i="20"/>
  <c r="L247" i="20"/>
  <c r="K181" i="20"/>
  <c r="N181" i="20"/>
  <c r="I181" i="20"/>
  <c r="E181" i="20" s="1"/>
  <c r="F181" i="20"/>
  <c r="C181" i="20"/>
  <c r="D181" i="20" s="1"/>
  <c r="Q181" i="20"/>
  <c r="M181" i="20"/>
  <c r="L181" i="20"/>
  <c r="J181" i="20"/>
  <c r="K213" i="20"/>
  <c r="Q213" i="20"/>
  <c r="N213" i="20"/>
  <c r="I213" i="20"/>
  <c r="E213" i="20" s="1"/>
  <c r="F213" i="20"/>
  <c r="C213" i="20"/>
  <c r="D213" i="20" s="1"/>
  <c r="J213" i="20"/>
  <c r="M213" i="20"/>
  <c r="L213" i="20"/>
  <c r="K256" i="20"/>
  <c r="Q256" i="20"/>
  <c r="M256" i="20"/>
  <c r="N256" i="20"/>
  <c r="L256" i="20"/>
  <c r="F256" i="20"/>
  <c r="C256" i="20"/>
  <c r="D256" i="20" s="1"/>
  <c r="J256" i="20"/>
  <c r="I256" i="20"/>
  <c r="E256" i="20" s="1"/>
  <c r="K273" i="20"/>
  <c r="Q273" i="20"/>
  <c r="C273" i="20"/>
  <c r="D273" i="20" s="1"/>
  <c r="M273" i="20"/>
  <c r="J273" i="20"/>
  <c r="L273" i="20"/>
  <c r="N273" i="20"/>
  <c r="F273" i="20"/>
  <c r="I273" i="20"/>
  <c r="E273" i="20" s="1"/>
  <c r="K301" i="20"/>
  <c r="Q301" i="20"/>
  <c r="L301" i="20"/>
  <c r="F301" i="20"/>
  <c r="N301" i="20"/>
  <c r="M301" i="20"/>
  <c r="J301" i="20"/>
  <c r="I301" i="20"/>
  <c r="E301" i="20" s="1"/>
  <c r="C301" i="20"/>
  <c r="D301" i="20" s="1"/>
  <c r="K288" i="20"/>
  <c r="Q288" i="20"/>
  <c r="N288" i="20"/>
  <c r="I288" i="20"/>
  <c r="E288" i="20" s="1"/>
  <c r="F288" i="20"/>
  <c r="C288" i="20"/>
  <c r="D288" i="20" s="1"/>
  <c r="J288" i="20"/>
  <c r="M288" i="20"/>
  <c r="L288" i="20"/>
  <c r="K325" i="20"/>
  <c r="Q325" i="20"/>
  <c r="L325" i="20"/>
  <c r="J325" i="20"/>
  <c r="C325" i="20"/>
  <c r="D325" i="20" s="1"/>
  <c r="I325" i="20"/>
  <c r="E325" i="20" s="1"/>
  <c r="N325" i="20"/>
  <c r="M325" i="20"/>
  <c r="F325" i="20"/>
  <c r="K326" i="20"/>
  <c r="Q326" i="20"/>
  <c r="N326" i="20"/>
  <c r="L326" i="20"/>
  <c r="M326" i="20"/>
  <c r="C326" i="20"/>
  <c r="D326" i="20" s="1"/>
  <c r="J326" i="20"/>
  <c r="I326" i="20"/>
  <c r="E326" i="20" s="1"/>
  <c r="F326" i="20"/>
  <c r="K361" i="20"/>
  <c r="Q361" i="20"/>
  <c r="M361" i="20"/>
  <c r="N361" i="20"/>
  <c r="I361" i="20"/>
  <c r="E361" i="20" s="1"/>
  <c r="J361" i="20"/>
  <c r="F361" i="20"/>
  <c r="C361" i="20"/>
  <c r="D361" i="20" s="1"/>
  <c r="L361" i="20"/>
  <c r="Q367" i="20"/>
  <c r="K367" i="20"/>
  <c r="F367" i="20"/>
  <c r="M367" i="20"/>
  <c r="C367" i="20"/>
  <c r="D367" i="20" s="1"/>
  <c r="I367" i="20"/>
  <c r="E367" i="20" s="1"/>
  <c r="N367" i="20"/>
  <c r="L367" i="20"/>
  <c r="J367" i="20"/>
  <c r="Q389" i="20"/>
  <c r="K389" i="20"/>
  <c r="M389" i="20"/>
  <c r="N389" i="20"/>
  <c r="I389" i="20"/>
  <c r="E389" i="20" s="1"/>
  <c r="J389" i="20"/>
  <c r="L389" i="20"/>
  <c r="F389" i="20"/>
  <c r="C389" i="20"/>
  <c r="D389" i="20" s="1"/>
  <c r="Q239" i="20"/>
  <c r="K239" i="20"/>
  <c r="N239" i="20"/>
  <c r="I239" i="20"/>
  <c r="E239" i="20" s="1"/>
  <c r="F239" i="20"/>
  <c r="C239" i="20"/>
  <c r="D239" i="20" s="1"/>
  <c r="J239" i="20"/>
  <c r="M239" i="20"/>
  <c r="L239" i="20"/>
  <c r="P47" i="20"/>
  <c r="Q47" i="20"/>
  <c r="L47" i="20"/>
  <c r="K47" i="20"/>
  <c r="O47" i="20"/>
  <c r="C47" i="20"/>
  <c r="D47" i="20" s="1"/>
  <c r="M47" i="20"/>
  <c r="N47" i="20"/>
  <c r="I47" i="20"/>
  <c r="J47" i="20"/>
  <c r="F47" i="20"/>
  <c r="K303" i="20"/>
  <c r="Q303" i="20"/>
  <c r="C303" i="20"/>
  <c r="D303" i="20" s="1"/>
  <c r="M303" i="20"/>
  <c r="J303" i="20"/>
  <c r="N303" i="20"/>
  <c r="F303" i="20"/>
  <c r="I303" i="20"/>
  <c r="E303" i="20" s="1"/>
  <c r="L303" i="20"/>
  <c r="P39" i="20"/>
  <c r="Q39" i="20"/>
  <c r="L39" i="20"/>
  <c r="K39" i="20"/>
  <c r="O39" i="20"/>
  <c r="J39" i="20"/>
  <c r="F39" i="20"/>
  <c r="C39" i="20"/>
  <c r="D39" i="20" s="1"/>
  <c r="M39" i="20"/>
  <c r="N39" i="20"/>
  <c r="I39" i="20"/>
  <c r="H39" i="20" s="1"/>
  <c r="P72" i="20"/>
  <c r="Q72" i="20"/>
  <c r="L72" i="20"/>
  <c r="K72" i="20"/>
  <c r="M72" i="20"/>
  <c r="N72" i="20"/>
  <c r="O72" i="20"/>
  <c r="C72" i="20"/>
  <c r="D72" i="20" s="1"/>
  <c r="F72" i="20"/>
  <c r="J72" i="20"/>
  <c r="I72" i="20"/>
  <c r="Q113" i="20"/>
  <c r="K113" i="20"/>
  <c r="J113" i="20"/>
  <c r="L113" i="20"/>
  <c r="F113" i="20"/>
  <c r="C113" i="20"/>
  <c r="D113" i="20" s="1"/>
  <c r="M113" i="20"/>
  <c r="N113" i="20"/>
  <c r="I113" i="20"/>
  <c r="P44" i="20"/>
  <c r="Q44" i="20"/>
  <c r="L44" i="20"/>
  <c r="K44" i="20"/>
  <c r="O44" i="20"/>
  <c r="C44" i="20"/>
  <c r="D44" i="20" s="1"/>
  <c r="N44" i="20"/>
  <c r="M44" i="20"/>
  <c r="J44" i="20"/>
  <c r="F44" i="20"/>
  <c r="I44" i="20"/>
  <c r="Q245" i="20"/>
  <c r="K245" i="20"/>
  <c r="M245" i="20"/>
  <c r="L245" i="20"/>
  <c r="I245" i="20"/>
  <c r="E245" i="20" s="1"/>
  <c r="J245" i="20"/>
  <c r="N245" i="20"/>
  <c r="F245" i="20"/>
  <c r="C245" i="20"/>
  <c r="D245" i="20" s="1"/>
  <c r="K200" i="20"/>
  <c r="Q200" i="20"/>
  <c r="N200" i="20"/>
  <c r="I200" i="20"/>
  <c r="E200" i="20" s="1"/>
  <c r="J200" i="20"/>
  <c r="L200" i="20"/>
  <c r="F200" i="20"/>
  <c r="C200" i="20"/>
  <c r="D200" i="20" s="1"/>
  <c r="M200" i="20"/>
  <c r="K354" i="20"/>
  <c r="Q354" i="20"/>
  <c r="F354" i="20"/>
  <c r="N354" i="20"/>
  <c r="I354" i="20"/>
  <c r="E354" i="20" s="1"/>
  <c r="J354" i="20"/>
  <c r="C354" i="20"/>
  <c r="D354" i="20" s="1"/>
  <c r="M354" i="20"/>
  <c r="L354" i="20"/>
  <c r="R189" i="23"/>
  <c r="M185" i="23"/>
  <c r="R185" i="23"/>
  <c r="O185" i="23"/>
  <c r="P185" i="23"/>
  <c r="O161" i="23"/>
  <c r="Q105" i="23"/>
  <c r="J105" i="23"/>
  <c r="E105" i="23" s="1"/>
  <c r="G105" i="23"/>
  <c r="H105" i="23"/>
  <c r="L508" i="23"/>
  <c r="E281" i="23"/>
  <c r="J281" i="23"/>
  <c r="O281" i="23"/>
  <c r="L393" i="23"/>
  <c r="I96" i="23"/>
  <c r="N96" i="23"/>
  <c r="O96" i="23"/>
  <c r="T96" i="23"/>
  <c r="I324" i="23"/>
  <c r="N324" i="23"/>
  <c r="F75" i="23"/>
  <c r="G75" i="23"/>
  <c r="L75" i="23"/>
  <c r="U63" i="23"/>
  <c r="C63" i="23"/>
  <c r="D63" i="23" s="1"/>
  <c r="H63" i="23"/>
  <c r="I43" i="23"/>
  <c r="R43" i="23"/>
  <c r="H43" i="23"/>
  <c r="I31" i="23"/>
  <c r="R31" i="23"/>
  <c r="S31" i="23"/>
  <c r="I11" i="23"/>
  <c r="N11" i="23"/>
  <c r="O11" i="23"/>
  <c r="T11" i="23"/>
  <c r="G642" i="23"/>
  <c r="L642" i="23"/>
  <c r="Q642" i="23"/>
  <c r="I206" i="23"/>
  <c r="C206" i="23"/>
  <c r="H206" i="23"/>
  <c r="U114" i="23"/>
  <c r="C114" i="23"/>
  <c r="D114" i="23" s="1"/>
  <c r="H114" i="23"/>
  <c r="U70" i="23"/>
  <c r="R70" i="23"/>
  <c r="S70" i="23"/>
  <c r="J38" i="23"/>
  <c r="E38" i="23" s="1"/>
  <c r="K38" i="23"/>
  <c r="P38" i="23"/>
  <c r="I6" i="23"/>
  <c r="C6" i="23"/>
  <c r="D6" i="23" s="1"/>
  <c r="H6" i="23"/>
  <c r="P22" i="20"/>
  <c r="Q22" i="20"/>
  <c r="L22" i="20"/>
  <c r="M22" i="20"/>
  <c r="F22" i="20"/>
  <c r="I22" i="20"/>
  <c r="H22" i="20" s="1"/>
  <c r="J22" i="20"/>
  <c r="K22" i="20"/>
  <c r="C22" i="20"/>
  <c r="D22" i="20" s="1"/>
  <c r="N22" i="20"/>
  <c r="O22" i="20"/>
  <c r="Q222" i="20"/>
  <c r="K222" i="20"/>
  <c r="L222" i="20"/>
  <c r="F222" i="20"/>
  <c r="C222" i="20"/>
  <c r="D222" i="20" s="1"/>
  <c r="I222" i="20"/>
  <c r="E222" i="20" s="1"/>
  <c r="N222" i="20"/>
  <c r="M222" i="20"/>
  <c r="J222" i="20"/>
  <c r="Q295" i="20"/>
  <c r="K295" i="20"/>
  <c r="L295" i="20"/>
  <c r="F295" i="20"/>
  <c r="N295" i="20"/>
  <c r="I295" i="20"/>
  <c r="E295" i="20" s="1"/>
  <c r="C295" i="20"/>
  <c r="D295" i="20" s="1"/>
  <c r="J295" i="20"/>
  <c r="M295" i="20"/>
  <c r="Q377" i="20"/>
  <c r="K377" i="20"/>
  <c r="C377" i="20"/>
  <c r="D377" i="20" s="1"/>
  <c r="F377" i="20"/>
  <c r="M377" i="20"/>
  <c r="N377" i="20"/>
  <c r="I377" i="20"/>
  <c r="E377" i="20" s="1"/>
  <c r="J377" i="20"/>
  <c r="L377" i="20"/>
  <c r="P32" i="20"/>
  <c r="Q32" i="20"/>
  <c r="L32" i="20"/>
  <c r="I32" i="20"/>
  <c r="H32" i="20" s="1"/>
  <c r="J32" i="20"/>
  <c r="C32" i="20"/>
  <c r="D32" i="20" s="1"/>
  <c r="K32" i="20"/>
  <c r="F32" i="20"/>
  <c r="M32" i="20"/>
  <c r="O32" i="20"/>
  <c r="N32" i="20"/>
  <c r="P90" i="20"/>
  <c r="Q90" i="20"/>
  <c r="L90" i="20"/>
  <c r="K90" i="20"/>
  <c r="O90" i="20"/>
  <c r="I90" i="20"/>
  <c r="J90" i="20"/>
  <c r="N90" i="20"/>
  <c r="M90" i="20"/>
  <c r="C90" i="20"/>
  <c r="D90" i="20" s="1"/>
  <c r="F90" i="20"/>
  <c r="L106" i="20"/>
  <c r="Q106" i="20"/>
  <c r="K106" i="20"/>
  <c r="C106" i="20"/>
  <c r="D106" i="20" s="1"/>
  <c r="N106" i="20"/>
  <c r="M106" i="20"/>
  <c r="J106" i="20"/>
  <c r="I106" i="20"/>
  <c r="F106" i="20"/>
  <c r="K230" i="20"/>
  <c r="Q230" i="20"/>
  <c r="C230" i="20"/>
  <c r="D230" i="20" s="1"/>
  <c r="I230" i="20"/>
  <c r="E230" i="20" s="1"/>
  <c r="N230" i="20"/>
  <c r="M230" i="20"/>
  <c r="J230" i="20"/>
  <c r="L230" i="20"/>
  <c r="F230" i="20"/>
  <c r="K264" i="20"/>
  <c r="Q264" i="20"/>
  <c r="I264" i="20"/>
  <c r="E264" i="20" s="1"/>
  <c r="J264" i="20"/>
  <c r="C264" i="20"/>
  <c r="D264" i="20" s="1"/>
  <c r="L264" i="20"/>
  <c r="N264" i="20"/>
  <c r="F264" i="20"/>
  <c r="M264" i="20"/>
  <c r="K327" i="20"/>
  <c r="Q327" i="20"/>
  <c r="F327" i="20"/>
  <c r="I327" i="20"/>
  <c r="E327" i="20" s="1"/>
  <c r="N327" i="20"/>
  <c r="C327" i="20"/>
  <c r="D327" i="20" s="1"/>
  <c r="J327" i="20"/>
  <c r="M327" i="20"/>
  <c r="L327" i="20"/>
  <c r="K393" i="20"/>
  <c r="Q393" i="20"/>
  <c r="M393" i="20"/>
  <c r="N393" i="20"/>
  <c r="I393" i="20"/>
  <c r="E393" i="20" s="1"/>
  <c r="J393" i="20"/>
  <c r="L393" i="20"/>
  <c r="F393" i="20"/>
  <c r="C393" i="20"/>
  <c r="D393" i="20" s="1"/>
  <c r="P87" i="20"/>
  <c r="Q87" i="20"/>
  <c r="L87" i="20"/>
  <c r="K87" i="20"/>
  <c r="O87" i="20"/>
  <c r="I87" i="20"/>
  <c r="N87" i="20"/>
  <c r="C87" i="20"/>
  <c r="D87" i="20" s="1"/>
  <c r="F87" i="20"/>
  <c r="J87" i="20"/>
  <c r="M87" i="20"/>
  <c r="Q190" i="20"/>
  <c r="K190" i="20"/>
  <c r="L190" i="20"/>
  <c r="F190" i="20"/>
  <c r="C190" i="20"/>
  <c r="D190" i="20" s="1"/>
  <c r="I190" i="20"/>
  <c r="E190" i="20" s="1"/>
  <c r="N190" i="20"/>
  <c r="M190" i="20"/>
  <c r="J190" i="20"/>
  <c r="P96" i="20"/>
  <c r="Q96" i="20"/>
  <c r="L96" i="20"/>
  <c r="K96" i="20"/>
  <c r="N96" i="20"/>
  <c r="O96" i="20"/>
  <c r="M96" i="20"/>
  <c r="J96" i="20"/>
  <c r="I96" i="20"/>
  <c r="F96" i="20"/>
  <c r="C96" i="20"/>
  <c r="D96" i="20" s="1"/>
  <c r="Q112" i="20"/>
  <c r="L112" i="20"/>
  <c r="F112" i="20"/>
  <c r="C112" i="20"/>
  <c r="D112" i="20" s="1"/>
  <c r="M112" i="20"/>
  <c r="N112" i="20"/>
  <c r="K112" i="20"/>
  <c r="I112" i="20"/>
  <c r="J112" i="20"/>
  <c r="P34" i="20"/>
  <c r="Q34" i="20"/>
  <c r="L34" i="20"/>
  <c r="K34" i="20"/>
  <c r="I34" i="20"/>
  <c r="H34" i="20" s="1"/>
  <c r="N34" i="20"/>
  <c r="O34" i="20"/>
  <c r="J34" i="20"/>
  <c r="M34" i="20"/>
  <c r="C34" i="20"/>
  <c r="D34" i="20" s="1"/>
  <c r="F34" i="20"/>
  <c r="P14" i="20"/>
  <c r="Q14" i="20"/>
  <c r="L14" i="20"/>
  <c r="M14" i="20"/>
  <c r="N14" i="20"/>
  <c r="K14" i="20"/>
  <c r="C14" i="20"/>
  <c r="D14" i="20" s="1"/>
  <c r="O14" i="20"/>
  <c r="I14" i="20"/>
  <c r="H14" i="20" s="1"/>
  <c r="F14" i="20"/>
  <c r="J14" i="20"/>
  <c r="P60" i="20"/>
  <c r="Q60" i="20"/>
  <c r="L60" i="20"/>
  <c r="K60" i="20"/>
  <c r="M60" i="20"/>
  <c r="J60" i="20"/>
  <c r="O60" i="20"/>
  <c r="C60" i="20"/>
  <c r="D60" i="20" s="1"/>
  <c r="I60" i="20"/>
  <c r="N60" i="20"/>
  <c r="F60" i="20"/>
  <c r="K144" i="20"/>
  <c r="Q144" i="20"/>
  <c r="L144" i="20"/>
  <c r="F144" i="20"/>
  <c r="N144" i="20"/>
  <c r="M144" i="20"/>
  <c r="J144" i="20"/>
  <c r="I144" i="20"/>
  <c r="C144" i="20"/>
  <c r="D144" i="20" s="1"/>
  <c r="P89" i="20"/>
  <c r="Q89" i="20"/>
  <c r="L89" i="20"/>
  <c r="K89" i="20"/>
  <c r="O89" i="20"/>
  <c r="I89" i="20"/>
  <c r="J89" i="20"/>
  <c r="C89" i="20"/>
  <c r="D89" i="20" s="1"/>
  <c r="F89" i="20"/>
  <c r="N89" i="20"/>
  <c r="M89" i="20"/>
  <c r="Q174" i="20"/>
  <c r="K174" i="20"/>
  <c r="N174" i="20"/>
  <c r="M174" i="20"/>
  <c r="J174" i="20"/>
  <c r="L174" i="20"/>
  <c r="F174" i="20"/>
  <c r="C174" i="20"/>
  <c r="D174" i="20" s="1"/>
  <c r="I174" i="20"/>
  <c r="Q191" i="20"/>
  <c r="K191" i="20"/>
  <c r="F191" i="20"/>
  <c r="C191" i="20"/>
  <c r="D191" i="20" s="1"/>
  <c r="N191" i="20"/>
  <c r="I191" i="20"/>
  <c r="E191" i="20" s="1"/>
  <c r="M191" i="20"/>
  <c r="L191" i="20"/>
  <c r="J191" i="20"/>
  <c r="Q311" i="20"/>
  <c r="K311" i="20"/>
  <c r="N311" i="20"/>
  <c r="I311" i="20"/>
  <c r="E311" i="20" s="1"/>
  <c r="L311" i="20"/>
  <c r="F311" i="20"/>
  <c r="J311" i="20"/>
  <c r="M311" i="20"/>
  <c r="C311" i="20"/>
  <c r="D311" i="20" s="1"/>
  <c r="Q349" i="20"/>
  <c r="K349" i="20"/>
  <c r="C349" i="20"/>
  <c r="D349" i="20" s="1"/>
  <c r="I349" i="20"/>
  <c r="E349" i="20" s="1"/>
  <c r="N349" i="20"/>
  <c r="L349" i="20"/>
  <c r="J349" i="20"/>
  <c r="F349" i="20"/>
  <c r="M349" i="20"/>
  <c r="P82" i="20"/>
  <c r="Q82" i="20"/>
  <c r="L82" i="20"/>
  <c r="K82" i="20"/>
  <c r="O82" i="20"/>
  <c r="C82" i="20"/>
  <c r="D82" i="20" s="1"/>
  <c r="J82" i="20"/>
  <c r="M82" i="20"/>
  <c r="F82" i="20"/>
  <c r="I82" i="20"/>
  <c r="N82" i="20"/>
  <c r="K134" i="20"/>
  <c r="Q134" i="20"/>
  <c r="C134" i="20"/>
  <c r="D134" i="20" s="1"/>
  <c r="M134" i="20"/>
  <c r="J134" i="20"/>
  <c r="I134" i="20"/>
  <c r="F134" i="20"/>
  <c r="L134" i="20"/>
  <c r="N134" i="20"/>
  <c r="Q379" i="20"/>
  <c r="K379" i="20"/>
  <c r="L379" i="20"/>
  <c r="C379" i="20"/>
  <c r="D379" i="20" s="1"/>
  <c r="N379" i="20"/>
  <c r="I379" i="20"/>
  <c r="E379" i="20" s="1"/>
  <c r="M379" i="20"/>
  <c r="F379" i="20"/>
  <c r="J379" i="20"/>
  <c r="P11" i="20"/>
  <c r="Q11" i="20"/>
  <c r="L11" i="20"/>
  <c r="K11" i="20"/>
  <c r="O11" i="20"/>
  <c r="C11" i="20"/>
  <c r="D11" i="20" s="1"/>
  <c r="F11" i="20"/>
  <c r="M11" i="20"/>
  <c r="J11" i="20"/>
  <c r="I11" i="20"/>
  <c r="H11" i="20" s="1"/>
  <c r="N11" i="20"/>
  <c r="P2" i="20"/>
  <c r="Q2" i="20"/>
  <c r="F2" i="20"/>
  <c r="L2" i="20"/>
  <c r="O2" i="20"/>
  <c r="I2" i="20"/>
  <c r="H2" i="20" s="1"/>
  <c r="K2" i="20"/>
  <c r="C2" i="20"/>
  <c r="D2" i="20" s="1"/>
  <c r="N2" i="20"/>
  <c r="J2" i="20"/>
  <c r="M2" i="20"/>
  <c r="P28" i="20"/>
  <c r="Q28" i="20"/>
  <c r="L28" i="20"/>
  <c r="K28" i="20"/>
  <c r="C28" i="20"/>
  <c r="D28" i="20" s="1"/>
  <c r="N28" i="20"/>
  <c r="O28" i="20"/>
  <c r="M28" i="20"/>
  <c r="J28" i="20"/>
  <c r="I28" i="20"/>
  <c r="H28" i="20" s="1"/>
  <c r="F28" i="20"/>
  <c r="P78" i="20"/>
  <c r="Q78" i="20"/>
  <c r="L78" i="20"/>
  <c r="K78" i="20"/>
  <c r="O78" i="20"/>
  <c r="C78" i="20"/>
  <c r="D78" i="20" s="1"/>
  <c r="F78" i="20"/>
  <c r="M78" i="20"/>
  <c r="N78" i="20"/>
  <c r="J78" i="20"/>
  <c r="I78" i="20"/>
  <c r="P63" i="20"/>
  <c r="Q63" i="20"/>
  <c r="L63" i="20"/>
  <c r="K63" i="20"/>
  <c r="O63" i="20"/>
  <c r="C63" i="20"/>
  <c r="D63" i="20" s="1"/>
  <c r="M63" i="20"/>
  <c r="N63" i="20"/>
  <c r="I63" i="20"/>
  <c r="J63" i="20"/>
  <c r="F63" i="20"/>
  <c r="K153" i="20"/>
  <c r="Q153" i="20"/>
  <c r="F153" i="20"/>
  <c r="C153" i="20"/>
  <c r="D153" i="20" s="1"/>
  <c r="M153" i="20"/>
  <c r="N153" i="20"/>
  <c r="I153" i="20"/>
  <c r="J153" i="20"/>
  <c r="L153" i="20"/>
  <c r="K167" i="20"/>
  <c r="Q167" i="20"/>
  <c r="M167" i="20"/>
  <c r="J167" i="20"/>
  <c r="L167" i="20"/>
  <c r="N167" i="20"/>
  <c r="F167" i="20"/>
  <c r="I167" i="20"/>
  <c r="C167" i="20"/>
  <c r="D167" i="20" s="1"/>
  <c r="K287" i="20"/>
  <c r="Q287" i="20"/>
  <c r="J287" i="20"/>
  <c r="C287" i="20"/>
  <c r="D287" i="20" s="1"/>
  <c r="M287" i="20"/>
  <c r="L287" i="20"/>
  <c r="N287" i="20"/>
  <c r="F287" i="20"/>
  <c r="I287" i="20"/>
  <c r="E287" i="20" s="1"/>
  <c r="K344" i="20"/>
  <c r="Q344" i="20"/>
  <c r="I344" i="20"/>
  <c r="E344" i="20" s="1"/>
  <c r="J344" i="20"/>
  <c r="F344" i="20"/>
  <c r="N344" i="20"/>
  <c r="M344" i="20"/>
  <c r="L344" i="20"/>
  <c r="C344" i="20"/>
  <c r="D344" i="20" s="1"/>
  <c r="L110" i="20"/>
  <c r="K110" i="20"/>
  <c r="Q110" i="20"/>
  <c r="C110" i="20"/>
  <c r="D110" i="20" s="1"/>
  <c r="J110" i="20"/>
  <c r="M110" i="20"/>
  <c r="F110" i="20"/>
  <c r="I110" i="20"/>
  <c r="N110" i="20"/>
  <c r="P33" i="20"/>
  <c r="Q33" i="20"/>
  <c r="L33" i="20"/>
  <c r="K33" i="20"/>
  <c r="O33" i="20"/>
  <c r="N33" i="20"/>
  <c r="I33" i="20"/>
  <c r="H33" i="20" s="1"/>
  <c r="J33" i="20"/>
  <c r="F33" i="20"/>
  <c r="C33" i="20"/>
  <c r="D33" i="20" s="1"/>
  <c r="M33" i="20"/>
  <c r="P65" i="20"/>
  <c r="Q65" i="20"/>
  <c r="L65" i="20"/>
  <c r="K65" i="20"/>
  <c r="O65" i="20"/>
  <c r="N65" i="20"/>
  <c r="I65" i="20"/>
  <c r="J65" i="20"/>
  <c r="F65" i="20"/>
  <c r="C65" i="20"/>
  <c r="D65" i="20" s="1"/>
  <c r="M65" i="20"/>
  <c r="K132" i="20"/>
  <c r="Q132" i="20"/>
  <c r="I132" i="20"/>
  <c r="N132" i="20"/>
  <c r="L132" i="20"/>
  <c r="J132" i="20"/>
  <c r="C132" i="20"/>
  <c r="D132" i="20" s="1"/>
  <c r="F132" i="20"/>
  <c r="M132" i="20"/>
  <c r="Q254" i="20"/>
  <c r="K254" i="20"/>
  <c r="L254" i="20"/>
  <c r="F254" i="20"/>
  <c r="C254" i="20"/>
  <c r="D254" i="20" s="1"/>
  <c r="M254" i="20"/>
  <c r="N254" i="20"/>
  <c r="I254" i="20"/>
  <c r="E254" i="20" s="1"/>
  <c r="J254" i="20"/>
  <c r="K123" i="20"/>
  <c r="Q123" i="20"/>
  <c r="C123" i="20"/>
  <c r="D123" i="20" s="1"/>
  <c r="M123" i="20"/>
  <c r="N123" i="20"/>
  <c r="I123" i="20"/>
  <c r="J123" i="20"/>
  <c r="L123" i="20"/>
  <c r="F123" i="20"/>
  <c r="K155" i="20"/>
  <c r="Q155" i="20"/>
  <c r="C155" i="20"/>
  <c r="D155" i="20" s="1"/>
  <c r="M155" i="20"/>
  <c r="N155" i="20"/>
  <c r="I155" i="20"/>
  <c r="J155" i="20"/>
  <c r="L155" i="20"/>
  <c r="F155" i="20"/>
  <c r="K184" i="20"/>
  <c r="Q184" i="20"/>
  <c r="L184" i="20"/>
  <c r="F184" i="20"/>
  <c r="C184" i="20"/>
  <c r="D184" i="20" s="1"/>
  <c r="M184" i="20"/>
  <c r="N184" i="20"/>
  <c r="I184" i="20"/>
  <c r="E184" i="20" s="1"/>
  <c r="J184" i="20"/>
  <c r="K216" i="20"/>
  <c r="Q216" i="20"/>
  <c r="L216" i="20"/>
  <c r="F216" i="20"/>
  <c r="C216" i="20"/>
  <c r="D216" i="20" s="1"/>
  <c r="M216" i="20"/>
  <c r="N216" i="20"/>
  <c r="I216" i="20"/>
  <c r="E216" i="20" s="1"/>
  <c r="J216" i="20"/>
  <c r="K252" i="20"/>
  <c r="Q252" i="20"/>
  <c r="M252" i="20"/>
  <c r="J252" i="20"/>
  <c r="I252" i="20"/>
  <c r="E252" i="20" s="1"/>
  <c r="F252" i="20"/>
  <c r="L252" i="20"/>
  <c r="N252" i="20"/>
  <c r="C252" i="20"/>
  <c r="D252" i="20" s="1"/>
  <c r="K169" i="20"/>
  <c r="Q169" i="20"/>
  <c r="N169" i="20"/>
  <c r="I169" i="20"/>
  <c r="J169" i="20"/>
  <c r="L169" i="20"/>
  <c r="F169" i="20"/>
  <c r="C169" i="20"/>
  <c r="D169" i="20" s="1"/>
  <c r="M169" i="20"/>
  <c r="K201" i="20"/>
  <c r="Q201" i="20"/>
  <c r="N201" i="20"/>
  <c r="I201" i="20"/>
  <c r="E201" i="20" s="1"/>
  <c r="J201" i="20"/>
  <c r="L201" i="20"/>
  <c r="F201" i="20"/>
  <c r="C201" i="20"/>
  <c r="D201" i="20" s="1"/>
  <c r="M201" i="20"/>
  <c r="K233" i="20"/>
  <c r="Q233" i="20"/>
  <c r="N233" i="20"/>
  <c r="I233" i="20"/>
  <c r="E233" i="20" s="1"/>
  <c r="J233" i="20"/>
  <c r="L233" i="20"/>
  <c r="F233" i="20"/>
  <c r="C233" i="20"/>
  <c r="D233" i="20" s="1"/>
  <c r="M233" i="20"/>
  <c r="Q261" i="20"/>
  <c r="K261" i="20"/>
  <c r="C261" i="20"/>
  <c r="D261" i="20" s="1"/>
  <c r="M261" i="20"/>
  <c r="N261" i="20"/>
  <c r="I261" i="20"/>
  <c r="E261" i="20" s="1"/>
  <c r="J261" i="20"/>
  <c r="L261" i="20"/>
  <c r="F261" i="20"/>
  <c r="Q289" i="20"/>
  <c r="K289" i="20"/>
  <c r="L289" i="20"/>
  <c r="F289" i="20"/>
  <c r="C289" i="20"/>
  <c r="D289" i="20" s="1"/>
  <c r="M289" i="20"/>
  <c r="N289" i="20"/>
  <c r="I289" i="20"/>
  <c r="E289" i="20" s="1"/>
  <c r="J289" i="20"/>
  <c r="Q319" i="20"/>
  <c r="K319" i="20"/>
  <c r="C319" i="20"/>
  <c r="D319" i="20" s="1"/>
  <c r="I319" i="20"/>
  <c r="E319" i="20" s="1"/>
  <c r="N319" i="20"/>
  <c r="F319" i="20"/>
  <c r="J319" i="20"/>
  <c r="L319" i="20"/>
  <c r="M319" i="20"/>
  <c r="Q308" i="20"/>
  <c r="K308" i="20"/>
  <c r="N308" i="20"/>
  <c r="I308" i="20"/>
  <c r="E308" i="20" s="1"/>
  <c r="J308" i="20"/>
  <c r="L308" i="20"/>
  <c r="F308" i="20"/>
  <c r="C308" i="20"/>
  <c r="D308" i="20" s="1"/>
  <c r="M308" i="20"/>
  <c r="Q345" i="20"/>
  <c r="K345" i="20"/>
  <c r="L345" i="20"/>
  <c r="J345" i="20"/>
  <c r="F345" i="20"/>
  <c r="M345" i="20"/>
  <c r="C345" i="20"/>
  <c r="D345" i="20" s="1"/>
  <c r="I345" i="20"/>
  <c r="E345" i="20" s="1"/>
  <c r="N345" i="20"/>
  <c r="Q346" i="20"/>
  <c r="K346" i="20"/>
  <c r="N346" i="20"/>
  <c r="L346" i="20"/>
  <c r="J346" i="20"/>
  <c r="F346" i="20"/>
  <c r="M346" i="20"/>
  <c r="C346" i="20"/>
  <c r="D346" i="20" s="1"/>
  <c r="I346" i="20"/>
  <c r="E346" i="20" s="1"/>
  <c r="Q368" i="20"/>
  <c r="K368" i="20"/>
  <c r="N368" i="20"/>
  <c r="I368" i="20"/>
  <c r="E368" i="20" s="1"/>
  <c r="J368" i="20"/>
  <c r="L368" i="20"/>
  <c r="C368" i="20"/>
  <c r="D368" i="20" s="1"/>
  <c r="F368" i="20"/>
  <c r="M368" i="20"/>
  <c r="Q398" i="20"/>
  <c r="K398" i="20"/>
  <c r="F398" i="20"/>
  <c r="M398" i="20"/>
  <c r="N398" i="20"/>
  <c r="I398" i="20"/>
  <c r="E398" i="20" s="1"/>
  <c r="J398" i="20"/>
  <c r="L398" i="20"/>
  <c r="C398" i="20"/>
  <c r="D398" i="20" s="1"/>
  <c r="Q396" i="20"/>
  <c r="K396" i="20"/>
  <c r="M396" i="20"/>
  <c r="C396" i="20"/>
  <c r="D396" i="20" s="1"/>
  <c r="I396" i="20"/>
  <c r="E396" i="20" s="1"/>
  <c r="N396" i="20"/>
  <c r="L396" i="20"/>
  <c r="J396" i="20"/>
  <c r="F396" i="20"/>
  <c r="P27" i="20"/>
  <c r="Q27" i="20"/>
  <c r="L27" i="20"/>
  <c r="N27" i="20"/>
  <c r="I27" i="20"/>
  <c r="H27" i="20" s="1"/>
  <c r="J27" i="20"/>
  <c r="K27" i="20"/>
  <c r="F27" i="20"/>
  <c r="O27" i="20"/>
  <c r="C27" i="20"/>
  <c r="D27" i="20" s="1"/>
  <c r="M27" i="20"/>
  <c r="P59" i="20"/>
  <c r="Q59" i="20"/>
  <c r="L59" i="20"/>
  <c r="N59" i="20"/>
  <c r="I59" i="20"/>
  <c r="J59" i="20"/>
  <c r="K59" i="20"/>
  <c r="F59" i="20"/>
  <c r="C59" i="20"/>
  <c r="D59" i="20" s="1"/>
  <c r="M59" i="20"/>
  <c r="O59" i="20"/>
  <c r="L108" i="20"/>
  <c r="Q108" i="20"/>
  <c r="K108" i="20"/>
  <c r="I108" i="20"/>
  <c r="J108" i="20"/>
  <c r="F108" i="20"/>
  <c r="N108" i="20"/>
  <c r="C108" i="20"/>
  <c r="D108" i="20" s="1"/>
  <c r="M108" i="20"/>
  <c r="K154" i="20"/>
  <c r="C154" i="20"/>
  <c r="D154" i="20" s="1"/>
  <c r="Q154" i="20"/>
  <c r="I154" i="20"/>
  <c r="J154" i="20"/>
  <c r="L154" i="20"/>
  <c r="M154" i="20"/>
  <c r="N154" i="20"/>
  <c r="F154" i="20"/>
  <c r="K117" i="20"/>
  <c r="Q117" i="20"/>
  <c r="J117" i="20"/>
  <c r="L117" i="20"/>
  <c r="C117" i="20"/>
  <c r="D117" i="20" s="1"/>
  <c r="M117" i="20"/>
  <c r="N117" i="20"/>
  <c r="F117" i="20"/>
  <c r="I117" i="20"/>
  <c r="K149" i="20"/>
  <c r="Q149" i="20"/>
  <c r="J149" i="20"/>
  <c r="L149" i="20"/>
  <c r="C149" i="20"/>
  <c r="D149" i="20" s="1"/>
  <c r="M149" i="20"/>
  <c r="I149" i="20"/>
  <c r="F149" i="20"/>
  <c r="N149" i="20"/>
  <c r="K178" i="20"/>
  <c r="Q178" i="20"/>
  <c r="N178" i="20"/>
  <c r="I178" i="20"/>
  <c r="E178" i="20" s="1"/>
  <c r="L178" i="20"/>
  <c r="F178" i="20"/>
  <c r="C178" i="20"/>
  <c r="D178" i="20" s="1"/>
  <c r="J178" i="20"/>
  <c r="M178" i="20"/>
  <c r="K210" i="20"/>
  <c r="Q210" i="20"/>
  <c r="N210" i="20"/>
  <c r="I210" i="20"/>
  <c r="E210" i="20" s="1"/>
  <c r="L210" i="20"/>
  <c r="F210" i="20"/>
  <c r="M210" i="20"/>
  <c r="C210" i="20"/>
  <c r="D210" i="20" s="1"/>
  <c r="J210" i="20"/>
  <c r="K242" i="20"/>
  <c r="Q242" i="20"/>
  <c r="J242" i="20"/>
  <c r="L242" i="20"/>
  <c r="M242" i="20"/>
  <c r="N242" i="20"/>
  <c r="I242" i="20"/>
  <c r="E242" i="20" s="1"/>
  <c r="C242" i="20"/>
  <c r="D242" i="20" s="1"/>
  <c r="F242" i="20"/>
  <c r="K163" i="20"/>
  <c r="Q163" i="20"/>
  <c r="F163" i="20"/>
  <c r="C163" i="20"/>
  <c r="D163" i="20" s="1"/>
  <c r="N163" i="20"/>
  <c r="I163" i="20"/>
  <c r="L163" i="20"/>
  <c r="M163" i="20"/>
  <c r="J163" i="20"/>
  <c r="K195" i="20"/>
  <c r="Q195" i="20"/>
  <c r="F195" i="20"/>
  <c r="C195" i="20"/>
  <c r="D195" i="20" s="1"/>
  <c r="N195" i="20"/>
  <c r="I195" i="20"/>
  <c r="E195" i="20" s="1"/>
  <c r="J195" i="20"/>
  <c r="M195" i="20"/>
  <c r="L195" i="20"/>
  <c r="K227" i="20"/>
  <c r="Q227" i="20"/>
  <c r="F227" i="20"/>
  <c r="C227" i="20"/>
  <c r="D227" i="20" s="1"/>
  <c r="N227" i="20"/>
  <c r="I227" i="20"/>
  <c r="E227" i="20" s="1"/>
  <c r="L227" i="20"/>
  <c r="J227" i="20"/>
  <c r="M227" i="20"/>
  <c r="K255" i="20"/>
  <c r="Q255" i="20"/>
  <c r="J255" i="20"/>
  <c r="L255" i="20"/>
  <c r="C255" i="20"/>
  <c r="D255" i="20" s="1"/>
  <c r="M255" i="20"/>
  <c r="N255" i="20"/>
  <c r="F255" i="20"/>
  <c r="I255" i="20"/>
  <c r="E255" i="20" s="1"/>
  <c r="K283" i="20"/>
  <c r="Q283" i="20"/>
  <c r="C283" i="20"/>
  <c r="D283" i="20" s="1"/>
  <c r="M283" i="20"/>
  <c r="F283" i="20"/>
  <c r="N283" i="20"/>
  <c r="I283" i="20"/>
  <c r="E283" i="20" s="1"/>
  <c r="J283" i="20"/>
  <c r="L283" i="20"/>
  <c r="K315" i="20"/>
  <c r="Q315" i="20"/>
  <c r="C315" i="20"/>
  <c r="D315" i="20" s="1"/>
  <c r="M315" i="20"/>
  <c r="L315" i="20"/>
  <c r="N315" i="20"/>
  <c r="I315" i="20"/>
  <c r="E315" i="20" s="1"/>
  <c r="F315" i="20"/>
  <c r="J315" i="20"/>
  <c r="K302" i="20"/>
  <c r="Q302" i="20"/>
  <c r="J302" i="20"/>
  <c r="L302" i="20"/>
  <c r="I302" i="20"/>
  <c r="E302" i="20" s="1"/>
  <c r="F302" i="20"/>
  <c r="C302" i="20"/>
  <c r="D302" i="20" s="1"/>
  <c r="N302" i="20"/>
  <c r="M302" i="20"/>
  <c r="K339" i="20"/>
  <c r="Q339" i="20"/>
  <c r="F339" i="20"/>
  <c r="M339" i="20"/>
  <c r="L339" i="20"/>
  <c r="C339" i="20"/>
  <c r="D339" i="20" s="1"/>
  <c r="I339" i="20"/>
  <c r="E339" i="20" s="1"/>
  <c r="N339" i="20"/>
  <c r="J339" i="20"/>
  <c r="K340" i="20"/>
  <c r="Q340" i="20"/>
  <c r="J340" i="20"/>
  <c r="F340" i="20"/>
  <c r="M340" i="20"/>
  <c r="C340" i="20"/>
  <c r="D340" i="20" s="1"/>
  <c r="L340" i="20"/>
  <c r="I340" i="20"/>
  <c r="E340" i="20" s="1"/>
  <c r="N340" i="20"/>
  <c r="K356" i="20"/>
  <c r="Q356" i="20"/>
  <c r="J356" i="20"/>
  <c r="L356" i="20"/>
  <c r="I356" i="20"/>
  <c r="E356" i="20" s="1"/>
  <c r="C356" i="20"/>
  <c r="D356" i="20" s="1"/>
  <c r="F356" i="20"/>
  <c r="N356" i="20"/>
  <c r="M356" i="20"/>
  <c r="K386" i="20"/>
  <c r="Q386" i="20"/>
  <c r="N386" i="20"/>
  <c r="I386" i="20"/>
  <c r="E386" i="20" s="1"/>
  <c r="F386" i="20"/>
  <c r="J386" i="20"/>
  <c r="L386" i="20"/>
  <c r="C386" i="20"/>
  <c r="D386" i="20" s="1"/>
  <c r="M386" i="20"/>
  <c r="K384" i="20"/>
  <c r="Q384" i="20"/>
  <c r="M384" i="20"/>
  <c r="J384" i="20"/>
  <c r="C384" i="20"/>
  <c r="D384" i="20" s="1"/>
  <c r="F384" i="20"/>
  <c r="I384" i="20"/>
  <c r="E384" i="20" s="1"/>
  <c r="L384" i="20"/>
  <c r="N384" i="20"/>
  <c r="P21" i="20"/>
  <c r="Q21" i="20"/>
  <c r="K21" i="20"/>
  <c r="F21" i="20"/>
  <c r="M21" i="20"/>
  <c r="L21" i="20"/>
  <c r="O21" i="20"/>
  <c r="C21" i="20"/>
  <c r="D21" i="20" s="1"/>
  <c r="I21" i="20"/>
  <c r="H21" i="20" s="1"/>
  <c r="N21" i="20"/>
  <c r="J21" i="20"/>
  <c r="P53" i="20"/>
  <c r="Q53" i="20"/>
  <c r="L53" i="20"/>
  <c r="K53" i="20"/>
  <c r="O53" i="20"/>
  <c r="C53" i="20"/>
  <c r="D53" i="20" s="1"/>
  <c r="M53" i="20"/>
  <c r="N53" i="20"/>
  <c r="I53" i="20"/>
  <c r="J53" i="20"/>
  <c r="F53" i="20"/>
  <c r="P85" i="20"/>
  <c r="Q85" i="20"/>
  <c r="L85" i="20"/>
  <c r="K85" i="20"/>
  <c r="O85" i="20"/>
  <c r="M85" i="20"/>
  <c r="J85" i="20"/>
  <c r="I85" i="20"/>
  <c r="N85" i="20"/>
  <c r="C85" i="20"/>
  <c r="D85" i="20" s="1"/>
  <c r="F85" i="20"/>
  <c r="K130" i="20"/>
  <c r="Q130" i="20"/>
  <c r="L130" i="20"/>
  <c r="F130" i="20"/>
  <c r="C130" i="20"/>
  <c r="D130" i="20" s="1"/>
  <c r="M130" i="20"/>
  <c r="N130" i="20"/>
  <c r="I130" i="20"/>
  <c r="J130" i="20"/>
  <c r="L111" i="20"/>
  <c r="K111" i="20"/>
  <c r="Q111" i="20"/>
  <c r="C111" i="20"/>
  <c r="D111" i="20" s="1"/>
  <c r="M111" i="20"/>
  <c r="N111" i="20"/>
  <c r="I111" i="20"/>
  <c r="J111" i="20"/>
  <c r="F111" i="20"/>
  <c r="K143" i="20"/>
  <c r="Q143" i="20"/>
  <c r="N143" i="20"/>
  <c r="I143" i="20"/>
  <c r="J143" i="20"/>
  <c r="L143" i="20"/>
  <c r="F143" i="20"/>
  <c r="C143" i="20"/>
  <c r="D143" i="20" s="1"/>
  <c r="M143" i="20"/>
  <c r="K172" i="20"/>
  <c r="Q172" i="20"/>
  <c r="C172" i="20"/>
  <c r="D172" i="20" s="1"/>
  <c r="M172" i="20"/>
  <c r="N172" i="20"/>
  <c r="I172" i="20"/>
  <c r="J172" i="20"/>
  <c r="L172" i="20"/>
  <c r="F172" i="20"/>
  <c r="K204" i="20"/>
  <c r="Q204" i="20"/>
  <c r="C204" i="20"/>
  <c r="D204" i="20" s="1"/>
  <c r="M204" i="20"/>
  <c r="N204" i="20"/>
  <c r="I204" i="20"/>
  <c r="E204" i="20" s="1"/>
  <c r="J204" i="20"/>
  <c r="F204" i="20"/>
  <c r="L204" i="20"/>
  <c r="K236" i="20"/>
  <c r="Q236" i="20"/>
  <c r="C236" i="20"/>
  <c r="D236" i="20" s="1"/>
  <c r="M236" i="20"/>
  <c r="N236" i="20"/>
  <c r="I236" i="20"/>
  <c r="E236" i="20" s="1"/>
  <c r="J236" i="20"/>
  <c r="L236" i="20"/>
  <c r="F236" i="20"/>
  <c r="K274" i="20"/>
  <c r="Q274" i="20"/>
  <c r="I274" i="20"/>
  <c r="E274" i="20" s="1"/>
  <c r="N274" i="20"/>
  <c r="L274" i="20"/>
  <c r="J274" i="20"/>
  <c r="C274" i="20"/>
  <c r="D274" i="20" s="1"/>
  <c r="M274" i="20"/>
  <c r="F274" i="20"/>
  <c r="K189" i="20"/>
  <c r="Q189" i="20"/>
  <c r="J189" i="20"/>
  <c r="L189" i="20"/>
  <c r="M189" i="20"/>
  <c r="I189" i="20"/>
  <c r="E189" i="20" s="1"/>
  <c r="C189" i="20"/>
  <c r="D189" i="20" s="1"/>
  <c r="N189" i="20"/>
  <c r="F189" i="20"/>
  <c r="K221" i="20"/>
  <c r="Q221" i="20"/>
  <c r="J221" i="20"/>
  <c r="L221" i="20"/>
  <c r="M221" i="20"/>
  <c r="N221" i="20"/>
  <c r="F221" i="20"/>
  <c r="I221" i="20"/>
  <c r="E221" i="20" s="1"/>
  <c r="C221" i="20"/>
  <c r="D221" i="20" s="1"/>
  <c r="K395" i="20"/>
  <c r="Q395" i="20"/>
  <c r="F395" i="20"/>
  <c r="M395" i="20"/>
  <c r="J395" i="20"/>
  <c r="C395" i="20"/>
  <c r="D395" i="20" s="1"/>
  <c r="I395" i="20"/>
  <c r="E395" i="20" s="1"/>
  <c r="L395" i="20"/>
  <c r="N395" i="20"/>
  <c r="K366" i="20"/>
  <c r="Q366" i="20"/>
  <c r="F366" i="20"/>
  <c r="M366" i="20"/>
  <c r="J366" i="20"/>
  <c r="L366" i="20"/>
  <c r="N366" i="20"/>
  <c r="C366" i="20"/>
  <c r="D366" i="20" s="1"/>
  <c r="I366" i="20"/>
  <c r="E366" i="20" s="1"/>
  <c r="K309" i="20"/>
  <c r="Q309" i="20"/>
  <c r="C309" i="20"/>
  <c r="D309" i="20" s="1"/>
  <c r="I309" i="20"/>
  <c r="E309" i="20" s="1"/>
  <c r="J309" i="20"/>
  <c r="F309" i="20"/>
  <c r="M309" i="20"/>
  <c r="L309" i="20"/>
  <c r="N309" i="20"/>
  <c r="K296" i="20"/>
  <c r="Q296" i="20"/>
  <c r="J296" i="20"/>
  <c r="L296" i="20"/>
  <c r="M296" i="20"/>
  <c r="N296" i="20"/>
  <c r="F296" i="20"/>
  <c r="I296" i="20"/>
  <c r="E296" i="20" s="1"/>
  <c r="C296" i="20"/>
  <c r="D296" i="20" s="1"/>
  <c r="K333" i="20"/>
  <c r="Q333" i="20"/>
  <c r="F333" i="20"/>
  <c r="M333" i="20"/>
  <c r="N333" i="20"/>
  <c r="J333" i="20"/>
  <c r="I333" i="20"/>
  <c r="E333" i="20" s="1"/>
  <c r="L333" i="20"/>
  <c r="C333" i="20"/>
  <c r="D333" i="20" s="1"/>
  <c r="K334" i="20"/>
  <c r="Q334" i="20"/>
  <c r="J334" i="20"/>
  <c r="F334" i="20"/>
  <c r="I334" i="20"/>
  <c r="E334" i="20" s="1"/>
  <c r="N334" i="20"/>
  <c r="M334" i="20"/>
  <c r="L334" i="20"/>
  <c r="C334" i="20"/>
  <c r="D334" i="20" s="1"/>
  <c r="K391" i="20"/>
  <c r="Q391" i="20"/>
  <c r="L391" i="20"/>
  <c r="C391" i="20"/>
  <c r="D391" i="20" s="1"/>
  <c r="F391" i="20"/>
  <c r="M391" i="20"/>
  <c r="N391" i="20"/>
  <c r="I391" i="20"/>
  <c r="E391" i="20" s="1"/>
  <c r="J391" i="20"/>
  <c r="K374" i="20"/>
  <c r="Q374" i="20"/>
  <c r="F374" i="20"/>
  <c r="M374" i="20"/>
  <c r="N374" i="20"/>
  <c r="I374" i="20"/>
  <c r="E374" i="20" s="1"/>
  <c r="J374" i="20"/>
  <c r="L374" i="20"/>
  <c r="C374" i="20"/>
  <c r="D374" i="20" s="1"/>
  <c r="K372" i="20"/>
  <c r="Q372" i="20"/>
  <c r="M372" i="20"/>
  <c r="N372" i="20"/>
  <c r="I372" i="20"/>
  <c r="E372" i="20" s="1"/>
  <c r="J372" i="20"/>
  <c r="L372" i="20"/>
  <c r="C372" i="20"/>
  <c r="D372" i="20" s="1"/>
  <c r="F372" i="20"/>
  <c r="P71" i="20"/>
  <c r="Q71" i="20"/>
  <c r="L71" i="20"/>
  <c r="K71" i="20"/>
  <c r="O71" i="20"/>
  <c r="J71" i="20"/>
  <c r="F71" i="20"/>
  <c r="C71" i="20"/>
  <c r="D71" i="20" s="1"/>
  <c r="M71" i="20"/>
  <c r="N71" i="20"/>
  <c r="I71" i="20"/>
  <c r="P58" i="20"/>
  <c r="Q58" i="20"/>
  <c r="L58" i="20"/>
  <c r="K58" i="20"/>
  <c r="C58" i="20"/>
  <c r="D58" i="20" s="1"/>
  <c r="O58" i="20"/>
  <c r="J58" i="20"/>
  <c r="M58" i="20"/>
  <c r="F58" i="20"/>
  <c r="I58" i="20"/>
  <c r="N58" i="20"/>
  <c r="K166" i="20"/>
  <c r="Q166" i="20"/>
  <c r="C166" i="20"/>
  <c r="D166" i="20" s="1"/>
  <c r="I166" i="20"/>
  <c r="N166" i="20"/>
  <c r="M166" i="20"/>
  <c r="J166" i="20"/>
  <c r="L166" i="20"/>
  <c r="F166" i="20"/>
  <c r="K365" i="20"/>
  <c r="Q365" i="20"/>
  <c r="M365" i="20"/>
  <c r="N365" i="20"/>
  <c r="I365" i="20"/>
  <c r="E365" i="20" s="1"/>
  <c r="J365" i="20"/>
  <c r="L365" i="20"/>
  <c r="C365" i="20"/>
  <c r="D365" i="20" s="1"/>
  <c r="F365" i="20"/>
  <c r="P64" i="20"/>
  <c r="Q64" i="20"/>
  <c r="L64" i="20"/>
  <c r="K64" i="20"/>
  <c r="O64" i="20"/>
  <c r="I64" i="20"/>
  <c r="N64" i="20"/>
  <c r="C64" i="20"/>
  <c r="D64" i="20" s="1"/>
  <c r="F64" i="20"/>
  <c r="J64" i="20"/>
  <c r="M64" i="20"/>
  <c r="P12" i="20"/>
  <c r="Q12" i="20"/>
  <c r="L12" i="20"/>
  <c r="K12" i="20"/>
  <c r="I12" i="20"/>
  <c r="H12" i="20" s="1"/>
  <c r="F12" i="20"/>
  <c r="O12" i="20"/>
  <c r="C12" i="20"/>
  <c r="D12" i="20" s="1"/>
  <c r="J12" i="20"/>
  <c r="M12" i="20"/>
  <c r="N12" i="20"/>
  <c r="P38" i="20"/>
  <c r="Q38" i="20"/>
  <c r="L38" i="20"/>
  <c r="M38" i="20"/>
  <c r="J38" i="20"/>
  <c r="K38" i="20"/>
  <c r="C38" i="20"/>
  <c r="D38" i="20" s="1"/>
  <c r="O38" i="20"/>
  <c r="N38" i="20"/>
  <c r="F38" i="20"/>
  <c r="I38" i="20"/>
  <c r="H38" i="20" s="1"/>
  <c r="Q238" i="20"/>
  <c r="K238" i="20"/>
  <c r="N238" i="20"/>
  <c r="M238" i="20"/>
  <c r="J238" i="20"/>
  <c r="L238" i="20"/>
  <c r="F238" i="20"/>
  <c r="C238" i="20"/>
  <c r="D238" i="20" s="1"/>
  <c r="I238" i="20"/>
  <c r="E238" i="20" s="1"/>
  <c r="Q335" i="20"/>
  <c r="K335" i="20"/>
  <c r="C335" i="20"/>
  <c r="D335" i="20" s="1"/>
  <c r="M335" i="20"/>
  <c r="L335" i="20"/>
  <c r="J335" i="20"/>
  <c r="N335" i="20"/>
  <c r="I335" i="20"/>
  <c r="E335" i="20" s="1"/>
  <c r="F335" i="20"/>
  <c r="Q270" i="20"/>
  <c r="K270" i="20"/>
  <c r="M270" i="20"/>
  <c r="N270" i="20"/>
  <c r="I270" i="20"/>
  <c r="E270" i="20" s="1"/>
  <c r="J270" i="20"/>
  <c r="L270" i="20"/>
  <c r="F270" i="20"/>
  <c r="C270" i="20"/>
  <c r="D270" i="20" s="1"/>
  <c r="P74" i="20"/>
  <c r="Q74" i="20"/>
  <c r="L74" i="20"/>
  <c r="K74" i="20"/>
  <c r="O74" i="20"/>
  <c r="M74" i="20"/>
  <c r="F74" i="20"/>
  <c r="I74" i="20"/>
  <c r="N74" i="20"/>
  <c r="C74" i="20"/>
  <c r="D74" i="20" s="1"/>
  <c r="J74" i="20"/>
  <c r="Q102" i="20"/>
  <c r="L102" i="20"/>
  <c r="K102" i="20"/>
  <c r="O102" i="20"/>
  <c r="I102" i="20"/>
  <c r="N102" i="20"/>
  <c r="C102" i="20"/>
  <c r="D102" i="20" s="1"/>
  <c r="J102" i="20"/>
  <c r="M102" i="20"/>
  <c r="F102" i="20"/>
  <c r="K231" i="20"/>
  <c r="Q231" i="20"/>
  <c r="M231" i="20"/>
  <c r="J231" i="20"/>
  <c r="L231" i="20"/>
  <c r="N231" i="20"/>
  <c r="F231" i="20"/>
  <c r="I231" i="20"/>
  <c r="E231" i="20" s="1"/>
  <c r="C231" i="20"/>
  <c r="D231" i="20" s="1"/>
  <c r="K394" i="20"/>
  <c r="Q394" i="20"/>
  <c r="N394" i="20"/>
  <c r="I394" i="20"/>
  <c r="E394" i="20" s="1"/>
  <c r="J394" i="20"/>
  <c r="L394" i="20"/>
  <c r="C394" i="20"/>
  <c r="D394" i="20" s="1"/>
  <c r="F394" i="20"/>
  <c r="M394" i="20"/>
  <c r="P49" i="20"/>
  <c r="Q49" i="20"/>
  <c r="L49" i="20"/>
  <c r="K49" i="20"/>
  <c r="N49" i="20"/>
  <c r="I49" i="20"/>
  <c r="O49" i="20"/>
  <c r="J49" i="20"/>
  <c r="F49" i="20"/>
  <c r="C49" i="20"/>
  <c r="D49" i="20" s="1"/>
  <c r="M49" i="20"/>
  <c r="Q114" i="20"/>
  <c r="K114" i="20"/>
  <c r="M114" i="20"/>
  <c r="N114" i="20"/>
  <c r="I114" i="20"/>
  <c r="J114" i="20"/>
  <c r="L114" i="20"/>
  <c r="F114" i="20"/>
  <c r="C114" i="20"/>
  <c r="D114" i="20" s="1"/>
  <c r="K139" i="20"/>
  <c r="Q139" i="20"/>
  <c r="J139" i="20"/>
  <c r="L139" i="20"/>
  <c r="F139" i="20"/>
  <c r="C139" i="20"/>
  <c r="D139" i="20" s="1"/>
  <c r="M139" i="20"/>
  <c r="I139" i="20"/>
  <c r="N139" i="20"/>
  <c r="K232" i="20"/>
  <c r="Q232" i="20"/>
  <c r="N232" i="20"/>
  <c r="I232" i="20"/>
  <c r="E232" i="20" s="1"/>
  <c r="J232" i="20"/>
  <c r="L232" i="20"/>
  <c r="F232" i="20"/>
  <c r="C232" i="20"/>
  <c r="D232" i="20" s="1"/>
  <c r="M232" i="20"/>
  <c r="K185" i="20"/>
  <c r="Q185" i="20"/>
  <c r="F185" i="20"/>
  <c r="C185" i="20"/>
  <c r="D185" i="20" s="1"/>
  <c r="M185" i="20"/>
  <c r="N185" i="20"/>
  <c r="I185" i="20"/>
  <c r="E185" i="20" s="1"/>
  <c r="L185" i="20"/>
  <c r="J185" i="20"/>
  <c r="K272" i="20"/>
  <c r="Q272" i="20"/>
  <c r="L272" i="20"/>
  <c r="F272" i="20"/>
  <c r="C272" i="20"/>
  <c r="D272" i="20" s="1"/>
  <c r="M272" i="20"/>
  <c r="N272" i="20"/>
  <c r="I272" i="20"/>
  <c r="E272" i="20" s="1"/>
  <c r="J272" i="20"/>
  <c r="Q305" i="20"/>
  <c r="K305" i="20"/>
  <c r="N305" i="20"/>
  <c r="I305" i="20"/>
  <c r="E305" i="20" s="1"/>
  <c r="J305" i="20"/>
  <c r="L305" i="20"/>
  <c r="F305" i="20"/>
  <c r="C305" i="20"/>
  <c r="D305" i="20" s="1"/>
  <c r="M305" i="20"/>
  <c r="Q329" i="20"/>
  <c r="K329" i="20"/>
  <c r="C329" i="20"/>
  <c r="D329" i="20" s="1"/>
  <c r="I329" i="20"/>
  <c r="E329" i="20" s="1"/>
  <c r="N329" i="20"/>
  <c r="L329" i="20"/>
  <c r="J329" i="20"/>
  <c r="F329" i="20"/>
  <c r="M329" i="20"/>
  <c r="Q369" i="20"/>
  <c r="K369" i="20"/>
  <c r="C369" i="20"/>
  <c r="D369" i="20" s="1"/>
  <c r="F369" i="20"/>
  <c r="M369" i="20"/>
  <c r="N369" i="20"/>
  <c r="I369" i="20"/>
  <c r="E369" i="20" s="1"/>
  <c r="J369" i="20"/>
  <c r="L369" i="20"/>
  <c r="Q397" i="20"/>
  <c r="K397" i="20"/>
  <c r="C397" i="20"/>
  <c r="D397" i="20" s="1"/>
  <c r="F397" i="20"/>
  <c r="M397" i="20"/>
  <c r="N397" i="20"/>
  <c r="I397" i="20"/>
  <c r="E397" i="20" s="1"/>
  <c r="J397" i="20"/>
  <c r="L397" i="20"/>
  <c r="P43" i="20"/>
  <c r="Q43" i="20"/>
  <c r="L43" i="20"/>
  <c r="F43" i="20"/>
  <c r="C43" i="20"/>
  <c r="D43" i="20" s="1"/>
  <c r="M43" i="20"/>
  <c r="K43" i="20"/>
  <c r="N43" i="20"/>
  <c r="I43" i="20"/>
  <c r="J43" i="20"/>
  <c r="O43" i="20"/>
  <c r="P92" i="20"/>
  <c r="Q92" i="20"/>
  <c r="L92" i="20"/>
  <c r="K92" i="20"/>
  <c r="O92" i="20"/>
  <c r="M92" i="20"/>
  <c r="N92" i="20"/>
  <c r="C92" i="20"/>
  <c r="D92" i="20" s="1"/>
  <c r="I92" i="20"/>
  <c r="J92" i="20"/>
  <c r="F92" i="20"/>
  <c r="K133" i="20"/>
  <c r="Q133" i="20"/>
  <c r="C133" i="20"/>
  <c r="D133" i="20" s="1"/>
  <c r="M133" i="20"/>
  <c r="J133" i="20"/>
  <c r="L133" i="20"/>
  <c r="F133" i="20"/>
  <c r="I133" i="20"/>
  <c r="N133" i="20"/>
  <c r="K194" i="20"/>
  <c r="Q194" i="20"/>
  <c r="L194" i="20"/>
  <c r="F194" i="20"/>
  <c r="N194" i="20"/>
  <c r="I194" i="20"/>
  <c r="E194" i="20" s="1"/>
  <c r="J194" i="20"/>
  <c r="C194" i="20"/>
  <c r="D194" i="20" s="1"/>
  <c r="M194" i="20"/>
  <c r="K243" i="20"/>
  <c r="Q243" i="20"/>
  <c r="C243" i="20"/>
  <c r="D243" i="20" s="1"/>
  <c r="J243" i="20"/>
  <c r="I243" i="20"/>
  <c r="E243" i="20" s="1"/>
  <c r="F243" i="20"/>
  <c r="L243" i="20"/>
  <c r="N243" i="20"/>
  <c r="M243" i="20"/>
  <c r="K211" i="20"/>
  <c r="Q211" i="20"/>
  <c r="N211" i="20"/>
  <c r="I211" i="20"/>
  <c r="E211" i="20" s="1"/>
  <c r="F211" i="20"/>
  <c r="C211" i="20"/>
  <c r="D211" i="20" s="1"/>
  <c r="M211" i="20"/>
  <c r="L211" i="20"/>
  <c r="J211" i="20"/>
  <c r="K271" i="20"/>
  <c r="Q271" i="20"/>
  <c r="C271" i="20"/>
  <c r="D271" i="20" s="1"/>
  <c r="J271" i="20"/>
  <c r="F271" i="20"/>
  <c r="L271" i="20"/>
  <c r="M271" i="20"/>
  <c r="I271" i="20"/>
  <c r="E271" i="20" s="1"/>
  <c r="N271" i="20"/>
  <c r="K286" i="20"/>
  <c r="Q286" i="20"/>
  <c r="M286" i="20"/>
  <c r="N286" i="20"/>
  <c r="I286" i="20"/>
  <c r="E286" i="20" s="1"/>
  <c r="F286" i="20"/>
  <c r="J286" i="20"/>
  <c r="L286" i="20"/>
  <c r="C286" i="20"/>
  <c r="D286" i="20" s="1"/>
  <c r="K357" i="20"/>
  <c r="Q357" i="20"/>
  <c r="M357" i="20"/>
  <c r="F357" i="20"/>
  <c r="N357" i="20"/>
  <c r="I357" i="20"/>
  <c r="E357" i="20" s="1"/>
  <c r="C357" i="20"/>
  <c r="D357" i="20" s="1"/>
  <c r="J357" i="20"/>
  <c r="L357" i="20"/>
  <c r="K351" i="20"/>
  <c r="Q351" i="20"/>
  <c r="L351" i="20"/>
  <c r="J351" i="20"/>
  <c r="F351" i="20"/>
  <c r="M351" i="20"/>
  <c r="C351" i="20"/>
  <c r="D351" i="20" s="1"/>
  <c r="I351" i="20"/>
  <c r="E351" i="20" s="1"/>
  <c r="N351" i="20"/>
  <c r="Q185" i="23"/>
  <c r="F185" i="23"/>
  <c r="C185" i="23"/>
  <c r="D185" i="23" s="1"/>
  <c r="S185" i="23"/>
  <c r="I105" i="23"/>
  <c r="N105" i="23"/>
  <c r="K105" i="23"/>
  <c r="M508" i="23"/>
  <c r="L281" i="23"/>
  <c r="I281" i="23"/>
  <c r="N281" i="23"/>
  <c r="O393" i="23"/>
  <c r="I393" i="23"/>
  <c r="F164" i="23"/>
  <c r="U96" i="23"/>
  <c r="R96" i="23"/>
  <c r="S96" i="23"/>
  <c r="P324" i="23"/>
  <c r="M324" i="23"/>
  <c r="C324" i="23"/>
  <c r="M75" i="23"/>
  <c r="J75" i="23"/>
  <c r="E75" i="23" s="1"/>
  <c r="K75" i="23"/>
  <c r="T75" i="23"/>
  <c r="F63" i="23"/>
  <c r="G63" i="23"/>
  <c r="P63" i="23"/>
  <c r="U43" i="23"/>
  <c r="G43" i="23"/>
  <c r="L43" i="23"/>
  <c r="U31" i="23"/>
  <c r="C31" i="23"/>
  <c r="D31" i="23" s="1"/>
  <c r="H31" i="23"/>
  <c r="Q11" i="23"/>
  <c r="R11" i="23"/>
  <c r="S11" i="23"/>
  <c r="N642" i="23"/>
  <c r="K642" i="23"/>
  <c r="P642" i="23"/>
  <c r="Q206" i="23"/>
  <c r="G206" i="23"/>
  <c r="L206" i="23"/>
  <c r="F114" i="23"/>
  <c r="G114" i="23"/>
  <c r="L114" i="23"/>
  <c r="I70" i="23"/>
  <c r="C70" i="23"/>
  <c r="D70" i="23" s="1"/>
  <c r="H70" i="23"/>
  <c r="M38" i="23"/>
  <c r="N38" i="23"/>
  <c r="O38" i="23"/>
  <c r="F6" i="23"/>
  <c r="G6" i="23"/>
  <c r="P6" i="23"/>
  <c r="P50" i="20"/>
  <c r="Q50" i="20"/>
  <c r="L50" i="20"/>
  <c r="K50" i="20"/>
  <c r="O50" i="20"/>
  <c r="I50" i="20"/>
  <c r="N50" i="20"/>
  <c r="C50" i="20"/>
  <c r="D50" i="20" s="1"/>
  <c r="J50" i="20"/>
  <c r="M50" i="20"/>
  <c r="F50" i="20"/>
  <c r="P86" i="20"/>
  <c r="Q86" i="20"/>
  <c r="L86" i="20"/>
  <c r="K86" i="20"/>
  <c r="O86" i="20"/>
  <c r="M86" i="20"/>
  <c r="F86" i="20"/>
  <c r="I86" i="20"/>
  <c r="J86" i="20"/>
  <c r="C86" i="20"/>
  <c r="D86" i="20" s="1"/>
  <c r="N86" i="20"/>
  <c r="Q175" i="20"/>
  <c r="K175" i="20"/>
  <c r="N175" i="20"/>
  <c r="I175" i="20"/>
  <c r="E175" i="20" s="1"/>
  <c r="F175" i="20"/>
  <c r="C175" i="20"/>
  <c r="D175" i="20" s="1"/>
  <c r="J175" i="20"/>
  <c r="M175" i="20"/>
  <c r="L175" i="20"/>
  <c r="Q314" i="20"/>
  <c r="K314" i="20"/>
  <c r="N314" i="20"/>
  <c r="I314" i="20"/>
  <c r="E314" i="20" s="1"/>
  <c r="F314" i="20"/>
  <c r="C314" i="20"/>
  <c r="D314" i="20" s="1"/>
  <c r="J314" i="20"/>
  <c r="M314" i="20"/>
  <c r="L314" i="20"/>
  <c r="P4" i="20"/>
  <c r="Q4" i="20"/>
  <c r="L4" i="20"/>
  <c r="K4" i="20"/>
  <c r="O4" i="20"/>
  <c r="I4" i="20"/>
  <c r="H4" i="20" s="1"/>
  <c r="F4" i="20"/>
  <c r="C4" i="20"/>
  <c r="D4" i="20" s="1"/>
  <c r="J4" i="20"/>
  <c r="M4" i="20"/>
  <c r="N4" i="20"/>
  <c r="P52" i="20"/>
  <c r="Q52" i="20"/>
  <c r="K52" i="20"/>
  <c r="O52" i="20"/>
  <c r="C52" i="20"/>
  <c r="D52" i="20" s="1"/>
  <c r="N52" i="20"/>
  <c r="M52" i="20"/>
  <c r="J52" i="20"/>
  <c r="I52" i="20"/>
  <c r="F52" i="20"/>
  <c r="L52" i="20"/>
  <c r="P15" i="20"/>
  <c r="Q15" i="20"/>
  <c r="L15" i="20"/>
  <c r="K15" i="20"/>
  <c r="O15" i="20"/>
  <c r="C15" i="20"/>
  <c r="D15" i="20" s="1"/>
  <c r="M15" i="20"/>
  <c r="N15" i="20"/>
  <c r="I15" i="20"/>
  <c r="H15" i="20" s="1"/>
  <c r="J15" i="20"/>
  <c r="F15" i="20"/>
  <c r="K137" i="20"/>
  <c r="Q137" i="20"/>
  <c r="N137" i="20"/>
  <c r="I137" i="20"/>
  <c r="J137" i="20"/>
  <c r="L137" i="20"/>
  <c r="F137" i="20"/>
  <c r="C137" i="20"/>
  <c r="D137" i="20" s="1"/>
  <c r="M137" i="20"/>
  <c r="K250" i="20"/>
  <c r="Q250" i="20"/>
  <c r="I250" i="20"/>
  <c r="E250" i="20" s="1"/>
  <c r="N250" i="20"/>
  <c r="C250" i="20"/>
  <c r="D250" i="20" s="1"/>
  <c r="J250" i="20"/>
  <c r="M250" i="20"/>
  <c r="L250" i="20"/>
  <c r="F250" i="20"/>
  <c r="K275" i="20"/>
  <c r="Q275" i="20"/>
  <c r="N275" i="20"/>
  <c r="I275" i="20"/>
  <c r="E275" i="20" s="1"/>
  <c r="F275" i="20"/>
  <c r="L275" i="20"/>
  <c r="C275" i="20"/>
  <c r="D275" i="20" s="1"/>
  <c r="J275" i="20"/>
  <c r="M275" i="20"/>
  <c r="K328" i="20"/>
  <c r="Q328" i="20"/>
  <c r="J328" i="20"/>
  <c r="F328" i="20"/>
  <c r="I328" i="20"/>
  <c r="E328" i="20" s="1"/>
  <c r="C328" i="20"/>
  <c r="D328" i="20" s="1"/>
  <c r="N328" i="20"/>
  <c r="M328" i="20"/>
  <c r="L328" i="20"/>
  <c r="P18" i="20"/>
  <c r="Q18" i="20"/>
  <c r="L18" i="20"/>
  <c r="K18" i="20"/>
  <c r="O18" i="20"/>
  <c r="C18" i="20"/>
  <c r="D18" i="20" s="1"/>
  <c r="J18" i="20"/>
  <c r="M18" i="20"/>
  <c r="F18" i="20"/>
  <c r="N18" i="20"/>
  <c r="I18" i="20"/>
  <c r="P91" i="20"/>
  <c r="Q91" i="20"/>
  <c r="L91" i="20"/>
  <c r="K91" i="20"/>
  <c r="O91" i="20"/>
  <c r="I91" i="20"/>
  <c r="N91" i="20"/>
  <c r="C91" i="20"/>
  <c r="D91" i="20" s="1"/>
  <c r="F91" i="20"/>
  <c r="M91" i="20"/>
  <c r="J91" i="20"/>
  <c r="Q207" i="20"/>
  <c r="K207" i="20"/>
  <c r="N207" i="20"/>
  <c r="I207" i="20"/>
  <c r="E207" i="20" s="1"/>
  <c r="F207" i="20"/>
  <c r="C207" i="20"/>
  <c r="D207" i="20" s="1"/>
  <c r="L207" i="20"/>
  <c r="J207" i="20"/>
  <c r="M207" i="20"/>
  <c r="P10" i="20"/>
  <c r="Q10" i="20"/>
  <c r="L10" i="20"/>
  <c r="K10" i="20"/>
  <c r="O10" i="20"/>
  <c r="M10" i="20"/>
  <c r="J10" i="20"/>
  <c r="I10" i="20"/>
  <c r="H10" i="20" s="1"/>
  <c r="F10" i="20"/>
  <c r="C10" i="20"/>
  <c r="D10" i="20" s="1"/>
  <c r="N10" i="20"/>
  <c r="L105" i="20"/>
  <c r="K105" i="20"/>
  <c r="Q105" i="20"/>
  <c r="C105" i="20"/>
  <c r="D105" i="20" s="1"/>
  <c r="M105" i="20"/>
  <c r="N105" i="20"/>
  <c r="I105" i="20"/>
  <c r="J105" i="20"/>
  <c r="F105" i="20"/>
  <c r="P66" i="20"/>
  <c r="Q66" i="20"/>
  <c r="L66" i="20"/>
  <c r="J66" i="20"/>
  <c r="K66" i="20"/>
  <c r="I66" i="20"/>
  <c r="F66" i="20"/>
  <c r="C66" i="20"/>
  <c r="D66" i="20" s="1"/>
  <c r="O66" i="20"/>
  <c r="N66" i="20"/>
  <c r="M66" i="20"/>
  <c r="P40" i="20"/>
  <c r="Q40" i="20"/>
  <c r="L40" i="20"/>
  <c r="K40" i="20"/>
  <c r="C40" i="20"/>
  <c r="D40" i="20" s="1"/>
  <c r="O40" i="20"/>
  <c r="M40" i="20"/>
  <c r="N40" i="20"/>
  <c r="I40" i="20"/>
  <c r="H40" i="20" s="1"/>
  <c r="F40" i="20"/>
  <c r="J40" i="20"/>
  <c r="P9" i="20"/>
  <c r="Q9" i="20"/>
  <c r="L9" i="20"/>
  <c r="I9" i="20"/>
  <c r="H9" i="20" s="1"/>
  <c r="K9" i="20"/>
  <c r="C9" i="20"/>
  <c r="D9" i="20" s="1"/>
  <c r="N9" i="20"/>
  <c r="O9" i="20"/>
  <c r="M9" i="20"/>
  <c r="J9" i="20"/>
  <c r="F9" i="20"/>
  <c r="P94" i="20"/>
  <c r="Q94" i="20"/>
  <c r="L94" i="20"/>
  <c r="K94" i="20"/>
  <c r="O94" i="20"/>
  <c r="J94" i="20"/>
  <c r="C94" i="20"/>
  <c r="D94" i="20" s="1"/>
  <c r="F94" i="20"/>
  <c r="M94" i="20"/>
  <c r="N94" i="20"/>
  <c r="I94" i="20"/>
  <c r="K138" i="20"/>
  <c r="Q138" i="20"/>
  <c r="M138" i="20"/>
  <c r="N138" i="20"/>
  <c r="I138" i="20"/>
  <c r="J138" i="20"/>
  <c r="L138" i="20"/>
  <c r="F138" i="20"/>
  <c r="C138" i="20"/>
  <c r="D138" i="20" s="1"/>
  <c r="Q206" i="20"/>
  <c r="K206" i="20"/>
  <c r="N206" i="20"/>
  <c r="M206" i="20"/>
  <c r="J206" i="20"/>
  <c r="L206" i="20"/>
  <c r="F206" i="20"/>
  <c r="C206" i="20"/>
  <c r="D206" i="20" s="1"/>
  <c r="I206" i="20"/>
  <c r="E206" i="20" s="1"/>
  <c r="Q223" i="20"/>
  <c r="K223" i="20"/>
  <c r="F223" i="20"/>
  <c r="C223" i="20"/>
  <c r="D223" i="20" s="1"/>
  <c r="N223" i="20"/>
  <c r="I223" i="20"/>
  <c r="E223" i="20" s="1"/>
  <c r="J223" i="20"/>
  <c r="M223" i="20"/>
  <c r="L223" i="20"/>
  <c r="Q298" i="20"/>
  <c r="K298" i="20"/>
  <c r="F298" i="20"/>
  <c r="C298" i="20"/>
  <c r="D298" i="20" s="1"/>
  <c r="N298" i="20"/>
  <c r="I298" i="20"/>
  <c r="E298" i="20" s="1"/>
  <c r="J298" i="20"/>
  <c r="M298" i="20"/>
  <c r="L298" i="20"/>
  <c r="Q378" i="20"/>
  <c r="K378" i="20"/>
  <c r="F378" i="20"/>
  <c r="M378" i="20"/>
  <c r="N378" i="20"/>
  <c r="I378" i="20"/>
  <c r="E378" i="20" s="1"/>
  <c r="J378" i="20"/>
  <c r="L378" i="20"/>
  <c r="C378" i="20"/>
  <c r="D378" i="20" s="1"/>
  <c r="P24" i="20"/>
  <c r="Q24" i="20"/>
  <c r="L24" i="20"/>
  <c r="K24" i="20"/>
  <c r="O24" i="20"/>
  <c r="M24" i="20"/>
  <c r="J24" i="20"/>
  <c r="I24" i="20"/>
  <c r="H24" i="20" s="1"/>
  <c r="N24" i="20"/>
  <c r="C24" i="20"/>
  <c r="D24" i="20" s="1"/>
  <c r="F24" i="20"/>
  <c r="K156" i="20"/>
  <c r="Q156" i="20"/>
  <c r="I156" i="20"/>
  <c r="N156" i="20"/>
  <c r="L156" i="20"/>
  <c r="J156" i="20"/>
  <c r="C156" i="20"/>
  <c r="D156" i="20" s="1"/>
  <c r="M156" i="20"/>
  <c r="F156" i="20"/>
  <c r="P26" i="20"/>
  <c r="Q26" i="20"/>
  <c r="L26" i="20"/>
  <c r="K26" i="20"/>
  <c r="O26" i="20"/>
  <c r="M26" i="20"/>
  <c r="F26" i="20"/>
  <c r="I26" i="20"/>
  <c r="H26" i="20" s="1"/>
  <c r="N26" i="20"/>
  <c r="C26" i="20"/>
  <c r="D26" i="20" s="1"/>
  <c r="J26" i="20"/>
  <c r="P42" i="20"/>
  <c r="Q42" i="20"/>
  <c r="L42" i="20"/>
  <c r="K42" i="20"/>
  <c r="O42" i="20"/>
  <c r="C42" i="20"/>
  <c r="D42" i="20" s="1"/>
  <c r="J42" i="20"/>
  <c r="M42" i="20"/>
  <c r="F42" i="20"/>
  <c r="N42" i="20"/>
  <c r="I42" i="20"/>
  <c r="P16" i="20"/>
  <c r="Q16" i="20"/>
  <c r="L16" i="20"/>
  <c r="K16" i="20"/>
  <c r="O16" i="20"/>
  <c r="M16" i="20"/>
  <c r="N16" i="20"/>
  <c r="I16" i="20"/>
  <c r="H16" i="20" s="1"/>
  <c r="J16" i="20"/>
  <c r="C16" i="20"/>
  <c r="D16" i="20" s="1"/>
  <c r="F16" i="20"/>
  <c r="P76" i="20"/>
  <c r="Q76" i="20"/>
  <c r="L76" i="20"/>
  <c r="K76" i="20"/>
  <c r="O76" i="20"/>
  <c r="M76" i="20"/>
  <c r="J76" i="20"/>
  <c r="I76" i="20"/>
  <c r="F76" i="20"/>
  <c r="C76" i="20"/>
  <c r="D76" i="20" s="1"/>
  <c r="N76" i="20"/>
  <c r="Q249" i="20"/>
  <c r="K249" i="20"/>
  <c r="C249" i="20"/>
  <c r="D249" i="20" s="1"/>
  <c r="F249" i="20"/>
  <c r="N249" i="20"/>
  <c r="L249" i="20"/>
  <c r="M249" i="20"/>
  <c r="J249" i="20"/>
  <c r="I249" i="20"/>
  <c r="E249" i="20" s="1"/>
  <c r="Q124" i="20"/>
  <c r="K124" i="20"/>
  <c r="M124" i="20"/>
  <c r="F124" i="20"/>
  <c r="I124" i="20"/>
  <c r="N124" i="20"/>
  <c r="L124" i="20"/>
  <c r="J124" i="20"/>
  <c r="C124" i="20"/>
  <c r="D124" i="20" s="1"/>
  <c r="K182" i="20"/>
  <c r="Q182" i="20"/>
  <c r="J182" i="20"/>
  <c r="L182" i="20"/>
  <c r="F182" i="20"/>
  <c r="C182" i="20"/>
  <c r="D182" i="20" s="1"/>
  <c r="I182" i="20"/>
  <c r="E182" i="20" s="1"/>
  <c r="N182" i="20"/>
  <c r="M182" i="20"/>
  <c r="K199" i="20"/>
  <c r="Q199" i="20"/>
  <c r="M199" i="20"/>
  <c r="J199" i="20"/>
  <c r="L199" i="20"/>
  <c r="I199" i="20"/>
  <c r="E199" i="20" s="1"/>
  <c r="C199" i="20"/>
  <c r="D199" i="20" s="1"/>
  <c r="N199" i="20"/>
  <c r="F199" i="20"/>
  <c r="K350" i="20"/>
  <c r="Q350" i="20"/>
  <c r="J350" i="20"/>
  <c r="F350" i="20"/>
  <c r="M350" i="20"/>
  <c r="C350" i="20"/>
  <c r="D350" i="20" s="1"/>
  <c r="I350" i="20"/>
  <c r="E350" i="20" s="1"/>
  <c r="L350" i="20"/>
  <c r="N350" i="20"/>
  <c r="K364" i="20"/>
  <c r="Q364" i="20"/>
  <c r="J364" i="20"/>
  <c r="L364" i="20"/>
  <c r="C364" i="20"/>
  <c r="D364" i="20" s="1"/>
  <c r="F364" i="20"/>
  <c r="M364" i="20"/>
  <c r="I364" i="20"/>
  <c r="E364" i="20" s="1"/>
  <c r="N364" i="20"/>
  <c r="Q142" i="20"/>
  <c r="K142" i="20"/>
  <c r="M142" i="20"/>
  <c r="J142" i="20"/>
  <c r="I142" i="20"/>
  <c r="F142" i="20"/>
  <c r="L142" i="20"/>
  <c r="N142" i="20"/>
  <c r="C142" i="20"/>
  <c r="D142" i="20" s="1"/>
  <c r="P41" i="20"/>
  <c r="Q41" i="20"/>
  <c r="L41" i="20"/>
  <c r="K41" i="20"/>
  <c r="O41" i="20"/>
  <c r="F41" i="20"/>
  <c r="C41" i="20"/>
  <c r="D41" i="20" s="1"/>
  <c r="M41" i="20"/>
  <c r="N41" i="20"/>
  <c r="I41" i="20"/>
  <c r="H41" i="20" s="1"/>
  <c r="J41" i="20"/>
  <c r="P73" i="20"/>
  <c r="Q73" i="20"/>
  <c r="L73" i="20"/>
  <c r="K73" i="20"/>
  <c r="O73" i="20"/>
  <c r="F73" i="20"/>
  <c r="C73" i="20"/>
  <c r="D73" i="20" s="1"/>
  <c r="M73" i="20"/>
  <c r="N73" i="20"/>
  <c r="I73" i="20"/>
  <c r="J73" i="20"/>
  <c r="P88" i="20"/>
  <c r="Q88" i="20"/>
  <c r="L88" i="20"/>
  <c r="K88" i="20"/>
  <c r="O88" i="20"/>
  <c r="C88" i="20"/>
  <c r="D88" i="20" s="1"/>
  <c r="J88" i="20"/>
  <c r="M88" i="20"/>
  <c r="N88" i="20"/>
  <c r="I88" i="20"/>
  <c r="F88" i="20"/>
  <c r="P99" i="20"/>
  <c r="Q99" i="20"/>
  <c r="L99" i="20"/>
  <c r="K99" i="20"/>
  <c r="O99" i="20"/>
  <c r="F99" i="20"/>
  <c r="C99" i="20"/>
  <c r="D99" i="20" s="1"/>
  <c r="M99" i="20"/>
  <c r="N99" i="20"/>
  <c r="I99" i="20"/>
  <c r="J99" i="20"/>
  <c r="Q131" i="20"/>
  <c r="K131" i="20"/>
  <c r="N131" i="20"/>
  <c r="I131" i="20"/>
  <c r="J131" i="20"/>
  <c r="L131" i="20"/>
  <c r="F131" i="20"/>
  <c r="C131" i="20"/>
  <c r="D131" i="20" s="1"/>
  <c r="M131" i="20"/>
  <c r="Q160" i="20"/>
  <c r="K160" i="20"/>
  <c r="C160" i="20"/>
  <c r="D160" i="20" s="1"/>
  <c r="M160" i="20"/>
  <c r="N160" i="20"/>
  <c r="I160" i="20"/>
  <c r="J160" i="20"/>
  <c r="L160" i="20"/>
  <c r="F160" i="20"/>
  <c r="Q192" i="20"/>
  <c r="K192" i="20"/>
  <c r="C192" i="20"/>
  <c r="D192" i="20" s="1"/>
  <c r="M192" i="20"/>
  <c r="N192" i="20"/>
  <c r="I192" i="20"/>
  <c r="E192" i="20" s="1"/>
  <c r="J192" i="20"/>
  <c r="F192" i="20"/>
  <c r="L192" i="20"/>
  <c r="Q224" i="20"/>
  <c r="K224" i="20"/>
  <c r="C224" i="20"/>
  <c r="D224" i="20" s="1"/>
  <c r="M224" i="20"/>
  <c r="N224" i="20"/>
  <c r="I224" i="20"/>
  <c r="E224" i="20" s="1"/>
  <c r="J224" i="20"/>
  <c r="F224" i="20"/>
  <c r="L224" i="20"/>
  <c r="Q318" i="20"/>
  <c r="K318" i="20"/>
  <c r="I318" i="20"/>
  <c r="E318" i="20" s="1"/>
  <c r="N318" i="20"/>
  <c r="L318" i="20"/>
  <c r="J318" i="20"/>
  <c r="F318" i="20"/>
  <c r="M318" i="20"/>
  <c r="C318" i="20"/>
  <c r="D318" i="20" s="1"/>
  <c r="Q177" i="20"/>
  <c r="K177" i="20"/>
  <c r="J177" i="20"/>
  <c r="L177" i="20"/>
  <c r="F177" i="20"/>
  <c r="C177" i="20"/>
  <c r="D177" i="20" s="1"/>
  <c r="M177" i="20"/>
  <c r="N177" i="20"/>
  <c r="I177" i="20"/>
  <c r="E177" i="20" s="1"/>
  <c r="Q209" i="20"/>
  <c r="K209" i="20"/>
  <c r="J209" i="20"/>
  <c r="L209" i="20"/>
  <c r="F209" i="20"/>
  <c r="C209" i="20"/>
  <c r="D209" i="20" s="1"/>
  <c r="M209" i="20"/>
  <c r="I209" i="20"/>
  <c r="E209" i="20" s="1"/>
  <c r="N209" i="20"/>
  <c r="Q241" i="20"/>
  <c r="K241" i="20"/>
  <c r="J241" i="20"/>
  <c r="L241" i="20"/>
  <c r="F241" i="20"/>
  <c r="C241" i="20"/>
  <c r="D241" i="20" s="1"/>
  <c r="M241" i="20"/>
  <c r="I241" i="20"/>
  <c r="E241" i="20" s="1"/>
  <c r="N241" i="20"/>
  <c r="Q269" i="20"/>
  <c r="K269" i="20"/>
  <c r="N269" i="20"/>
  <c r="I269" i="20"/>
  <c r="E269" i="20" s="1"/>
  <c r="J269" i="20"/>
  <c r="L269" i="20"/>
  <c r="F269" i="20"/>
  <c r="C269" i="20"/>
  <c r="D269" i="20" s="1"/>
  <c r="M269" i="20"/>
  <c r="Q297" i="20"/>
  <c r="K297" i="20"/>
  <c r="C297" i="20"/>
  <c r="D297" i="20" s="1"/>
  <c r="M297" i="20"/>
  <c r="N297" i="20"/>
  <c r="I297" i="20"/>
  <c r="E297" i="20" s="1"/>
  <c r="J297" i="20"/>
  <c r="L297" i="20"/>
  <c r="F297" i="20"/>
  <c r="Q284" i="20"/>
  <c r="K284" i="20"/>
  <c r="J284" i="20"/>
  <c r="L284" i="20"/>
  <c r="F284" i="20"/>
  <c r="C284" i="20"/>
  <c r="D284" i="20" s="1"/>
  <c r="M284" i="20"/>
  <c r="I284" i="20"/>
  <c r="E284" i="20" s="1"/>
  <c r="N284" i="20"/>
  <c r="Q316" i="20"/>
  <c r="K316" i="20"/>
  <c r="J316" i="20"/>
  <c r="L316" i="20"/>
  <c r="F316" i="20"/>
  <c r="C316" i="20"/>
  <c r="D316" i="20" s="1"/>
  <c r="M316" i="20"/>
  <c r="I316" i="20"/>
  <c r="E316" i="20" s="1"/>
  <c r="N316" i="20"/>
  <c r="Q358" i="20"/>
  <c r="K358" i="20"/>
  <c r="F358" i="20"/>
  <c r="I358" i="20"/>
  <c r="E358" i="20" s="1"/>
  <c r="N358" i="20"/>
  <c r="M358" i="20"/>
  <c r="J358" i="20"/>
  <c r="L358" i="20"/>
  <c r="C358" i="20"/>
  <c r="D358" i="20" s="1"/>
  <c r="Q353" i="20"/>
  <c r="K353" i="20"/>
  <c r="J353" i="20"/>
  <c r="L353" i="20"/>
  <c r="C353" i="20"/>
  <c r="D353" i="20" s="1"/>
  <c r="F353" i="20"/>
  <c r="M353" i="20"/>
  <c r="N353" i="20"/>
  <c r="I353" i="20"/>
  <c r="E353" i="20" s="1"/>
  <c r="Q359" i="20"/>
  <c r="K359" i="20"/>
  <c r="I359" i="20"/>
  <c r="E359" i="20" s="1"/>
  <c r="J359" i="20"/>
  <c r="L359" i="20"/>
  <c r="C359" i="20"/>
  <c r="D359" i="20" s="1"/>
  <c r="F359" i="20"/>
  <c r="N359" i="20"/>
  <c r="M359" i="20"/>
  <c r="Q381" i="20"/>
  <c r="K381" i="20"/>
  <c r="J381" i="20"/>
  <c r="L381" i="20"/>
  <c r="C381" i="20"/>
  <c r="D381" i="20" s="1"/>
  <c r="F381" i="20"/>
  <c r="M381" i="20"/>
  <c r="N381" i="20"/>
  <c r="I381" i="20"/>
  <c r="E381" i="20" s="1"/>
  <c r="Q118" i="20"/>
  <c r="K118" i="20"/>
  <c r="C118" i="20"/>
  <c r="D118" i="20" s="1"/>
  <c r="M118" i="20"/>
  <c r="J118" i="20"/>
  <c r="I118" i="20"/>
  <c r="F118" i="20"/>
  <c r="N118" i="20"/>
  <c r="L118" i="20"/>
  <c r="P35" i="20"/>
  <c r="Q35" i="20"/>
  <c r="L35" i="20"/>
  <c r="K35" i="20"/>
  <c r="O35" i="20"/>
  <c r="N35" i="20"/>
  <c r="I35" i="20"/>
  <c r="H35" i="20" s="1"/>
  <c r="F35" i="20"/>
  <c r="M35" i="20"/>
  <c r="J35" i="20"/>
  <c r="C35" i="20"/>
  <c r="D35" i="20" s="1"/>
  <c r="P67" i="20"/>
  <c r="Q67" i="20"/>
  <c r="L67" i="20"/>
  <c r="K67" i="20"/>
  <c r="O67" i="20"/>
  <c r="N67" i="20"/>
  <c r="I67" i="20"/>
  <c r="F67" i="20"/>
  <c r="C67" i="20"/>
  <c r="D67" i="20" s="1"/>
  <c r="J67" i="20"/>
  <c r="M67" i="20"/>
  <c r="Q140" i="20"/>
  <c r="K140" i="20"/>
  <c r="C140" i="20"/>
  <c r="D140" i="20" s="1"/>
  <c r="I140" i="20"/>
  <c r="N140" i="20"/>
  <c r="J140" i="20"/>
  <c r="M140" i="20"/>
  <c r="F140" i="20"/>
  <c r="L140" i="20"/>
  <c r="P93" i="20"/>
  <c r="Q93" i="20"/>
  <c r="L93" i="20"/>
  <c r="K93" i="20"/>
  <c r="O93" i="20"/>
  <c r="C93" i="20"/>
  <c r="D93" i="20" s="1"/>
  <c r="M93" i="20"/>
  <c r="J93" i="20"/>
  <c r="F93" i="20"/>
  <c r="I93" i="20"/>
  <c r="N93" i="20"/>
  <c r="K125" i="20"/>
  <c r="Q125" i="20"/>
  <c r="F125" i="20"/>
  <c r="N125" i="20"/>
  <c r="I125" i="20"/>
  <c r="J125" i="20"/>
  <c r="M125" i="20"/>
  <c r="C125" i="20"/>
  <c r="D125" i="20" s="1"/>
  <c r="L125" i="20"/>
  <c r="K157" i="20"/>
  <c r="Q157" i="20"/>
  <c r="F157" i="20"/>
  <c r="N157" i="20"/>
  <c r="I157" i="20"/>
  <c r="L157" i="20"/>
  <c r="M157" i="20"/>
  <c r="C157" i="20"/>
  <c r="D157" i="20" s="1"/>
  <c r="J157" i="20"/>
  <c r="K186" i="20"/>
  <c r="Q186" i="20"/>
  <c r="J186" i="20"/>
  <c r="C186" i="20"/>
  <c r="D186" i="20" s="1"/>
  <c r="M186" i="20"/>
  <c r="N186" i="20"/>
  <c r="F186" i="20"/>
  <c r="I186" i="20"/>
  <c r="E186" i="20" s="1"/>
  <c r="L186" i="20"/>
  <c r="K218" i="20"/>
  <c r="Q218" i="20"/>
  <c r="J218" i="20"/>
  <c r="C218" i="20"/>
  <c r="D218" i="20" s="1"/>
  <c r="M218" i="20"/>
  <c r="I218" i="20"/>
  <c r="E218" i="20" s="1"/>
  <c r="F218" i="20"/>
  <c r="L218" i="20"/>
  <c r="N218" i="20"/>
  <c r="K260" i="20"/>
  <c r="Q260" i="20"/>
  <c r="C260" i="20"/>
  <c r="D260" i="20" s="1"/>
  <c r="I260" i="20"/>
  <c r="E260" i="20" s="1"/>
  <c r="F260" i="20"/>
  <c r="L260" i="20"/>
  <c r="M260" i="20"/>
  <c r="J260" i="20"/>
  <c r="N260" i="20"/>
  <c r="K171" i="20"/>
  <c r="Q171" i="20"/>
  <c r="M171" i="20"/>
  <c r="J171" i="20"/>
  <c r="L171" i="20"/>
  <c r="C171" i="20"/>
  <c r="D171" i="20" s="1"/>
  <c r="N171" i="20"/>
  <c r="F171" i="20"/>
  <c r="I171" i="20"/>
  <c r="K203" i="20"/>
  <c r="Q203" i="20"/>
  <c r="M203" i="20"/>
  <c r="J203" i="20"/>
  <c r="L203" i="20"/>
  <c r="F203" i="20"/>
  <c r="I203" i="20"/>
  <c r="E203" i="20" s="1"/>
  <c r="C203" i="20"/>
  <c r="D203" i="20" s="1"/>
  <c r="N203" i="20"/>
  <c r="K235" i="20"/>
  <c r="Q235" i="20"/>
  <c r="M235" i="20"/>
  <c r="J235" i="20"/>
  <c r="L235" i="20"/>
  <c r="C235" i="20"/>
  <c r="D235" i="20" s="1"/>
  <c r="N235" i="20"/>
  <c r="I235" i="20"/>
  <c r="E235" i="20" s="1"/>
  <c r="F235" i="20"/>
  <c r="K263" i="20"/>
  <c r="Q263" i="20"/>
  <c r="F263" i="20"/>
  <c r="N263" i="20"/>
  <c r="I263" i="20"/>
  <c r="E263" i="20" s="1"/>
  <c r="J263" i="20"/>
  <c r="M263" i="20"/>
  <c r="C263" i="20"/>
  <c r="D263" i="20" s="1"/>
  <c r="L263" i="20"/>
  <c r="K291" i="20"/>
  <c r="Q291" i="20"/>
  <c r="N291" i="20"/>
  <c r="I291" i="20"/>
  <c r="E291" i="20" s="1"/>
  <c r="J291" i="20"/>
  <c r="C291" i="20"/>
  <c r="D291" i="20" s="1"/>
  <c r="L291" i="20"/>
  <c r="F291" i="20"/>
  <c r="M291" i="20"/>
  <c r="K321" i="20"/>
  <c r="Q321" i="20"/>
  <c r="J321" i="20"/>
  <c r="F321" i="20"/>
  <c r="L321" i="20"/>
  <c r="M321" i="20"/>
  <c r="C321" i="20"/>
  <c r="D321" i="20" s="1"/>
  <c r="I321" i="20"/>
  <c r="E321" i="20" s="1"/>
  <c r="N321" i="20"/>
  <c r="K310" i="20"/>
  <c r="Q310" i="20"/>
  <c r="F310" i="20"/>
  <c r="C310" i="20"/>
  <c r="D310" i="20" s="1"/>
  <c r="M310" i="20"/>
  <c r="L310" i="20"/>
  <c r="N310" i="20"/>
  <c r="I310" i="20"/>
  <c r="E310" i="20" s="1"/>
  <c r="J310" i="20"/>
  <c r="K347" i="20"/>
  <c r="Q347" i="20"/>
  <c r="C347" i="20"/>
  <c r="D347" i="20" s="1"/>
  <c r="I347" i="20"/>
  <c r="E347" i="20" s="1"/>
  <c r="M347" i="20"/>
  <c r="N347" i="20"/>
  <c r="F347" i="20"/>
  <c r="L347" i="20"/>
  <c r="J347" i="20"/>
  <c r="K348" i="20"/>
  <c r="Q348" i="20"/>
  <c r="I348" i="20"/>
  <c r="E348" i="20" s="1"/>
  <c r="L348" i="20"/>
  <c r="C348" i="20"/>
  <c r="D348" i="20" s="1"/>
  <c r="N348" i="20"/>
  <c r="M348" i="20"/>
  <c r="F348" i="20"/>
  <c r="J348" i="20"/>
  <c r="K387" i="20"/>
  <c r="Q387" i="20"/>
  <c r="N387" i="20"/>
  <c r="M387" i="20"/>
  <c r="J387" i="20"/>
  <c r="I387" i="20"/>
  <c r="E387" i="20" s="1"/>
  <c r="L387" i="20"/>
  <c r="C387" i="20"/>
  <c r="D387" i="20" s="1"/>
  <c r="F387" i="20"/>
  <c r="G407" i="20"/>
  <c r="I407" i="20"/>
  <c r="D407" i="20"/>
  <c r="C407" i="20"/>
  <c r="E407" i="20"/>
  <c r="F407" i="20"/>
  <c r="H407" i="20"/>
  <c r="J407" i="20"/>
  <c r="K400" i="20"/>
  <c r="Q400" i="20"/>
  <c r="I400" i="20"/>
  <c r="E400" i="20" s="1"/>
  <c r="C400" i="20"/>
  <c r="D400" i="20" s="1"/>
  <c r="L400" i="20"/>
  <c r="N400" i="20"/>
  <c r="J400" i="20"/>
  <c r="F400" i="20"/>
  <c r="M400" i="20"/>
  <c r="P29" i="20"/>
  <c r="Q29" i="20"/>
  <c r="L29" i="20"/>
  <c r="K29" i="20"/>
  <c r="J29" i="20"/>
  <c r="F29" i="20"/>
  <c r="O29" i="20"/>
  <c r="C29" i="20"/>
  <c r="D29" i="20" s="1"/>
  <c r="M29" i="20"/>
  <c r="I29" i="20"/>
  <c r="H29" i="20" s="1"/>
  <c r="N29" i="20"/>
  <c r="P61" i="20"/>
  <c r="Q61" i="20"/>
  <c r="L61" i="20"/>
  <c r="K61" i="20"/>
  <c r="O61" i="20"/>
  <c r="J61" i="20"/>
  <c r="F61" i="20"/>
  <c r="C61" i="20"/>
  <c r="D61" i="20" s="1"/>
  <c r="M61" i="20"/>
  <c r="N61" i="20"/>
  <c r="I61" i="20"/>
  <c r="K116" i="20"/>
  <c r="Q116" i="20"/>
  <c r="L116" i="20"/>
  <c r="J116" i="20"/>
  <c r="C116" i="20"/>
  <c r="D116" i="20" s="1"/>
  <c r="M116" i="20"/>
  <c r="F116" i="20"/>
  <c r="N116" i="20"/>
  <c r="I116" i="20"/>
  <c r="K262" i="20"/>
  <c r="Q262" i="20"/>
  <c r="C262" i="20"/>
  <c r="D262" i="20" s="1"/>
  <c r="M262" i="20"/>
  <c r="N262" i="20"/>
  <c r="I262" i="20"/>
  <c r="E262" i="20" s="1"/>
  <c r="J262" i="20"/>
  <c r="L262" i="20"/>
  <c r="F262" i="20"/>
  <c r="K119" i="20"/>
  <c r="Q119" i="20"/>
  <c r="J119" i="20"/>
  <c r="L119" i="20"/>
  <c r="F119" i="20"/>
  <c r="C119" i="20"/>
  <c r="D119" i="20" s="1"/>
  <c r="M119" i="20"/>
  <c r="N119" i="20"/>
  <c r="I119" i="20"/>
  <c r="K151" i="20"/>
  <c r="Q151" i="20"/>
  <c r="J151" i="20"/>
  <c r="L151" i="20"/>
  <c r="F151" i="20"/>
  <c r="C151" i="20"/>
  <c r="D151" i="20" s="1"/>
  <c r="M151" i="20"/>
  <c r="I151" i="20"/>
  <c r="N151" i="20"/>
  <c r="K180" i="20"/>
  <c r="Q180" i="20"/>
  <c r="N180" i="20"/>
  <c r="I180" i="20"/>
  <c r="E180" i="20" s="1"/>
  <c r="J180" i="20"/>
  <c r="L180" i="20"/>
  <c r="F180" i="20"/>
  <c r="C180" i="20"/>
  <c r="D180" i="20" s="1"/>
  <c r="M180" i="20"/>
  <c r="K212" i="20"/>
  <c r="Q212" i="20"/>
  <c r="N212" i="20"/>
  <c r="I212" i="20"/>
  <c r="E212" i="20" s="1"/>
  <c r="J212" i="20"/>
  <c r="L212" i="20"/>
  <c r="F212" i="20"/>
  <c r="C212" i="20"/>
  <c r="D212" i="20" s="1"/>
  <c r="M212" i="20"/>
  <c r="K244" i="20"/>
  <c r="Q244" i="20"/>
  <c r="C244" i="20"/>
  <c r="D244" i="20" s="1"/>
  <c r="J244" i="20"/>
  <c r="N244" i="20"/>
  <c r="M244" i="20"/>
  <c r="F244" i="20"/>
  <c r="I244" i="20"/>
  <c r="E244" i="20" s="1"/>
  <c r="L244" i="20"/>
  <c r="K165" i="20"/>
  <c r="Q165" i="20"/>
  <c r="F165" i="20"/>
  <c r="C165" i="20"/>
  <c r="D165" i="20" s="1"/>
  <c r="M165" i="20"/>
  <c r="N165" i="20"/>
  <c r="I165" i="20"/>
  <c r="L165" i="20"/>
  <c r="J165" i="20"/>
  <c r="K197" i="20"/>
  <c r="Q197" i="20"/>
  <c r="F197" i="20"/>
  <c r="C197" i="20"/>
  <c r="D197" i="20" s="1"/>
  <c r="N197" i="20"/>
  <c r="I197" i="20"/>
  <c r="E197" i="20" s="1"/>
  <c r="L197" i="20"/>
  <c r="J197" i="20"/>
  <c r="M197" i="20"/>
  <c r="K229" i="20"/>
  <c r="Q229" i="20"/>
  <c r="F229" i="20"/>
  <c r="C229" i="20"/>
  <c r="D229" i="20" s="1"/>
  <c r="N229" i="20"/>
  <c r="I229" i="20"/>
  <c r="E229" i="20" s="1"/>
  <c r="J229" i="20"/>
  <c r="M229" i="20"/>
  <c r="L229" i="20"/>
  <c r="K257" i="20"/>
  <c r="Q257" i="20"/>
  <c r="J257" i="20"/>
  <c r="L257" i="20"/>
  <c r="C257" i="20"/>
  <c r="D257" i="20" s="1"/>
  <c r="M257" i="20"/>
  <c r="I257" i="20"/>
  <c r="E257" i="20" s="1"/>
  <c r="N257" i="20"/>
  <c r="F257" i="20"/>
  <c r="K285" i="20"/>
  <c r="Q285" i="20"/>
  <c r="N285" i="20"/>
  <c r="M285" i="20"/>
  <c r="L285" i="20"/>
  <c r="F285" i="20"/>
  <c r="C285" i="20"/>
  <c r="D285" i="20" s="1"/>
  <c r="J285" i="20"/>
  <c r="I285" i="20"/>
  <c r="E285" i="20" s="1"/>
  <c r="K317" i="20"/>
  <c r="Q317" i="20"/>
  <c r="C317" i="20"/>
  <c r="D317" i="20" s="1"/>
  <c r="F317" i="20"/>
  <c r="N317" i="20"/>
  <c r="I317" i="20"/>
  <c r="E317" i="20" s="1"/>
  <c r="L317" i="20"/>
  <c r="J317" i="20"/>
  <c r="M317" i="20"/>
  <c r="K304" i="20"/>
  <c r="Q304" i="20"/>
  <c r="F304" i="20"/>
  <c r="C304" i="20"/>
  <c r="D304" i="20" s="1"/>
  <c r="N304" i="20"/>
  <c r="I304" i="20"/>
  <c r="E304" i="20" s="1"/>
  <c r="J304" i="20"/>
  <c r="M304" i="20"/>
  <c r="L304" i="20"/>
  <c r="K341" i="20"/>
  <c r="Q341" i="20"/>
  <c r="C341" i="20"/>
  <c r="D341" i="20" s="1"/>
  <c r="I341" i="20"/>
  <c r="E341" i="20" s="1"/>
  <c r="L341" i="20"/>
  <c r="J341" i="20"/>
  <c r="M341" i="20"/>
  <c r="F341" i="20"/>
  <c r="N341" i="20"/>
  <c r="K342" i="20"/>
  <c r="Q342" i="20"/>
  <c r="M342" i="20"/>
  <c r="C342" i="20"/>
  <c r="D342" i="20" s="1"/>
  <c r="N342" i="20"/>
  <c r="L342" i="20"/>
  <c r="J342" i="20"/>
  <c r="I342" i="20"/>
  <c r="E342" i="20" s="1"/>
  <c r="F342" i="20"/>
  <c r="K360" i="20"/>
  <c r="Q360" i="20"/>
  <c r="J360" i="20"/>
  <c r="L360" i="20"/>
  <c r="C360" i="20"/>
  <c r="D360" i="20" s="1"/>
  <c r="F360" i="20"/>
  <c r="M360" i="20"/>
  <c r="N360" i="20"/>
  <c r="I360" i="20"/>
  <c r="E360" i="20" s="1"/>
  <c r="Q390" i="20"/>
  <c r="K390" i="20"/>
  <c r="N390" i="20"/>
  <c r="I390" i="20"/>
  <c r="E390" i="20" s="1"/>
  <c r="J390" i="20"/>
  <c r="L390" i="20"/>
  <c r="C390" i="20"/>
  <c r="D390" i="20" s="1"/>
  <c r="M390" i="20"/>
  <c r="F390" i="20"/>
  <c r="Q388" i="20"/>
  <c r="K388" i="20"/>
  <c r="I388" i="20"/>
  <c r="E388" i="20" s="1"/>
  <c r="J388" i="20"/>
  <c r="L388" i="20"/>
  <c r="C388" i="20"/>
  <c r="D388" i="20" s="1"/>
  <c r="F388" i="20"/>
  <c r="M388" i="20"/>
  <c r="N388" i="20"/>
  <c r="L108" i="23"/>
  <c r="J337" i="23"/>
  <c r="G193" i="23"/>
  <c r="R129" i="23"/>
  <c r="K236" i="23"/>
  <c r="O129" i="23"/>
  <c r="J193" i="23"/>
  <c r="E193" i="23" s="1"/>
  <c r="H193" i="23"/>
  <c r="P129" i="23"/>
  <c r="M293" i="23"/>
  <c r="U193" i="23"/>
  <c r="M129" i="23"/>
  <c r="N293" i="23"/>
  <c r="U51" i="23"/>
  <c r="H7" i="23"/>
  <c r="I337" i="23"/>
  <c r="F236" i="23"/>
  <c r="N108" i="23"/>
  <c r="T83" i="23"/>
  <c r="N39" i="23"/>
  <c r="P508" i="23"/>
  <c r="H281" i="23"/>
  <c r="Q281" i="23"/>
  <c r="G393" i="23"/>
  <c r="H393" i="23"/>
  <c r="U164" i="23"/>
  <c r="T164" i="23"/>
  <c r="M96" i="23"/>
  <c r="J96" i="23"/>
  <c r="E96" i="23" s="1"/>
  <c r="G96" i="23"/>
  <c r="L324" i="23"/>
  <c r="E324" i="23"/>
  <c r="F324" i="23"/>
  <c r="U75" i="23"/>
  <c r="R75" i="23"/>
  <c r="O75" i="23"/>
  <c r="Q63" i="23"/>
  <c r="N63" i="23"/>
  <c r="K63" i="23"/>
  <c r="M43" i="23"/>
  <c r="F43" i="23"/>
  <c r="C43" i="23"/>
  <c r="D43" i="23" s="1"/>
  <c r="S43" i="23"/>
  <c r="Q31" i="23"/>
  <c r="N31" i="23"/>
  <c r="K31" i="23"/>
  <c r="M11" i="23"/>
  <c r="J11" i="23"/>
  <c r="E11" i="23" s="1"/>
  <c r="G11" i="23"/>
  <c r="C642" i="23"/>
  <c r="D642" i="23"/>
  <c r="M206" i="23"/>
  <c r="N206" i="23"/>
  <c r="O206" i="23"/>
  <c r="I114" i="23"/>
  <c r="R114" i="23"/>
  <c r="O114" i="23"/>
  <c r="M70" i="23"/>
  <c r="N70" i="23"/>
  <c r="K70" i="23"/>
  <c r="Q38" i="23"/>
  <c r="F38" i="23"/>
  <c r="C38" i="23"/>
  <c r="D38" i="23" s="1"/>
  <c r="S38" i="23"/>
  <c r="M6" i="23"/>
  <c r="N6" i="23"/>
  <c r="K6" i="23"/>
  <c r="K337" i="23"/>
  <c r="O293" i="23"/>
  <c r="R120" i="23"/>
  <c r="I380" i="23"/>
  <c r="M83" i="23"/>
  <c r="N71" i="23"/>
  <c r="O51" i="23"/>
  <c r="Q19" i="23"/>
  <c r="J214" i="23"/>
  <c r="P337" i="23"/>
  <c r="D293" i="23"/>
  <c r="P120" i="23"/>
  <c r="K380" i="23"/>
  <c r="C83" i="23"/>
  <c r="D83" i="23" s="1"/>
  <c r="L71" i="23"/>
  <c r="K19" i="23"/>
  <c r="I193" i="23"/>
  <c r="K193" i="23"/>
  <c r="U129" i="23"/>
  <c r="S129" i="23"/>
  <c r="D337" i="23"/>
  <c r="Q293" i="23"/>
  <c r="E236" i="23"/>
  <c r="D236" i="23"/>
  <c r="J164" i="23"/>
  <c r="E164" i="23" s="1"/>
  <c r="H164" i="23"/>
  <c r="I120" i="23"/>
  <c r="T120" i="23"/>
  <c r="P108" i="23"/>
  <c r="M380" i="23"/>
  <c r="O380" i="23"/>
  <c r="I83" i="23"/>
  <c r="G83" i="23"/>
  <c r="R71" i="23"/>
  <c r="Q39" i="23"/>
  <c r="K39" i="23"/>
  <c r="L214" i="23"/>
  <c r="O241" i="23"/>
  <c r="Q193" i="23"/>
  <c r="F193" i="23"/>
  <c r="C193" i="23"/>
  <c r="D193" i="23" s="1"/>
  <c r="S193" i="23"/>
  <c r="T193" i="23"/>
  <c r="I145" i="23"/>
  <c r="I129" i="23"/>
  <c r="N129" i="23"/>
  <c r="K129" i="23"/>
  <c r="L129" i="23"/>
  <c r="Q53" i="23"/>
  <c r="C508" i="23"/>
  <c r="H508" i="23"/>
  <c r="I508" i="23"/>
  <c r="J508" i="23"/>
  <c r="Q468" i="23"/>
  <c r="L337" i="23"/>
  <c r="E337" i="23"/>
  <c r="F337" i="23"/>
  <c r="G337" i="23"/>
  <c r="P293" i="23"/>
  <c r="I293" i="23"/>
  <c r="J293" i="23"/>
  <c r="K293" i="23"/>
  <c r="C393" i="23"/>
  <c r="D393" i="23"/>
  <c r="E393" i="23"/>
  <c r="Q236" i="23"/>
  <c r="G236" i="23"/>
  <c r="L236" i="23"/>
  <c r="Q164" i="23"/>
  <c r="R164" i="23"/>
  <c r="O164" i="23"/>
  <c r="P164" i="23"/>
  <c r="F120" i="23"/>
  <c r="S120" i="23"/>
  <c r="Q108" i="23"/>
  <c r="O108" i="23"/>
  <c r="D380" i="23"/>
  <c r="N380" i="23"/>
  <c r="J83" i="23"/>
  <c r="E83" i="23" s="1"/>
  <c r="H83" i="23"/>
  <c r="U71" i="23"/>
  <c r="O71" i="23"/>
  <c r="M51" i="23"/>
  <c r="C51" i="23"/>
  <c r="D51" i="23" s="1"/>
  <c r="T51" i="23"/>
  <c r="J39" i="23"/>
  <c r="E39" i="23" s="1"/>
  <c r="R19" i="23"/>
  <c r="P19" i="23"/>
  <c r="G7" i="23"/>
  <c r="L78" i="23"/>
  <c r="L46" i="23"/>
  <c r="N193" i="23"/>
  <c r="L193" i="23"/>
  <c r="F129" i="23"/>
  <c r="C129" i="23"/>
  <c r="D129" i="23" s="1"/>
  <c r="T129" i="23"/>
  <c r="M337" i="23"/>
  <c r="N337" i="23"/>
  <c r="O337" i="23"/>
  <c r="H293" i="23"/>
  <c r="C293" i="23"/>
  <c r="J236" i="23"/>
  <c r="I164" i="23"/>
  <c r="G164" i="23"/>
  <c r="C120" i="23"/>
  <c r="D120" i="23" s="1"/>
  <c r="R108" i="23"/>
  <c r="P71" i="23"/>
  <c r="F51" i="23"/>
  <c r="S51" i="23"/>
  <c r="U19" i="23"/>
  <c r="O19" i="23"/>
  <c r="M7" i="23"/>
  <c r="D678" i="23"/>
  <c r="I217" i="23"/>
  <c r="G201" i="23"/>
  <c r="M193" i="23"/>
  <c r="R193" i="23"/>
  <c r="O193" i="23"/>
  <c r="Q129" i="23"/>
  <c r="J129" i="23"/>
  <c r="E129" i="23" s="1"/>
  <c r="G129" i="23"/>
  <c r="O508" i="23"/>
  <c r="D508" i="23"/>
  <c r="E508" i="23"/>
  <c r="H337" i="23"/>
  <c r="Q337" i="23"/>
  <c r="L293" i="23"/>
  <c r="E293" i="23"/>
  <c r="F293" i="23"/>
  <c r="J393" i="23"/>
  <c r="N393" i="23"/>
  <c r="P393" i="23"/>
  <c r="I236" i="23"/>
  <c r="C236" i="23"/>
  <c r="H236" i="23"/>
  <c r="M164" i="23"/>
  <c r="N164" i="23"/>
  <c r="K164" i="23"/>
  <c r="Q120" i="23"/>
  <c r="O120" i="23"/>
  <c r="U108" i="23"/>
  <c r="K108" i="23"/>
  <c r="P380" i="23"/>
  <c r="J380" i="23"/>
  <c r="F83" i="23"/>
  <c r="S83" i="23"/>
  <c r="Q71" i="23"/>
  <c r="K71" i="23"/>
  <c r="R51" i="23"/>
  <c r="P51" i="23"/>
  <c r="I39" i="23"/>
  <c r="L39" i="23"/>
  <c r="N19" i="23"/>
  <c r="L19" i="23"/>
  <c r="J7" i="23"/>
  <c r="E7" i="23" s="1"/>
  <c r="F678" i="23"/>
  <c r="N78" i="23"/>
  <c r="U46" i="23"/>
  <c r="U14" i="23"/>
  <c r="I169" i="23"/>
  <c r="G29" i="23"/>
  <c r="H305" i="23"/>
  <c r="S77" i="23"/>
  <c r="Q245" i="23"/>
  <c r="Q181" i="23"/>
  <c r="S141" i="23"/>
  <c r="S121" i="23"/>
  <c r="P45" i="23"/>
  <c r="R13" i="23"/>
  <c r="I436" i="23"/>
  <c r="H232" i="23"/>
  <c r="J224" i="23"/>
  <c r="P386" i="23"/>
  <c r="C181" i="23"/>
  <c r="D181" i="23" s="1"/>
  <c r="N169" i="23"/>
  <c r="U141" i="23"/>
  <c r="T141" i="23"/>
  <c r="Q121" i="23"/>
  <c r="M45" i="23"/>
  <c r="H29" i="23"/>
  <c r="O13" i="23"/>
  <c r="J216" i="23"/>
  <c r="G84" i="23"/>
  <c r="T181" i="23"/>
  <c r="K169" i="23"/>
  <c r="F141" i="23"/>
  <c r="F121" i="23"/>
  <c r="N117" i="23"/>
  <c r="K93" i="23"/>
  <c r="F77" i="23"/>
  <c r="L61" i="23"/>
  <c r="R45" i="23"/>
  <c r="I29" i="23"/>
  <c r="P13" i="23"/>
  <c r="F496" i="23"/>
  <c r="Q472" i="23"/>
  <c r="G440" i="23"/>
  <c r="O188" i="23"/>
  <c r="D410" i="23"/>
  <c r="D245" i="23"/>
  <c r="Q221" i="23"/>
  <c r="T121" i="23"/>
  <c r="N93" i="23"/>
  <c r="U77" i="23"/>
  <c r="T77" i="23"/>
  <c r="K61" i="23"/>
  <c r="L472" i="23"/>
  <c r="N436" i="23"/>
  <c r="D457" i="23"/>
  <c r="Q386" i="23"/>
  <c r="C221" i="23"/>
  <c r="O350" i="23"/>
  <c r="I386" i="23"/>
  <c r="D221" i="23"/>
  <c r="L169" i="23"/>
  <c r="C141" i="23"/>
  <c r="D141" i="23" s="1"/>
  <c r="C121" i="23"/>
  <c r="D121" i="23" s="1"/>
  <c r="L117" i="23"/>
  <c r="L93" i="23"/>
  <c r="C77" i="23"/>
  <c r="D77" i="23" s="1"/>
  <c r="Q61" i="23"/>
  <c r="O45" i="23"/>
  <c r="J29" i="23"/>
  <c r="E29" i="23" s="1"/>
  <c r="M13" i="23"/>
  <c r="G528" i="23"/>
  <c r="O349" i="23"/>
  <c r="M528" i="23"/>
  <c r="C496" i="23"/>
  <c r="E440" i="23"/>
  <c r="H361" i="23"/>
  <c r="C305" i="23"/>
  <c r="F405" i="23"/>
  <c r="M244" i="23"/>
  <c r="N528" i="23"/>
  <c r="J440" i="23"/>
  <c r="C361" i="23"/>
  <c r="M405" i="23"/>
  <c r="O244" i="23"/>
  <c r="F232" i="23"/>
  <c r="H519" i="23"/>
  <c r="G39" i="23"/>
  <c r="H39" i="23"/>
  <c r="I7" i="23"/>
  <c r="F7" i="23"/>
  <c r="C7" i="23"/>
  <c r="D7" i="23" s="1"/>
  <c r="S7" i="23"/>
  <c r="T7" i="23"/>
  <c r="Q678" i="23"/>
  <c r="M214" i="23"/>
  <c r="O214" i="23"/>
  <c r="J78" i="23"/>
  <c r="E78" i="23" s="1"/>
  <c r="H78" i="23"/>
  <c r="Q46" i="23"/>
  <c r="K46" i="23"/>
  <c r="M14" i="23"/>
  <c r="U120" i="23"/>
  <c r="J120" i="23"/>
  <c r="E120" i="23" s="1"/>
  <c r="G120" i="23"/>
  <c r="H120" i="23"/>
  <c r="I108" i="23"/>
  <c r="F108" i="23"/>
  <c r="C108" i="23"/>
  <c r="D108" i="23" s="1"/>
  <c r="S108" i="23"/>
  <c r="T108" i="23"/>
  <c r="H380" i="23"/>
  <c r="Q380" i="23"/>
  <c r="C380" i="23"/>
  <c r="Q83" i="23"/>
  <c r="N83" i="23"/>
  <c r="K83" i="23"/>
  <c r="L83" i="23"/>
  <c r="I71" i="23"/>
  <c r="F71" i="23"/>
  <c r="C71" i="23"/>
  <c r="D71" i="23" s="1"/>
  <c r="S71" i="23"/>
  <c r="T71" i="23"/>
  <c r="Q51" i="23"/>
  <c r="J51" i="23"/>
  <c r="E51" i="23" s="1"/>
  <c r="G51" i="23"/>
  <c r="H51" i="23"/>
  <c r="U39" i="23"/>
  <c r="R39" i="23"/>
  <c r="O39" i="23"/>
  <c r="P39" i="23"/>
  <c r="M19" i="23"/>
  <c r="F19" i="23"/>
  <c r="C19" i="23"/>
  <c r="D19" i="23" s="1"/>
  <c r="S19" i="23"/>
  <c r="T19" i="23"/>
  <c r="Q7" i="23"/>
  <c r="N7" i="23"/>
  <c r="K7" i="23"/>
  <c r="L7" i="23"/>
  <c r="P678" i="23"/>
  <c r="C678" i="23"/>
  <c r="N214" i="23"/>
  <c r="P214" i="23"/>
  <c r="U78" i="23"/>
  <c r="G78" i="23"/>
  <c r="N46" i="23"/>
  <c r="G14" i="23"/>
  <c r="M236" i="23"/>
  <c r="N236" i="23"/>
  <c r="O236" i="23"/>
  <c r="M120" i="23"/>
  <c r="N120" i="23"/>
  <c r="K120" i="23"/>
  <c r="M108" i="23"/>
  <c r="J108" i="23"/>
  <c r="E108" i="23" s="1"/>
  <c r="G108" i="23"/>
  <c r="L380" i="23"/>
  <c r="E380" i="23"/>
  <c r="F380" i="23"/>
  <c r="U83" i="23"/>
  <c r="R83" i="23"/>
  <c r="O83" i="23"/>
  <c r="M71" i="23"/>
  <c r="J71" i="23"/>
  <c r="E71" i="23" s="1"/>
  <c r="G71" i="23"/>
  <c r="I51" i="23"/>
  <c r="N51" i="23"/>
  <c r="K51" i="23"/>
  <c r="M39" i="23"/>
  <c r="F39" i="23"/>
  <c r="C39" i="23"/>
  <c r="D39" i="23" s="1"/>
  <c r="S39" i="23"/>
  <c r="I19" i="23"/>
  <c r="J19" i="23"/>
  <c r="E19" i="23" s="1"/>
  <c r="G19" i="23"/>
  <c r="U7" i="23"/>
  <c r="R7" i="23"/>
  <c r="O7" i="23"/>
  <c r="E678" i="23"/>
  <c r="I214" i="23"/>
  <c r="M78" i="23"/>
  <c r="N512" i="23"/>
  <c r="I512" i="23"/>
  <c r="N428" i="23"/>
  <c r="K428" i="23"/>
  <c r="M413" i="23"/>
  <c r="G413" i="23"/>
  <c r="P413" i="23"/>
  <c r="J463" i="23"/>
  <c r="I463" i="23"/>
  <c r="H463" i="23"/>
  <c r="C463" i="23"/>
  <c r="F463" i="23"/>
  <c r="E463" i="23"/>
  <c r="D463" i="23"/>
  <c r="O463" i="23"/>
  <c r="Q463" i="23"/>
  <c r="P463" i="23"/>
  <c r="K463" i="23"/>
  <c r="P254" i="23"/>
  <c r="O254" i="23"/>
  <c r="N254" i="23"/>
  <c r="M254" i="23"/>
  <c r="L254" i="23"/>
  <c r="K254" i="23"/>
  <c r="J254" i="23"/>
  <c r="I254" i="23"/>
  <c r="G254" i="23"/>
  <c r="E254" i="23"/>
  <c r="C254" i="23"/>
  <c r="D254" i="23"/>
  <c r="F254" i="23"/>
  <c r="Q254" i="23"/>
  <c r="J472" i="23"/>
  <c r="I472" i="23"/>
  <c r="H472" i="23"/>
  <c r="C472" i="23"/>
  <c r="O372" i="23"/>
  <c r="N372" i="23"/>
  <c r="M372" i="23"/>
  <c r="D372" i="23"/>
  <c r="K372" i="23"/>
  <c r="J372" i="23"/>
  <c r="I372" i="23"/>
  <c r="P372" i="23"/>
  <c r="F372" i="23"/>
  <c r="L372" i="23"/>
  <c r="Q372" i="23"/>
  <c r="G372" i="23"/>
  <c r="E372" i="23"/>
  <c r="P260" i="23"/>
  <c r="O260" i="23"/>
  <c r="N260" i="23"/>
  <c r="M260" i="23"/>
  <c r="L260" i="23"/>
  <c r="K260" i="23"/>
  <c r="J260" i="23"/>
  <c r="I260" i="23"/>
  <c r="P204" i="23"/>
  <c r="O204" i="23"/>
  <c r="N204" i="23"/>
  <c r="M204" i="23"/>
  <c r="L204" i="23"/>
  <c r="K204" i="23"/>
  <c r="J204" i="23"/>
  <c r="I204" i="23"/>
  <c r="L118" i="23"/>
  <c r="K118" i="23"/>
  <c r="N118" i="23"/>
  <c r="U118" i="23"/>
  <c r="H118" i="23"/>
  <c r="G118" i="23"/>
  <c r="J118" i="23"/>
  <c r="E118" i="23" s="1"/>
  <c r="M118" i="23"/>
  <c r="P118" i="23"/>
  <c r="R118" i="23"/>
  <c r="S118" i="23"/>
  <c r="F118" i="23"/>
  <c r="O118" i="23"/>
  <c r="C118" i="23"/>
  <c r="D118" i="23" s="1"/>
  <c r="I118" i="23"/>
  <c r="N496" i="23"/>
  <c r="M496" i="23"/>
  <c r="L496" i="23"/>
  <c r="G496" i="23"/>
  <c r="K340" i="23"/>
  <c r="J340" i="23"/>
  <c r="I340" i="23"/>
  <c r="P340" i="23"/>
  <c r="G340" i="23"/>
  <c r="F340" i="23"/>
  <c r="E340" i="23"/>
  <c r="L340" i="23"/>
  <c r="Q340" i="23"/>
  <c r="O340" i="23"/>
  <c r="M340" i="23"/>
  <c r="C340" i="23"/>
  <c r="H340" i="23"/>
  <c r="H216" i="23"/>
  <c r="G216" i="23"/>
  <c r="F216" i="23"/>
  <c r="E216" i="23"/>
  <c r="D216" i="23"/>
  <c r="C216" i="23"/>
  <c r="Q216" i="23"/>
  <c r="H158" i="23"/>
  <c r="G158" i="23"/>
  <c r="J158" i="23"/>
  <c r="E158" i="23" s="1"/>
  <c r="Q158" i="23"/>
  <c r="T158" i="23"/>
  <c r="S158" i="23"/>
  <c r="C158" i="23"/>
  <c r="D158" i="23" s="1"/>
  <c r="F158" i="23"/>
  <c r="M158" i="23"/>
  <c r="L158" i="23"/>
  <c r="N158" i="23"/>
  <c r="O158" i="23"/>
  <c r="I158" i="23"/>
  <c r="K158" i="23"/>
  <c r="R158" i="23"/>
  <c r="U158" i="23"/>
  <c r="H103" i="23"/>
  <c r="G103" i="23"/>
  <c r="J103" i="23"/>
  <c r="E103" i="23" s="1"/>
  <c r="I103" i="23"/>
  <c r="T103" i="23"/>
  <c r="S103" i="23"/>
  <c r="C103" i="23"/>
  <c r="D103" i="23" s="1"/>
  <c r="F103" i="23"/>
  <c r="M103" i="23"/>
  <c r="O103" i="23"/>
  <c r="U103" i="23"/>
  <c r="K103" i="23"/>
  <c r="Q103" i="23"/>
  <c r="P103" i="23"/>
  <c r="R103" i="23"/>
  <c r="L68" i="23"/>
  <c r="K68" i="23"/>
  <c r="N68" i="23"/>
  <c r="M68" i="23"/>
  <c r="H68" i="23"/>
  <c r="G68" i="23"/>
  <c r="J68" i="23"/>
  <c r="E68" i="23" s="1"/>
  <c r="U68" i="23"/>
  <c r="T68" i="23"/>
  <c r="S68" i="23"/>
  <c r="C68" i="23"/>
  <c r="D68" i="23" s="1"/>
  <c r="F68" i="23"/>
  <c r="I68" i="23"/>
  <c r="T52" i="23"/>
  <c r="S52" i="23"/>
  <c r="C52" i="23"/>
  <c r="D52" i="23" s="1"/>
  <c r="F52" i="23"/>
  <c r="U52" i="23"/>
  <c r="P52" i="23"/>
  <c r="O52" i="23"/>
  <c r="R52" i="23"/>
  <c r="Q52" i="23"/>
  <c r="L52" i="23"/>
  <c r="K52" i="23"/>
  <c r="N52" i="23"/>
  <c r="M52" i="23"/>
  <c r="L36" i="23"/>
  <c r="K36" i="23"/>
  <c r="N36" i="23"/>
  <c r="U36" i="23"/>
  <c r="H36" i="23"/>
  <c r="G36" i="23"/>
  <c r="J36" i="23"/>
  <c r="E36" i="23" s="1"/>
  <c r="M36" i="23"/>
  <c r="T36" i="23"/>
  <c r="S36" i="23"/>
  <c r="C36" i="23"/>
  <c r="D36" i="23" s="1"/>
  <c r="F36" i="23"/>
  <c r="I36" i="23"/>
  <c r="T20" i="23"/>
  <c r="S20" i="23"/>
  <c r="C20" i="23"/>
  <c r="D20" i="23" s="1"/>
  <c r="F20" i="23"/>
  <c r="I20" i="23"/>
  <c r="P20" i="23"/>
  <c r="O20" i="23"/>
  <c r="R20" i="23"/>
  <c r="Q20" i="23"/>
  <c r="L20" i="23"/>
  <c r="K20" i="23"/>
  <c r="N20" i="23"/>
  <c r="U20" i="23"/>
  <c r="L4" i="23"/>
  <c r="K4" i="23"/>
  <c r="N4" i="23"/>
  <c r="M4" i="23"/>
  <c r="H4" i="23"/>
  <c r="G4" i="23"/>
  <c r="J4" i="23"/>
  <c r="E4" i="23" s="1"/>
  <c r="U4" i="23"/>
  <c r="T4" i="23"/>
  <c r="S4" i="23"/>
  <c r="C4" i="23"/>
  <c r="D4" i="23" s="1"/>
  <c r="F4" i="23"/>
  <c r="I4" i="23"/>
  <c r="G349" i="23"/>
  <c r="F349" i="23"/>
  <c r="E349" i="23"/>
  <c r="L349" i="23"/>
  <c r="C349" i="23"/>
  <c r="Q349" i="23"/>
  <c r="H349" i="23"/>
  <c r="L79" i="23"/>
  <c r="K79" i="23"/>
  <c r="N79" i="23"/>
  <c r="Q79" i="23"/>
  <c r="H79" i="23"/>
  <c r="G79" i="23"/>
  <c r="J79" i="23"/>
  <c r="E79" i="23" s="1"/>
  <c r="M79" i="23"/>
  <c r="T79" i="23"/>
  <c r="C79" i="23"/>
  <c r="D79" i="23" s="1"/>
  <c r="I79" i="23"/>
  <c r="P79" i="23"/>
  <c r="R79" i="23"/>
  <c r="S79" i="23"/>
  <c r="F79" i="23"/>
  <c r="T47" i="23"/>
  <c r="S47" i="23"/>
  <c r="C47" i="23"/>
  <c r="D47" i="23" s="1"/>
  <c r="F47" i="23"/>
  <c r="M47" i="23"/>
  <c r="P47" i="23"/>
  <c r="O47" i="23"/>
  <c r="R47" i="23"/>
  <c r="U47" i="23"/>
  <c r="H47" i="23"/>
  <c r="J47" i="23"/>
  <c r="E47" i="23" s="1"/>
  <c r="K47" i="23"/>
  <c r="I47" i="23"/>
  <c r="G47" i="23"/>
  <c r="Q47" i="23"/>
  <c r="L15" i="23"/>
  <c r="K15" i="23"/>
  <c r="N15" i="23"/>
  <c r="Q15" i="23"/>
  <c r="H15" i="23"/>
  <c r="G15" i="23"/>
  <c r="J15" i="23"/>
  <c r="E15" i="23" s="1"/>
  <c r="M15" i="23"/>
  <c r="S15" i="23"/>
  <c r="F15" i="23"/>
  <c r="O15" i="23"/>
  <c r="U15" i="23"/>
  <c r="T15" i="23"/>
  <c r="C15" i="23"/>
  <c r="D15" i="23" s="1"/>
  <c r="I15" i="23"/>
  <c r="F436" i="23"/>
  <c r="E436" i="23"/>
  <c r="D436" i="23"/>
  <c r="O436" i="23"/>
  <c r="D242" i="23"/>
  <c r="C242" i="23"/>
  <c r="Q242" i="23"/>
  <c r="P242" i="23"/>
  <c r="O242" i="23"/>
  <c r="N242" i="23"/>
  <c r="M242" i="23"/>
  <c r="K242" i="23"/>
  <c r="I242" i="23"/>
  <c r="G242" i="23"/>
  <c r="E242" i="23"/>
  <c r="H242" i="23"/>
  <c r="J242" i="23"/>
  <c r="F242" i="23"/>
  <c r="H134" i="23"/>
  <c r="G134" i="23"/>
  <c r="J134" i="23"/>
  <c r="E134" i="23" s="1"/>
  <c r="M134" i="23"/>
  <c r="T134" i="23"/>
  <c r="S134" i="23"/>
  <c r="C134" i="23"/>
  <c r="D134" i="23" s="1"/>
  <c r="F134" i="23"/>
  <c r="Q134" i="23"/>
  <c r="K134" i="23"/>
  <c r="U134" i="23"/>
  <c r="P134" i="23"/>
  <c r="R134" i="23"/>
  <c r="I134" i="23"/>
  <c r="L134" i="23"/>
  <c r="O134" i="23"/>
  <c r="L86" i="23"/>
  <c r="K86" i="23"/>
  <c r="N86" i="23"/>
  <c r="U86" i="23"/>
  <c r="H86" i="23"/>
  <c r="G86" i="23"/>
  <c r="J86" i="23"/>
  <c r="E86" i="23" s="1"/>
  <c r="M86" i="23"/>
  <c r="P86" i="23"/>
  <c r="R86" i="23"/>
  <c r="S86" i="23"/>
  <c r="F86" i="23"/>
  <c r="O86" i="23"/>
  <c r="C86" i="23"/>
  <c r="D86" i="23" s="1"/>
  <c r="I86" i="23"/>
  <c r="L54" i="23"/>
  <c r="K54" i="23"/>
  <c r="N54" i="23"/>
  <c r="U54" i="23"/>
  <c r="H54" i="23"/>
  <c r="G54" i="23"/>
  <c r="J54" i="23"/>
  <c r="E54" i="23" s="1"/>
  <c r="Q54" i="23"/>
  <c r="T54" i="23"/>
  <c r="C54" i="23"/>
  <c r="D54" i="23" s="1"/>
  <c r="M54" i="23"/>
  <c r="P54" i="23"/>
  <c r="R54" i="23"/>
  <c r="I54" i="23"/>
  <c r="S54" i="23"/>
  <c r="O54" i="23"/>
  <c r="L22" i="23"/>
  <c r="K22" i="23"/>
  <c r="N22" i="23"/>
  <c r="U22" i="23"/>
  <c r="H22" i="23"/>
  <c r="G22" i="23"/>
  <c r="J22" i="23"/>
  <c r="E22" i="23" s="1"/>
  <c r="M22" i="23"/>
  <c r="O22" i="23"/>
  <c r="I22" i="23"/>
  <c r="T22" i="23"/>
  <c r="C22" i="23"/>
  <c r="D22" i="23" s="1"/>
  <c r="Q22" i="23"/>
  <c r="F22" i="23"/>
  <c r="P22" i="23"/>
  <c r="S22" i="23"/>
  <c r="J479" i="23"/>
  <c r="I479" i="23"/>
  <c r="H479" i="23"/>
  <c r="C479" i="23"/>
  <c r="F479" i="23"/>
  <c r="E479" i="23"/>
  <c r="D479" i="23"/>
  <c r="O479" i="23"/>
  <c r="Q479" i="23"/>
  <c r="P479" i="23"/>
  <c r="K479" i="23"/>
  <c r="L264" i="23"/>
  <c r="K264" i="23"/>
  <c r="J264" i="23"/>
  <c r="I264" i="23"/>
  <c r="H264" i="23"/>
  <c r="G264" i="23"/>
  <c r="F264" i="23"/>
  <c r="E264" i="23"/>
  <c r="T150" i="23"/>
  <c r="S150" i="23"/>
  <c r="C150" i="23"/>
  <c r="D150" i="23" s="1"/>
  <c r="F150" i="23"/>
  <c r="M150" i="23"/>
  <c r="P150" i="23"/>
  <c r="O150" i="23"/>
  <c r="R150" i="23"/>
  <c r="I150" i="23"/>
  <c r="H150" i="23"/>
  <c r="J150" i="23"/>
  <c r="E150" i="23" s="1"/>
  <c r="K150" i="23"/>
  <c r="U150" i="23"/>
  <c r="G150" i="23"/>
  <c r="N150" i="23"/>
  <c r="Q150" i="23"/>
  <c r="T27" i="23"/>
  <c r="S27" i="23"/>
  <c r="C27" i="23"/>
  <c r="D27" i="23" s="1"/>
  <c r="F27" i="23"/>
  <c r="I27" i="23"/>
  <c r="P27" i="23"/>
  <c r="O27" i="23"/>
  <c r="R27" i="23"/>
  <c r="U27" i="23"/>
  <c r="L27" i="23"/>
  <c r="N27" i="23"/>
  <c r="H27" i="23"/>
  <c r="J27" i="23"/>
  <c r="E27" i="23" s="1"/>
  <c r="K27" i="23"/>
  <c r="Q27" i="23"/>
  <c r="Q441" i="23"/>
  <c r="P334" i="23"/>
  <c r="K394" i="23"/>
  <c r="G386" i="23"/>
  <c r="N386" i="23"/>
  <c r="D386" i="23"/>
  <c r="J245" i="23"/>
  <c r="L245" i="23"/>
  <c r="E221" i="23"/>
  <c r="F221" i="23"/>
  <c r="G221" i="23"/>
  <c r="H221" i="23"/>
  <c r="I181" i="23"/>
  <c r="K181" i="23"/>
  <c r="M169" i="23"/>
  <c r="R169" i="23"/>
  <c r="O169" i="23"/>
  <c r="P169" i="23"/>
  <c r="I141" i="23"/>
  <c r="J141" i="23"/>
  <c r="E141" i="23" s="1"/>
  <c r="G141" i="23"/>
  <c r="H141" i="23"/>
  <c r="U121" i="23"/>
  <c r="J121" i="23"/>
  <c r="E121" i="23" s="1"/>
  <c r="G121" i="23"/>
  <c r="H121" i="23"/>
  <c r="Q117" i="23"/>
  <c r="C117" i="23"/>
  <c r="D117" i="23" s="1"/>
  <c r="T117" i="23"/>
  <c r="M93" i="23"/>
  <c r="R93" i="23"/>
  <c r="O93" i="23"/>
  <c r="P93" i="23"/>
  <c r="Q77" i="23"/>
  <c r="J77" i="23"/>
  <c r="E77" i="23" s="1"/>
  <c r="G77" i="23"/>
  <c r="H77" i="23"/>
  <c r="M61" i="23"/>
  <c r="R61" i="23"/>
  <c r="O61" i="23"/>
  <c r="P61" i="23"/>
  <c r="U45" i="23"/>
  <c r="F45" i="23"/>
  <c r="C45" i="23"/>
  <c r="D45" i="23" s="1"/>
  <c r="S45" i="23"/>
  <c r="T45" i="23"/>
  <c r="Q29" i="23"/>
  <c r="N29" i="23"/>
  <c r="K29" i="23"/>
  <c r="L29" i="23"/>
  <c r="Q13" i="23"/>
  <c r="F13" i="23"/>
  <c r="C13" i="23"/>
  <c r="D13" i="23" s="1"/>
  <c r="S13" i="23"/>
  <c r="T13" i="23"/>
  <c r="K528" i="23"/>
  <c r="P528" i="23"/>
  <c r="Q528" i="23"/>
  <c r="H512" i="23"/>
  <c r="K496" i="23"/>
  <c r="E496" i="23"/>
  <c r="J496" i="23"/>
  <c r="G472" i="23"/>
  <c r="P472" i="23"/>
  <c r="F472" i="23"/>
  <c r="D440" i="23"/>
  <c r="I440" i="23"/>
  <c r="N440" i="23"/>
  <c r="H436" i="23"/>
  <c r="M436" i="23"/>
  <c r="C428" i="23"/>
  <c r="E361" i="23"/>
  <c r="G361" i="23"/>
  <c r="P349" i="23"/>
  <c r="J349" i="23"/>
  <c r="G341" i="23"/>
  <c r="M305" i="23"/>
  <c r="H413" i="23"/>
  <c r="N405" i="23"/>
  <c r="Q405" i="23"/>
  <c r="C264" i="23"/>
  <c r="E260" i="23"/>
  <c r="G260" i="23"/>
  <c r="J244" i="23"/>
  <c r="L244" i="23"/>
  <c r="C232" i="23"/>
  <c r="N216" i="23"/>
  <c r="P216" i="23"/>
  <c r="E204" i="23"/>
  <c r="G204" i="23"/>
  <c r="U188" i="23"/>
  <c r="P188" i="23"/>
  <c r="H84" i="23"/>
  <c r="O68" i="23"/>
  <c r="J52" i="23"/>
  <c r="E52" i="23" s="1"/>
  <c r="Q36" i="23"/>
  <c r="H20" i="23"/>
  <c r="O4" i="23"/>
  <c r="M479" i="23"/>
  <c r="M463" i="23"/>
  <c r="H372" i="23"/>
  <c r="D340" i="23"/>
  <c r="M316" i="23"/>
  <c r="P284" i="23"/>
  <c r="N103" i="23"/>
  <c r="L242" i="23"/>
  <c r="P158" i="23"/>
  <c r="N134" i="23"/>
  <c r="T118" i="23"/>
  <c r="Q86" i="23"/>
  <c r="F54" i="23"/>
  <c r="I266" i="23"/>
  <c r="K266" i="23"/>
  <c r="H224" i="23"/>
  <c r="Q224" i="23"/>
  <c r="L224" i="23"/>
  <c r="M587" i="23"/>
  <c r="G587" i="23"/>
  <c r="F519" i="23"/>
  <c r="E519" i="23"/>
  <c r="D519" i="23"/>
  <c r="O519" i="23"/>
  <c r="Q519" i="23"/>
  <c r="P519" i="23"/>
  <c r="K519" i="23"/>
  <c r="N519" i="23"/>
  <c r="M519" i="23"/>
  <c r="L519" i="23"/>
  <c r="G519" i="23"/>
  <c r="K305" i="23"/>
  <c r="J305" i="23"/>
  <c r="I305" i="23"/>
  <c r="P305" i="23"/>
  <c r="G305" i="23"/>
  <c r="F305" i="23"/>
  <c r="E305" i="23"/>
  <c r="L305" i="23"/>
  <c r="P226" i="23"/>
  <c r="O226" i="23"/>
  <c r="N226" i="23"/>
  <c r="M226" i="23"/>
  <c r="L226" i="23"/>
  <c r="K226" i="23"/>
  <c r="J226" i="23"/>
  <c r="I226" i="23"/>
  <c r="C226" i="23"/>
  <c r="H226" i="23"/>
  <c r="F226" i="23"/>
  <c r="E226" i="23"/>
  <c r="D226" i="23"/>
  <c r="G226" i="23"/>
  <c r="M416" i="23"/>
  <c r="L416" i="23"/>
  <c r="F416" i="23"/>
  <c r="G416" i="23"/>
  <c r="I416" i="23"/>
  <c r="H416" i="23"/>
  <c r="K416" i="23"/>
  <c r="O416" i="23"/>
  <c r="E416" i="23"/>
  <c r="C416" i="23"/>
  <c r="P416" i="23"/>
  <c r="J416" i="23"/>
  <c r="D416" i="23"/>
  <c r="L59" i="23"/>
  <c r="K59" i="23"/>
  <c r="N59" i="23"/>
  <c r="Q59" i="23"/>
  <c r="H59" i="23"/>
  <c r="G59" i="23"/>
  <c r="J59" i="23"/>
  <c r="E59" i="23" s="1"/>
  <c r="I59" i="23"/>
  <c r="T59" i="23"/>
  <c r="C59" i="23"/>
  <c r="D59" i="23" s="1"/>
  <c r="M59" i="23"/>
  <c r="P59" i="23"/>
  <c r="R59" i="23"/>
  <c r="S59" i="23"/>
  <c r="F59" i="23"/>
  <c r="D382" i="23"/>
  <c r="E386" i="23"/>
  <c r="J221" i="23"/>
  <c r="L221" i="23"/>
  <c r="F169" i="23"/>
  <c r="C169" i="23"/>
  <c r="D169" i="23" s="1"/>
  <c r="S169" i="23"/>
  <c r="T169" i="23"/>
  <c r="Q141" i="23"/>
  <c r="N141" i="23"/>
  <c r="K141" i="23"/>
  <c r="L141" i="23"/>
  <c r="I121" i="23"/>
  <c r="N121" i="23"/>
  <c r="K121" i="23"/>
  <c r="L121" i="23"/>
  <c r="I117" i="23"/>
  <c r="K117" i="23"/>
  <c r="Q93" i="23"/>
  <c r="F93" i="23"/>
  <c r="C93" i="23"/>
  <c r="D93" i="23" s="1"/>
  <c r="S93" i="23"/>
  <c r="T93" i="23"/>
  <c r="I77" i="23"/>
  <c r="N77" i="23"/>
  <c r="K77" i="23"/>
  <c r="L77" i="23"/>
  <c r="U61" i="23"/>
  <c r="F61" i="23"/>
  <c r="C61" i="23"/>
  <c r="D61" i="23" s="1"/>
  <c r="S61" i="23"/>
  <c r="T61" i="23"/>
  <c r="I45" i="23"/>
  <c r="J45" i="23"/>
  <c r="E45" i="23" s="1"/>
  <c r="G45" i="23"/>
  <c r="H45" i="23"/>
  <c r="M29" i="23"/>
  <c r="R29" i="23"/>
  <c r="O29" i="23"/>
  <c r="P29" i="23"/>
  <c r="U13" i="23"/>
  <c r="J13" i="23"/>
  <c r="E13" i="23" s="1"/>
  <c r="G13" i="23"/>
  <c r="H13" i="23"/>
  <c r="O528" i="23"/>
  <c r="D528" i="23"/>
  <c r="E528" i="23"/>
  <c r="F528" i="23"/>
  <c r="Q512" i="23"/>
  <c r="D496" i="23"/>
  <c r="I496" i="23"/>
  <c r="K472" i="23"/>
  <c r="E472" i="23"/>
  <c r="N472" i="23"/>
  <c r="O440" i="23"/>
  <c r="H440" i="23"/>
  <c r="C436" i="23"/>
  <c r="L436" i="23"/>
  <c r="Q436" i="23"/>
  <c r="P428" i="23"/>
  <c r="D349" i="23"/>
  <c r="N349" i="23"/>
  <c r="Q305" i="23"/>
  <c r="O405" i="23"/>
  <c r="M264" i="23"/>
  <c r="O264" i="23"/>
  <c r="Q260" i="23"/>
  <c r="D260" i="23"/>
  <c r="N244" i="23"/>
  <c r="E232" i="23"/>
  <c r="I216" i="23"/>
  <c r="K216" i="23"/>
  <c r="Q204" i="23"/>
  <c r="D204" i="23"/>
  <c r="P68" i="23"/>
  <c r="G52" i="23"/>
  <c r="R36" i="23"/>
  <c r="M20" i="23"/>
  <c r="P4" i="23"/>
  <c r="J519" i="23"/>
  <c r="N479" i="23"/>
  <c r="N463" i="23"/>
  <c r="C372" i="23"/>
  <c r="N340" i="23"/>
  <c r="N416" i="23"/>
  <c r="L103" i="23"/>
  <c r="U79" i="23"/>
  <c r="N47" i="23"/>
  <c r="R15" i="23"/>
  <c r="L150" i="23"/>
  <c r="T86" i="23"/>
  <c r="R22" i="23"/>
  <c r="K341" i="23"/>
  <c r="M341" i="23"/>
  <c r="E341" i="23"/>
  <c r="H160" i="23"/>
  <c r="S160" i="23"/>
  <c r="K790" i="23"/>
  <c r="G790" i="23"/>
  <c r="F790" i="23"/>
  <c r="D790" i="23"/>
  <c r="J790" i="23"/>
  <c r="I790" i="23"/>
  <c r="O790" i="23"/>
  <c r="M790" i="23"/>
  <c r="H790" i="23"/>
  <c r="E790" i="23"/>
  <c r="L790" i="23"/>
  <c r="C790" i="23"/>
  <c r="Q790" i="23"/>
  <c r="O361" i="23"/>
  <c r="N361" i="23"/>
  <c r="M361" i="23"/>
  <c r="D361" i="23"/>
  <c r="K361" i="23"/>
  <c r="J361" i="23"/>
  <c r="I361" i="23"/>
  <c r="P361" i="23"/>
  <c r="I405" i="23"/>
  <c r="H405" i="23"/>
  <c r="K405" i="23"/>
  <c r="G405" i="23"/>
  <c r="E405" i="23"/>
  <c r="D405" i="23"/>
  <c r="C405" i="23"/>
  <c r="H198" i="23"/>
  <c r="G198" i="23"/>
  <c r="J198" i="23"/>
  <c r="E198" i="23" s="1"/>
  <c r="Q198" i="23"/>
  <c r="T198" i="23"/>
  <c r="S198" i="23"/>
  <c r="C198" i="23"/>
  <c r="D198" i="23" s="1"/>
  <c r="F198" i="23"/>
  <c r="M198" i="23"/>
  <c r="O198" i="23"/>
  <c r="I198" i="23"/>
  <c r="K198" i="23"/>
  <c r="U198" i="23"/>
  <c r="R198" i="23"/>
  <c r="N198" i="23"/>
  <c r="P198" i="23"/>
  <c r="G316" i="23"/>
  <c r="F316" i="23"/>
  <c r="E316" i="23"/>
  <c r="L316" i="23"/>
  <c r="C316" i="23"/>
  <c r="Q316" i="23"/>
  <c r="H316" i="23"/>
  <c r="K316" i="23"/>
  <c r="I316" i="23"/>
  <c r="N316" i="23"/>
  <c r="D316" i="23"/>
  <c r="J316" i="23"/>
  <c r="P316" i="23"/>
  <c r="P232" i="23"/>
  <c r="O232" i="23"/>
  <c r="N232" i="23"/>
  <c r="M232" i="23"/>
  <c r="L232" i="23"/>
  <c r="K232" i="23"/>
  <c r="J232" i="23"/>
  <c r="I232" i="23"/>
  <c r="L174" i="23"/>
  <c r="K174" i="23"/>
  <c r="N174" i="23"/>
  <c r="U174" i="23"/>
  <c r="H174" i="23"/>
  <c r="G174" i="23"/>
  <c r="J174" i="23"/>
  <c r="E174" i="23" s="1"/>
  <c r="Q174" i="23"/>
  <c r="P174" i="23"/>
  <c r="R174" i="23"/>
  <c r="S174" i="23"/>
  <c r="F174" i="23"/>
  <c r="O174" i="23"/>
  <c r="C174" i="23"/>
  <c r="D174" i="23" s="1"/>
  <c r="I174" i="23"/>
  <c r="P146" i="23"/>
  <c r="O146" i="23"/>
  <c r="R146" i="23"/>
  <c r="I146" i="23"/>
  <c r="L146" i="23"/>
  <c r="K146" i="23"/>
  <c r="N146" i="23"/>
  <c r="U146" i="23"/>
  <c r="S146" i="23"/>
  <c r="F146" i="23"/>
  <c r="G146" i="23"/>
  <c r="Q146" i="23"/>
  <c r="C146" i="23"/>
  <c r="D146" i="23" s="1"/>
  <c r="J146" i="23"/>
  <c r="E146" i="23" s="1"/>
  <c r="T146" i="23"/>
  <c r="M146" i="23"/>
  <c r="N539" i="23"/>
  <c r="M539" i="23"/>
  <c r="L539" i="23"/>
  <c r="G539" i="23"/>
  <c r="J539" i="23"/>
  <c r="I539" i="23"/>
  <c r="H539" i="23"/>
  <c r="C539" i="23"/>
  <c r="E539" i="23"/>
  <c r="O539" i="23"/>
  <c r="P539" i="23"/>
  <c r="Q539" i="23"/>
  <c r="D539" i="23"/>
  <c r="K539" i="23"/>
  <c r="Q440" i="23"/>
  <c r="P440" i="23"/>
  <c r="K440" i="23"/>
  <c r="C284" i="23"/>
  <c r="Q284" i="23"/>
  <c r="H284" i="23"/>
  <c r="O284" i="23"/>
  <c r="N284" i="23"/>
  <c r="M284" i="23"/>
  <c r="D284" i="23"/>
  <c r="F284" i="23"/>
  <c r="L284" i="23"/>
  <c r="K284" i="23"/>
  <c r="I284" i="23"/>
  <c r="G284" i="23"/>
  <c r="E284" i="23"/>
  <c r="H244" i="23"/>
  <c r="G244" i="23"/>
  <c r="F244" i="23"/>
  <c r="E244" i="23"/>
  <c r="D244" i="23"/>
  <c r="C244" i="23"/>
  <c r="Q244" i="23"/>
  <c r="L188" i="23"/>
  <c r="K188" i="23"/>
  <c r="N188" i="23"/>
  <c r="M188" i="23"/>
  <c r="H188" i="23"/>
  <c r="G188" i="23"/>
  <c r="J188" i="23"/>
  <c r="E188" i="23" s="1"/>
  <c r="I188" i="23"/>
  <c r="T188" i="23"/>
  <c r="S188" i="23"/>
  <c r="C188" i="23"/>
  <c r="D188" i="23" s="1"/>
  <c r="F188" i="23"/>
  <c r="T130" i="23"/>
  <c r="S130" i="23"/>
  <c r="C130" i="23"/>
  <c r="D130" i="23" s="1"/>
  <c r="F130" i="23"/>
  <c r="M130" i="23"/>
  <c r="P130" i="23"/>
  <c r="O130" i="23"/>
  <c r="R130" i="23"/>
  <c r="I130" i="23"/>
  <c r="G130" i="23"/>
  <c r="Q130" i="23"/>
  <c r="L130" i="23"/>
  <c r="N130" i="23"/>
  <c r="U130" i="23"/>
  <c r="H130" i="23"/>
  <c r="K130" i="23"/>
  <c r="T84" i="23"/>
  <c r="S84" i="23"/>
  <c r="C84" i="23"/>
  <c r="D84" i="23" s="1"/>
  <c r="F84" i="23"/>
  <c r="I84" i="23"/>
  <c r="P84" i="23"/>
  <c r="O84" i="23"/>
  <c r="R84" i="23"/>
  <c r="Q84" i="23"/>
  <c r="L84" i="23"/>
  <c r="K84" i="23"/>
  <c r="N84" i="23"/>
  <c r="U84" i="23"/>
  <c r="H91" i="23"/>
  <c r="G91" i="23"/>
  <c r="J91" i="23"/>
  <c r="E91" i="23" s="1"/>
  <c r="Q91" i="23"/>
  <c r="T91" i="23"/>
  <c r="S91" i="23"/>
  <c r="C91" i="23"/>
  <c r="D91" i="23" s="1"/>
  <c r="F91" i="23"/>
  <c r="M91" i="23"/>
  <c r="L91" i="23"/>
  <c r="N91" i="23"/>
  <c r="O91" i="23"/>
  <c r="U91" i="23"/>
  <c r="K91" i="23"/>
  <c r="I91" i="23"/>
  <c r="D489" i="23"/>
  <c r="F386" i="23"/>
  <c r="M386" i="23"/>
  <c r="H386" i="23"/>
  <c r="C245" i="23"/>
  <c r="I221" i="23"/>
  <c r="K221" i="23"/>
  <c r="F181" i="23"/>
  <c r="S181" i="23"/>
  <c r="Q169" i="23"/>
  <c r="M473" i="23"/>
  <c r="D366" i="23"/>
  <c r="L426" i="23"/>
  <c r="K386" i="23"/>
  <c r="C386" i="23"/>
  <c r="J386" i="23"/>
  <c r="I245" i="23"/>
  <c r="K245" i="23"/>
  <c r="M221" i="23"/>
  <c r="N221" i="23"/>
  <c r="O221" i="23"/>
  <c r="N181" i="23"/>
  <c r="L181" i="23"/>
  <c r="U169" i="23"/>
  <c r="J169" i="23"/>
  <c r="E169" i="23" s="1"/>
  <c r="G169" i="23"/>
  <c r="M141" i="23"/>
  <c r="R141" i="23"/>
  <c r="O141" i="23"/>
  <c r="M121" i="23"/>
  <c r="R121" i="23"/>
  <c r="O121" i="23"/>
  <c r="F117" i="23"/>
  <c r="S117" i="23"/>
  <c r="U93" i="23"/>
  <c r="J93" i="23"/>
  <c r="E93" i="23" s="1"/>
  <c r="G93" i="23"/>
  <c r="M77" i="23"/>
  <c r="R77" i="23"/>
  <c r="O77" i="23"/>
  <c r="I61" i="23"/>
  <c r="J61" i="23"/>
  <c r="E61" i="23" s="1"/>
  <c r="G61" i="23"/>
  <c r="Q45" i="23"/>
  <c r="N45" i="23"/>
  <c r="K45" i="23"/>
  <c r="U29" i="23"/>
  <c r="F29" i="23"/>
  <c r="C29" i="23"/>
  <c r="D29" i="23" s="1"/>
  <c r="S29" i="23"/>
  <c r="I13" i="23"/>
  <c r="N13" i="23"/>
  <c r="K13" i="23"/>
  <c r="C528" i="23"/>
  <c r="H528" i="23"/>
  <c r="I528" i="23"/>
  <c r="C512" i="23"/>
  <c r="J512" i="23"/>
  <c r="O496" i="23"/>
  <c r="H496" i="23"/>
  <c r="Q496" i="23"/>
  <c r="D472" i="23"/>
  <c r="M472" i="23"/>
  <c r="C440" i="23"/>
  <c r="L440" i="23"/>
  <c r="F440" i="23"/>
  <c r="G436" i="23"/>
  <c r="P436" i="23"/>
  <c r="J436" i="23"/>
  <c r="I428" i="23"/>
  <c r="L361" i="23"/>
  <c r="F361" i="23"/>
  <c r="I349" i="23"/>
  <c r="K349" i="23"/>
  <c r="D305" i="23"/>
  <c r="N305" i="23"/>
  <c r="J405" i="23"/>
  <c r="P405" i="23"/>
  <c r="Q264" i="23"/>
  <c r="D264" i="23"/>
  <c r="F260" i="23"/>
  <c r="H260" i="23"/>
  <c r="I244" i="23"/>
  <c r="K244" i="23"/>
  <c r="Q232" i="23"/>
  <c r="D232" i="23"/>
  <c r="M216" i="23"/>
  <c r="O216" i="23"/>
  <c r="F204" i="23"/>
  <c r="H204" i="23"/>
  <c r="R188" i="23"/>
  <c r="J84" i="23"/>
  <c r="E84" i="23" s="1"/>
  <c r="Q68" i="23"/>
  <c r="H52" i="23"/>
  <c r="O36" i="23"/>
  <c r="J20" i="23"/>
  <c r="E20" i="23" s="1"/>
  <c r="Q4" i="23"/>
  <c r="C519" i="23"/>
  <c r="G479" i="23"/>
  <c r="G463" i="23"/>
  <c r="Q416" i="23"/>
  <c r="P91" i="23"/>
  <c r="O79" i="23"/>
  <c r="U59" i="23"/>
  <c r="L47" i="23"/>
  <c r="M27" i="23"/>
  <c r="P15" i="23"/>
  <c r="N790" i="23"/>
  <c r="F539" i="23"/>
  <c r="M174" i="23"/>
  <c r="H146" i="23"/>
  <c r="O678" i="23"/>
  <c r="N678" i="23"/>
  <c r="M678" i="23"/>
  <c r="L678" i="23"/>
  <c r="K678" i="23"/>
  <c r="J678" i="23"/>
  <c r="I678" i="23"/>
  <c r="H678" i="23"/>
  <c r="H214" i="23"/>
  <c r="G214" i="23"/>
  <c r="F214" i="23"/>
  <c r="E214" i="23"/>
  <c r="D214" i="23"/>
  <c r="C214" i="23"/>
  <c r="Q214" i="23"/>
  <c r="T78" i="23"/>
  <c r="S78" i="23"/>
  <c r="C78" i="23"/>
  <c r="D78" i="23" s="1"/>
  <c r="F78" i="23"/>
  <c r="Q78" i="23"/>
  <c r="P78" i="23"/>
  <c r="O78" i="23"/>
  <c r="R78" i="23"/>
  <c r="I78" i="23"/>
  <c r="T46" i="23"/>
  <c r="S46" i="23"/>
  <c r="C46" i="23"/>
  <c r="D46" i="23" s="1"/>
  <c r="F46" i="23"/>
  <c r="M46" i="23"/>
  <c r="P46" i="23"/>
  <c r="O46" i="23"/>
  <c r="R46" i="23"/>
  <c r="I46" i="23"/>
  <c r="T14" i="23"/>
  <c r="S14" i="23"/>
  <c r="C14" i="23"/>
  <c r="D14" i="23" s="1"/>
  <c r="F14" i="23"/>
  <c r="Q14" i="23"/>
  <c r="P14" i="23"/>
  <c r="O14" i="23"/>
  <c r="R14" i="23"/>
  <c r="I14" i="23"/>
  <c r="J14" i="23"/>
  <c r="E14" i="23" s="1"/>
  <c r="H14" i="23"/>
  <c r="J46" i="23"/>
  <c r="E46" i="23" s="1"/>
  <c r="H46" i="23"/>
  <c r="N14" i="23"/>
  <c r="L14" i="23"/>
  <c r="D255" i="23"/>
  <c r="E239" i="23"/>
  <c r="F239" i="23"/>
  <c r="G239" i="23"/>
  <c r="H239" i="23"/>
  <c r="I223" i="23"/>
  <c r="G223" i="23"/>
  <c r="I207" i="23"/>
  <c r="G207" i="23"/>
  <c r="M191" i="23"/>
  <c r="G191" i="23"/>
  <c r="P191" i="23"/>
  <c r="N175" i="23"/>
  <c r="L175" i="23"/>
  <c r="J159" i="23"/>
  <c r="E159" i="23" s="1"/>
  <c r="O159" i="23"/>
  <c r="C143" i="23"/>
  <c r="D143" i="23" s="1"/>
  <c r="S127" i="23"/>
  <c r="E262" i="23"/>
  <c r="G412" i="23"/>
  <c r="F412" i="23"/>
  <c r="L412" i="23"/>
  <c r="P271" i="23"/>
  <c r="I271" i="23"/>
  <c r="E255" i="23"/>
  <c r="F255" i="23"/>
  <c r="G255" i="23"/>
  <c r="I239" i="23"/>
  <c r="J239" i="23"/>
  <c r="K239" i="23"/>
  <c r="Q223" i="23"/>
  <c r="Q207" i="23"/>
  <c r="U191" i="23"/>
  <c r="M175" i="23"/>
  <c r="G175" i="23"/>
  <c r="N159" i="23"/>
  <c r="S143" i="23"/>
  <c r="F111" i="23"/>
  <c r="H159" i="23"/>
  <c r="R159" i="23"/>
  <c r="Q159" i="23"/>
  <c r="H175" i="23"/>
  <c r="R175" i="23"/>
  <c r="Q175" i="23"/>
  <c r="H191" i="23"/>
  <c r="R191" i="23"/>
  <c r="Q191" i="23"/>
  <c r="D207" i="23"/>
  <c r="J207" i="23"/>
  <c r="E207" i="23"/>
  <c r="K223" i="23"/>
  <c r="F223" i="23"/>
  <c r="D626" i="23"/>
  <c r="P626" i="23"/>
  <c r="G710" i="23"/>
  <c r="N710" i="23"/>
  <c r="K710" i="23"/>
  <c r="M710" i="23"/>
  <c r="O710" i="23"/>
  <c r="M757" i="23"/>
  <c r="O757" i="23"/>
  <c r="E757" i="23"/>
  <c r="D757" i="23"/>
  <c r="G757" i="23"/>
  <c r="N757" i="23"/>
  <c r="P262" i="23"/>
  <c r="N262" i="23"/>
  <c r="H262" i="23"/>
  <c r="F262" i="23"/>
  <c r="O262" i="23"/>
  <c r="M262" i="23"/>
  <c r="O238" i="23"/>
  <c r="M238" i="23"/>
  <c r="G238" i="23"/>
  <c r="E238" i="23"/>
  <c r="P238" i="23"/>
  <c r="N238" i="23"/>
  <c r="K210" i="23"/>
  <c r="I210" i="23"/>
  <c r="C210" i="23"/>
  <c r="L210" i="23"/>
  <c r="J210" i="23"/>
  <c r="T182" i="23"/>
  <c r="C182" i="23"/>
  <c r="D182" i="23" s="1"/>
  <c r="M182" i="23"/>
  <c r="L182" i="23"/>
  <c r="N182" i="23"/>
  <c r="S182" i="23"/>
  <c r="F182" i="23"/>
  <c r="O99" i="23"/>
  <c r="U99" i="23"/>
  <c r="H762" i="23"/>
  <c r="Q762" i="23"/>
  <c r="L762" i="23"/>
  <c r="E762" i="23"/>
  <c r="D762" i="23"/>
  <c r="I762" i="23"/>
  <c r="P222" i="23"/>
  <c r="O222" i="23"/>
  <c r="N222" i="23"/>
  <c r="M222" i="23"/>
  <c r="L222" i="23"/>
  <c r="K222" i="23"/>
  <c r="J222" i="23"/>
  <c r="I222" i="23"/>
  <c r="H222" i="23"/>
  <c r="G222" i="23"/>
  <c r="F222" i="23"/>
  <c r="E222" i="23"/>
  <c r="H194" i="23"/>
  <c r="G194" i="23"/>
  <c r="J194" i="23"/>
  <c r="E194" i="23" s="1"/>
  <c r="Q194" i="23"/>
  <c r="T194" i="23"/>
  <c r="S194" i="23"/>
  <c r="C194" i="23"/>
  <c r="D194" i="23" s="1"/>
  <c r="F194" i="23"/>
  <c r="M194" i="23"/>
  <c r="P194" i="23"/>
  <c r="O194" i="23"/>
  <c r="R194" i="23"/>
  <c r="I194" i="23"/>
  <c r="H166" i="23"/>
  <c r="G166" i="23"/>
  <c r="J166" i="23"/>
  <c r="E166" i="23" s="1"/>
  <c r="Q166" i="23"/>
  <c r="T166" i="23"/>
  <c r="S166" i="23"/>
  <c r="C166" i="23"/>
  <c r="D166" i="23" s="1"/>
  <c r="F166" i="23"/>
  <c r="M166" i="23"/>
  <c r="P166" i="23"/>
  <c r="O166" i="23"/>
  <c r="R166" i="23"/>
  <c r="I166" i="23"/>
  <c r="P87" i="23"/>
  <c r="O87" i="23"/>
  <c r="R87" i="23"/>
  <c r="U87" i="23"/>
  <c r="H55" i="23"/>
  <c r="G55" i="23"/>
  <c r="J55" i="23"/>
  <c r="E55" i="23" s="1"/>
  <c r="I55" i="23"/>
  <c r="T55" i="23"/>
  <c r="S55" i="23"/>
  <c r="C55" i="23"/>
  <c r="D55" i="23" s="1"/>
  <c r="F55" i="23"/>
  <c r="M55" i="23"/>
  <c r="P55" i="23"/>
  <c r="O55" i="23"/>
  <c r="R55" i="23"/>
  <c r="U55" i="23"/>
  <c r="H23" i="23"/>
  <c r="G23" i="23"/>
  <c r="J23" i="23"/>
  <c r="E23" i="23" s="1"/>
  <c r="M23" i="23"/>
  <c r="T23" i="23"/>
  <c r="S23" i="23"/>
  <c r="C23" i="23"/>
  <c r="D23" i="23" s="1"/>
  <c r="F23" i="23"/>
  <c r="I23" i="23"/>
  <c r="P23" i="23"/>
  <c r="O23" i="23"/>
  <c r="R23" i="23"/>
  <c r="U23" i="23"/>
  <c r="C270" i="23"/>
  <c r="E270" i="23"/>
  <c r="N270" i="23"/>
  <c r="O270" i="23"/>
  <c r="Q270" i="23"/>
  <c r="J270" i="23"/>
  <c r="F270" i="23"/>
  <c r="K270" i="23"/>
  <c r="M270" i="23"/>
  <c r="P270" i="23"/>
  <c r="L270" i="23"/>
  <c r="H95" i="23"/>
  <c r="G95" i="23"/>
  <c r="J95" i="23"/>
  <c r="E95" i="23" s="1"/>
  <c r="I95" i="23"/>
  <c r="P62" i="23"/>
  <c r="O62" i="23"/>
  <c r="R62" i="23"/>
  <c r="I62" i="23"/>
  <c r="L62" i="23"/>
  <c r="K62" i="23"/>
  <c r="N62" i="23"/>
  <c r="U62" i="23"/>
  <c r="H62" i="23"/>
  <c r="G62" i="23"/>
  <c r="J62" i="23"/>
  <c r="E62" i="23" s="1"/>
  <c r="Q62" i="23"/>
  <c r="P30" i="23"/>
  <c r="O30" i="23"/>
  <c r="R30" i="23"/>
  <c r="I30" i="23"/>
  <c r="L30" i="23"/>
  <c r="K30" i="23"/>
  <c r="N30" i="23"/>
  <c r="U30" i="23"/>
  <c r="H30" i="23"/>
  <c r="G30" i="23"/>
  <c r="J30" i="23"/>
  <c r="E30" i="23" s="1"/>
  <c r="Q30" i="23"/>
  <c r="P178" i="23"/>
  <c r="O178" i="23"/>
  <c r="R178" i="23"/>
  <c r="I178" i="23"/>
  <c r="L178" i="23"/>
  <c r="K178" i="23"/>
  <c r="N178" i="23"/>
  <c r="U178" i="23"/>
  <c r="H178" i="23"/>
  <c r="G178" i="23"/>
  <c r="J178" i="23"/>
  <c r="E178" i="23" s="1"/>
  <c r="Q178" i="23"/>
  <c r="T67" i="23"/>
  <c r="S67" i="23"/>
  <c r="C67" i="23"/>
  <c r="D67" i="23" s="1"/>
  <c r="F67" i="23"/>
  <c r="I67" i="23"/>
  <c r="P67" i="23"/>
  <c r="O67" i="23"/>
  <c r="R67" i="23"/>
  <c r="U67" i="23"/>
  <c r="L67" i="23"/>
  <c r="K67" i="23"/>
  <c r="N67" i="23"/>
  <c r="Q67" i="23"/>
  <c r="T35" i="23"/>
  <c r="S35" i="23"/>
  <c r="C35" i="23"/>
  <c r="D35" i="23" s="1"/>
  <c r="F35" i="23"/>
  <c r="I35" i="23"/>
  <c r="P35" i="23"/>
  <c r="O35" i="23"/>
  <c r="R35" i="23"/>
  <c r="U35" i="23"/>
  <c r="L35" i="23"/>
  <c r="K35" i="23"/>
  <c r="N35" i="23"/>
  <c r="Q35" i="23"/>
  <c r="N298" i="23"/>
  <c r="N406" i="23"/>
  <c r="J785" i="23"/>
  <c r="H705" i="23"/>
  <c r="D517" i="23"/>
  <c r="D265" i="23"/>
  <c r="C550" i="23"/>
  <c r="I613" i="23"/>
  <c r="M777" i="23"/>
  <c r="I625" i="23"/>
  <c r="G501" i="23"/>
  <c r="L390" i="23"/>
  <c r="F672" i="23"/>
  <c r="G771" i="23"/>
  <c r="F793" i="23"/>
  <c r="Q768" i="23"/>
  <c r="L768" i="23"/>
  <c r="H760" i="23"/>
  <c r="I760" i="23"/>
  <c r="G744" i="23"/>
  <c r="K728" i="23"/>
  <c r="N721" i="23"/>
  <c r="Q713" i="23"/>
  <c r="C697" i="23"/>
  <c r="L697" i="23"/>
  <c r="P681" i="23"/>
  <c r="K681" i="23"/>
  <c r="L590" i="23"/>
  <c r="N582" i="23"/>
  <c r="M574" i="23"/>
  <c r="D558" i="23"/>
  <c r="N558" i="23"/>
  <c r="H542" i="23"/>
  <c r="E534" i="23"/>
  <c r="P665" i="23"/>
  <c r="K649" i="23"/>
  <c r="N641" i="23"/>
  <c r="H633" i="23"/>
  <c r="N617" i="23"/>
  <c r="E617" i="23"/>
  <c r="L533" i="23"/>
  <c r="F330" i="23"/>
  <c r="Q788" i="23"/>
  <c r="E763" i="23"/>
  <c r="E739" i="23"/>
  <c r="O724" i="23"/>
  <c r="N676" i="23"/>
  <c r="I793" i="23"/>
  <c r="O793" i="23"/>
  <c r="N775" i="23"/>
  <c r="N728" i="23"/>
  <c r="P713" i="23"/>
  <c r="O697" i="23"/>
  <c r="P689" i="23"/>
  <c r="O590" i="23"/>
  <c r="M566" i="23"/>
  <c r="I558" i="23"/>
  <c r="O542" i="23"/>
  <c r="G665" i="23"/>
  <c r="G657" i="23"/>
  <c r="J633" i="23"/>
  <c r="K617" i="23"/>
  <c r="F605" i="23"/>
  <c r="L346" i="23"/>
  <c r="P763" i="23"/>
  <c r="N739" i="23"/>
  <c r="F708" i="23"/>
  <c r="I585" i="23"/>
  <c r="L795" i="23"/>
  <c r="M269" i="23"/>
  <c r="N241" i="23"/>
  <c r="L217" i="23"/>
  <c r="F201" i="23"/>
  <c r="I189" i="23"/>
  <c r="L173" i="23"/>
  <c r="N161" i="23"/>
  <c r="O37" i="23"/>
  <c r="T21" i="23"/>
  <c r="M444" i="23"/>
  <c r="N269" i="23"/>
  <c r="P241" i="23"/>
  <c r="J217" i="23"/>
  <c r="P201" i="23"/>
  <c r="H189" i="23"/>
  <c r="M173" i="23"/>
  <c r="T161" i="23"/>
  <c r="R145" i="23"/>
  <c r="G69" i="23"/>
  <c r="D269" i="23"/>
  <c r="M241" i="23"/>
  <c r="K217" i="23"/>
  <c r="G173" i="23"/>
  <c r="Q161" i="23"/>
  <c r="S145" i="23"/>
  <c r="F85" i="23"/>
  <c r="Q21" i="23"/>
  <c r="J5" i="23"/>
  <c r="E5" i="23" s="1"/>
  <c r="Q488" i="23"/>
  <c r="H76" i="23"/>
  <c r="G76" i="23"/>
  <c r="J76" i="23"/>
  <c r="E76" i="23" s="1"/>
  <c r="I76" i="23"/>
  <c r="T76" i="23"/>
  <c r="S76" i="23"/>
  <c r="C76" i="23"/>
  <c r="D76" i="23" s="1"/>
  <c r="F76" i="23"/>
  <c r="U76" i="23"/>
  <c r="P76" i="23"/>
  <c r="R76" i="23"/>
  <c r="L76" i="23"/>
  <c r="N76" i="23"/>
  <c r="K76" i="23"/>
  <c r="M76" i="23"/>
  <c r="O76" i="23"/>
  <c r="Q76" i="23"/>
  <c r="G269" i="23"/>
  <c r="P269" i="23"/>
  <c r="I269" i="23"/>
  <c r="O269" i="23"/>
  <c r="I241" i="23"/>
  <c r="J241" i="23"/>
  <c r="K241" i="23"/>
  <c r="L241" i="23"/>
  <c r="E217" i="23"/>
  <c r="F217" i="23"/>
  <c r="G217" i="23"/>
  <c r="H217" i="23"/>
  <c r="M201" i="23"/>
  <c r="C201" i="23"/>
  <c r="D201" i="23" s="1"/>
  <c r="U189" i="23"/>
  <c r="N189" i="23"/>
  <c r="I173" i="23"/>
  <c r="R173" i="23"/>
  <c r="F161" i="23"/>
  <c r="K161" i="23"/>
  <c r="U145" i="23"/>
  <c r="J145" i="23"/>
  <c r="E145" i="23" s="1"/>
  <c r="O145" i="23"/>
  <c r="Q85" i="23"/>
  <c r="Q615" i="23"/>
  <c r="P615" i="23"/>
  <c r="O615" i="23"/>
  <c r="J615" i="23"/>
  <c r="M615" i="23"/>
  <c r="L615" i="23"/>
  <c r="K615" i="23"/>
  <c r="F615" i="23"/>
  <c r="E615" i="23"/>
  <c r="D615" i="23"/>
  <c r="C615" i="23"/>
  <c r="I615" i="23"/>
  <c r="H615" i="23"/>
  <c r="N615" i="23"/>
  <c r="I616" i="23"/>
  <c r="H616" i="23"/>
  <c r="G616" i="23"/>
  <c r="E616" i="23"/>
  <c r="O616" i="23"/>
  <c r="F616" i="23"/>
  <c r="P616" i="23"/>
  <c r="K616" i="23"/>
  <c r="N616" i="23"/>
  <c r="M616" i="23"/>
  <c r="D616" i="23"/>
  <c r="J616" i="23"/>
  <c r="N432" i="23"/>
  <c r="M432" i="23"/>
  <c r="L432" i="23"/>
  <c r="G432" i="23"/>
  <c r="F432" i="23"/>
  <c r="E432" i="23"/>
  <c r="D432" i="23"/>
  <c r="O432" i="23"/>
  <c r="Q432" i="23"/>
  <c r="K432" i="23"/>
  <c r="I432" i="23"/>
  <c r="C432" i="23"/>
  <c r="J432" i="23"/>
  <c r="H432" i="23"/>
  <c r="O333" i="23"/>
  <c r="N333" i="23"/>
  <c r="M333" i="23"/>
  <c r="D333" i="23"/>
  <c r="K333" i="23"/>
  <c r="J333" i="23"/>
  <c r="I333" i="23"/>
  <c r="P333" i="23"/>
  <c r="C333" i="23"/>
  <c r="Q333" i="23"/>
  <c r="H333" i="23"/>
  <c r="F333" i="23"/>
  <c r="E333" i="23"/>
  <c r="G333" i="23"/>
  <c r="D212" i="23"/>
  <c r="C212" i="23"/>
  <c r="Q212" i="23"/>
  <c r="P212" i="23"/>
  <c r="O212" i="23"/>
  <c r="N212" i="23"/>
  <c r="M212" i="23"/>
  <c r="H212" i="23"/>
  <c r="G212" i="23"/>
  <c r="F212" i="23"/>
  <c r="E212" i="23"/>
  <c r="I212" i="23"/>
  <c r="L212" i="23"/>
  <c r="J212" i="23"/>
  <c r="T184" i="23"/>
  <c r="S184" i="23"/>
  <c r="C184" i="23"/>
  <c r="D184" i="23" s="1"/>
  <c r="F184" i="23"/>
  <c r="U184" i="23"/>
  <c r="O184" i="23"/>
  <c r="N184" i="23"/>
  <c r="I184" i="23"/>
  <c r="P184" i="23"/>
  <c r="K184" i="23"/>
  <c r="J184" i="23"/>
  <c r="E184" i="23" s="1"/>
  <c r="H184" i="23"/>
  <c r="R184" i="23"/>
  <c r="M184" i="23"/>
  <c r="Q184" i="23"/>
  <c r="G184" i="23"/>
  <c r="P156" i="23"/>
  <c r="O156" i="23"/>
  <c r="R156" i="23"/>
  <c r="Q156" i="23"/>
  <c r="T156" i="23"/>
  <c r="K156" i="23"/>
  <c r="J156" i="23"/>
  <c r="E156" i="23" s="1"/>
  <c r="U156" i="23"/>
  <c r="L156" i="23"/>
  <c r="G156" i="23"/>
  <c r="F156" i="23"/>
  <c r="S156" i="23"/>
  <c r="N156" i="23"/>
  <c r="I156" i="23"/>
  <c r="C156" i="23"/>
  <c r="D156" i="23" s="1"/>
  <c r="M156" i="23"/>
  <c r="H156" i="23"/>
  <c r="Q555" i="23"/>
  <c r="P555" i="23"/>
  <c r="K555" i="23"/>
  <c r="N555" i="23"/>
  <c r="M555" i="23"/>
  <c r="L555" i="23"/>
  <c r="G555" i="23"/>
  <c r="F555" i="23"/>
  <c r="E555" i="23"/>
  <c r="D555" i="23"/>
  <c r="O555" i="23"/>
  <c r="C555" i="23"/>
  <c r="J555" i="23"/>
  <c r="H555" i="23"/>
  <c r="I555" i="23"/>
  <c r="F500" i="23"/>
  <c r="E500" i="23"/>
  <c r="D500" i="23"/>
  <c r="O500" i="23"/>
  <c r="Q500" i="23"/>
  <c r="L500" i="23"/>
  <c r="C500" i="23"/>
  <c r="M500" i="23"/>
  <c r="H500" i="23"/>
  <c r="J500" i="23"/>
  <c r="P500" i="23"/>
  <c r="G500" i="23"/>
  <c r="Q444" i="23"/>
  <c r="J444" i="23"/>
  <c r="I444" i="23"/>
  <c r="H444" i="23"/>
  <c r="C444" i="23"/>
  <c r="N444" i="23"/>
  <c r="P444" i="23"/>
  <c r="G444" i="23"/>
  <c r="F444" i="23"/>
  <c r="L444" i="23"/>
  <c r="O444" i="23"/>
  <c r="E444" i="23"/>
  <c r="K444" i="23"/>
  <c r="G345" i="23"/>
  <c r="F345" i="23"/>
  <c r="E345" i="23"/>
  <c r="L345" i="23"/>
  <c r="C345" i="23"/>
  <c r="Q345" i="23"/>
  <c r="H345" i="23"/>
  <c r="K345" i="23"/>
  <c r="J345" i="23"/>
  <c r="I345" i="23"/>
  <c r="P345" i="23"/>
  <c r="M345" i="23"/>
  <c r="D345" i="23"/>
  <c r="N345" i="23"/>
  <c r="O285" i="23"/>
  <c r="N285" i="23"/>
  <c r="M285" i="23"/>
  <c r="D285" i="23"/>
  <c r="K285" i="23"/>
  <c r="J285" i="23"/>
  <c r="I285" i="23"/>
  <c r="P285" i="23"/>
  <c r="C285" i="23"/>
  <c r="Q285" i="23"/>
  <c r="H285" i="23"/>
  <c r="E285" i="23"/>
  <c r="L285" i="23"/>
  <c r="F285" i="23"/>
  <c r="L387" i="23"/>
  <c r="J387" i="23"/>
  <c r="C387" i="23"/>
  <c r="K387" i="23"/>
  <c r="H387" i="23"/>
  <c r="E387" i="23"/>
  <c r="M387" i="23"/>
  <c r="F387" i="23"/>
  <c r="P387" i="23"/>
  <c r="O387" i="23"/>
  <c r="I387" i="23"/>
  <c r="Q387" i="23"/>
  <c r="G387" i="23"/>
  <c r="N387" i="23"/>
  <c r="D387" i="23"/>
  <c r="H246" i="23"/>
  <c r="G246" i="23"/>
  <c r="F246" i="23"/>
  <c r="E246" i="23"/>
  <c r="D246" i="23"/>
  <c r="C246" i="23"/>
  <c r="Q246" i="23"/>
  <c r="L246" i="23"/>
  <c r="K246" i="23"/>
  <c r="J246" i="23"/>
  <c r="I246" i="23"/>
  <c r="O246" i="23"/>
  <c r="N246" i="23"/>
  <c r="P246" i="23"/>
  <c r="M246" i="23"/>
  <c r="T189" i="23"/>
  <c r="S189" i="23"/>
  <c r="C189" i="23"/>
  <c r="D189" i="23" s="1"/>
  <c r="F189" i="23"/>
  <c r="Q189" i="23"/>
  <c r="H161" i="23"/>
  <c r="G161" i="23"/>
  <c r="J161" i="23"/>
  <c r="E161" i="23" s="1"/>
  <c r="U161" i="23"/>
  <c r="L132" i="23"/>
  <c r="K132" i="23"/>
  <c r="N132" i="23"/>
  <c r="M132" i="23"/>
  <c r="P132" i="23"/>
  <c r="G132" i="23"/>
  <c r="F132" i="23"/>
  <c r="H132" i="23"/>
  <c r="C132" i="23"/>
  <c r="D132" i="23" s="1"/>
  <c r="Q132" i="23"/>
  <c r="T132" i="23"/>
  <c r="O132" i="23"/>
  <c r="J132" i="23"/>
  <c r="E132" i="23" s="1"/>
  <c r="U132" i="23"/>
  <c r="S132" i="23"/>
  <c r="R132" i="23"/>
  <c r="L104" i="23"/>
  <c r="K104" i="23"/>
  <c r="N104" i="23"/>
  <c r="M104" i="23"/>
  <c r="T104" i="23"/>
  <c r="O104" i="23"/>
  <c r="J104" i="23"/>
  <c r="E104" i="23" s="1"/>
  <c r="U104" i="23"/>
  <c r="P104" i="23"/>
  <c r="G104" i="23"/>
  <c r="F104" i="23"/>
  <c r="S104" i="23"/>
  <c r="R104" i="23"/>
  <c r="I104" i="23"/>
  <c r="H104" i="23"/>
  <c r="C104" i="23"/>
  <c r="D104" i="23" s="1"/>
  <c r="L85" i="23"/>
  <c r="K85" i="23"/>
  <c r="N85" i="23"/>
  <c r="I85" i="23"/>
  <c r="H85" i="23"/>
  <c r="G85" i="23"/>
  <c r="J85" i="23"/>
  <c r="E85" i="23" s="1"/>
  <c r="U85" i="23"/>
  <c r="P85" i="23"/>
  <c r="O85" i="23"/>
  <c r="R85" i="23"/>
  <c r="M85" i="23"/>
  <c r="P69" i="23"/>
  <c r="O69" i="23"/>
  <c r="R69" i="23"/>
  <c r="M69" i="23"/>
  <c r="L69" i="23"/>
  <c r="K69" i="23"/>
  <c r="N69" i="23"/>
  <c r="I69" i="23"/>
  <c r="T69" i="23"/>
  <c r="S69" i="23"/>
  <c r="C69" i="23"/>
  <c r="D69" i="23" s="1"/>
  <c r="F69" i="23"/>
  <c r="Q69" i="23"/>
  <c r="T53" i="23"/>
  <c r="S53" i="23"/>
  <c r="C53" i="23"/>
  <c r="D53" i="23" s="1"/>
  <c r="F53" i="23"/>
  <c r="U53" i="23"/>
  <c r="P53" i="23"/>
  <c r="O53" i="23"/>
  <c r="R53" i="23"/>
  <c r="M53" i="23"/>
  <c r="H53" i="23"/>
  <c r="G53" i="23"/>
  <c r="J53" i="23"/>
  <c r="E53" i="23" s="1"/>
  <c r="I53" i="23"/>
  <c r="H37" i="23"/>
  <c r="G37" i="23"/>
  <c r="J37" i="23"/>
  <c r="E37" i="23" s="1"/>
  <c r="U37" i="23"/>
  <c r="T37" i="23"/>
  <c r="S37" i="23"/>
  <c r="C37" i="23"/>
  <c r="D37" i="23" s="1"/>
  <c r="F37" i="23"/>
  <c r="Q37" i="23"/>
  <c r="L37" i="23"/>
  <c r="K37" i="23"/>
  <c r="N37" i="23"/>
  <c r="I37" i="23"/>
  <c r="L21" i="23"/>
  <c r="K21" i="23"/>
  <c r="N21" i="23"/>
  <c r="I21" i="23"/>
  <c r="H21" i="23"/>
  <c r="G21" i="23"/>
  <c r="J21" i="23"/>
  <c r="E21" i="23" s="1"/>
  <c r="U21" i="23"/>
  <c r="P21" i="23"/>
  <c r="O21" i="23"/>
  <c r="R21" i="23"/>
  <c r="M21" i="23"/>
  <c r="P5" i="23"/>
  <c r="O5" i="23"/>
  <c r="R5" i="23"/>
  <c r="M5" i="23"/>
  <c r="L5" i="23"/>
  <c r="K5" i="23"/>
  <c r="N5" i="23"/>
  <c r="I5" i="23"/>
  <c r="T5" i="23"/>
  <c r="S5" i="23"/>
  <c r="C5" i="23"/>
  <c r="D5" i="23" s="1"/>
  <c r="F5" i="23"/>
  <c r="Q5" i="23"/>
  <c r="Q527" i="23"/>
  <c r="P527" i="23"/>
  <c r="K527" i="23"/>
  <c r="N527" i="23"/>
  <c r="M527" i="23"/>
  <c r="L527" i="23"/>
  <c r="G527" i="23"/>
  <c r="F527" i="23"/>
  <c r="E527" i="23"/>
  <c r="D527" i="23"/>
  <c r="O527" i="23"/>
  <c r="J527" i="23"/>
  <c r="I527" i="23"/>
  <c r="C527" i="23"/>
  <c r="H527" i="23"/>
  <c r="N468" i="23"/>
  <c r="M468" i="23"/>
  <c r="L468" i="23"/>
  <c r="G468" i="23"/>
  <c r="J468" i="23"/>
  <c r="E468" i="23"/>
  <c r="K468" i="23"/>
  <c r="F468" i="23"/>
  <c r="P468" i="23"/>
  <c r="C468" i="23"/>
  <c r="I468" i="23"/>
  <c r="D468" i="23"/>
  <c r="C369" i="23"/>
  <c r="Q369" i="23"/>
  <c r="H369" i="23"/>
  <c r="K369" i="23"/>
  <c r="J369" i="23"/>
  <c r="I369" i="23"/>
  <c r="P369" i="23"/>
  <c r="G369" i="23"/>
  <c r="E369" i="23"/>
  <c r="N369" i="23"/>
  <c r="D369" i="23"/>
  <c r="O369" i="23"/>
  <c r="M369" i="23"/>
  <c r="K313" i="23"/>
  <c r="J313" i="23"/>
  <c r="I313" i="23"/>
  <c r="P313" i="23"/>
  <c r="G313" i="23"/>
  <c r="F313" i="23"/>
  <c r="E313" i="23"/>
  <c r="L313" i="23"/>
  <c r="O313" i="23"/>
  <c r="N313" i="23"/>
  <c r="M313" i="23"/>
  <c r="D313" i="23"/>
  <c r="H313" i="23"/>
  <c r="Q313" i="23"/>
  <c r="E409" i="23"/>
  <c r="D409" i="23"/>
  <c r="C409" i="23"/>
  <c r="Q409" i="23"/>
  <c r="P409" i="23"/>
  <c r="N409" i="23"/>
  <c r="J409" i="23"/>
  <c r="I409" i="23"/>
  <c r="H409" i="23"/>
  <c r="K409" i="23"/>
  <c r="G409" i="23"/>
  <c r="F409" i="23"/>
  <c r="O409" i="23"/>
  <c r="L409" i="23"/>
  <c r="P258" i="23"/>
  <c r="O258" i="23"/>
  <c r="N258" i="23"/>
  <c r="M258" i="23"/>
  <c r="L258" i="23"/>
  <c r="K258" i="23"/>
  <c r="J258" i="23"/>
  <c r="I258" i="23"/>
  <c r="D258" i="23"/>
  <c r="C258" i="23"/>
  <c r="Q258" i="23"/>
  <c r="F258" i="23"/>
  <c r="E258" i="23"/>
  <c r="G258" i="23"/>
  <c r="H258" i="23"/>
  <c r="P230" i="23"/>
  <c r="O230" i="23"/>
  <c r="N230" i="23"/>
  <c r="M230" i="23"/>
  <c r="L230" i="23"/>
  <c r="K230" i="23"/>
  <c r="J230" i="23"/>
  <c r="I230" i="23"/>
  <c r="D230" i="23"/>
  <c r="C230" i="23"/>
  <c r="Q230" i="23"/>
  <c r="H230" i="23"/>
  <c r="G230" i="23"/>
  <c r="E230" i="23"/>
  <c r="F230" i="23"/>
  <c r="L201" i="23"/>
  <c r="K201" i="23"/>
  <c r="N201" i="23"/>
  <c r="I201" i="23"/>
  <c r="T173" i="23"/>
  <c r="S173" i="23"/>
  <c r="C173" i="23"/>
  <c r="D173" i="23" s="1"/>
  <c r="F173" i="23"/>
  <c r="Q173" i="23"/>
  <c r="L145" i="23"/>
  <c r="K145" i="23"/>
  <c r="N145" i="23"/>
  <c r="Q145" i="23"/>
  <c r="T116" i="23"/>
  <c r="S116" i="23"/>
  <c r="C116" i="23"/>
  <c r="D116" i="23" s="1"/>
  <c r="F116" i="23"/>
  <c r="I116" i="23"/>
  <c r="H116" i="23"/>
  <c r="R116" i="23"/>
  <c r="M116" i="23"/>
  <c r="O116" i="23"/>
  <c r="N116" i="23"/>
  <c r="U116" i="23"/>
  <c r="L116" i="23"/>
  <c r="G116" i="23"/>
  <c r="Q116" i="23"/>
  <c r="P116" i="23"/>
  <c r="K116" i="23"/>
  <c r="T92" i="23"/>
  <c r="S92" i="23"/>
  <c r="C92" i="23"/>
  <c r="D92" i="23" s="1"/>
  <c r="F92" i="23"/>
  <c r="I92" i="23"/>
  <c r="P92" i="23"/>
  <c r="O92" i="23"/>
  <c r="R92" i="23"/>
  <c r="Q92" i="23"/>
  <c r="K92" i="23"/>
  <c r="M92" i="23"/>
  <c r="G92" i="23"/>
  <c r="U92" i="23"/>
  <c r="H92" i="23"/>
  <c r="J92" i="23"/>
  <c r="E92" i="23" s="1"/>
  <c r="L92" i="23"/>
  <c r="N92" i="23"/>
  <c r="L60" i="23"/>
  <c r="K60" i="23"/>
  <c r="N60" i="23"/>
  <c r="M60" i="23"/>
  <c r="H60" i="23"/>
  <c r="G60" i="23"/>
  <c r="J60" i="23"/>
  <c r="E60" i="23" s="1"/>
  <c r="I60" i="23"/>
  <c r="O60" i="23"/>
  <c r="Q60" i="23"/>
  <c r="T60" i="23"/>
  <c r="C60" i="23"/>
  <c r="D60" i="23" s="1"/>
  <c r="U60" i="23"/>
  <c r="S60" i="23"/>
  <c r="F60" i="23"/>
  <c r="P60" i="23"/>
  <c r="R60" i="23"/>
  <c r="P44" i="23"/>
  <c r="O44" i="23"/>
  <c r="R44" i="23"/>
  <c r="Q44" i="23"/>
  <c r="L44" i="23"/>
  <c r="K44" i="23"/>
  <c r="N44" i="23"/>
  <c r="M44" i="23"/>
  <c r="S44" i="23"/>
  <c r="F44" i="23"/>
  <c r="G44" i="23"/>
  <c r="I44" i="23"/>
  <c r="H44" i="23"/>
  <c r="J44" i="23"/>
  <c r="E44" i="23" s="1"/>
  <c r="C44" i="23"/>
  <c r="D44" i="23" s="1"/>
  <c r="U44" i="23"/>
  <c r="T44" i="23"/>
  <c r="H12" i="23"/>
  <c r="G12" i="23"/>
  <c r="J12" i="23"/>
  <c r="E12" i="23" s="1"/>
  <c r="M12" i="23"/>
  <c r="T12" i="23"/>
  <c r="S12" i="23"/>
  <c r="C12" i="23"/>
  <c r="D12" i="23" s="1"/>
  <c r="F12" i="23"/>
  <c r="I12" i="23"/>
  <c r="L12" i="23"/>
  <c r="K12" i="23"/>
  <c r="N12" i="23"/>
  <c r="U12" i="23"/>
  <c r="R12" i="23"/>
  <c r="Q12" i="23"/>
  <c r="O12" i="23"/>
  <c r="P12" i="23"/>
  <c r="F269" i="23"/>
  <c r="C269" i="23"/>
  <c r="J269" i="23"/>
  <c r="Q269" i="23"/>
  <c r="Q241" i="23"/>
  <c r="C241" i="23"/>
  <c r="D241" i="23"/>
  <c r="M217" i="23"/>
  <c r="N217" i="23"/>
  <c r="O217" i="23"/>
  <c r="P217" i="23"/>
  <c r="Q201" i="23"/>
  <c r="J201" i="23"/>
  <c r="E201" i="23" s="1"/>
  <c r="O201" i="23"/>
  <c r="T201" i="23"/>
  <c r="M189" i="23"/>
  <c r="G189" i="23"/>
  <c r="L189" i="23"/>
  <c r="J173" i="23"/>
  <c r="E173" i="23" s="1"/>
  <c r="K173" i="23"/>
  <c r="P173" i="23"/>
  <c r="I161" i="23"/>
  <c r="R161" i="23"/>
  <c r="S161" i="23"/>
  <c r="M145" i="23"/>
  <c r="C145" i="23"/>
  <c r="D145" i="23" s="1"/>
  <c r="H145" i="23"/>
  <c r="C85" i="23"/>
  <c r="D85" i="23" s="1"/>
  <c r="H69" i="23"/>
  <c r="N53" i="23"/>
  <c r="P37" i="23"/>
  <c r="F21" i="23"/>
  <c r="G5" i="23"/>
  <c r="L616" i="23"/>
  <c r="I500" i="23"/>
  <c r="F369" i="23"/>
  <c r="I778" i="23"/>
  <c r="H778" i="23"/>
  <c r="N778" i="23"/>
  <c r="J778" i="23"/>
  <c r="E778" i="23"/>
  <c r="D778" i="23"/>
  <c r="F778" i="23"/>
  <c r="M778" i="23"/>
  <c r="L778" i="23"/>
  <c r="G778" i="23"/>
  <c r="C778" i="23"/>
  <c r="P778" i="23"/>
  <c r="O778" i="23"/>
  <c r="Q778" i="23"/>
  <c r="I646" i="23"/>
  <c r="H646" i="23"/>
  <c r="G646" i="23"/>
  <c r="N646" i="23"/>
  <c r="E646" i="23"/>
  <c r="D646" i="23"/>
  <c r="C646" i="23"/>
  <c r="M646" i="23"/>
  <c r="L646" i="23"/>
  <c r="K646" i="23"/>
  <c r="F646" i="23"/>
  <c r="J646" i="23"/>
  <c r="Q646" i="23"/>
  <c r="O646" i="23"/>
  <c r="N488" i="23"/>
  <c r="M488" i="23"/>
  <c r="L488" i="23"/>
  <c r="G488" i="23"/>
  <c r="J488" i="23"/>
  <c r="E488" i="23"/>
  <c r="K488" i="23"/>
  <c r="F488" i="23"/>
  <c r="P488" i="23"/>
  <c r="C488" i="23"/>
  <c r="I488" i="23"/>
  <c r="D488" i="23"/>
  <c r="C276" i="23"/>
  <c r="Q276" i="23"/>
  <c r="H276" i="23"/>
  <c r="O276" i="23"/>
  <c r="N276" i="23"/>
  <c r="M276" i="23"/>
  <c r="D276" i="23"/>
  <c r="G276" i="23"/>
  <c r="F276" i="23"/>
  <c r="E276" i="23"/>
  <c r="L276" i="23"/>
  <c r="J276" i="23"/>
  <c r="I276" i="23"/>
  <c r="K276" i="23"/>
  <c r="P276" i="23"/>
  <c r="T28" i="23"/>
  <c r="S28" i="23"/>
  <c r="C28" i="23"/>
  <c r="D28" i="23" s="1"/>
  <c r="F28" i="23"/>
  <c r="I28" i="23"/>
  <c r="P28" i="23"/>
  <c r="O28" i="23"/>
  <c r="R28" i="23"/>
  <c r="Q28" i="23"/>
  <c r="H28" i="23"/>
  <c r="G28" i="23"/>
  <c r="J28" i="23"/>
  <c r="E28" i="23" s="1"/>
  <c r="M28" i="23"/>
  <c r="L28" i="23"/>
  <c r="K28" i="23"/>
  <c r="U28" i="23"/>
  <c r="N28" i="23"/>
  <c r="L269" i="23"/>
  <c r="H269" i="23"/>
  <c r="E269" i="23"/>
  <c r="E241" i="23"/>
  <c r="F241" i="23"/>
  <c r="G241" i="23"/>
  <c r="Q217" i="23"/>
  <c r="C217" i="23"/>
  <c r="U201" i="23"/>
  <c r="R201" i="23"/>
  <c r="S201" i="23"/>
  <c r="J189" i="23"/>
  <c r="E189" i="23" s="1"/>
  <c r="K189" i="23"/>
  <c r="P189" i="23"/>
  <c r="U173" i="23"/>
  <c r="N173" i="23"/>
  <c r="O173" i="23"/>
  <c r="M161" i="23"/>
  <c r="C161" i="23"/>
  <c r="D161" i="23" s="1"/>
  <c r="L161" i="23"/>
  <c r="F145" i="23"/>
  <c r="G145" i="23"/>
  <c r="P145" i="23"/>
  <c r="S85" i="23"/>
  <c r="U69" i="23"/>
  <c r="K53" i="23"/>
  <c r="M37" i="23"/>
  <c r="C21" i="23"/>
  <c r="D21" i="23" s="1"/>
  <c r="H5" i="23"/>
  <c r="Q616" i="23"/>
  <c r="N500" i="23"/>
  <c r="O488" i="23"/>
  <c r="O468" i="23"/>
  <c r="C313" i="23"/>
  <c r="K212" i="23"/>
  <c r="J116" i="23"/>
  <c r="E116" i="23" s="1"/>
  <c r="O721" i="23"/>
  <c r="I689" i="23"/>
  <c r="E672" i="23"/>
  <c r="N566" i="23"/>
  <c r="F534" i="23"/>
  <c r="H657" i="23"/>
  <c r="G641" i="23"/>
  <c r="I517" i="23"/>
  <c r="S9" i="23"/>
  <c r="D785" i="23"/>
  <c r="O705" i="23"/>
  <c r="G582" i="23"/>
  <c r="O469" i="23"/>
  <c r="O453" i="23"/>
  <c r="P314" i="23"/>
  <c r="H282" i="23"/>
  <c r="Q406" i="23"/>
  <c r="S41" i="23"/>
  <c r="F668" i="23"/>
  <c r="K785" i="23"/>
  <c r="I775" i="23"/>
  <c r="K752" i="23"/>
  <c r="K736" i="23"/>
  <c r="P721" i="23"/>
  <c r="G705" i="23"/>
  <c r="D689" i="23"/>
  <c r="C672" i="23"/>
  <c r="L582" i="23"/>
  <c r="G566" i="23"/>
  <c r="I550" i="23"/>
  <c r="O534" i="23"/>
  <c r="I657" i="23"/>
  <c r="H641" i="23"/>
  <c r="J625" i="23"/>
  <c r="J613" i="23"/>
  <c r="N517" i="23"/>
  <c r="J501" i="23"/>
  <c r="H485" i="23"/>
  <c r="H469" i="23"/>
  <c r="H453" i="23"/>
  <c r="H437" i="23"/>
  <c r="I378" i="23"/>
  <c r="F362" i="23"/>
  <c r="C282" i="23"/>
  <c r="L422" i="23"/>
  <c r="K261" i="23"/>
  <c r="K209" i="23"/>
  <c r="G593" i="23"/>
  <c r="F775" i="23"/>
  <c r="D752" i="23"/>
  <c r="D736" i="23"/>
  <c r="H550" i="23"/>
  <c r="J533" i="23"/>
  <c r="O485" i="23"/>
  <c r="O437" i="23"/>
  <c r="L378" i="23"/>
  <c r="F346" i="23"/>
  <c r="I261" i="23"/>
  <c r="S73" i="23"/>
  <c r="C785" i="23"/>
  <c r="G775" i="23"/>
  <c r="E752" i="23"/>
  <c r="E736" i="23"/>
  <c r="M721" i="23"/>
  <c r="M705" i="23"/>
  <c r="J689" i="23"/>
  <c r="M582" i="23"/>
  <c r="L566" i="23"/>
  <c r="J550" i="23"/>
  <c r="D534" i="23"/>
  <c r="N657" i="23"/>
  <c r="M641" i="23"/>
  <c r="D625" i="23"/>
  <c r="C533" i="23"/>
  <c r="Q485" i="23"/>
  <c r="Q469" i="23"/>
  <c r="Q437" i="23"/>
  <c r="C378" i="23"/>
  <c r="L330" i="23"/>
  <c r="D298" i="23"/>
  <c r="C390" i="23"/>
  <c r="F265" i="23"/>
  <c r="M225" i="23"/>
  <c r="I97" i="23"/>
  <c r="Q731" i="23"/>
  <c r="J561" i="23"/>
  <c r="G796" i="23"/>
  <c r="F796" i="23"/>
  <c r="D796" i="23"/>
  <c r="P796" i="23"/>
  <c r="C796" i="23"/>
  <c r="M796" i="23"/>
  <c r="I796" i="23"/>
  <c r="O796" i="23"/>
  <c r="N796" i="23"/>
  <c r="E796" i="23"/>
  <c r="H796" i="23"/>
  <c r="E747" i="23"/>
  <c r="K747" i="23"/>
  <c r="D747" i="23"/>
  <c r="Q747" i="23"/>
  <c r="L747" i="23"/>
  <c r="F747" i="23"/>
  <c r="N747" i="23"/>
  <c r="M747" i="23"/>
  <c r="G747" i="23"/>
  <c r="O747" i="23"/>
  <c r="H747" i="23"/>
  <c r="E700" i="23"/>
  <c r="K700" i="23"/>
  <c r="D700" i="23"/>
  <c r="L700" i="23"/>
  <c r="O700" i="23"/>
  <c r="C700" i="23"/>
  <c r="Q700" i="23"/>
  <c r="G700" i="23"/>
  <c r="J700" i="23"/>
  <c r="M700" i="23"/>
  <c r="P700" i="23"/>
  <c r="N700" i="23"/>
  <c r="Q577" i="23"/>
  <c r="P577" i="23"/>
  <c r="K577" i="23"/>
  <c r="N577" i="23"/>
  <c r="I577" i="23"/>
  <c r="D577" i="23"/>
  <c r="J577" i="23"/>
  <c r="E577" i="23"/>
  <c r="G577" i="23"/>
  <c r="F577" i="23"/>
  <c r="L577" i="23"/>
  <c r="C577" i="23"/>
  <c r="J545" i="23"/>
  <c r="I545" i="23"/>
  <c r="H545" i="23"/>
  <c r="C545" i="23"/>
  <c r="Q545" i="23"/>
  <c r="L545" i="23"/>
  <c r="O545" i="23"/>
  <c r="M545" i="23"/>
  <c r="D545" i="23"/>
  <c r="N545" i="23"/>
  <c r="E545" i="23"/>
  <c r="K545" i="23"/>
  <c r="Q636" i="23"/>
  <c r="P636" i="23"/>
  <c r="O636" i="23"/>
  <c r="J636" i="23"/>
  <c r="E636" i="23"/>
  <c r="K636" i="23"/>
  <c r="N636" i="23"/>
  <c r="L636" i="23"/>
  <c r="G636" i="23"/>
  <c r="M636" i="23"/>
  <c r="H636" i="23"/>
  <c r="C636" i="23"/>
  <c r="N780" i="23"/>
  <c r="Q780" i="23"/>
  <c r="P780" i="23"/>
  <c r="K780" i="23"/>
  <c r="M780" i="23"/>
  <c r="H780" i="23"/>
  <c r="F780" i="23"/>
  <c r="I780" i="23"/>
  <c r="D780" i="23"/>
  <c r="C780" i="23"/>
  <c r="E780" i="23"/>
  <c r="G780" i="23"/>
  <c r="J780" i="23"/>
  <c r="L780" i="23"/>
  <c r="O780" i="23"/>
  <c r="K723" i="23"/>
  <c r="J723" i="23"/>
  <c r="I723" i="23"/>
  <c r="L723" i="23"/>
  <c r="G723" i="23"/>
  <c r="C723" i="23"/>
  <c r="M723" i="23"/>
  <c r="H723" i="23"/>
  <c r="N723" i="23"/>
  <c r="E723" i="23"/>
  <c r="F723" i="23"/>
  <c r="D723" i="23"/>
  <c r="O723" i="23"/>
  <c r="Q723" i="23"/>
  <c r="P723" i="23"/>
  <c r="C675" i="23"/>
  <c r="Q675" i="23"/>
  <c r="P675" i="23"/>
  <c r="O675" i="23"/>
  <c r="J675" i="23"/>
  <c r="E675" i="23"/>
  <c r="F675" i="23"/>
  <c r="H675" i="23"/>
  <c r="K675" i="23"/>
  <c r="M675" i="23"/>
  <c r="D675" i="23"/>
  <c r="G675" i="23"/>
  <c r="I675" i="23"/>
  <c r="N675" i="23"/>
  <c r="L675" i="23"/>
  <c r="F552" i="23"/>
  <c r="E552" i="23"/>
  <c r="D552" i="23"/>
  <c r="O552" i="23"/>
  <c r="N552" i="23"/>
  <c r="I552" i="23"/>
  <c r="K552" i="23"/>
  <c r="M552" i="23"/>
  <c r="G552" i="23"/>
  <c r="P552" i="23"/>
  <c r="C552" i="23"/>
  <c r="J552" i="23"/>
  <c r="L552" i="23"/>
  <c r="Q552" i="23"/>
  <c r="H552" i="23"/>
  <c r="I643" i="23"/>
  <c r="G643" i="23"/>
  <c r="C643" i="23"/>
  <c r="H643" i="23"/>
  <c r="D643" i="23"/>
  <c r="N643" i="23"/>
  <c r="E643" i="23"/>
  <c r="F327" i="23"/>
  <c r="K327" i="23"/>
  <c r="O729" i="23"/>
  <c r="G729" i="23"/>
  <c r="N729" i="23"/>
  <c r="M613" i="23"/>
  <c r="L613" i="23"/>
  <c r="K613" i="23"/>
  <c r="F613" i="23"/>
  <c r="Q501" i="23"/>
  <c r="P501" i="23"/>
  <c r="K501" i="23"/>
  <c r="N453" i="23"/>
  <c r="M453" i="23"/>
  <c r="L453" i="23"/>
  <c r="G453" i="23"/>
  <c r="O362" i="23"/>
  <c r="N362" i="23"/>
  <c r="M362" i="23"/>
  <c r="D362" i="23"/>
  <c r="K362" i="23"/>
  <c r="J362" i="23"/>
  <c r="I362" i="23"/>
  <c r="P362" i="23"/>
  <c r="C314" i="23"/>
  <c r="Q314" i="23"/>
  <c r="H314" i="23"/>
  <c r="O314" i="23"/>
  <c r="N314" i="23"/>
  <c r="M314" i="23"/>
  <c r="D314" i="23"/>
  <c r="I422" i="23"/>
  <c r="H422" i="23"/>
  <c r="K422" i="23"/>
  <c r="O422" i="23"/>
  <c r="E422" i="23"/>
  <c r="D422" i="23"/>
  <c r="C422" i="23"/>
  <c r="K119" i="23"/>
  <c r="J119" i="23"/>
  <c r="E119" i="23" s="1"/>
  <c r="L119" i="23"/>
  <c r="R119" i="23"/>
  <c r="I119" i="23"/>
  <c r="P119" i="23"/>
  <c r="U119" i="23"/>
  <c r="O119" i="23"/>
  <c r="Q119" i="23"/>
  <c r="G119" i="23"/>
  <c r="N119" i="23"/>
  <c r="T167" i="23"/>
  <c r="K167" i="23"/>
  <c r="J167" i="23"/>
  <c r="E167" i="23" s="1"/>
  <c r="I167" i="23"/>
  <c r="L167" i="23"/>
  <c r="G167" i="23"/>
  <c r="F167" i="23"/>
  <c r="N167" i="23"/>
  <c r="H167" i="23"/>
  <c r="Q167" i="23"/>
  <c r="M167" i="23"/>
  <c r="S167" i="23"/>
  <c r="C167" i="23"/>
  <c r="D167" i="23" s="1"/>
  <c r="O215" i="23"/>
  <c r="J215" i="23"/>
  <c r="E215" i="23"/>
  <c r="P215" i="23"/>
  <c r="K215" i="23"/>
  <c r="F215" i="23"/>
  <c r="G215" i="23"/>
  <c r="N215" i="23"/>
  <c r="M215" i="23"/>
  <c r="I215" i="23"/>
  <c r="L215" i="23"/>
  <c r="H215" i="23"/>
  <c r="O263" i="23"/>
  <c r="F263" i="23"/>
  <c r="P263" i="23"/>
  <c r="C263" i="23"/>
  <c r="E263" i="23"/>
  <c r="H263" i="23"/>
  <c r="N263" i="23"/>
  <c r="M263" i="23"/>
  <c r="D263" i="23"/>
  <c r="G263" i="23"/>
  <c r="Q263" i="23"/>
  <c r="K304" i="23"/>
  <c r="F304" i="23"/>
  <c r="H304" i="23"/>
  <c r="Q304" i="23"/>
  <c r="L304" i="23"/>
  <c r="G304" i="23"/>
  <c r="I304" i="23"/>
  <c r="P304" i="23"/>
  <c r="C304" i="23"/>
  <c r="J304" i="23"/>
  <c r="E304" i="23"/>
  <c r="J443" i="23"/>
  <c r="I443" i="23"/>
  <c r="H443" i="23"/>
  <c r="C443" i="23"/>
  <c r="M443" i="23"/>
  <c r="D443" i="23"/>
  <c r="N443" i="23"/>
  <c r="E443" i="23"/>
  <c r="K443" i="23"/>
  <c r="P443" i="23"/>
  <c r="L443" i="23"/>
  <c r="F443" i="23"/>
  <c r="G443" i="23"/>
  <c r="O443" i="23"/>
  <c r="Q443" i="23"/>
  <c r="Q507" i="23"/>
  <c r="P507" i="23"/>
  <c r="K507" i="23"/>
  <c r="F507" i="23"/>
  <c r="L507" i="23"/>
  <c r="C507" i="23"/>
  <c r="J507" i="23"/>
  <c r="H507" i="23"/>
  <c r="M507" i="23"/>
  <c r="D507" i="23"/>
  <c r="I507" i="23"/>
  <c r="G507" i="23"/>
  <c r="N507" i="23"/>
  <c r="E507" i="23"/>
  <c r="O507" i="23"/>
  <c r="K753" i="23"/>
  <c r="E753" i="23"/>
  <c r="D753" i="23"/>
  <c r="F503" i="23"/>
  <c r="E503" i="23"/>
  <c r="D503" i="23"/>
  <c r="O503" i="23"/>
  <c r="J503" i="23"/>
  <c r="P503" i="23"/>
  <c r="G503" i="23"/>
  <c r="Q503" i="23"/>
  <c r="H503" i="23"/>
  <c r="M503" i="23"/>
  <c r="K503" i="23"/>
  <c r="I503" i="23"/>
  <c r="C503" i="23"/>
  <c r="N503" i="23"/>
  <c r="L503" i="23"/>
  <c r="O289" i="23"/>
  <c r="N289" i="23"/>
  <c r="M289" i="23"/>
  <c r="D289" i="23"/>
  <c r="K289" i="23"/>
  <c r="J289" i="23"/>
  <c r="I289" i="23"/>
  <c r="P289" i="23"/>
  <c r="G289" i="23"/>
  <c r="F289" i="23"/>
  <c r="E289" i="23"/>
  <c r="L289" i="23"/>
  <c r="C289" i="23"/>
  <c r="Q289" i="23"/>
  <c r="P240" i="23"/>
  <c r="O240" i="23"/>
  <c r="N240" i="23"/>
  <c r="M240" i="23"/>
  <c r="L240" i="23"/>
  <c r="K240" i="23"/>
  <c r="J240" i="23"/>
  <c r="I240" i="23"/>
  <c r="H240" i="23"/>
  <c r="G240" i="23"/>
  <c r="F240" i="23"/>
  <c r="E240" i="23"/>
  <c r="C240" i="23"/>
  <c r="Q240" i="23"/>
  <c r="H197" i="23"/>
  <c r="G197" i="23"/>
  <c r="J197" i="23"/>
  <c r="E197" i="23" s="1"/>
  <c r="U197" i="23"/>
  <c r="T197" i="23"/>
  <c r="S197" i="23"/>
  <c r="C197" i="23"/>
  <c r="D197" i="23" s="1"/>
  <c r="F197" i="23"/>
  <c r="Q197" i="23"/>
  <c r="P197" i="23"/>
  <c r="O197" i="23"/>
  <c r="R197" i="23"/>
  <c r="M197" i="23"/>
  <c r="L133" i="23"/>
  <c r="K133" i="23"/>
  <c r="N133" i="23"/>
  <c r="Q133" i="23"/>
  <c r="H133" i="23"/>
  <c r="G133" i="23"/>
  <c r="J133" i="23"/>
  <c r="E133" i="23" s="1"/>
  <c r="I133" i="23"/>
  <c r="T133" i="23"/>
  <c r="S133" i="23"/>
  <c r="C133" i="23"/>
  <c r="D133" i="23" s="1"/>
  <c r="F133" i="23"/>
  <c r="U133" i="23"/>
  <c r="C662" i="23"/>
  <c r="Q662" i="23"/>
  <c r="L662" i="23"/>
  <c r="J504" i="23"/>
  <c r="I504" i="23"/>
  <c r="H504" i="23"/>
  <c r="C504" i="23"/>
  <c r="F504" i="23"/>
  <c r="E504" i="23"/>
  <c r="D504" i="23"/>
  <c r="O504" i="23"/>
  <c r="Q504" i="23"/>
  <c r="P504" i="23"/>
  <c r="K504" i="23"/>
  <c r="M504" i="23"/>
  <c r="L504" i="23"/>
  <c r="G504" i="23"/>
  <c r="C292" i="23"/>
  <c r="Q292" i="23"/>
  <c r="H292" i="23"/>
  <c r="N292" i="23"/>
  <c r="I292" i="23"/>
  <c r="L292" i="23"/>
  <c r="O292" i="23"/>
  <c r="J292" i="23"/>
  <c r="E292" i="23"/>
  <c r="G292" i="23"/>
  <c r="P292" i="23"/>
  <c r="F292" i="23"/>
  <c r="M292" i="23"/>
  <c r="K292" i="23"/>
  <c r="D292" i="23"/>
  <c r="P220" i="23"/>
  <c r="O220" i="23"/>
  <c r="N220" i="23"/>
  <c r="M220" i="23"/>
  <c r="L220" i="23"/>
  <c r="K220" i="23"/>
  <c r="J220" i="23"/>
  <c r="I220" i="23"/>
  <c r="H220" i="23"/>
  <c r="G220" i="23"/>
  <c r="F220" i="23"/>
  <c r="E220" i="23"/>
  <c r="C220" i="23"/>
  <c r="Q220" i="23"/>
  <c r="P162" i="23"/>
  <c r="O162" i="23"/>
  <c r="R162" i="23"/>
  <c r="I162" i="23"/>
  <c r="H162" i="23"/>
  <c r="G162" i="23"/>
  <c r="J162" i="23"/>
  <c r="E162" i="23" s="1"/>
  <c r="Q162" i="23"/>
  <c r="L162" i="23"/>
  <c r="N162" i="23"/>
  <c r="S162" i="23"/>
  <c r="F162" i="23"/>
  <c r="T162" i="23"/>
  <c r="M162" i="23"/>
  <c r="K162" i="23"/>
  <c r="C162" i="23"/>
  <c r="D162" i="23" s="1"/>
  <c r="U162" i="23"/>
  <c r="F456" i="23"/>
  <c r="E456" i="23"/>
  <c r="D456" i="23"/>
  <c r="O456" i="23"/>
  <c r="Q456" i="23"/>
  <c r="P456" i="23"/>
  <c r="K456" i="23"/>
  <c r="N456" i="23"/>
  <c r="M456" i="23"/>
  <c r="L456" i="23"/>
  <c r="G456" i="23"/>
  <c r="I456" i="23"/>
  <c r="H456" i="23"/>
  <c r="C456" i="23"/>
  <c r="C301" i="23"/>
  <c r="Q301" i="23"/>
  <c r="H301" i="23"/>
  <c r="O301" i="23"/>
  <c r="N301" i="23"/>
  <c r="M301" i="23"/>
  <c r="D301" i="23"/>
  <c r="K301" i="23"/>
  <c r="J301" i="23"/>
  <c r="I301" i="23"/>
  <c r="P301" i="23"/>
  <c r="E301" i="23"/>
  <c r="L301" i="23"/>
  <c r="G301" i="23"/>
  <c r="P253" i="23"/>
  <c r="O253" i="23"/>
  <c r="N253" i="23"/>
  <c r="M253" i="23"/>
  <c r="L253" i="23"/>
  <c r="K253" i="23"/>
  <c r="J253" i="23"/>
  <c r="I253" i="23"/>
  <c r="H253" i="23"/>
  <c r="G253" i="23"/>
  <c r="F253" i="23"/>
  <c r="E253" i="23"/>
  <c r="L196" i="23"/>
  <c r="K196" i="23"/>
  <c r="N196" i="23"/>
  <c r="M196" i="23"/>
  <c r="H196" i="23"/>
  <c r="G196" i="23"/>
  <c r="J196" i="23"/>
  <c r="E196" i="23" s="1"/>
  <c r="I196" i="23"/>
  <c r="T196" i="23"/>
  <c r="S196" i="23"/>
  <c r="C196" i="23"/>
  <c r="D196" i="23" s="1"/>
  <c r="F196" i="23"/>
  <c r="U196" i="23"/>
  <c r="R196" i="23"/>
  <c r="Q196" i="23"/>
  <c r="P196" i="23"/>
  <c r="T140" i="23"/>
  <c r="S140" i="23"/>
  <c r="C140" i="23"/>
  <c r="D140" i="23" s="1"/>
  <c r="F140" i="23"/>
  <c r="U140" i="23"/>
  <c r="P140" i="23"/>
  <c r="O140" i="23"/>
  <c r="R140" i="23"/>
  <c r="Q140" i="23"/>
  <c r="L140" i="23"/>
  <c r="K140" i="23"/>
  <c r="N140" i="23"/>
  <c r="M140" i="23"/>
  <c r="G140" i="23"/>
  <c r="J140" i="23"/>
  <c r="E140" i="23" s="1"/>
  <c r="I140" i="23"/>
  <c r="P89" i="23"/>
  <c r="O89" i="23"/>
  <c r="R89" i="23"/>
  <c r="M89" i="23"/>
  <c r="L89" i="23"/>
  <c r="K89" i="23"/>
  <c r="N89" i="23"/>
  <c r="I89" i="23"/>
  <c r="H89" i="23"/>
  <c r="G89" i="23"/>
  <c r="J89" i="23"/>
  <c r="E89" i="23" s="1"/>
  <c r="U89" i="23"/>
  <c r="P57" i="23"/>
  <c r="O57" i="23"/>
  <c r="R57" i="23"/>
  <c r="M57" i="23"/>
  <c r="L57" i="23"/>
  <c r="K57" i="23"/>
  <c r="N57" i="23"/>
  <c r="Q57" i="23"/>
  <c r="H57" i="23"/>
  <c r="G57" i="23"/>
  <c r="J57" i="23"/>
  <c r="E57" i="23" s="1"/>
  <c r="I57" i="23"/>
  <c r="P25" i="23"/>
  <c r="O25" i="23"/>
  <c r="R25" i="23"/>
  <c r="M25" i="23"/>
  <c r="L25" i="23"/>
  <c r="K25" i="23"/>
  <c r="N25" i="23"/>
  <c r="I25" i="23"/>
  <c r="H25" i="23"/>
  <c r="G25" i="23"/>
  <c r="J25" i="23"/>
  <c r="E25" i="23" s="1"/>
  <c r="U25" i="23"/>
  <c r="E604" i="23"/>
  <c r="D604" i="23"/>
  <c r="C604" i="23"/>
  <c r="Q604" i="23"/>
  <c r="P604" i="23"/>
  <c r="O604" i="23"/>
  <c r="J604" i="23"/>
  <c r="M604" i="23"/>
  <c r="L604" i="23"/>
  <c r="K604" i="23"/>
  <c r="F604" i="23"/>
  <c r="H604" i="23"/>
  <c r="G604" i="23"/>
  <c r="N604" i="23"/>
  <c r="K381" i="23"/>
  <c r="J381" i="23"/>
  <c r="I381" i="23"/>
  <c r="P381" i="23"/>
  <c r="G381" i="23"/>
  <c r="F381" i="23"/>
  <c r="E381" i="23"/>
  <c r="L381" i="23"/>
  <c r="C381" i="23"/>
  <c r="Q381" i="23"/>
  <c r="H381" i="23"/>
  <c r="N381" i="23"/>
  <c r="M381" i="23"/>
  <c r="D381" i="23"/>
  <c r="Q425" i="23"/>
  <c r="P425" i="23"/>
  <c r="N425" i="23"/>
  <c r="J425" i="23"/>
  <c r="M425" i="23"/>
  <c r="L425" i="23"/>
  <c r="F425" i="23"/>
  <c r="O425" i="23"/>
  <c r="I425" i="23"/>
  <c r="H425" i="23"/>
  <c r="K425" i="23"/>
  <c r="G425" i="23"/>
  <c r="E425" i="23"/>
  <c r="D425" i="23"/>
  <c r="P237" i="23"/>
  <c r="O237" i="23"/>
  <c r="N237" i="23"/>
  <c r="M237" i="23"/>
  <c r="L237" i="23"/>
  <c r="K237" i="23"/>
  <c r="J237" i="23"/>
  <c r="I237" i="23"/>
  <c r="H237" i="23"/>
  <c r="G237" i="23"/>
  <c r="F237" i="23"/>
  <c r="E237" i="23"/>
  <c r="P180" i="23"/>
  <c r="O180" i="23"/>
  <c r="R180" i="23"/>
  <c r="Q180" i="23"/>
  <c r="L180" i="23"/>
  <c r="K180" i="23"/>
  <c r="N180" i="23"/>
  <c r="M180" i="23"/>
  <c r="H180" i="23"/>
  <c r="G180" i="23"/>
  <c r="J180" i="23"/>
  <c r="E180" i="23" s="1"/>
  <c r="I180" i="23"/>
  <c r="S180" i="23"/>
  <c r="C180" i="23"/>
  <c r="D180" i="23" s="1"/>
  <c r="F180" i="23"/>
  <c r="T124" i="23"/>
  <c r="S124" i="23"/>
  <c r="C124" i="23"/>
  <c r="D124" i="23" s="1"/>
  <c r="F124" i="23"/>
  <c r="U124" i="23"/>
  <c r="H124" i="23"/>
  <c r="R124" i="23"/>
  <c r="M124" i="23"/>
  <c r="O124" i="23"/>
  <c r="N124" i="23"/>
  <c r="I124" i="23"/>
  <c r="P124" i="23"/>
  <c r="K124" i="23"/>
  <c r="J124" i="23"/>
  <c r="E124" i="23" s="1"/>
  <c r="Q124" i="23"/>
  <c r="L124" i="23"/>
  <c r="H80" i="23"/>
  <c r="G80" i="23"/>
  <c r="J80" i="23"/>
  <c r="E80" i="23" s="1"/>
  <c r="M80" i="23"/>
  <c r="S80" i="23"/>
  <c r="R80" i="23"/>
  <c r="U80" i="23"/>
  <c r="O80" i="23"/>
  <c r="F80" i="23"/>
  <c r="T80" i="23"/>
  <c r="K80" i="23"/>
  <c r="Q80" i="23"/>
  <c r="P80" i="23"/>
  <c r="C80" i="23"/>
  <c r="D80" i="23" s="1"/>
  <c r="I80" i="23"/>
  <c r="L80" i="23"/>
  <c r="N80" i="23"/>
  <c r="H16" i="23"/>
  <c r="G16" i="23"/>
  <c r="J16" i="23"/>
  <c r="E16" i="23" s="1"/>
  <c r="U16" i="23"/>
  <c r="L16" i="23"/>
  <c r="C16" i="23"/>
  <c r="D16" i="23" s="1"/>
  <c r="Q16" i="23"/>
  <c r="S16" i="23"/>
  <c r="R16" i="23"/>
  <c r="M16" i="23"/>
  <c r="T16" i="23"/>
  <c r="O16" i="23"/>
  <c r="N16" i="23"/>
  <c r="I16" i="23"/>
  <c r="F16" i="23"/>
  <c r="P16" i="23"/>
  <c r="K16" i="23"/>
  <c r="E785" i="23"/>
  <c r="G785" i="23"/>
  <c r="H785" i="23"/>
  <c r="N785" i="23"/>
  <c r="L775" i="23"/>
  <c r="D775" i="23"/>
  <c r="K775" i="23"/>
  <c r="M775" i="23"/>
  <c r="C752" i="23"/>
  <c r="J752" i="23"/>
  <c r="P752" i="23"/>
  <c r="I752" i="23"/>
  <c r="C736" i="23"/>
  <c r="J736" i="23"/>
  <c r="P736" i="23"/>
  <c r="I736" i="23"/>
  <c r="D721" i="23"/>
  <c r="Q721" i="23"/>
  <c r="C721" i="23"/>
  <c r="N705" i="23"/>
  <c r="F705" i="23"/>
  <c r="L705" i="23"/>
  <c r="Q705" i="23"/>
  <c r="H689" i="23"/>
  <c r="O689" i="23"/>
  <c r="C689" i="23"/>
  <c r="M689" i="23"/>
  <c r="J672" i="23"/>
  <c r="N672" i="23"/>
  <c r="I672" i="23"/>
  <c r="G672" i="23"/>
  <c r="K582" i="23"/>
  <c r="P582" i="23"/>
  <c r="Q582" i="23"/>
  <c r="K566" i="23"/>
  <c r="P566" i="23"/>
  <c r="Q566" i="23"/>
  <c r="G550" i="23"/>
  <c r="L550" i="23"/>
  <c r="M550" i="23"/>
  <c r="N550" i="23"/>
  <c r="C534" i="23"/>
  <c r="H534" i="23"/>
  <c r="I534" i="23"/>
  <c r="J534" i="23"/>
  <c r="F657" i="23"/>
  <c r="K657" i="23"/>
  <c r="L657" i="23"/>
  <c r="M657" i="23"/>
  <c r="F641" i="23"/>
  <c r="K641" i="23"/>
  <c r="L641" i="23"/>
  <c r="C625" i="23"/>
  <c r="H625" i="23"/>
  <c r="C613" i="23"/>
  <c r="H613" i="23"/>
  <c r="Q613" i="23"/>
  <c r="G533" i="23"/>
  <c r="E533" i="23"/>
  <c r="O517" i="23"/>
  <c r="H517" i="23"/>
  <c r="M517" i="23"/>
  <c r="D501" i="23"/>
  <c r="I501" i="23"/>
  <c r="N501" i="23"/>
  <c r="C485" i="23"/>
  <c r="P485" i="23"/>
  <c r="C469" i="23"/>
  <c r="P469" i="23"/>
  <c r="F469" i="23"/>
  <c r="C453" i="23"/>
  <c r="P453" i="23"/>
  <c r="F453" i="23"/>
  <c r="C437" i="23"/>
  <c r="P437" i="23"/>
  <c r="P378" i="23"/>
  <c r="Q378" i="23"/>
  <c r="G378" i="23"/>
  <c r="H362" i="23"/>
  <c r="C362" i="23"/>
  <c r="H346" i="23"/>
  <c r="H330" i="23"/>
  <c r="C330" i="23"/>
  <c r="E314" i="23"/>
  <c r="G314" i="23"/>
  <c r="I298" i="23"/>
  <c r="M282" i="23"/>
  <c r="O282" i="23"/>
  <c r="J422" i="23"/>
  <c r="P422" i="23"/>
  <c r="G406" i="23"/>
  <c r="I390" i="23"/>
  <c r="P390" i="23"/>
  <c r="K265" i="23"/>
  <c r="J265" i="23"/>
  <c r="M261" i="23"/>
  <c r="O261" i="23"/>
  <c r="D253" i="23"/>
  <c r="D237" i="23"/>
  <c r="N225" i="23"/>
  <c r="L209" i="23"/>
  <c r="L197" i="23"/>
  <c r="R133" i="23"/>
  <c r="N97" i="23"/>
  <c r="Q89" i="23"/>
  <c r="T89" i="23"/>
  <c r="Q73" i="23"/>
  <c r="T73" i="23"/>
  <c r="U57" i="23"/>
  <c r="T57" i="23"/>
  <c r="U41" i="23"/>
  <c r="T41" i="23"/>
  <c r="Q25" i="23"/>
  <c r="T25" i="23"/>
  <c r="Q9" i="23"/>
  <c r="T9" i="23"/>
  <c r="L796" i="23"/>
  <c r="P747" i="23"/>
  <c r="O577" i="23"/>
  <c r="F545" i="23"/>
  <c r="O668" i="23"/>
  <c r="J456" i="23"/>
  <c r="C425" i="23"/>
  <c r="M625" i="23"/>
  <c r="L625" i="23"/>
  <c r="K625" i="23"/>
  <c r="F625" i="23"/>
  <c r="I777" i="23"/>
  <c r="H777" i="23"/>
  <c r="N777" i="23"/>
  <c r="J777" i="23"/>
  <c r="E777" i="23"/>
  <c r="D777" i="23"/>
  <c r="F777" i="23"/>
  <c r="Q777" i="23"/>
  <c r="P777" i="23"/>
  <c r="O777" i="23"/>
  <c r="K777" i="23"/>
  <c r="K716" i="23"/>
  <c r="J716" i="23"/>
  <c r="I716" i="23"/>
  <c r="L716" i="23"/>
  <c r="O716" i="23"/>
  <c r="F716" i="23"/>
  <c r="D716" i="23"/>
  <c r="G716" i="23"/>
  <c r="Q716" i="23"/>
  <c r="P716" i="23"/>
  <c r="C716" i="23"/>
  <c r="M716" i="23"/>
  <c r="H716" i="23"/>
  <c r="F593" i="23"/>
  <c r="E593" i="23"/>
  <c r="D593" i="23"/>
  <c r="O593" i="23"/>
  <c r="Q593" i="23"/>
  <c r="L593" i="23"/>
  <c r="C593" i="23"/>
  <c r="M593" i="23"/>
  <c r="H593" i="23"/>
  <c r="N593" i="23"/>
  <c r="I593" i="23"/>
  <c r="K593" i="23"/>
  <c r="E652" i="23"/>
  <c r="D652" i="23"/>
  <c r="C652" i="23"/>
  <c r="M652" i="23"/>
  <c r="H652" i="23"/>
  <c r="J652" i="23"/>
  <c r="I652" i="23"/>
  <c r="O652" i="23"/>
  <c r="F652" i="23"/>
  <c r="P652" i="23"/>
  <c r="K652" i="23"/>
  <c r="N652" i="23"/>
  <c r="F787" i="23"/>
  <c r="L787" i="23"/>
  <c r="Q787" i="23"/>
  <c r="M787" i="23"/>
  <c r="K787" i="23"/>
  <c r="D787" i="23"/>
  <c r="O787" i="23"/>
  <c r="H787" i="23"/>
  <c r="I787" i="23"/>
  <c r="N787" i="23"/>
  <c r="C787" i="23"/>
  <c r="E787" i="23"/>
  <c r="P787" i="23"/>
  <c r="J787" i="23"/>
  <c r="Q738" i="23"/>
  <c r="L738" i="23"/>
  <c r="F738" i="23"/>
  <c r="H738" i="23"/>
  <c r="I738" i="23"/>
  <c r="K738" i="23"/>
  <c r="C738" i="23"/>
  <c r="E738" i="23"/>
  <c r="O738" i="23"/>
  <c r="N738" i="23"/>
  <c r="G738" i="23"/>
  <c r="J738" i="23"/>
  <c r="D738" i="23"/>
  <c r="M738" i="23"/>
  <c r="P738" i="23"/>
  <c r="I691" i="23"/>
  <c r="P691" i="23"/>
  <c r="J691" i="23"/>
  <c r="N691" i="23"/>
  <c r="E691" i="23"/>
  <c r="F691" i="23"/>
  <c r="C691" i="23"/>
  <c r="Q691" i="23"/>
  <c r="K691" i="23"/>
  <c r="M691" i="23"/>
  <c r="O691" i="23"/>
  <c r="L691" i="23"/>
  <c r="D691" i="23"/>
  <c r="G691" i="23"/>
  <c r="H691" i="23"/>
  <c r="F568" i="23"/>
  <c r="E568" i="23"/>
  <c r="D568" i="23"/>
  <c r="O568" i="23"/>
  <c r="N568" i="23"/>
  <c r="I568" i="23"/>
  <c r="K568" i="23"/>
  <c r="Q568" i="23"/>
  <c r="H568" i="23"/>
  <c r="M568" i="23"/>
  <c r="G568" i="23"/>
  <c r="P568" i="23"/>
  <c r="C568" i="23"/>
  <c r="J568" i="23"/>
  <c r="L568" i="23"/>
  <c r="I659" i="23"/>
  <c r="G659" i="23"/>
  <c r="H659" i="23"/>
  <c r="E659" i="23"/>
  <c r="D659" i="23"/>
  <c r="C659" i="23"/>
  <c r="N659" i="23"/>
  <c r="M591" i="23"/>
  <c r="D591" i="23"/>
  <c r="N533" i="23"/>
  <c r="I533" i="23"/>
  <c r="D533" i="23"/>
  <c r="O533" i="23"/>
  <c r="N485" i="23"/>
  <c r="M485" i="23"/>
  <c r="L485" i="23"/>
  <c r="G485" i="23"/>
  <c r="N437" i="23"/>
  <c r="M437" i="23"/>
  <c r="L437" i="23"/>
  <c r="G437" i="23"/>
  <c r="O346" i="23"/>
  <c r="N346" i="23"/>
  <c r="M346" i="23"/>
  <c r="D346" i="23"/>
  <c r="K346" i="23"/>
  <c r="J346" i="23"/>
  <c r="I346" i="23"/>
  <c r="P346" i="23"/>
  <c r="G298" i="23"/>
  <c r="F298" i="23"/>
  <c r="E298" i="23"/>
  <c r="L298" i="23"/>
  <c r="C298" i="23"/>
  <c r="Q298" i="23"/>
  <c r="H298" i="23"/>
  <c r="I406" i="23"/>
  <c r="H406" i="23"/>
  <c r="K406" i="23"/>
  <c r="O406" i="23"/>
  <c r="E406" i="23"/>
  <c r="D406" i="23"/>
  <c r="C406" i="23"/>
  <c r="H135" i="23"/>
  <c r="C135" i="23"/>
  <c r="D135" i="23" s="1"/>
  <c r="I135" i="23"/>
  <c r="T135" i="23"/>
  <c r="K135" i="23"/>
  <c r="J135" i="23"/>
  <c r="E135" i="23" s="1"/>
  <c r="M135" i="23"/>
  <c r="N135" i="23"/>
  <c r="L135" i="23"/>
  <c r="F135" i="23"/>
  <c r="Q135" i="23"/>
  <c r="S135" i="23"/>
  <c r="G135" i="23"/>
  <c r="O183" i="23"/>
  <c r="N183" i="23"/>
  <c r="M183" i="23"/>
  <c r="P183" i="23"/>
  <c r="K183" i="23"/>
  <c r="J183" i="23"/>
  <c r="E183" i="23" s="1"/>
  <c r="H183" i="23"/>
  <c r="Q183" i="23"/>
  <c r="G183" i="23"/>
  <c r="L183" i="23"/>
  <c r="R183" i="23"/>
  <c r="U183" i="23"/>
  <c r="P231" i="23"/>
  <c r="G231" i="23"/>
  <c r="Q231" i="23"/>
  <c r="H231" i="23"/>
  <c r="C231" i="23"/>
  <c r="M231" i="23"/>
  <c r="O231" i="23"/>
  <c r="N231" i="23"/>
  <c r="D231" i="23"/>
  <c r="F231" i="23"/>
  <c r="E231" i="23"/>
  <c r="M396" i="23"/>
  <c r="D396" i="23"/>
  <c r="J396" i="23"/>
  <c r="Q396" i="23"/>
  <c r="N396" i="23"/>
  <c r="E396" i="23"/>
  <c r="F396" i="23"/>
  <c r="P396" i="23"/>
  <c r="L396" i="23"/>
  <c r="C396" i="23"/>
  <c r="G396" i="23"/>
  <c r="C336" i="23"/>
  <c r="M336" i="23"/>
  <c r="L336" i="23"/>
  <c r="F336" i="23"/>
  <c r="D336" i="23"/>
  <c r="O336" i="23"/>
  <c r="Q336" i="23"/>
  <c r="H336" i="23"/>
  <c r="G336" i="23"/>
  <c r="N336" i="23"/>
  <c r="E336" i="23"/>
  <c r="J475" i="23"/>
  <c r="I475" i="23"/>
  <c r="H475" i="23"/>
  <c r="C475" i="23"/>
  <c r="N475" i="23"/>
  <c r="E475" i="23"/>
  <c r="K475" i="23"/>
  <c r="Q475" i="23"/>
  <c r="D475" i="23"/>
  <c r="M475" i="23"/>
  <c r="G475" i="23"/>
  <c r="P475" i="23"/>
  <c r="O475" i="23"/>
  <c r="F475" i="23"/>
  <c r="L475" i="23"/>
  <c r="I551" i="23"/>
  <c r="D551" i="23"/>
  <c r="N551" i="23"/>
  <c r="Q608" i="23"/>
  <c r="P608" i="23"/>
  <c r="O608" i="23"/>
  <c r="J608" i="23"/>
  <c r="M608" i="23"/>
  <c r="L608" i="23"/>
  <c r="K608" i="23"/>
  <c r="F608" i="23"/>
  <c r="I608" i="23"/>
  <c r="H608" i="23"/>
  <c r="G608" i="23"/>
  <c r="N608" i="23"/>
  <c r="D608" i="23"/>
  <c r="C608" i="23"/>
  <c r="C373" i="23"/>
  <c r="Q373" i="23"/>
  <c r="H373" i="23"/>
  <c r="O373" i="23"/>
  <c r="N373" i="23"/>
  <c r="M373" i="23"/>
  <c r="D373" i="23"/>
  <c r="K373" i="23"/>
  <c r="J373" i="23"/>
  <c r="I373" i="23"/>
  <c r="P373" i="23"/>
  <c r="G373" i="23"/>
  <c r="F373" i="23"/>
  <c r="E373" i="23"/>
  <c r="E401" i="23"/>
  <c r="D401" i="23"/>
  <c r="C401" i="23"/>
  <c r="Q401" i="23"/>
  <c r="P401" i="23"/>
  <c r="N401" i="23"/>
  <c r="J401" i="23"/>
  <c r="M401" i="23"/>
  <c r="L401" i="23"/>
  <c r="F401" i="23"/>
  <c r="O401" i="23"/>
  <c r="G401" i="23"/>
  <c r="I401" i="23"/>
  <c r="H401" i="23"/>
  <c r="O218" i="23"/>
  <c r="F218" i="23"/>
  <c r="G154" i="23"/>
  <c r="L154" i="23"/>
  <c r="I154" i="23"/>
  <c r="F94" i="23"/>
  <c r="S94" i="23"/>
  <c r="G674" i="23"/>
  <c r="F674" i="23"/>
  <c r="E674" i="23"/>
  <c r="D674" i="23"/>
  <c r="O674" i="23"/>
  <c r="N674" i="23"/>
  <c r="M674" i="23"/>
  <c r="L674" i="23"/>
  <c r="K674" i="23"/>
  <c r="I674" i="23"/>
  <c r="C674" i="23"/>
  <c r="P674" i="23"/>
  <c r="Q674" i="23"/>
  <c r="H674" i="23"/>
  <c r="J674" i="23"/>
  <c r="P389" i="23"/>
  <c r="O389" i="23"/>
  <c r="I389" i="23"/>
  <c r="K389" i="23"/>
  <c r="L389" i="23"/>
  <c r="J389" i="23"/>
  <c r="C389" i="23"/>
  <c r="F389" i="23"/>
  <c r="H389" i="23"/>
  <c r="E389" i="23"/>
  <c r="M389" i="23"/>
  <c r="Q389" i="23"/>
  <c r="D389" i="23"/>
  <c r="N389" i="23"/>
  <c r="G389" i="23"/>
  <c r="J516" i="23"/>
  <c r="I516" i="23"/>
  <c r="H516" i="23"/>
  <c r="C516" i="23"/>
  <c r="F516" i="23"/>
  <c r="E516" i="23"/>
  <c r="D516" i="23"/>
  <c r="O516" i="23"/>
  <c r="Q516" i="23"/>
  <c r="P516" i="23"/>
  <c r="K516" i="23"/>
  <c r="N516" i="23"/>
  <c r="M516" i="23"/>
  <c r="L516" i="23"/>
  <c r="H32" i="23"/>
  <c r="G32" i="23"/>
  <c r="J32" i="23"/>
  <c r="E32" i="23" s="1"/>
  <c r="I32" i="23"/>
  <c r="L32" i="23"/>
  <c r="C32" i="23"/>
  <c r="D32" i="23" s="1"/>
  <c r="Q32" i="23"/>
  <c r="S32" i="23"/>
  <c r="R32" i="23"/>
  <c r="M32" i="23"/>
  <c r="T32" i="23"/>
  <c r="O32" i="23"/>
  <c r="N32" i="23"/>
  <c r="U32" i="23"/>
  <c r="P32" i="23"/>
  <c r="K32" i="23"/>
  <c r="F32" i="23"/>
  <c r="P785" i="23"/>
  <c r="L785" i="23"/>
  <c r="M785" i="23"/>
  <c r="C775" i="23"/>
  <c r="J775" i="23"/>
  <c r="P775" i="23"/>
  <c r="Q775" i="23"/>
  <c r="H752" i="23"/>
  <c r="O752" i="23"/>
  <c r="G752" i="23"/>
  <c r="M752" i="23"/>
  <c r="H736" i="23"/>
  <c r="O736" i="23"/>
  <c r="G736" i="23"/>
  <c r="M736" i="23"/>
  <c r="H721" i="23"/>
  <c r="E721" i="23"/>
  <c r="F721" i="23"/>
  <c r="G721" i="23"/>
  <c r="D705" i="23"/>
  <c r="K705" i="23"/>
  <c r="E705" i="23"/>
  <c r="N689" i="23"/>
  <c r="F689" i="23"/>
  <c r="G689" i="23"/>
  <c r="Q689" i="23"/>
  <c r="D672" i="23"/>
  <c r="H672" i="23"/>
  <c r="M672" i="23"/>
  <c r="K672" i="23"/>
  <c r="O582" i="23"/>
  <c r="D582" i="23"/>
  <c r="E582" i="23"/>
  <c r="F582" i="23"/>
  <c r="O566" i="23"/>
  <c r="D566" i="23"/>
  <c r="E566" i="23"/>
  <c r="F566" i="23"/>
  <c r="K550" i="23"/>
  <c r="P550" i="23"/>
  <c r="Q550" i="23"/>
  <c r="G534" i="23"/>
  <c r="L534" i="23"/>
  <c r="M534" i="23"/>
  <c r="N534" i="23"/>
  <c r="J657" i="23"/>
  <c r="O657" i="23"/>
  <c r="P657" i="23"/>
  <c r="Q657" i="23"/>
  <c r="J641" i="23"/>
  <c r="O641" i="23"/>
  <c r="G625" i="23"/>
  <c r="P625" i="23"/>
  <c r="G613" i="23"/>
  <c r="P613" i="23"/>
  <c r="K533" i="23"/>
  <c r="M533" i="23"/>
  <c r="Q533" i="23"/>
  <c r="C517" i="23"/>
  <c r="L517" i="23"/>
  <c r="O501" i="23"/>
  <c r="H501" i="23"/>
  <c r="M501" i="23"/>
  <c r="K485" i="23"/>
  <c r="E485" i="23"/>
  <c r="J485" i="23"/>
  <c r="K469" i="23"/>
  <c r="E469" i="23"/>
  <c r="K453" i="23"/>
  <c r="E453" i="23"/>
  <c r="J453" i="23"/>
  <c r="K437" i="23"/>
  <c r="E437" i="23"/>
  <c r="J437" i="23"/>
  <c r="H378" i="23"/>
  <c r="F378" i="23"/>
  <c r="E362" i="23"/>
  <c r="G362" i="23"/>
  <c r="E346" i="23"/>
  <c r="G346" i="23"/>
  <c r="E330" i="23"/>
  <c r="I314" i="23"/>
  <c r="K314" i="23"/>
  <c r="M298" i="23"/>
  <c r="O298" i="23"/>
  <c r="F422" i="23"/>
  <c r="M422" i="23"/>
  <c r="J406" i="23"/>
  <c r="P406" i="23"/>
  <c r="K390" i="23"/>
  <c r="L265" i="23"/>
  <c r="J261" i="23"/>
  <c r="I197" i="23"/>
  <c r="O133" i="23"/>
  <c r="F89" i="23"/>
  <c r="F57" i="23"/>
  <c r="F25" i="23"/>
  <c r="J796" i="23"/>
  <c r="G777" i="23"/>
  <c r="I747" i="23"/>
  <c r="N716" i="23"/>
  <c r="H700" i="23"/>
  <c r="J593" i="23"/>
  <c r="H577" i="23"/>
  <c r="L652" i="23"/>
  <c r="F636" i="23"/>
  <c r="N504" i="23"/>
  <c r="O381" i="23"/>
  <c r="L373" i="23"/>
  <c r="K401" i="23"/>
  <c r="D220" i="23"/>
  <c r="G124" i="23"/>
  <c r="G787" i="23"/>
  <c r="Q641" i="23"/>
  <c r="P641" i="23"/>
  <c r="Q771" i="23"/>
  <c r="D771" i="23"/>
  <c r="C771" i="23"/>
  <c r="E771" i="23"/>
  <c r="P771" i="23"/>
  <c r="O771" i="23"/>
  <c r="N771" i="23"/>
  <c r="M771" i="23"/>
  <c r="L771" i="23"/>
  <c r="K771" i="23"/>
  <c r="J771" i="23"/>
  <c r="I771" i="23"/>
  <c r="I731" i="23"/>
  <c r="P731" i="23"/>
  <c r="J731" i="23"/>
  <c r="C731" i="23"/>
  <c r="M731" i="23"/>
  <c r="K731" i="23"/>
  <c r="N731" i="23"/>
  <c r="E731" i="23"/>
  <c r="F731" i="23"/>
  <c r="H731" i="23"/>
  <c r="L731" i="23"/>
  <c r="O731" i="23"/>
  <c r="O684" i="23"/>
  <c r="N684" i="23"/>
  <c r="M684" i="23"/>
  <c r="L684" i="23"/>
  <c r="K684" i="23"/>
  <c r="F684" i="23"/>
  <c r="P684" i="23"/>
  <c r="G684" i="23"/>
  <c r="Q684" i="23"/>
  <c r="H684" i="23"/>
  <c r="C684" i="23"/>
  <c r="I684" i="23"/>
  <c r="D684" i="23"/>
  <c r="N561" i="23"/>
  <c r="M561" i="23"/>
  <c r="L561" i="23"/>
  <c r="G561" i="23"/>
  <c r="F561" i="23"/>
  <c r="P561" i="23"/>
  <c r="C561" i="23"/>
  <c r="Q561" i="23"/>
  <c r="H561" i="23"/>
  <c r="O561" i="23"/>
  <c r="I561" i="23"/>
  <c r="D561" i="23"/>
  <c r="I668" i="23"/>
  <c r="H668" i="23"/>
  <c r="G668" i="23"/>
  <c r="N668" i="23"/>
  <c r="P668" i="23"/>
  <c r="K668" i="23"/>
  <c r="Q668" i="23"/>
  <c r="L668" i="23"/>
  <c r="C668" i="23"/>
  <c r="M668" i="23"/>
  <c r="D668" i="23"/>
  <c r="J668" i="23"/>
  <c r="E620" i="23"/>
  <c r="D620" i="23"/>
  <c r="C620" i="23"/>
  <c r="M620" i="23"/>
  <c r="L620" i="23"/>
  <c r="K620" i="23"/>
  <c r="F620" i="23"/>
  <c r="Q620" i="23"/>
  <c r="O620" i="23"/>
  <c r="I620" i="23"/>
  <c r="G620" i="23"/>
  <c r="P620" i="23"/>
  <c r="J620" i="23"/>
  <c r="E754" i="23"/>
  <c r="K754" i="23"/>
  <c r="D754" i="23"/>
  <c r="Q754" i="23"/>
  <c r="G754" i="23"/>
  <c r="J754" i="23"/>
  <c r="M754" i="23"/>
  <c r="P754" i="23"/>
  <c r="H754" i="23"/>
  <c r="I754" i="23"/>
  <c r="F754" i="23"/>
  <c r="C754" i="23"/>
  <c r="O754" i="23"/>
  <c r="N754" i="23"/>
  <c r="M707" i="23"/>
  <c r="G707" i="23"/>
  <c r="O707" i="23"/>
  <c r="C707" i="23"/>
  <c r="I707" i="23"/>
  <c r="K707" i="23"/>
  <c r="H707" i="23"/>
  <c r="L707" i="23"/>
  <c r="D707" i="23"/>
  <c r="P707" i="23"/>
  <c r="N707" i="23"/>
  <c r="Q707" i="23"/>
  <c r="F707" i="23"/>
  <c r="E707" i="23"/>
  <c r="Q584" i="23"/>
  <c r="P584" i="23"/>
  <c r="K584" i="23"/>
  <c r="J584" i="23"/>
  <c r="E584" i="23"/>
  <c r="G584" i="23"/>
  <c r="F584" i="23"/>
  <c r="H584" i="23"/>
  <c r="M584" i="23"/>
  <c r="D584" i="23"/>
  <c r="I584" i="23"/>
  <c r="C584" i="23"/>
  <c r="O584" i="23"/>
  <c r="N584" i="23"/>
  <c r="Q536" i="23"/>
  <c r="D536" i="23"/>
  <c r="O536" i="23"/>
  <c r="N536" i="23"/>
  <c r="K536" i="23"/>
  <c r="M536" i="23"/>
  <c r="C536" i="23"/>
  <c r="P536" i="23"/>
  <c r="L536" i="23"/>
  <c r="G536" i="23"/>
  <c r="E627" i="23"/>
  <c r="C627" i="23"/>
  <c r="D627" i="23"/>
  <c r="J627" i="23"/>
  <c r="Q627" i="23"/>
  <c r="P627" i="23"/>
  <c r="O627" i="23"/>
  <c r="D434" i="23"/>
  <c r="I434" i="23"/>
  <c r="D343" i="23"/>
  <c r="Q343" i="23"/>
  <c r="M279" i="23"/>
  <c r="C279" i="23"/>
  <c r="H794" i="23"/>
  <c r="E794" i="23"/>
  <c r="H666" i="23"/>
  <c r="M666" i="23"/>
  <c r="J666" i="23"/>
  <c r="Q517" i="23"/>
  <c r="P517" i="23"/>
  <c r="K517" i="23"/>
  <c r="N469" i="23"/>
  <c r="M469" i="23"/>
  <c r="L469" i="23"/>
  <c r="G469" i="23"/>
  <c r="O378" i="23"/>
  <c r="N378" i="23"/>
  <c r="M378" i="23"/>
  <c r="D378" i="23"/>
  <c r="O330" i="23"/>
  <c r="N330" i="23"/>
  <c r="M330" i="23"/>
  <c r="D330" i="23"/>
  <c r="K330" i="23"/>
  <c r="J330" i="23"/>
  <c r="I330" i="23"/>
  <c r="P330" i="23"/>
  <c r="K282" i="23"/>
  <c r="J282" i="23"/>
  <c r="I282" i="23"/>
  <c r="P282" i="23"/>
  <c r="G282" i="23"/>
  <c r="F282" i="23"/>
  <c r="E282" i="23"/>
  <c r="L282" i="23"/>
  <c r="H390" i="23"/>
  <c r="E390" i="23"/>
  <c r="M390" i="23"/>
  <c r="F390" i="23"/>
  <c r="D390" i="23"/>
  <c r="N390" i="23"/>
  <c r="G390" i="23"/>
  <c r="T151" i="23"/>
  <c r="O151" i="23"/>
  <c r="N151" i="23"/>
  <c r="L151" i="23"/>
  <c r="C151" i="23"/>
  <c r="D151" i="23" s="1"/>
  <c r="P151" i="23"/>
  <c r="F151" i="23"/>
  <c r="S151" i="23"/>
  <c r="U151" i="23"/>
  <c r="Q151" i="23"/>
  <c r="M151" i="23"/>
  <c r="K151" i="23"/>
  <c r="R151" i="23"/>
  <c r="S199" i="23"/>
  <c r="R199" i="23"/>
  <c r="Q199" i="23"/>
  <c r="T199" i="23"/>
  <c r="O199" i="23"/>
  <c r="N199" i="23"/>
  <c r="I199" i="23"/>
  <c r="C199" i="23"/>
  <c r="D199" i="23" s="1"/>
  <c r="P199" i="23"/>
  <c r="F199" i="23"/>
  <c r="L199" i="23"/>
  <c r="K199" i="23"/>
  <c r="U199" i="23"/>
  <c r="H247" i="23"/>
  <c r="N247" i="23"/>
  <c r="I247" i="23"/>
  <c r="O247" i="23"/>
  <c r="J247" i="23"/>
  <c r="E247" i="23"/>
  <c r="L247" i="23"/>
  <c r="M247" i="23"/>
  <c r="K247" i="23"/>
  <c r="G247" i="23"/>
  <c r="F247" i="23"/>
  <c r="P247" i="23"/>
  <c r="J272" i="23"/>
  <c r="E272" i="23"/>
  <c r="G272" i="23"/>
  <c r="I272" i="23"/>
  <c r="C272" i="23"/>
  <c r="H272" i="23"/>
  <c r="P272" i="23"/>
  <c r="K272" i="23"/>
  <c r="L272" i="23"/>
  <c r="F272" i="23"/>
  <c r="Q272" i="23"/>
  <c r="N368" i="23"/>
  <c r="I368" i="23"/>
  <c r="J368" i="23"/>
  <c r="D368" i="23"/>
  <c r="O368" i="23"/>
  <c r="Q368" i="23"/>
  <c r="P368" i="23"/>
  <c r="C368" i="23"/>
  <c r="M368" i="23"/>
  <c r="H368" i="23"/>
  <c r="K368" i="23"/>
  <c r="E603" i="23"/>
  <c r="D603" i="23"/>
  <c r="C603" i="23"/>
  <c r="M603" i="23"/>
  <c r="H603" i="23"/>
  <c r="J603" i="23"/>
  <c r="L603" i="23"/>
  <c r="F603" i="23"/>
  <c r="Q603" i="23"/>
  <c r="O603" i="23"/>
  <c r="N603" i="23"/>
  <c r="I603" i="23"/>
  <c r="K603" i="23"/>
  <c r="P603" i="23"/>
  <c r="G603" i="23"/>
  <c r="K694" i="23"/>
  <c r="D694" i="23"/>
  <c r="E694" i="23"/>
  <c r="Q460" i="23"/>
  <c r="P460" i="23"/>
  <c r="K460" i="23"/>
  <c r="N460" i="23"/>
  <c r="M460" i="23"/>
  <c r="L460" i="23"/>
  <c r="G460" i="23"/>
  <c r="J460" i="23"/>
  <c r="I460" i="23"/>
  <c r="H460" i="23"/>
  <c r="C460" i="23"/>
  <c r="E460" i="23"/>
  <c r="D460" i="23"/>
  <c r="O460" i="23"/>
  <c r="G332" i="23"/>
  <c r="Q332" i="23"/>
  <c r="P332" i="23"/>
  <c r="F332" i="23"/>
  <c r="L332" i="23"/>
  <c r="K332" i="23"/>
  <c r="I332" i="23"/>
  <c r="H332" i="23"/>
  <c r="C332" i="23"/>
  <c r="J332" i="23"/>
  <c r="H261" i="23"/>
  <c r="G261" i="23"/>
  <c r="F261" i="23"/>
  <c r="E261" i="23"/>
  <c r="D261" i="23"/>
  <c r="C261" i="23"/>
  <c r="Q261" i="23"/>
  <c r="L176" i="23"/>
  <c r="K176" i="23"/>
  <c r="N176" i="23"/>
  <c r="M176" i="23"/>
  <c r="H176" i="23"/>
  <c r="G176" i="23"/>
  <c r="J176" i="23"/>
  <c r="E176" i="23" s="1"/>
  <c r="I176" i="23"/>
  <c r="T176" i="23"/>
  <c r="S176" i="23"/>
  <c r="C176" i="23"/>
  <c r="D176" i="23" s="1"/>
  <c r="F176" i="23"/>
  <c r="U176" i="23"/>
  <c r="O176" i="23"/>
  <c r="R176" i="23"/>
  <c r="Q176" i="23"/>
  <c r="H112" i="23"/>
  <c r="G112" i="23"/>
  <c r="J112" i="23"/>
  <c r="E112" i="23" s="1"/>
  <c r="M112" i="23"/>
  <c r="S112" i="23"/>
  <c r="R112" i="23"/>
  <c r="U112" i="23"/>
  <c r="L112" i="23"/>
  <c r="N112" i="23"/>
  <c r="O112" i="23"/>
  <c r="F112" i="23"/>
  <c r="T112" i="23"/>
  <c r="K112" i="23"/>
  <c r="Q112" i="23"/>
  <c r="P112" i="23"/>
  <c r="C112" i="23"/>
  <c r="D112" i="23" s="1"/>
  <c r="P567" i="23"/>
  <c r="F567" i="23"/>
  <c r="G567" i="23"/>
  <c r="F447" i="23"/>
  <c r="E447" i="23"/>
  <c r="D447" i="23"/>
  <c r="O447" i="23"/>
  <c r="N447" i="23"/>
  <c r="I447" i="23"/>
  <c r="K447" i="23"/>
  <c r="J447" i="23"/>
  <c r="P447" i="23"/>
  <c r="G447" i="23"/>
  <c r="Q447" i="23"/>
  <c r="C447" i="23"/>
  <c r="M447" i="23"/>
  <c r="L447" i="23"/>
  <c r="H447" i="23"/>
  <c r="O348" i="23"/>
  <c r="N348" i="23"/>
  <c r="M348" i="23"/>
  <c r="D348" i="23"/>
  <c r="K348" i="23"/>
  <c r="F348" i="23"/>
  <c r="H348" i="23"/>
  <c r="G348" i="23"/>
  <c r="Q348" i="23"/>
  <c r="P348" i="23"/>
  <c r="C348" i="23"/>
  <c r="L348" i="23"/>
  <c r="J348" i="23"/>
  <c r="I348" i="23"/>
  <c r="E348" i="23"/>
  <c r="H248" i="23"/>
  <c r="G248" i="23"/>
  <c r="F248" i="23"/>
  <c r="E248" i="23"/>
  <c r="D248" i="23"/>
  <c r="C248" i="23"/>
  <c r="Q248" i="23"/>
  <c r="P248" i="23"/>
  <c r="O248" i="23"/>
  <c r="N248" i="23"/>
  <c r="M248" i="23"/>
  <c r="I248" i="23"/>
  <c r="L248" i="23"/>
  <c r="K248" i="23"/>
  <c r="T190" i="23"/>
  <c r="S190" i="23"/>
  <c r="C190" i="23"/>
  <c r="D190" i="23" s="1"/>
  <c r="F190" i="23"/>
  <c r="M190" i="23"/>
  <c r="L190" i="23"/>
  <c r="K190" i="23"/>
  <c r="N190" i="23"/>
  <c r="U190" i="23"/>
  <c r="P190" i="23"/>
  <c r="R190" i="23"/>
  <c r="H190" i="23"/>
  <c r="J190" i="23"/>
  <c r="E190" i="23" s="1"/>
  <c r="Q190" i="23"/>
  <c r="O190" i="23"/>
  <c r="G190" i="23"/>
  <c r="I190" i="23"/>
  <c r="Q741" i="23"/>
  <c r="L741" i="23"/>
  <c r="F741" i="23"/>
  <c r="C741" i="23"/>
  <c r="I741" i="23"/>
  <c r="P741" i="23"/>
  <c r="J741" i="23"/>
  <c r="H741" i="23"/>
  <c r="G741" i="23"/>
  <c r="N741" i="23"/>
  <c r="K741" i="23"/>
  <c r="D741" i="23"/>
  <c r="M741" i="23"/>
  <c r="E741" i="23"/>
  <c r="O741" i="23"/>
  <c r="C357" i="23"/>
  <c r="Q357" i="23"/>
  <c r="H357" i="23"/>
  <c r="O357" i="23"/>
  <c r="N357" i="23"/>
  <c r="M357" i="23"/>
  <c r="D357" i="23"/>
  <c r="K357" i="23"/>
  <c r="J357" i="23"/>
  <c r="I357" i="23"/>
  <c r="P357" i="23"/>
  <c r="F357" i="23"/>
  <c r="E357" i="23"/>
  <c r="L357" i="23"/>
  <c r="I400" i="23"/>
  <c r="H400" i="23"/>
  <c r="K400" i="23"/>
  <c r="O400" i="23"/>
  <c r="Q400" i="23"/>
  <c r="L400" i="23"/>
  <c r="C400" i="23"/>
  <c r="M400" i="23"/>
  <c r="D400" i="23"/>
  <c r="J400" i="23"/>
  <c r="E400" i="23"/>
  <c r="G400" i="23"/>
  <c r="P400" i="23"/>
  <c r="N400" i="23"/>
  <c r="F400" i="23"/>
  <c r="L225" i="23"/>
  <c r="K225" i="23"/>
  <c r="J225" i="23"/>
  <c r="I225" i="23"/>
  <c r="H225" i="23"/>
  <c r="G225" i="23"/>
  <c r="F225" i="23"/>
  <c r="E225" i="23"/>
  <c r="D225" i="23"/>
  <c r="C225" i="23"/>
  <c r="Q225" i="23"/>
  <c r="T168" i="23"/>
  <c r="S168" i="23"/>
  <c r="C168" i="23"/>
  <c r="D168" i="23" s="1"/>
  <c r="F168" i="23"/>
  <c r="U168" i="23"/>
  <c r="P168" i="23"/>
  <c r="O168" i="23"/>
  <c r="R168" i="23"/>
  <c r="Q168" i="23"/>
  <c r="L168" i="23"/>
  <c r="K168" i="23"/>
  <c r="N168" i="23"/>
  <c r="M168" i="23"/>
  <c r="J168" i="23"/>
  <c r="E168" i="23" s="1"/>
  <c r="I168" i="23"/>
  <c r="H168" i="23"/>
  <c r="H110" i="23"/>
  <c r="G110" i="23"/>
  <c r="J110" i="23"/>
  <c r="E110" i="23" s="1"/>
  <c r="U110" i="23"/>
  <c r="P110" i="23"/>
  <c r="O110" i="23"/>
  <c r="R110" i="23"/>
  <c r="I110" i="23"/>
  <c r="L110" i="23"/>
  <c r="N110" i="23"/>
  <c r="S110" i="23"/>
  <c r="F110" i="23"/>
  <c r="C110" i="23"/>
  <c r="D110" i="23" s="1"/>
  <c r="M110" i="23"/>
  <c r="T110" i="23"/>
  <c r="Q110" i="23"/>
  <c r="K110" i="23"/>
  <c r="P73" i="23"/>
  <c r="O73" i="23"/>
  <c r="R73" i="23"/>
  <c r="M73" i="23"/>
  <c r="L73" i="23"/>
  <c r="K73" i="23"/>
  <c r="N73" i="23"/>
  <c r="I73" i="23"/>
  <c r="H73" i="23"/>
  <c r="G73" i="23"/>
  <c r="J73" i="23"/>
  <c r="E73" i="23" s="1"/>
  <c r="U73" i="23"/>
  <c r="P41" i="23"/>
  <c r="O41" i="23"/>
  <c r="R41" i="23"/>
  <c r="M41" i="23"/>
  <c r="L41" i="23"/>
  <c r="K41" i="23"/>
  <c r="N41" i="23"/>
  <c r="Q41" i="23"/>
  <c r="H41" i="23"/>
  <c r="G41" i="23"/>
  <c r="J41" i="23"/>
  <c r="E41" i="23" s="1"/>
  <c r="I41" i="23"/>
  <c r="P9" i="23"/>
  <c r="O9" i="23"/>
  <c r="R9" i="23"/>
  <c r="M9" i="23"/>
  <c r="L9" i="23"/>
  <c r="K9" i="23"/>
  <c r="N9" i="23"/>
  <c r="I9" i="23"/>
  <c r="H9" i="23"/>
  <c r="G9" i="23"/>
  <c r="J9" i="23"/>
  <c r="E9" i="23" s="1"/>
  <c r="U9" i="23"/>
  <c r="J484" i="23"/>
  <c r="I484" i="23"/>
  <c r="H484" i="23"/>
  <c r="C484" i="23"/>
  <c r="F484" i="23"/>
  <c r="E484" i="23"/>
  <c r="D484" i="23"/>
  <c r="O484" i="23"/>
  <c r="Q484" i="23"/>
  <c r="P484" i="23"/>
  <c r="K484" i="23"/>
  <c r="L484" i="23"/>
  <c r="G484" i="23"/>
  <c r="N484" i="23"/>
  <c r="O325" i="23"/>
  <c r="N325" i="23"/>
  <c r="M325" i="23"/>
  <c r="D325" i="23"/>
  <c r="K325" i="23"/>
  <c r="J325" i="23"/>
  <c r="I325" i="23"/>
  <c r="P325" i="23"/>
  <c r="G325" i="23"/>
  <c r="F325" i="23"/>
  <c r="E325" i="23"/>
  <c r="L325" i="23"/>
  <c r="H325" i="23"/>
  <c r="C325" i="23"/>
  <c r="E265" i="23"/>
  <c r="N265" i="23"/>
  <c r="G265" i="23"/>
  <c r="Q265" i="23"/>
  <c r="O265" i="23"/>
  <c r="H265" i="23"/>
  <c r="P265" i="23"/>
  <c r="H209" i="23"/>
  <c r="G209" i="23"/>
  <c r="F209" i="23"/>
  <c r="E209" i="23"/>
  <c r="D209" i="23"/>
  <c r="C209" i="23"/>
  <c r="Q209" i="23"/>
  <c r="P209" i="23"/>
  <c r="O209" i="23"/>
  <c r="N209" i="23"/>
  <c r="M209" i="23"/>
  <c r="P152" i="23"/>
  <c r="O152" i="23"/>
  <c r="R152" i="23"/>
  <c r="Q152" i="23"/>
  <c r="L152" i="23"/>
  <c r="K152" i="23"/>
  <c r="N152" i="23"/>
  <c r="M152" i="23"/>
  <c r="H152" i="23"/>
  <c r="G152" i="23"/>
  <c r="J152" i="23"/>
  <c r="E152" i="23" s="1"/>
  <c r="I152" i="23"/>
  <c r="F152" i="23"/>
  <c r="T152" i="23"/>
  <c r="U152" i="23"/>
  <c r="S152" i="23"/>
  <c r="H97" i="23"/>
  <c r="G97" i="23"/>
  <c r="J97" i="23"/>
  <c r="E97" i="23" s="1"/>
  <c r="Q97" i="23"/>
  <c r="T97" i="23"/>
  <c r="S97" i="23"/>
  <c r="C97" i="23"/>
  <c r="D97" i="23" s="1"/>
  <c r="F97" i="23"/>
  <c r="U97" i="23"/>
  <c r="P97" i="23"/>
  <c r="O97" i="23"/>
  <c r="R97" i="23"/>
  <c r="M97" i="23"/>
  <c r="H64" i="23"/>
  <c r="G64" i="23"/>
  <c r="J64" i="23"/>
  <c r="E64" i="23" s="1"/>
  <c r="I64" i="23"/>
  <c r="S64" i="23"/>
  <c r="R64" i="23"/>
  <c r="M64" i="23"/>
  <c r="T64" i="23"/>
  <c r="O64" i="23"/>
  <c r="N64" i="23"/>
  <c r="U64" i="23"/>
  <c r="P64" i="23"/>
  <c r="F64" i="23"/>
  <c r="L64" i="23"/>
  <c r="Q64" i="23"/>
  <c r="K64" i="23"/>
  <c r="C64" i="23"/>
  <c r="D64" i="23" s="1"/>
  <c r="H48" i="23"/>
  <c r="G48" i="23"/>
  <c r="J48" i="23"/>
  <c r="E48" i="23" s="1"/>
  <c r="I48" i="23"/>
  <c r="L48" i="23"/>
  <c r="C48" i="23"/>
  <c r="D48" i="23" s="1"/>
  <c r="Q48" i="23"/>
  <c r="S48" i="23"/>
  <c r="R48" i="23"/>
  <c r="M48" i="23"/>
  <c r="T48" i="23"/>
  <c r="O48" i="23"/>
  <c r="N48" i="23"/>
  <c r="U48" i="23"/>
  <c r="F48" i="23"/>
  <c r="P48" i="23"/>
  <c r="K48" i="23"/>
  <c r="O785" i="23"/>
  <c r="I785" i="23"/>
  <c r="Q785" i="23"/>
  <c r="H775" i="23"/>
  <c r="O775" i="23"/>
  <c r="N752" i="23"/>
  <c r="F752" i="23"/>
  <c r="L752" i="23"/>
  <c r="N736" i="23"/>
  <c r="F736" i="23"/>
  <c r="L736" i="23"/>
  <c r="L721" i="23"/>
  <c r="I721" i="23"/>
  <c r="J721" i="23"/>
  <c r="C705" i="23"/>
  <c r="J705" i="23"/>
  <c r="P705" i="23"/>
  <c r="E689" i="23"/>
  <c r="K689" i="23"/>
  <c r="L672" i="23"/>
  <c r="P672" i="23"/>
  <c r="Q672" i="23"/>
  <c r="C582" i="23"/>
  <c r="H582" i="23"/>
  <c r="I582" i="23"/>
  <c r="C566" i="23"/>
  <c r="H566" i="23"/>
  <c r="I566" i="23"/>
  <c r="O550" i="23"/>
  <c r="D550" i="23"/>
  <c r="E550" i="23"/>
  <c r="K534" i="23"/>
  <c r="P534" i="23"/>
  <c r="C657" i="23"/>
  <c r="D657" i="23"/>
  <c r="C641" i="23"/>
  <c r="D641" i="23"/>
  <c r="I641" i="23"/>
  <c r="N625" i="23"/>
  <c r="O625" i="23"/>
  <c r="E625" i="23"/>
  <c r="N613" i="23"/>
  <c r="O613" i="23"/>
  <c r="E613" i="23"/>
  <c r="H533" i="23"/>
  <c r="F533" i="23"/>
  <c r="G517" i="23"/>
  <c r="E517" i="23"/>
  <c r="J517" i="23"/>
  <c r="C501" i="23"/>
  <c r="L501" i="23"/>
  <c r="F501" i="23"/>
  <c r="D485" i="23"/>
  <c r="I485" i="23"/>
  <c r="D469" i="23"/>
  <c r="I469" i="23"/>
  <c r="D453" i="23"/>
  <c r="I453" i="23"/>
  <c r="D437" i="23"/>
  <c r="I437" i="23"/>
  <c r="E378" i="23"/>
  <c r="J378" i="23"/>
  <c r="Q362" i="23"/>
  <c r="Q346" i="23"/>
  <c r="Q330" i="23"/>
  <c r="L314" i="23"/>
  <c r="F314" i="23"/>
  <c r="P298" i="23"/>
  <c r="J298" i="23"/>
  <c r="D282" i="23"/>
  <c r="N282" i="23"/>
  <c r="N422" i="23"/>
  <c r="Q422" i="23"/>
  <c r="F406" i="23"/>
  <c r="M406" i="23"/>
  <c r="Q390" i="23"/>
  <c r="O390" i="23"/>
  <c r="C265" i="23"/>
  <c r="M265" i="23"/>
  <c r="N261" i="23"/>
  <c r="P261" i="23"/>
  <c r="Q253" i="23"/>
  <c r="Q237" i="23"/>
  <c r="P225" i="23"/>
  <c r="J209" i="23"/>
  <c r="N197" i="23"/>
  <c r="P133" i="23"/>
  <c r="L97" i="23"/>
  <c r="C89" i="23"/>
  <c r="D89" i="23" s="1"/>
  <c r="C73" i="23"/>
  <c r="D73" i="23" s="1"/>
  <c r="C57" i="23"/>
  <c r="D57" i="23" s="1"/>
  <c r="C41" i="23"/>
  <c r="D41" i="23" s="1"/>
  <c r="C25" i="23"/>
  <c r="D25" i="23" s="1"/>
  <c r="C9" i="23"/>
  <c r="D9" i="23" s="1"/>
  <c r="K796" i="23"/>
  <c r="F771" i="23"/>
  <c r="L777" i="23"/>
  <c r="C747" i="23"/>
  <c r="G731" i="23"/>
  <c r="F700" i="23"/>
  <c r="E684" i="23"/>
  <c r="M577" i="23"/>
  <c r="E561" i="23"/>
  <c r="G545" i="23"/>
  <c r="Q652" i="23"/>
  <c r="D636" i="23"/>
  <c r="N620" i="23"/>
  <c r="E608" i="23"/>
  <c r="Q325" i="23"/>
  <c r="H289" i="23"/>
  <c r="U180" i="23"/>
  <c r="G168" i="23"/>
  <c r="H140" i="23"/>
  <c r="J707" i="23"/>
  <c r="S111" i="23"/>
  <c r="M111" i="23"/>
  <c r="T111" i="23"/>
  <c r="R111" i="23"/>
  <c r="P127" i="23"/>
  <c r="F127" i="23"/>
  <c r="O127" i="23"/>
  <c r="H143" i="23"/>
  <c r="R143" i="23"/>
  <c r="G143" i="23"/>
  <c r="U143" i="23"/>
  <c r="J690" i="23"/>
  <c r="I690" i="23"/>
  <c r="N690" i="23"/>
  <c r="E535" i="23"/>
  <c r="P535" i="23"/>
  <c r="D250" i="23"/>
  <c r="Q250" i="23"/>
  <c r="U122" i="23"/>
  <c r="K122" i="23"/>
  <c r="U102" i="23"/>
  <c r="G102" i="23"/>
  <c r="I710" i="23"/>
  <c r="P710" i="23"/>
  <c r="J710" i="23"/>
  <c r="H710" i="23"/>
  <c r="Q710" i="23"/>
  <c r="L710" i="23"/>
  <c r="F710" i="23"/>
  <c r="C710" i="23"/>
  <c r="I757" i="23"/>
  <c r="P757" i="23"/>
  <c r="J757" i="23"/>
  <c r="H757" i="23"/>
  <c r="Q757" i="23"/>
  <c r="L757" i="23"/>
  <c r="F757" i="23"/>
  <c r="C757" i="23"/>
  <c r="L262" i="23"/>
  <c r="K262" i="23"/>
  <c r="J262" i="23"/>
  <c r="I262" i="23"/>
  <c r="D262" i="23"/>
  <c r="C262" i="23"/>
  <c r="Q262" i="23"/>
  <c r="L238" i="23"/>
  <c r="K238" i="23"/>
  <c r="J238" i="23"/>
  <c r="I238" i="23"/>
  <c r="D238" i="23"/>
  <c r="C238" i="23"/>
  <c r="Q238" i="23"/>
  <c r="H210" i="23"/>
  <c r="G210" i="23"/>
  <c r="F210" i="23"/>
  <c r="E210" i="23"/>
  <c r="P210" i="23"/>
  <c r="O210" i="23"/>
  <c r="N210" i="23"/>
  <c r="M210" i="23"/>
  <c r="P182" i="23"/>
  <c r="O182" i="23"/>
  <c r="R182" i="23"/>
  <c r="I182" i="23"/>
  <c r="H182" i="23"/>
  <c r="G182" i="23"/>
  <c r="J182" i="23"/>
  <c r="E182" i="23" s="1"/>
  <c r="Q182" i="23"/>
  <c r="T99" i="23"/>
  <c r="S99" i="23"/>
  <c r="C99" i="23"/>
  <c r="D99" i="23" s="1"/>
  <c r="F99" i="23"/>
  <c r="M99" i="23"/>
  <c r="L99" i="23"/>
  <c r="K99" i="23"/>
  <c r="N99" i="23"/>
  <c r="I99" i="23"/>
  <c r="C762" i="23"/>
  <c r="J762" i="23"/>
  <c r="N762" i="23"/>
  <c r="P762" i="23"/>
  <c r="M762" i="23"/>
  <c r="O762" i="23"/>
  <c r="F762" i="23"/>
  <c r="G163" i="23"/>
  <c r="F782" i="23"/>
  <c r="E782" i="23"/>
  <c r="C782" i="23"/>
  <c r="K782" i="23"/>
  <c r="J782" i="23"/>
  <c r="P782" i="23"/>
  <c r="N718" i="23"/>
  <c r="P718" i="23"/>
  <c r="J718" i="23"/>
  <c r="L718" i="23"/>
  <c r="K718" i="23"/>
  <c r="I718" i="23"/>
  <c r="M579" i="23"/>
  <c r="G579" i="23"/>
  <c r="N579" i="23"/>
  <c r="K579" i="23"/>
  <c r="Q579" i="23"/>
  <c r="L579" i="23"/>
  <c r="P654" i="23"/>
  <c r="J654" i="23"/>
  <c r="Q654" i="23"/>
  <c r="K654" i="23"/>
  <c r="M654" i="23"/>
  <c r="F654" i="23"/>
  <c r="O654" i="23"/>
  <c r="M610" i="23"/>
  <c r="K610" i="23"/>
  <c r="P610" i="23"/>
  <c r="F610" i="23"/>
  <c r="L610" i="23"/>
  <c r="Q610" i="23"/>
  <c r="J610" i="23"/>
  <c r="N530" i="23"/>
  <c r="L530" i="23"/>
  <c r="P530" i="23"/>
  <c r="K530" i="23"/>
  <c r="M530" i="23"/>
  <c r="P514" i="23"/>
  <c r="F514" i="23"/>
  <c r="K514" i="23"/>
  <c r="Q514" i="23"/>
  <c r="O514" i="23"/>
  <c r="D514" i="23"/>
  <c r="E498" i="23"/>
  <c r="O498" i="23"/>
  <c r="I498" i="23"/>
  <c r="H498" i="23"/>
  <c r="F498" i="23"/>
  <c r="C498" i="23"/>
  <c r="I482" i="23"/>
  <c r="C482" i="23"/>
  <c r="N482" i="23"/>
  <c r="H482" i="23"/>
  <c r="J482" i="23"/>
  <c r="G482" i="23"/>
  <c r="L482" i="23"/>
  <c r="M466" i="23"/>
  <c r="G466" i="23"/>
  <c r="Q466" i="23"/>
  <c r="P466" i="23"/>
  <c r="N466" i="23"/>
  <c r="K466" i="23"/>
  <c r="N450" i="23"/>
  <c r="Q450" i="23"/>
  <c r="K450" i="23"/>
  <c r="P450" i="23"/>
  <c r="D450" i="23"/>
  <c r="E450" i="23"/>
  <c r="N434" i="23"/>
  <c r="M434" i="23"/>
  <c r="L434" i="23"/>
  <c r="G434" i="23"/>
  <c r="F434" i="23"/>
  <c r="P434" i="23"/>
  <c r="C434" i="23"/>
  <c r="Q434" i="23"/>
  <c r="H434" i="23"/>
  <c r="O434" i="23"/>
  <c r="J434" i="23"/>
  <c r="E434" i="23"/>
  <c r="K434" i="23"/>
  <c r="C375" i="23"/>
  <c r="Q375" i="23"/>
  <c r="H375" i="23"/>
  <c r="K375" i="23"/>
  <c r="F375" i="23"/>
  <c r="D375" i="23"/>
  <c r="G375" i="23"/>
  <c r="M375" i="23"/>
  <c r="P375" i="23"/>
  <c r="O375" i="23"/>
  <c r="J375" i="23"/>
  <c r="E375" i="23"/>
  <c r="G359" i="23"/>
  <c r="F359" i="23"/>
  <c r="E359" i="23"/>
  <c r="L359" i="23"/>
  <c r="O359" i="23"/>
  <c r="J359" i="23"/>
  <c r="H359" i="23"/>
  <c r="K359" i="23"/>
  <c r="Q359" i="23"/>
  <c r="D359" i="23"/>
  <c r="N359" i="23"/>
  <c r="I359" i="23"/>
  <c r="K343" i="23"/>
  <c r="J343" i="23"/>
  <c r="I343" i="23"/>
  <c r="P343" i="23"/>
  <c r="N343" i="23"/>
  <c r="E343" i="23"/>
  <c r="O343" i="23"/>
  <c r="F343" i="23"/>
  <c r="H343" i="23"/>
  <c r="C343" i="23"/>
  <c r="M343" i="23"/>
  <c r="L343" i="23"/>
  <c r="O327" i="23"/>
  <c r="N327" i="23"/>
  <c r="M327" i="23"/>
  <c r="D327" i="23"/>
  <c r="C327" i="23"/>
  <c r="I327" i="23"/>
  <c r="L327" i="23"/>
  <c r="J327" i="23"/>
  <c r="E327" i="23"/>
  <c r="G327" i="23"/>
  <c r="Q327" i="23"/>
  <c r="P327" i="23"/>
  <c r="C311" i="23"/>
  <c r="Q311" i="23"/>
  <c r="H311" i="23"/>
  <c r="G311" i="23"/>
  <c r="M311" i="23"/>
  <c r="P311" i="23"/>
  <c r="N311" i="23"/>
  <c r="I311" i="23"/>
  <c r="L311" i="23"/>
  <c r="K311" i="23"/>
  <c r="F311" i="23"/>
  <c r="D311" i="23"/>
  <c r="G295" i="23"/>
  <c r="F295" i="23"/>
  <c r="E295" i="23"/>
  <c r="L295" i="23"/>
  <c r="K295" i="23"/>
  <c r="Q295" i="23"/>
  <c r="D295" i="23"/>
  <c r="C295" i="23"/>
  <c r="M295" i="23"/>
  <c r="P295" i="23"/>
  <c r="O295" i="23"/>
  <c r="J295" i="23"/>
  <c r="H295" i="23"/>
  <c r="K279" i="23"/>
  <c r="J279" i="23"/>
  <c r="I279" i="23"/>
  <c r="P279" i="23"/>
  <c r="O279" i="23"/>
  <c r="F279" i="23"/>
  <c r="H279" i="23"/>
  <c r="G279" i="23"/>
  <c r="Q279" i="23"/>
  <c r="D279" i="23"/>
  <c r="N279" i="23"/>
  <c r="E279" i="23"/>
  <c r="Q419" i="23"/>
  <c r="P419" i="23"/>
  <c r="N419" i="23"/>
  <c r="J419" i="23"/>
  <c r="L419" i="23"/>
  <c r="K419" i="23"/>
  <c r="M419" i="23"/>
  <c r="H419" i="23"/>
  <c r="C419" i="23"/>
  <c r="E419" i="23"/>
  <c r="F419" i="23"/>
  <c r="G419" i="23"/>
  <c r="E403" i="23"/>
  <c r="D403" i="23"/>
  <c r="C403" i="23"/>
  <c r="P403" i="23"/>
  <c r="F403" i="23"/>
  <c r="G403" i="23"/>
  <c r="Q403" i="23"/>
  <c r="L403" i="23"/>
  <c r="K403" i="23"/>
  <c r="I403" i="23"/>
  <c r="N403" i="23"/>
  <c r="O403" i="23"/>
  <c r="G794" i="23"/>
  <c r="F794" i="23"/>
  <c r="D794" i="23"/>
  <c r="P794" i="23"/>
  <c r="C794" i="23"/>
  <c r="M794" i="23"/>
  <c r="I794" i="23"/>
  <c r="K794" i="23"/>
  <c r="J794" i="23"/>
  <c r="L794" i="23"/>
  <c r="Q794" i="23"/>
  <c r="E729" i="23"/>
  <c r="K729" i="23"/>
  <c r="D729" i="23"/>
  <c r="Q729" i="23"/>
  <c r="L729" i="23"/>
  <c r="F729" i="23"/>
  <c r="C729" i="23"/>
  <c r="I729" i="23"/>
  <c r="P729" i="23"/>
  <c r="J729" i="23"/>
  <c r="H729" i="23"/>
  <c r="J591" i="23"/>
  <c r="I591" i="23"/>
  <c r="H591" i="23"/>
  <c r="C591" i="23"/>
  <c r="F591" i="23"/>
  <c r="P591" i="23"/>
  <c r="G591" i="23"/>
  <c r="Q591" i="23"/>
  <c r="L591" i="23"/>
  <c r="O591" i="23"/>
  <c r="N591" i="23"/>
  <c r="E591" i="23"/>
  <c r="K591" i="23"/>
  <c r="E666" i="23"/>
  <c r="D666" i="23"/>
  <c r="C666" i="23"/>
  <c r="P666" i="23"/>
  <c r="K666" i="23"/>
  <c r="N666" i="23"/>
  <c r="Q666" i="23"/>
  <c r="L666" i="23"/>
  <c r="G666" i="23"/>
  <c r="I666" i="23"/>
  <c r="O666" i="23"/>
  <c r="F666" i="23"/>
  <c r="H119" i="23"/>
  <c r="T119" i="23"/>
  <c r="S119" i="23"/>
  <c r="C119" i="23"/>
  <c r="D119" i="23" s="1"/>
  <c r="F119" i="23"/>
  <c r="M119" i="23"/>
  <c r="P135" i="23"/>
  <c r="O135" i="23"/>
  <c r="R135" i="23"/>
  <c r="U135" i="23"/>
  <c r="H151" i="23"/>
  <c r="G151" i="23"/>
  <c r="J151" i="23"/>
  <c r="E151" i="23" s="1"/>
  <c r="I151" i="23"/>
  <c r="P167" i="23"/>
  <c r="O167" i="23"/>
  <c r="R167" i="23"/>
  <c r="U167" i="23"/>
  <c r="T183" i="23"/>
  <c r="S183" i="23"/>
  <c r="C183" i="23"/>
  <c r="D183" i="23" s="1"/>
  <c r="F183" i="23"/>
  <c r="I183" i="23"/>
  <c r="H199" i="23"/>
  <c r="G199" i="23"/>
  <c r="J199" i="23"/>
  <c r="E199" i="23" s="1"/>
  <c r="M199" i="23"/>
  <c r="D215" i="23"/>
  <c r="C215" i="23"/>
  <c r="Q215" i="23"/>
  <c r="L231" i="23"/>
  <c r="K231" i="23"/>
  <c r="J231" i="23"/>
  <c r="I231" i="23"/>
  <c r="D247" i="23"/>
  <c r="C247" i="23"/>
  <c r="Q247" i="23"/>
  <c r="L263" i="23"/>
  <c r="K263" i="23"/>
  <c r="J263" i="23"/>
  <c r="I263" i="23"/>
  <c r="I396" i="23"/>
  <c r="H396" i="23"/>
  <c r="K396" i="23"/>
  <c r="O396" i="23"/>
  <c r="O272" i="23"/>
  <c r="N272" i="23"/>
  <c r="M272" i="23"/>
  <c r="D272" i="23"/>
  <c r="O304" i="23"/>
  <c r="N304" i="23"/>
  <c r="M304" i="23"/>
  <c r="D304" i="23"/>
  <c r="K336" i="23"/>
  <c r="J336" i="23"/>
  <c r="I336" i="23"/>
  <c r="P336" i="23"/>
  <c r="G368" i="23"/>
  <c r="F368" i="23"/>
  <c r="E368" i="23"/>
  <c r="L368" i="23"/>
  <c r="Q551" i="23"/>
  <c r="P551" i="23"/>
  <c r="K551" i="23"/>
  <c r="F551" i="23"/>
  <c r="L551" i="23"/>
  <c r="C551" i="23"/>
  <c r="M551" i="23"/>
  <c r="H551" i="23"/>
  <c r="O551" i="23"/>
  <c r="J551" i="23"/>
  <c r="E551" i="23"/>
  <c r="G551" i="23"/>
  <c r="M753" i="23"/>
  <c r="G753" i="23"/>
  <c r="O753" i="23"/>
  <c r="N753" i="23"/>
  <c r="I753" i="23"/>
  <c r="P753" i="23"/>
  <c r="J753" i="23"/>
  <c r="H753" i="23"/>
  <c r="Q753" i="23"/>
  <c r="L753" i="23"/>
  <c r="F753" i="23"/>
  <c r="C753" i="23"/>
  <c r="M694" i="23"/>
  <c r="G694" i="23"/>
  <c r="O694" i="23"/>
  <c r="N694" i="23"/>
  <c r="I694" i="23"/>
  <c r="P694" i="23"/>
  <c r="J694" i="23"/>
  <c r="H694" i="23"/>
  <c r="Q694" i="23"/>
  <c r="L694" i="23"/>
  <c r="F694" i="23"/>
  <c r="C694" i="23"/>
  <c r="O332" i="23"/>
  <c r="N332" i="23"/>
  <c r="M332" i="23"/>
  <c r="D332" i="23"/>
  <c r="L218" i="23"/>
  <c r="K218" i="23"/>
  <c r="J218" i="23"/>
  <c r="I218" i="23"/>
  <c r="H218" i="23"/>
  <c r="C218" i="23"/>
  <c r="M218" i="23"/>
  <c r="D218" i="23"/>
  <c r="N218" i="23"/>
  <c r="E218" i="23"/>
  <c r="P218" i="23"/>
  <c r="G218" i="23"/>
  <c r="Q218" i="23"/>
  <c r="T154" i="23"/>
  <c r="S154" i="23"/>
  <c r="C154" i="23"/>
  <c r="D154" i="23" s="1"/>
  <c r="F154" i="23"/>
  <c r="M154" i="23"/>
  <c r="O154" i="23"/>
  <c r="N154" i="23"/>
  <c r="Q154" i="23"/>
  <c r="P154" i="23"/>
  <c r="K154" i="23"/>
  <c r="J154" i="23"/>
  <c r="E154" i="23" s="1"/>
  <c r="H154" i="23"/>
  <c r="R154" i="23"/>
  <c r="U154" i="23"/>
  <c r="P94" i="23"/>
  <c r="O94" i="23"/>
  <c r="R94" i="23"/>
  <c r="I94" i="23"/>
  <c r="H94" i="23"/>
  <c r="G94" i="23"/>
  <c r="J94" i="23"/>
  <c r="E94" i="23" s="1"/>
  <c r="U94" i="23"/>
  <c r="T94" i="23"/>
  <c r="C94" i="23"/>
  <c r="D94" i="23" s="1"/>
  <c r="Q94" i="23"/>
  <c r="L94" i="23"/>
  <c r="N94" i="23"/>
  <c r="K94" i="23"/>
  <c r="M94" i="23"/>
  <c r="I662" i="23"/>
  <c r="H662" i="23"/>
  <c r="G662" i="23"/>
  <c r="N662" i="23"/>
  <c r="E662" i="23"/>
  <c r="O662" i="23"/>
  <c r="F662" i="23"/>
  <c r="P662" i="23"/>
  <c r="K662" i="23"/>
  <c r="M662" i="23"/>
  <c r="D662" i="23"/>
  <c r="J662" i="23"/>
  <c r="J567" i="23"/>
  <c r="I567" i="23"/>
  <c r="H567" i="23"/>
  <c r="C567" i="23"/>
  <c r="M567" i="23"/>
  <c r="D567" i="23"/>
  <c r="N567" i="23"/>
  <c r="E567" i="23"/>
  <c r="K567" i="23"/>
  <c r="Q567" i="23"/>
  <c r="L567" i="23"/>
  <c r="O567" i="23"/>
  <c r="N794" i="23"/>
  <c r="L654" i="23"/>
  <c r="O610" i="23"/>
  <c r="D498" i="23"/>
  <c r="O450" i="23"/>
  <c r="L375" i="23"/>
  <c r="M359" i="23"/>
  <c r="G343" i="23"/>
  <c r="E311" i="23"/>
  <c r="N295" i="23"/>
  <c r="O419" i="23"/>
  <c r="H403" i="23"/>
  <c r="O794" i="23"/>
  <c r="I782" i="23"/>
  <c r="M729" i="23"/>
  <c r="M718" i="23"/>
  <c r="G530" i="23"/>
  <c r="J498" i="23"/>
  <c r="F450" i="23"/>
  <c r="I375" i="23"/>
  <c r="C359" i="23"/>
  <c r="H327" i="23"/>
  <c r="J311" i="23"/>
  <c r="L279" i="23"/>
  <c r="D419" i="23"/>
  <c r="M403" i="23"/>
  <c r="R131" i="23"/>
  <c r="U131" i="23"/>
  <c r="L147" i="23"/>
  <c r="I147" i="23"/>
  <c r="L179" i="23"/>
  <c r="K179" i="23"/>
  <c r="J195" i="23"/>
  <c r="E195" i="23" s="1"/>
  <c r="G195" i="23"/>
  <c r="M195" i="23"/>
  <c r="J388" i="23"/>
  <c r="H388" i="23"/>
  <c r="Q420" i="23"/>
  <c r="H420" i="23"/>
  <c r="K420" i="23"/>
  <c r="O296" i="23"/>
  <c r="L296" i="23"/>
  <c r="G296" i="23"/>
  <c r="G328" i="23"/>
  <c r="C328" i="23"/>
  <c r="L328" i="23"/>
  <c r="F328" i="23"/>
  <c r="N360" i="23"/>
  <c r="C360" i="23"/>
  <c r="L360" i="23"/>
  <c r="F360" i="23"/>
  <c r="Q435" i="23"/>
  <c r="F435" i="23"/>
  <c r="C435" i="23"/>
  <c r="I435" i="23"/>
  <c r="J467" i="23"/>
  <c r="I467" i="23"/>
  <c r="O467" i="23"/>
  <c r="P467" i="23"/>
  <c r="J499" i="23"/>
  <c r="F499" i="23"/>
  <c r="D499" i="23"/>
  <c r="M499" i="23"/>
  <c r="G499" i="23"/>
  <c r="J531" i="23"/>
  <c r="E531" i="23"/>
  <c r="O531" i="23"/>
  <c r="N531" i="23"/>
  <c r="L531" i="23"/>
  <c r="I658" i="23"/>
  <c r="H658" i="23"/>
  <c r="D722" i="23"/>
  <c r="Q722" i="23"/>
  <c r="L737" i="23"/>
  <c r="Q737" i="23"/>
  <c r="F737" i="23"/>
  <c r="F471" i="23"/>
  <c r="P471" i="23"/>
  <c r="J471" i="23"/>
  <c r="H471" i="23"/>
  <c r="K300" i="23"/>
  <c r="C300" i="23"/>
  <c r="I202" i="23"/>
  <c r="P202" i="23"/>
  <c r="R202" i="23"/>
  <c r="L138" i="23"/>
  <c r="K138" i="23"/>
  <c r="F98" i="23"/>
  <c r="T98" i="23"/>
  <c r="F587" i="23"/>
  <c r="E587" i="23"/>
  <c r="D587" i="23"/>
  <c r="O587" i="23"/>
  <c r="Q587" i="23"/>
  <c r="P587" i="23"/>
  <c r="K587" i="23"/>
  <c r="Q706" i="23"/>
  <c r="L706" i="23"/>
  <c r="F706" i="23"/>
  <c r="C706" i="23"/>
  <c r="M706" i="23"/>
  <c r="G706" i="23"/>
  <c r="O706" i="23"/>
  <c r="N706" i="23"/>
  <c r="N160" i="23"/>
  <c r="L160" i="23"/>
  <c r="F531" i="23"/>
  <c r="L499" i="23"/>
  <c r="I471" i="23"/>
  <c r="F467" i="23"/>
  <c r="P435" i="23"/>
  <c r="H360" i="23"/>
  <c r="Q300" i="23"/>
  <c r="Q179" i="23"/>
  <c r="O131" i="23"/>
  <c r="R115" i="23"/>
  <c r="H706" i="23"/>
  <c r="P706" i="23"/>
  <c r="H587" i="23"/>
  <c r="J587" i="23"/>
  <c r="O630" i="23"/>
  <c r="D266" i="23"/>
  <c r="M98" i="23"/>
  <c r="J536" i="23"/>
  <c r="I536" i="23"/>
  <c r="H536" i="23"/>
  <c r="F536" i="23"/>
  <c r="E536" i="23"/>
  <c r="Q659" i="23"/>
  <c r="P659" i="23"/>
  <c r="O659" i="23"/>
  <c r="J659" i="23"/>
  <c r="M659" i="23"/>
  <c r="L659" i="23"/>
  <c r="K659" i="23"/>
  <c r="F659" i="23"/>
  <c r="Q643" i="23"/>
  <c r="P643" i="23"/>
  <c r="O643" i="23"/>
  <c r="J643" i="23"/>
  <c r="M643" i="23"/>
  <c r="L643" i="23"/>
  <c r="K643" i="23"/>
  <c r="F643" i="23"/>
  <c r="M627" i="23"/>
  <c r="L627" i="23"/>
  <c r="K627" i="23"/>
  <c r="F627" i="23"/>
  <c r="I627" i="23"/>
  <c r="H627" i="23"/>
  <c r="G627" i="23"/>
  <c r="N627" i="23"/>
  <c r="M782" i="23"/>
  <c r="L782" i="23"/>
  <c r="O782" i="23"/>
  <c r="N782" i="23"/>
  <c r="H782" i="23"/>
  <c r="G782" i="23"/>
  <c r="D782" i="23"/>
  <c r="G718" i="23"/>
  <c r="F718" i="23"/>
  <c r="E718" i="23"/>
  <c r="H718" i="23"/>
  <c r="C718" i="23"/>
  <c r="Q718" i="23"/>
  <c r="D718" i="23"/>
  <c r="J579" i="23"/>
  <c r="I579" i="23"/>
  <c r="H579" i="23"/>
  <c r="C579" i="23"/>
  <c r="F579" i="23"/>
  <c r="E579" i="23"/>
  <c r="D579" i="23"/>
  <c r="O579" i="23"/>
  <c r="I654" i="23"/>
  <c r="H654" i="23"/>
  <c r="G654" i="23"/>
  <c r="N654" i="23"/>
  <c r="E654" i="23"/>
  <c r="D654" i="23"/>
  <c r="C654" i="23"/>
  <c r="I610" i="23"/>
  <c r="H610" i="23"/>
  <c r="G610" i="23"/>
  <c r="N610" i="23"/>
  <c r="E610" i="23"/>
  <c r="D610" i="23"/>
  <c r="C610" i="23"/>
  <c r="J530" i="23"/>
  <c r="I530" i="23"/>
  <c r="H530" i="23"/>
  <c r="C530" i="23"/>
  <c r="F530" i="23"/>
  <c r="E530" i="23"/>
  <c r="D530" i="23"/>
  <c r="O530" i="23"/>
  <c r="N514" i="23"/>
  <c r="M514" i="23"/>
  <c r="L514" i="23"/>
  <c r="G514" i="23"/>
  <c r="J514" i="23"/>
  <c r="I514" i="23"/>
  <c r="H514" i="23"/>
  <c r="C514" i="23"/>
  <c r="Q498" i="23"/>
  <c r="P498" i="23"/>
  <c r="K498" i="23"/>
  <c r="N498" i="23"/>
  <c r="M498" i="23"/>
  <c r="L498" i="23"/>
  <c r="G498" i="23"/>
  <c r="F482" i="23"/>
  <c r="E482" i="23"/>
  <c r="D482" i="23"/>
  <c r="O482" i="23"/>
  <c r="Q482" i="23"/>
  <c r="P482" i="23"/>
  <c r="K482" i="23"/>
  <c r="J466" i="23"/>
  <c r="I466" i="23"/>
  <c r="H466" i="23"/>
  <c r="C466" i="23"/>
  <c r="F466" i="23"/>
  <c r="E466" i="23"/>
  <c r="D466" i="23"/>
  <c r="O466" i="23"/>
  <c r="L341" i="23"/>
  <c r="F341" i="23"/>
  <c r="K413" i="23"/>
  <c r="I413" i="23"/>
  <c r="C224" i="23"/>
  <c r="U160" i="23"/>
  <c r="C160" i="23"/>
  <c r="D160" i="23" s="1"/>
  <c r="T160" i="23"/>
  <c r="G531" i="23"/>
  <c r="E499" i="23"/>
  <c r="Q471" i="23"/>
  <c r="M360" i="23"/>
  <c r="H328" i="23"/>
  <c r="E296" i="23"/>
  <c r="O420" i="23"/>
  <c r="F243" i="23"/>
  <c r="I227" i="23"/>
  <c r="J211" i="23"/>
  <c r="K147" i="23"/>
  <c r="P115" i="23"/>
  <c r="D706" i="23"/>
  <c r="E706" i="23"/>
  <c r="L587" i="23"/>
  <c r="N587" i="23"/>
  <c r="N658" i="23"/>
  <c r="Q630" i="23"/>
  <c r="C98" i="23"/>
  <c r="D98" i="23" s="1"/>
  <c r="P512" i="23"/>
  <c r="H428" i="23"/>
  <c r="J428" i="23"/>
  <c r="D341" i="23"/>
  <c r="N341" i="23"/>
  <c r="N413" i="23"/>
  <c r="Q413" i="23"/>
  <c r="I224" i="23"/>
  <c r="K224" i="23"/>
  <c r="M160" i="23"/>
  <c r="K160" i="23"/>
  <c r="D531" i="23"/>
  <c r="N499" i="23"/>
  <c r="C471" i="23"/>
  <c r="G467" i="23"/>
  <c r="O360" i="23"/>
  <c r="M328" i="23"/>
  <c r="F296" i="23"/>
  <c r="I420" i="23"/>
  <c r="G388" i="23"/>
  <c r="C259" i="23"/>
  <c r="H243" i="23"/>
  <c r="K227" i="23"/>
  <c r="L211" i="23"/>
  <c r="M163" i="23"/>
  <c r="J706" i="23"/>
  <c r="I706" i="23"/>
  <c r="C587" i="23"/>
  <c r="I587" i="23"/>
  <c r="U138" i="23"/>
  <c r="C450" i="23"/>
  <c r="H450" i="23"/>
  <c r="I450" i="23"/>
  <c r="J450" i="23"/>
  <c r="G450" i="23"/>
  <c r="L450" i="23"/>
  <c r="M450" i="23"/>
  <c r="J626" i="23"/>
  <c r="P250" i="23"/>
  <c r="I186" i="23"/>
  <c r="N186" i="23"/>
  <c r="R122" i="23"/>
  <c r="Q256" i="23"/>
  <c r="C448" i="23"/>
  <c r="G599" i="23"/>
  <c r="M364" i="23"/>
  <c r="P312" i="23"/>
  <c r="N213" i="23"/>
  <c r="E492" i="23"/>
  <c r="Q277" i="23"/>
  <c r="O321" i="23"/>
  <c r="Q192" i="23"/>
  <c r="J128" i="23"/>
  <c r="E128" i="23" s="1"/>
  <c r="E611" i="23"/>
  <c r="I483" i="23"/>
  <c r="J376" i="23"/>
  <c r="P287" i="23"/>
  <c r="N250" i="23"/>
  <c r="O186" i="23"/>
  <c r="P122" i="23"/>
  <c r="Q102" i="23"/>
  <c r="C149" i="23"/>
  <c r="D149" i="23" s="1"/>
  <c r="C515" i="23"/>
  <c r="O213" i="23"/>
  <c r="S149" i="23"/>
  <c r="F492" i="23"/>
  <c r="H448" i="23"/>
  <c r="D321" i="23"/>
  <c r="C277" i="23"/>
  <c r="C256" i="23"/>
  <c r="R192" i="23"/>
  <c r="G128" i="23"/>
  <c r="H599" i="23"/>
  <c r="H515" i="23"/>
  <c r="J483" i="23"/>
  <c r="G364" i="23"/>
  <c r="P344" i="23"/>
  <c r="Q312" i="23"/>
  <c r="P213" i="23"/>
  <c r="U149" i="23"/>
  <c r="T149" i="23"/>
  <c r="O492" i="23"/>
  <c r="I448" i="23"/>
  <c r="M321" i="23"/>
  <c r="D256" i="23"/>
  <c r="O192" i="23"/>
  <c r="H128" i="23"/>
  <c r="C611" i="23"/>
  <c r="I599" i="23"/>
  <c r="I515" i="23"/>
  <c r="C483" i="23"/>
  <c r="K451" i="23"/>
  <c r="Q344" i="23"/>
  <c r="M213" i="23"/>
  <c r="F149" i="23"/>
  <c r="D492" i="23"/>
  <c r="J448" i="23"/>
  <c r="N321" i="23"/>
  <c r="H277" i="23"/>
  <c r="P192" i="23"/>
  <c r="I128" i="23"/>
  <c r="D611" i="23"/>
  <c r="N599" i="23"/>
  <c r="J515" i="23"/>
  <c r="H483" i="23"/>
  <c r="L123" i="23"/>
  <c r="U123" i="23"/>
  <c r="S139" i="23"/>
  <c r="N139" i="23"/>
  <c r="R155" i="23"/>
  <c r="L155" i="23"/>
  <c r="F171" i="23"/>
  <c r="L171" i="23"/>
  <c r="C187" i="23"/>
  <c r="D187" i="23" s="1"/>
  <c r="H187" i="23"/>
  <c r="S203" i="23"/>
  <c r="M203" i="23"/>
  <c r="L219" i="23"/>
  <c r="M219" i="23"/>
  <c r="D235" i="23"/>
  <c r="P235" i="23"/>
  <c r="J235" i="23"/>
  <c r="I235" i="23"/>
  <c r="H251" i="23"/>
  <c r="I251" i="23"/>
  <c r="K251" i="23"/>
  <c r="J251" i="23"/>
  <c r="I267" i="23"/>
  <c r="C267" i="23"/>
  <c r="M267" i="23"/>
  <c r="J267" i="23"/>
  <c r="Q404" i="23"/>
  <c r="D404" i="23"/>
  <c r="O280" i="23"/>
  <c r="Q280" i="23"/>
  <c r="O312" i="23"/>
  <c r="C312" i="23"/>
  <c r="H312" i="23"/>
  <c r="O344" i="23"/>
  <c r="C344" i="23"/>
  <c r="H344" i="23"/>
  <c r="O376" i="23"/>
  <c r="K376" i="23"/>
  <c r="I376" i="23"/>
  <c r="N451" i="23"/>
  <c r="J451" i="23"/>
  <c r="H451" i="23"/>
  <c r="K364" i="23"/>
  <c r="N364" i="23"/>
  <c r="D364" i="23"/>
  <c r="M392" i="23"/>
  <c r="P392" i="23"/>
  <c r="J392" i="23"/>
  <c r="C661" i="23"/>
  <c r="M505" i="23"/>
  <c r="E245" i="23"/>
  <c r="F245" i="23"/>
  <c r="G245" i="23"/>
  <c r="H245" i="23"/>
  <c r="E213" i="23"/>
  <c r="G213" i="23"/>
  <c r="U181" i="23"/>
  <c r="J181" i="23"/>
  <c r="E181" i="23" s="1"/>
  <c r="G181" i="23"/>
  <c r="H181" i="23"/>
  <c r="Q149" i="23"/>
  <c r="K149" i="23"/>
  <c r="U117" i="23"/>
  <c r="J117" i="23"/>
  <c r="E117" i="23" s="1"/>
  <c r="G117" i="23"/>
  <c r="H117" i="23"/>
  <c r="O512" i="23"/>
  <c r="D512" i="23"/>
  <c r="E512" i="23"/>
  <c r="F512" i="23"/>
  <c r="G492" i="23"/>
  <c r="M492" i="23"/>
  <c r="P448" i="23"/>
  <c r="O428" i="23"/>
  <c r="D428" i="23"/>
  <c r="E428" i="23"/>
  <c r="F428" i="23"/>
  <c r="H341" i="23"/>
  <c r="Q341" i="23"/>
  <c r="C341" i="23"/>
  <c r="L321" i="23"/>
  <c r="F321" i="23"/>
  <c r="I277" i="23"/>
  <c r="K277" i="23"/>
  <c r="C413" i="23"/>
  <c r="D413" i="23"/>
  <c r="E413" i="23"/>
  <c r="J256" i="23"/>
  <c r="L256" i="23"/>
  <c r="M224" i="23"/>
  <c r="N224" i="23"/>
  <c r="O224" i="23"/>
  <c r="P224" i="23"/>
  <c r="J192" i="23"/>
  <c r="E192" i="23" s="1"/>
  <c r="H192" i="23"/>
  <c r="Q160" i="23"/>
  <c r="R160" i="23"/>
  <c r="O160" i="23"/>
  <c r="P160" i="23"/>
  <c r="R128" i="23"/>
  <c r="P128" i="23"/>
  <c r="F611" i="23"/>
  <c r="L611" i="23"/>
  <c r="O599" i="23"/>
  <c r="Q599" i="23"/>
  <c r="K531" i="23"/>
  <c r="P531" i="23"/>
  <c r="Q531" i="23"/>
  <c r="P515" i="23"/>
  <c r="K499" i="23"/>
  <c r="P499" i="23"/>
  <c r="Q499" i="23"/>
  <c r="P483" i="23"/>
  <c r="G471" i="23"/>
  <c r="L471" i="23"/>
  <c r="M471" i="23"/>
  <c r="N471" i="23"/>
  <c r="K467" i="23"/>
  <c r="E467" i="23"/>
  <c r="P451" i="23"/>
  <c r="O435" i="23"/>
  <c r="H435" i="23"/>
  <c r="P376" i="23"/>
  <c r="C376" i="23"/>
  <c r="E364" i="23"/>
  <c r="O364" i="23"/>
  <c r="E360" i="23"/>
  <c r="J344" i="23"/>
  <c r="D328" i="23"/>
  <c r="Q328" i="23"/>
  <c r="I312" i="23"/>
  <c r="I300" i="23"/>
  <c r="M296" i="23"/>
  <c r="N420" i="23"/>
  <c r="Q388" i="23"/>
  <c r="L251" i="23"/>
  <c r="T115" i="23"/>
  <c r="S115" i="23"/>
  <c r="C115" i="23"/>
  <c r="D115" i="23" s="1"/>
  <c r="F115" i="23"/>
  <c r="M115" i="23"/>
  <c r="L115" i="23"/>
  <c r="K115" i="23"/>
  <c r="N115" i="23"/>
  <c r="I115" i="23"/>
  <c r="H115" i="23"/>
  <c r="J115" i="23"/>
  <c r="E115" i="23" s="1"/>
  <c r="G115" i="23"/>
  <c r="Q115" i="23"/>
  <c r="L131" i="23"/>
  <c r="K131" i="23"/>
  <c r="N131" i="23"/>
  <c r="I131" i="23"/>
  <c r="T131" i="23"/>
  <c r="S131" i="23"/>
  <c r="C131" i="23"/>
  <c r="D131" i="23" s="1"/>
  <c r="F131" i="23"/>
  <c r="M131" i="23"/>
  <c r="H131" i="23"/>
  <c r="J131" i="23"/>
  <c r="E131" i="23" s="1"/>
  <c r="G131" i="23"/>
  <c r="Q131" i="23"/>
  <c r="P147" i="23"/>
  <c r="O147" i="23"/>
  <c r="R147" i="23"/>
  <c r="U147" i="23"/>
  <c r="H147" i="23"/>
  <c r="G147" i="23"/>
  <c r="J147" i="23"/>
  <c r="E147" i="23" s="1"/>
  <c r="Q147" i="23"/>
  <c r="S147" i="23"/>
  <c r="F147" i="23"/>
  <c r="T147" i="23"/>
  <c r="C147" i="23"/>
  <c r="D147" i="23" s="1"/>
  <c r="M147" i="23"/>
  <c r="T163" i="23"/>
  <c r="S163" i="23"/>
  <c r="C163" i="23"/>
  <c r="D163" i="23" s="1"/>
  <c r="F163" i="23"/>
  <c r="I163" i="23"/>
  <c r="L163" i="23"/>
  <c r="K163" i="23"/>
  <c r="N163" i="23"/>
  <c r="Q163" i="23"/>
  <c r="O163" i="23"/>
  <c r="U163" i="23"/>
  <c r="P163" i="23"/>
  <c r="R163" i="23"/>
  <c r="H179" i="23"/>
  <c r="G179" i="23"/>
  <c r="J179" i="23"/>
  <c r="E179" i="23" s="1"/>
  <c r="M179" i="23"/>
  <c r="P179" i="23"/>
  <c r="O179" i="23"/>
  <c r="R179" i="23"/>
  <c r="U179" i="23"/>
  <c r="T179" i="23"/>
  <c r="C179" i="23"/>
  <c r="D179" i="23" s="1"/>
  <c r="I179" i="23"/>
  <c r="S179" i="23"/>
  <c r="F179" i="23"/>
  <c r="L195" i="23"/>
  <c r="K195" i="23"/>
  <c r="N195" i="23"/>
  <c r="Q195" i="23"/>
  <c r="T195" i="23"/>
  <c r="S195" i="23"/>
  <c r="C195" i="23"/>
  <c r="D195" i="23" s="1"/>
  <c r="F195" i="23"/>
  <c r="I195" i="23"/>
  <c r="P195" i="23"/>
  <c r="R195" i="23"/>
  <c r="O195" i="23"/>
  <c r="U195" i="23"/>
  <c r="H211" i="23"/>
  <c r="G211" i="23"/>
  <c r="F211" i="23"/>
  <c r="E211" i="23"/>
  <c r="P211" i="23"/>
  <c r="O211" i="23"/>
  <c r="N211" i="23"/>
  <c r="M211" i="23"/>
  <c r="C211" i="23"/>
  <c r="D211" i="23"/>
  <c r="Q211" i="23"/>
  <c r="H227" i="23"/>
  <c r="G227" i="23"/>
  <c r="F227" i="23"/>
  <c r="E227" i="23"/>
  <c r="P227" i="23"/>
  <c r="O227" i="23"/>
  <c r="N227" i="23"/>
  <c r="M227" i="23"/>
  <c r="D227" i="23"/>
  <c r="Q227" i="23"/>
  <c r="C227" i="23"/>
  <c r="L243" i="23"/>
  <c r="K243" i="23"/>
  <c r="J243" i="23"/>
  <c r="I243" i="23"/>
  <c r="D243" i="23"/>
  <c r="C243" i="23"/>
  <c r="Q243" i="23"/>
  <c r="O243" i="23"/>
  <c r="M243" i="23"/>
  <c r="P243" i="23"/>
  <c r="N243" i="23"/>
  <c r="P259" i="23"/>
  <c r="O259" i="23"/>
  <c r="N259" i="23"/>
  <c r="M259" i="23"/>
  <c r="H259" i="23"/>
  <c r="G259" i="23"/>
  <c r="F259" i="23"/>
  <c r="E259" i="23"/>
  <c r="K259" i="23"/>
  <c r="I259" i="23"/>
  <c r="L259" i="23"/>
  <c r="J259" i="23"/>
  <c r="D388" i="23"/>
  <c r="O388" i="23"/>
  <c r="I388" i="23"/>
  <c r="F388" i="23"/>
  <c r="L388" i="23"/>
  <c r="E388" i="23"/>
  <c r="M388" i="23"/>
  <c r="K388" i="23"/>
  <c r="E420" i="23"/>
  <c r="D420" i="23"/>
  <c r="C420" i="23"/>
  <c r="M420" i="23"/>
  <c r="L420" i="23"/>
  <c r="F420" i="23"/>
  <c r="G420" i="23"/>
  <c r="C296" i="23"/>
  <c r="Q296" i="23"/>
  <c r="H296" i="23"/>
  <c r="K296" i="23"/>
  <c r="J296" i="23"/>
  <c r="I296" i="23"/>
  <c r="P296" i="23"/>
  <c r="K328" i="23"/>
  <c r="J328" i="23"/>
  <c r="I328" i="23"/>
  <c r="P328" i="23"/>
  <c r="K360" i="23"/>
  <c r="J360" i="23"/>
  <c r="I360" i="23"/>
  <c r="P360" i="23"/>
  <c r="N435" i="23"/>
  <c r="M435" i="23"/>
  <c r="L435" i="23"/>
  <c r="G435" i="23"/>
  <c r="N467" i="23"/>
  <c r="M467" i="23"/>
  <c r="L467" i="23"/>
  <c r="E658" i="23"/>
  <c r="D658" i="23"/>
  <c r="C658" i="23"/>
  <c r="M658" i="23"/>
  <c r="L658" i="23"/>
  <c r="K658" i="23"/>
  <c r="F658" i="23"/>
  <c r="Q658" i="23"/>
  <c r="O658" i="23"/>
  <c r="P658" i="23"/>
  <c r="J658" i="23"/>
  <c r="G722" i="23"/>
  <c r="F722" i="23"/>
  <c r="E722" i="23"/>
  <c r="H722" i="23"/>
  <c r="O722" i="23"/>
  <c r="N722" i="23"/>
  <c r="M722" i="23"/>
  <c r="P722" i="23"/>
  <c r="J722" i="23"/>
  <c r="L722" i="23"/>
  <c r="K722" i="23"/>
  <c r="I722" i="23"/>
  <c r="M737" i="23"/>
  <c r="G737" i="23"/>
  <c r="O737" i="23"/>
  <c r="N737" i="23"/>
  <c r="E737" i="23"/>
  <c r="K737" i="23"/>
  <c r="D737" i="23"/>
  <c r="I737" i="23"/>
  <c r="J737" i="23"/>
  <c r="P737" i="23"/>
  <c r="H737" i="23"/>
  <c r="E630" i="23"/>
  <c r="D630" i="23"/>
  <c r="C630" i="23"/>
  <c r="M630" i="23"/>
  <c r="L630" i="23"/>
  <c r="K630" i="23"/>
  <c r="F630" i="23"/>
  <c r="I630" i="23"/>
  <c r="G630" i="23"/>
  <c r="H630" i="23"/>
  <c r="N630" i="23"/>
  <c r="O300" i="23"/>
  <c r="N300" i="23"/>
  <c r="M300" i="23"/>
  <c r="D300" i="23"/>
  <c r="G300" i="23"/>
  <c r="F300" i="23"/>
  <c r="E300" i="23"/>
  <c r="L300" i="23"/>
  <c r="M266" i="23"/>
  <c r="J266" i="23"/>
  <c r="C266" i="23"/>
  <c r="P266" i="23"/>
  <c r="E266" i="23"/>
  <c r="N266" i="23"/>
  <c r="G266" i="23"/>
  <c r="Q266" i="23"/>
  <c r="H266" i="23"/>
  <c r="O266" i="23"/>
  <c r="F266" i="23"/>
  <c r="L202" i="23"/>
  <c r="K202" i="23"/>
  <c r="N202" i="23"/>
  <c r="U202" i="23"/>
  <c r="T202" i="23"/>
  <c r="S202" i="23"/>
  <c r="C202" i="23"/>
  <c r="D202" i="23" s="1"/>
  <c r="F202" i="23"/>
  <c r="M202" i="23"/>
  <c r="G202" i="23"/>
  <c r="Q202" i="23"/>
  <c r="H202" i="23"/>
  <c r="J202" i="23"/>
  <c r="E202" i="23" s="1"/>
  <c r="P138" i="23"/>
  <c r="O138" i="23"/>
  <c r="R138" i="23"/>
  <c r="I138" i="23"/>
  <c r="H138" i="23"/>
  <c r="G138" i="23"/>
  <c r="J138" i="23"/>
  <c r="E138" i="23" s="1"/>
  <c r="Q138" i="23"/>
  <c r="S138" i="23"/>
  <c r="F138" i="23"/>
  <c r="T138" i="23"/>
  <c r="C138" i="23"/>
  <c r="D138" i="23" s="1"/>
  <c r="M138" i="23"/>
  <c r="P98" i="23"/>
  <c r="O98" i="23"/>
  <c r="R98" i="23"/>
  <c r="I98" i="23"/>
  <c r="H98" i="23"/>
  <c r="G98" i="23"/>
  <c r="J98" i="23"/>
  <c r="E98" i="23" s="1"/>
  <c r="Q98" i="23"/>
  <c r="L98" i="23"/>
  <c r="N98" i="23"/>
  <c r="K98" i="23"/>
  <c r="U98" i="23"/>
  <c r="M245" i="23"/>
  <c r="N245" i="23"/>
  <c r="O245" i="23"/>
  <c r="F213" i="23"/>
  <c r="H213" i="23"/>
  <c r="M181" i="23"/>
  <c r="R181" i="23"/>
  <c r="O181" i="23"/>
  <c r="N149" i="23"/>
  <c r="L149" i="23"/>
  <c r="M117" i="23"/>
  <c r="R117" i="23"/>
  <c r="O117" i="23"/>
  <c r="G512" i="23"/>
  <c r="L512" i="23"/>
  <c r="M512" i="23"/>
  <c r="L492" i="23"/>
  <c r="N492" i="23"/>
  <c r="K448" i="23"/>
  <c r="Q448" i="23"/>
  <c r="G428" i="23"/>
  <c r="L428" i="23"/>
  <c r="M428" i="23"/>
  <c r="P341" i="23"/>
  <c r="I341" i="23"/>
  <c r="J341" i="23"/>
  <c r="E321" i="23"/>
  <c r="G321" i="23"/>
  <c r="P277" i="23"/>
  <c r="J277" i="23"/>
  <c r="O413" i="23"/>
  <c r="F413" i="23"/>
  <c r="L413" i="23"/>
  <c r="I256" i="23"/>
  <c r="K256" i="23"/>
  <c r="E224" i="23"/>
  <c r="F224" i="23"/>
  <c r="G224" i="23"/>
  <c r="I192" i="23"/>
  <c r="G192" i="23"/>
  <c r="I160" i="23"/>
  <c r="J160" i="23"/>
  <c r="E160" i="23" s="1"/>
  <c r="G160" i="23"/>
  <c r="Q128" i="23"/>
  <c r="O128" i="23"/>
  <c r="K611" i="23"/>
  <c r="M611" i="23"/>
  <c r="J599" i="23"/>
  <c r="P599" i="23"/>
  <c r="C531" i="23"/>
  <c r="H531" i="23"/>
  <c r="I531" i="23"/>
  <c r="K515" i="23"/>
  <c r="Q515" i="23"/>
  <c r="C499" i="23"/>
  <c r="H499" i="23"/>
  <c r="I499" i="23"/>
  <c r="K483" i="23"/>
  <c r="Q483" i="23"/>
  <c r="O471" i="23"/>
  <c r="D471" i="23"/>
  <c r="E471" i="23"/>
  <c r="C467" i="23"/>
  <c r="H467" i="23"/>
  <c r="Q467" i="23"/>
  <c r="C451" i="23"/>
  <c r="Q451" i="23"/>
  <c r="K435" i="23"/>
  <c r="E435" i="23"/>
  <c r="J435" i="23"/>
  <c r="Q376" i="23"/>
  <c r="F364" i="23"/>
  <c r="D360" i="23"/>
  <c r="Q360" i="23"/>
  <c r="G360" i="23"/>
  <c r="I344" i="23"/>
  <c r="E328" i="23"/>
  <c r="N328" i="23"/>
  <c r="J312" i="23"/>
  <c r="P300" i="23"/>
  <c r="J300" i="23"/>
  <c r="D296" i="23"/>
  <c r="N296" i="23"/>
  <c r="H280" i="23"/>
  <c r="J420" i="23"/>
  <c r="P420" i="23"/>
  <c r="C404" i="23"/>
  <c r="N392" i="23"/>
  <c r="C388" i="23"/>
  <c r="P388" i="23"/>
  <c r="F267" i="23"/>
  <c r="Q259" i="23"/>
  <c r="G243" i="23"/>
  <c r="L227" i="23"/>
  <c r="G219" i="23"/>
  <c r="I211" i="23"/>
  <c r="H195" i="23"/>
  <c r="N179" i="23"/>
  <c r="H163" i="23"/>
  <c r="N147" i="23"/>
  <c r="P131" i="23"/>
  <c r="U115" i="23"/>
  <c r="C737" i="23"/>
  <c r="C722" i="23"/>
  <c r="G658" i="23"/>
  <c r="J630" i="23"/>
  <c r="L266" i="23"/>
  <c r="O202" i="23"/>
  <c r="N138" i="23"/>
  <c r="S98" i="23"/>
  <c r="H107" i="23"/>
  <c r="G107" i="23"/>
  <c r="J107" i="23"/>
  <c r="E107" i="23" s="1"/>
  <c r="M107" i="23"/>
  <c r="T107" i="23"/>
  <c r="S107" i="23"/>
  <c r="C107" i="23"/>
  <c r="D107" i="23" s="1"/>
  <c r="F107" i="23"/>
  <c r="I107" i="23"/>
  <c r="K107" i="23"/>
  <c r="Q107" i="23"/>
  <c r="H123" i="23"/>
  <c r="G123" i="23"/>
  <c r="J123" i="23"/>
  <c r="E123" i="23" s="1"/>
  <c r="M123" i="23"/>
  <c r="T123" i="23"/>
  <c r="S123" i="23"/>
  <c r="C123" i="23"/>
  <c r="D123" i="23" s="1"/>
  <c r="F123" i="23"/>
  <c r="I123" i="23"/>
  <c r="P123" i="23"/>
  <c r="R123" i="23"/>
  <c r="H139" i="23"/>
  <c r="G139" i="23"/>
  <c r="J139" i="23"/>
  <c r="E139" i="23" s="1"/>
  <c r="I139" i="23"/>
  <c r="P139" i="23"/>
  <c r="K139" i="23"/>
  <c r="F139" i="23"/>
  <c r="H155" i="23"/>
  <c r="G155" i="23"/>
  <c r="J155" i="23"/>
  <c r="E155" i="23" s="1"/>
  <c r="M155" i="23"/>
  <c r="P155" i="23"/>
  <c r="K155" i="23"/>
  <c r="F155" i="23"/>
  <c r="P171" i="23"/>
  <c r="O171" i="23"/>
  <c r="R171" i="23"/>
  <c r="U171" i="23"/>
  <c r="P187" i="23"/>
  <c r="O187" i="23"/>
  <c r="R187" i="23"/>
  <c r="U187" i="23"/>
  <c r="P203" i="23"/>
  <c r="O203" i="23"/>
  <c r="R203" i="23"/>
  <c r="U203" i="23"/>
  <c r="D219" i="23"/>
  <c r="C219" i="23"/>
  <c r="Q219" i="23"/>
  <c r="F583" i="23"/>
  <c r="E583" i="23"/>
  <c r="D583" i="23"/>
  <c r="O583" i="23"/>
  <c r="Q583" i="23"/>
  <c r="P583" i="23"/>
  <c r="K583" i="23"/>
  <c r="I583" i="23"/>
  <c r="C583" i="23"/>
  <c r="N583" i="23"/>
  <c r="L583" i="23"/>
  <c r="J786" i="23"/>
  <c r="C786" i="23"/>
  <c r="P786" i="23"/>
  <c r="K786" i="23"/>
  <c r="F786" i="23"/>
  <c r="Q786" i="23"/>
  <c r="E786" i="23"/>
  <c r="I786" i="23"/>
  <c r="N786" i="23"/>
  <c r="G786" i="23"/>
  <c r="M786" i="23"/>
  <c r="O786" i="23"/>
  <c r="N571" i="23"/>
  <c r="M571" i="23"/>
  <c r="L571" i="23"/>
  <c r="G571" i="23"/>
  <c r="J571" i="23"/>
  <c r="I571" i="23"/>
  <c r="H571" i="23"/>
  <c r="C571" i="23"/>
  <c r="Q571" i="23"/>
  <c r="K571" i="23"/>
  <c r="E571" i="23"/>
  <c r="O571" i="23"/>
  <c r="L234" i="23"/>
  <c r="K234" i="23"/>
  <c r="J234" i="23"/>
  <c r="I234" i="23"/>
  <c r="H234" i="23"/>
  <c r="G234" i="23"/>
  <c r="F234" i="23"/>
  <c r="E234" i="23"/>
  <c r="O234" i="23"/>
  <c r="M234" i="23"/>
  <c r="C234" i="23"/>
  <c r="H170" i="23"/>
  <c r="G170" i="23"/>
  <c r="J170" i="23"/>
  <c r="E170" i="23" s="1"/>
  <c r="Q170" i="23"/>
  <c r="T170" i="23"/>
  <c r="S170" i="23"/>
  <c r="C170" i="23"/>
  <c r="D170" i="23" s="1"/>
  <c r="F170" i="23"/>
  <c r="M170" i="23"/>
  <c r="O170" i="23"/>
  <c r="I170" i="23"/>
  <c r="K170" i="23"/>
  <c r="U170" i="23"/>
  <c r="H106" i="23"/>
  <c r="G106" i="23"/>
  <c r="J106" i="23"/>
  <c r="E106" i="23" s="1"/>
  <c r="U106" i="23"/>
  <c r="T106" i="23"/>
  <c r="S106" i="23"/>
  <c r="C106" i="23"/>
  <c r="D106" i="23" s="1"/>
  <c r="F106" i="23"/>
  <c r="Q106" i="23"/>
  <c r="P106" i="23"/>
  <c r="R106" i="23"/>
  <c r="L106" i="23"/>
  <c r="N106" i="23"/>
  <c r="L497" i="23"/>
  <c r="Q213" i="23"/>
  <c r="C213" i="23"/>
  <c r="D213" i="23"/>
  <c r="I149" i="23"/>
  <c r="J149" i="23"/>
  <c r="E149" i="23" s="1"/>
  <c r="G149" i="23"/>
  <c r="H149" i="23"/>
  <c r="C492" i="23"/>
  <c r="H492" i="23"/>
  <c r="I492" i="23"/>
  <c r="J492" i="23"/>
  <c r="O448" i="23"/>
  <c r="D448" i="23"/>
  <c r="E448" i="23"/>
  <c r="F448" i="23"/>
  <c r="P321" i="23"/>
  <c r="I321" i="23"/>
  <c r="J321" i="23"/>
  <c r="K321" i="23"/>
  <c r="L277" i="23"/>
  <c r="E277" i="23"/>
  <c r="F277" i="23"/>
  <c r="G277" i="23"/>
  <c r="E256" i="23"/>
  <c r="F256" i="23"/>
  <c r="G256" i="23"/>
  <c r="H256" i="23"/>
  <c r="U192" i="23"/>
  <c r="F192" i="23"/>
  <c r="C192" i="23"/>
  <c r="D192" i="23" s="1"/>
  <c r="S192" i="23"/>
  <c r="T192" i="23"/>
  <c r="U128" i="23"/>
  <c r="F128" i="23"/>
  <c r="C128" i="23"/>
  <c r="D128" i="23" s="1"/>
  <c r="S128" i="23"/>
  <c r="T128" i="23"/>
  <c r="N611" i="23"/>
  <c r="G611" i="23"/>
  <c r="H611" i="23"/>
  <c r="I611" i="23"/>
  <c r="C599" i="23"/>
  <c r="D599" i="23"/>
  <c r="E599" i="23"/>
  <c r="O515" i="23"/>
  <c r="D515" i="23"/>
  <c r="E515" i="23"/>
  <c r="F515" i="23"/>
  <c r="O483" i="23"/>
  <c r="D483" i="23"/>
  <c r="E483" i="23"/>
  <c r="F483" i="23"/>
  <c r="O451" i="23"/>
  <c r="D451" i="23"/>
  <c r="E451" i="23"/>
  <c r="F451" i="23"/>
  <c r="L376" i="23"/>
  <c r="E376" i="23"/>
  <c r="F376" i="23"/>
  <c r="G376" i="23"/>
  <c r="H364" i="23"/>
  <c r="Q364" i="23"/>
  <c r="C364" i="23"/>
  <c r="L344" i="23"/>
  <c r="E344" i="23"/>
  <c r="F344" i="23"/>
  <c r="G344" i="23"/>
  <c r="L312" i="23"/>
  <c r="E312" i="23"/>
  <c r="F312" i="23"/>
  <c r="G312" i="23"/>
  <c r="L280" i="23"/>
  <c r="E280" i="23"/>
  <c r="F280" i="23"/>
  <c r="G280" i="23"/>
  <c r="O404" i="23"/>
  <c r="K404" i="23"/>
  <c r="H404" i="23"/>
  <c r="I404" i="23"/>
  <c r="C392" i="23"/>
  <c r="D392" i="23"/>
  <c r="E392" i="23"/>
  <c r="K267" i="23"/>
  <c r="H267" i="23"/>
  <c r="O267" i="23"/>
  <c r="Q267" i="23"/>
  <c r="M251" i="23"/>
  <c r="N251" i="23"/>
  <c r="O251" i="23"/>
  <c r="P251" i="23"/>
  <c r="M235" i="23"/>
  <c r="N235" i="23"/>
  <c r="O235" i="23"/>
  <c r="F219" i="23"/>
  <c r="K219" i="23"/>
  <c r="P219" i="23"/>
  <c r="Q203" i="23"/>
  <c r="C203" i="23"/>
  <c r="D203" i="23" s="1"/>
  <c r="H203" i="23"/>
  <c r="F187" i="23"/>
  <c r="G187" i="23"/>
  <c r="L187" i="23"/>
  <c r="I171" i="23"/>
  <c r="J171" i="23"/>
  <c r="E171" i="23" s="1"/>
  <c r="K171" i="23"/>
  <c r="T171" i="23"/>
  <c r="Q155" i="23"/>
  <c r="C155" i="23"/>
  <c r="D155" i="23" s="1"/>
  <c r="T155" i="23"/>
  <c r="M139" i="23"/>
  <c r="R139" i="23"/>
  <c r="L139" i="23"/>
  <c r="N123" i="23"/>
  <c r="O107" i="23"/>
  <c r="H786" i="23"/>
  <c r="H583" i="23"/>
  <c r="F571" i="23"/>
  <c r="P234" i="23"/>
  <c r="P170" i="23"/>
  <c r="I106" i="23"/>
  <c r="O749" i="23"/>
  <c r="C749" i="23"/>
  <c r="Q774" i="23"/>
  <c r="O774" i="23"/>
  <c r="L111" i="23"/>
  <c r="K111" i="23"/>
  <c r="N111" i="23"/>
  <c r="Q111" i="23"/>
  <c r="H111" i="23"/>
  <c r="G111" i="23"/>
  <c r="J111" i="23"/>
  <c r="E111" i="23" s="1"/>
  <c r="I111" i="23"/>
  <c r="O111" i="23"/>
  <c r="U111" i="23"/>
  <c r="L127" i="23"/>
  <c r="K127" i="23"/>
  <c r="N127" i="23"/>
  <c r="Q127" i="23"/>
  <c r="H127" i="23"/>
  <c r="G127" i="23"/>
  <c r="J127" i="23"/>
  <c r="E127" i="23" s="1"/>
  <c r="I127" i="23"/>
  <c r="T127" i="23"/>
  <c r="C127" i="23"/>
  <c r="D127" i="23" s="1"/>
  <c r="M127" i="23"/>
  <c r="L143" i="23"/>
  <c r="K143" i="23"/>
  <c r="N143" i="23"/>
  <c r="I143" i="23"/>
  <c r="T143" i="23"/>
  <c r="O143" i="23"/>
  <c r="J143" i="23"/>
  <c r="E143" i="23" s="1"/>
  <c r="M143" i="23"/>
  <c r="T159" i="23"/>
  <c r="S159" i="23"/>
  <c r="C159" i="23"/>
  <c r="D159" i="23" s="1"/>
  <c r="F159" i="23"/>
  <c r="I159" i="23"/>
  <c r="T175" i="23"/>
  <c r="S175" i="23"/>
  <c r="C175" i="23"/>
  <c r="D175" i="23" s="1"/>
  <c r="F175" i="23"/>
  <c r="I175" i="23"/>
  <c r="T191" i="23"/>
  <c r="S191" i="23"/>
  <c r="C191" i="23"/>
  <c r="D191" i="23" s="1"/>
  <c r="F191" i="23"/>
  <c r="I191" i="23"/>
  <c r="P207" i="23"/>
  <c r="O207" i="23"/>
  <c r="N207" i="23"/>
  <c r="M207" i="23"/>
  <c r="P223" i="23"/>
  <c r="O223" i="23"/>
  <c r="N223" i="23"/>
  <c r="M223" i="23"/>
  <c r="M626" i="23"/>
  <c r="L626" i="23"/>
  <c r="K626" i="23"/>
  <c r="F626" i="23"/>
  <c r="I626" i="23"/>
  <c r="H626" i="23"/>
  <c r="G626" i="23"/>
  <c r="N626" i="23"/>
  <c r="Q626" i="23"/>
  <c r="O626" i="23"/>
  <c r="E626" i="23"/>
  <c r="C626" i="23"/>
  <c r="E690" i="23"/>
  <c r="K690" i="23"/>
  <c r="D690" i="23"/>
  <c r="Q690" i="23"/>
  <c r="L690" i="23"/>
  <c r="F690" i="23"/>
  <c r="C690" i="23"/>
  <c r="P690" i="23"/>
  <c r="H690" i="23"/>
  <c r="M690" i="23"/>
  <c r="O690" i="23"/>
  <c r="N535" i="23"/>
  <c r="M535" i="23"/>
  <c r="L535" i="23"/>
  <c r="G535" i="23"/>
  <c r="J535" i="23"/>
  <c r="I535" i="23"/>
  <c r="H535" i="23"/>
  <c r="C535" i="23"/>
  <c r="F535" i="23"/>
  <c r="D535" i="23"/>
  <c r="Q535" i="23"/>
  <c r="K535" i="23"/>
  <c r="L250" i="23"/>
  <c r="K250" i="23"/>
  <c r="J250" i="23"/>
  <c r="I250" i="23"/>
  <c r="H250" i="23"/>
  <c r="G250" i="23"/>
  <c r="F250" i="23"/>
  <c r="E250" i="23"/>
  <c r="O250" i="23"/>
  <c r="M250" i="23"/>
  <c r="C250" i="23"/>
  <c r="H186" i="23"/>
  <c r="G186" i="23"/>
  <c r="J186" i="23"/>
  <c r="E186" i="23" s="1"/>
  <c r="Q186" i="23"/>
  <c r="T186" i="23"/>
  <c r="S186" i="23"/>
  <c r="C186" i="23"/>
  <c r="D186" i="23" s="1"/>
  <c r="F186" i="23"/>
  <c r="M186" i="23"/>
  <c r="K186" i="23"/>
  <c r="U186" i="23"/>
  <c r="P186" i="23"/>
  <c r="R186" i="23"/>
  <c r="H122" i="23"/>
  <c r="G122" i="23"/>
  <c r="J122" i="23"/>
  <c r="E122" i="23" s="1"/>
  <c r="M122" i="23"/>
  <c r="T122" i="23"/>
  <c r="S122" i="23"/>
  <c r="C122" i="23"/>
  <c r="D122" i="23" s="1"/>
  <c r="F122" i="23"/>
  <c r="Q122" i="23"/>
  <c r="L122" i="23"/>
  <c r="N122" i="23"/>
  <c r="O122" i="23"/>
  <c r="I122" i="23"/>
  <c r="T102" i="23"/>
  <c r="S102" i="23"/>
  <c r="C102" i="23"/>
  <c r="D102" i="23" s="1"/>
  <c r="F102" i="23"/>
  <c r="M102" i="23"/>
  <c r="P102" i="23"/>
  <c r="O102" i="23"/>
  <c r="R102" i="23"/>
  <c r="I102" i="23"/>
  <c r="L102" i="23"/>
  <c r="N102" i="23"/>
  <c r="H102" i="23"/>
  <c r="J102" i="23"/>
  <c r="E102" i="23" s="1"/>
  <c r="P280" i="23"/>
  <c r="I280" i="23"/>
  <c r="J280" i="23"/>
  <c r="K280" i="23"/>
  <c r="G404" i="23"/>
  <c r="F404" i="23"/>
  <c r="L404" i="23"/>
  <c r="M404" i="23"/>
  <c r="O392" i="23"/>
  <c r="K392" i="23"/>
  <c r="H392" i="23"/>
  <c r="I392" i="23"/>
  <c r="G267" i="23"/>
  <c r="N267" i="23"/>
  <c r="E267" i="23"/>
  <c r="Q251" i="23"/>
  <c r="C251" i="23"/>
  <c r="D251" i="23"/>
  <c r="Q235" i="23"/>
  <c r="C235" i="23"/>
  <c r="H235" i="23"/>
  <c r="E219" i="23"/>
  <c r="J219" i="23"/>
  <c r="O219" i="23"/>
  <c r="F203" i="23"/>
  <c r="G203" i="23"/>
  <c r="L203" i="23"/>
  <c r="I187" i="23"/>
  <c r="J187" i="23"/>
  <c r="E187" i="23" s="1"/>
  <c r="K187" i="23"/>
  <c r="T187" i="23"/>
  <c r="M171" i="23"/>
  <c r="N171" i="23"/>
  <c r="S171" i="23"/>
  <c r="U155" i="23"/>
  <c r="O155" i="23"/>
  <c r="Q139" i="23"/>
  <c r="C139" i="23"/>
  <c r="D139" i="23" s="1"/>
  <c r="T139" i="23"/>
  <c r="K123" i="23"/>
  <c r="U107" i="23"/>
  <c r="L107" i="23"/>
  <c r="M583" i="23"/>
  <c r="Q234" i="23"/>
  <c r="N170" i="23"/>
  <c r="K106" i="23"/>
  <c r="I213" i="23"/>
  <c r="J213" i="23"/>
  <c r="K213" i="23"/>
  <c r="M149" i="23"/>
  <c r="R149" i="23"/>
  <c r="O149" i="23"/>
  <c r="K492" i="23"/>
  <c r="P492" i="23"/>
  <c r="G448" i="23"/>
  <c r="L448" i="23"/>
  <c r="M448" i="23"/>
  <c r="H321" i="23"/>
  <c r="Q321" i="23"/>
  <c r="D277" i="23"/>
  <c r="M277" i="23"/>
  <c r="N277" i="23"/>
  <c r="M256" i="23"/>
  <c r="N256" i="23"/>
  <c r="O256" i="23"/>
  <c r="M192" i="23"/>
  <c r="N192" i="23"/>
  <c r="K192" i="23"/>
  <c r="M128" i="23"/>
  <c r="N128" i="23"/>
  <c r="K128" i="23"/>
  <c r="J611" i="23"/>
  <c r="O611" i="23"/>
  <c r="P611" i="23"/>
  <c r="F599" i="23"/>
  <c r="K599" i="23"/>
  <c r="L599" i="23"/>
  <c r="G515" i="23"/>
  <c r="L515" i="23"/>
  <c r="M515" i="23"/>
  <c r="G483" i="23"/>
  <c r="L483" i="23"/>
  <c r="M483" i="23"/>
  <c r="G451" i="23"/>
  <c r="L451" i="23"/>
  <c r="M451" i="23"/>
  <c r="D376" i="23"/>
  <c r="M376" i="23"/>
  <c r="N376" i="23"/>
  <c r="P364" i="23"/>
  <c r="I364" i="23"/>
  <c r="J364" i="23"/>
  <c r="D344" i="23"/>
  <c r="M344" i="23"/>
  <c r="N344" i="23"/>
  <c r="D312" i="23"/>
  <c r="M312" i="23"/>
  <c r="N312" i="23"/>
  <c r="D280" i="23"/>
  <c r="M280" i="23"/>
  <c r="N280" i="23"/>
  <c r="J404" i="23"/>
  <c r="N404" i="23"/>
  <c r="P404" i="23"/>
  <c r="G392" i="23"/>
  <c r="F392" i="23"/>
  <c r="L392" i="23"/>
  <c r="P267" i="23"/>
  <c r="L267" i="23"/>
  <c r="D267" i="23"/>
  <c r="E251" i="23"/>
  <c r="F251" i="23"/>
  <c r="G251" i="23"/>
  <c r="E235" i="23"/>
  <c r="F235" i="23"/>
  <c r="G235" i="23"/>
  <c r="L235" i="23"/>
  <c r="I219" i="23"/>
  <c r="N219" i="23"/>
  <c r="H219" i="23"/>
  <c r="I203" i="23"/>
  <c r="J203" i="23"/>
  <c r="E203" i="23" s="1"/>
  <c r="K203" i="23"/>
  <c r="T203" i="23"/>
  <c r="M187" i="23"/>
  <c r="N187" i="23"/>
  <c r="S187" i="23"/>
  <c r="Q171" i="23"/>
  <c r="C171" i="23"/>
  <c r="D171" i="23" s="1"/>
  <c r="H171" i="23"/>
  <c r="N155" i="23"/>
  <c r="S155" i="23"/>
  <c r="U139" i="23"/>
  <c r="O139" i="23"/>
  <c r="Q123" i="23"/>
  <c r="O123" i="23"/>
  <c r="N107" i="23"/>
  <c r="P107" i="23"/>
  <c r="D786" i="23"/>
  <c r="J583" i="23"/>
  <c r="D571" i="23"/>
  <c r="N234" i="23"/>
  <c r="R170" i="23"/>
  <c r="O106" i="23"/>
  <c r="K789" i="23"/>
  <c r="M756" i="23"/>
  <c r="J554" i="23"/>
  <c r="K645" i="23"/>
  <c r="G601" i="23"/>
  <c r="F776" i="23"/>
  <c r="M688" i="23"/>
  <c r="M764" i="23"/>
  <c r="C570" i="23"/>
  <c r="C538" i="23"/>
  <c r="L629" i="23"/>
  <c r="M521" i="23"/>
  <c r="H751" i="23"/>
  <c r="M704" i="23"/>
  <c r="O756" i="23"/>
  <c r="K725" i="23"/>
  <c r="K693" i="23"/>
  <c r="P586" i="23"/>
  <c r="H554" i="23"/>
  <c r="I538" i="23"/>
  <c r="M645" i="23"/>
  <c r="G521" i="23"/>
  <c r="F457" i="23"/>
  <c r="K441" i="23"/>
  <c r="N366" i="23"/>
  <c r="H350" i="23"/>
  <c r="E800" i="23"/>
  <c r="H454" i="23"/>
  <c r="L789" i="23"/>
  <c r="K764" i="23"/>
  <c r="K740" i="23"/>
  <c r="K709" i="23"/>
  <c r="Q677" i="23"/>
  <c r="I570" i="23"/>
  <c r="E661" i="23"/>
  <c r="F629" i="23"/>
  <c r="I601" i="23"/>
  <c r="G505" i="23"/>
  <c r="F489" i="23"/>
  <c r="G473" i="23"/>
  <c r="N382" i="23"/>
  <c r="D374" i="23"/>
  <c r="G334" i="23"/>
  <c r="E318" i="23"/>
  <c r="J302" i="23"/>
  <c r="F286" i="23"/>
  <c r="E543" i="23"/>
  <c r="M598" i="23"/>
  <c r="J789" i="23"/>
  <c r="J764" i="23"/>
  <c r="H756" i="23"/>
  <c r="D740" i="23"/>
  <c r="E725" i="23"/>
  <c r="D709" i="23"/>
  <c r="D693" i="23"/>
  <c r="P677" i="23"/>
  <c r="K586" i="23"/>
  <c r="H570" i="23"/>
  <c r="C554" i="23"/>
  <c r="J538" i="23"/>
  <c r="F645" i="23"/>
  <c r="M629" i="23"/>
  <c r="H601" i="23"/>
  <c r="L521" i="23"/>
  <c r="L505" i="23"/>
  <c r="O489" i="23"/>
  <c r="L473" i="23"/>
  <c r="E457" i="23"/>
  <c r="M382" i="23"/>
  <c r="M366" i="23"/>
  <c r="M334" i="23"/>
  <c r="O302" i="23"/>
  <c r="P286" i="23"/>
  <c r="I394" i="23"/>
  <c r="L784" i="23"/>
  <c r="D735" i="23"/>
  <c r="G720" i="23"/>
  <c r="O597" i="23"/>
  <c r="G565" i="23"/>
  <c r="P673" i="23"/>
  <c r="P791" i="23"/>
  <c r="J742" i="23"/>
  <c r="Q789" i="23"/>
  <c r="L764" i="23"/>
  <c r="G756" i="23"/>
  <c r="E740" i="23"/>
  <c r="L725" i="23"/>
  <c r="E709" i="23"/>
  <c r="E693" i="23"/>
  <c r="C677" i="23"/>
  <c r="Q586" i="23"/>
  <c r="J570" i="23"/>
  <c r="I554" i="23"/>
  <c r="H538" i="23"/>
  <c r="D661" i="23"/>
  <c r="L645" i="23"/>
  <c r="K629" i="23"/>
  <c r="N601" i="23"/>
  <c r="N521" i="23"/>
  <c r="N505" i="23"/>
  <c r="E489" i="23"/>
  <c r="N473" i="23"/>
  <c r="O457" i="23"/>
  <c r="P441" i="23"/>
  <c r="O382" i="23"/>
  <c r="J350" i="23"/>
  <c r="J318" i="23"/>
  <c r="H302" i="23"/>
  <c r="G426" i="23"/>
  <c r="I581" i="23"/>
  <c r="Q549" i="23"/>
  <c r="J656" i="23"/>
  <c r="I766" i="23"/>
  <c r="C758" i="23"/>
  <c r="I789" i="23"/>
  <c r="C789" i="23"/>
  <c r="E764" i="23"/>
  <c r="D764" i="23"/>
  <c r="D756" i="23"/>
  <c r="E756" i="23"/>
  <c r="O740" i="23"/>
  <c r="M740" i="23"/>
  <c r="O725" i="23"/>
  <c r="M725" i="23"/>
  <c r="O709" i="23"/>
  <c r="M709" i="23"/>
  <c r="O693" i="23"/>
  <c r="M693" i="23"/>
  <c r="I677" i="23"/>
  <c r="K677" i="23"/>
  <c r="H586" i="23"/>
  <c r="J586" i="23"/>
  <c r="P570" i="23"/>
  <c r="P554" i="23"/>
  <c r="P538" i="23"/>
  <c r="F661" i="23"/>
  <c r="L661" i="23"/>
  <c r="C645" i="23"/>
  <c r="E645" i="23"/>
  <c r="C629" i="23"/>
  <c r="E629" i="23"/>
  <c r="J601" i="23"/>
  <c r="P601" i="23"/>
  <c r="O521" i="23"/>
  <c r="E521" i="23"/>
  <c r="O505" i="23"/>
  <c r="E505" i="23"/>
  <c r="L489" i="23"/>
  <c r="N489" i="23"/>
  <c r="O473" i="23"/>
  <c r="E473" i="23"/>
  <c r="G457" i="23"/>
  <c r="M457" i="23"/>
  <c r="H441" i="23"/>
  <c r="J441" i="23"/>
  <c r="L382" i="23"/>
  <c r="F382" i="23"/>
  <c r="L366" i="23"/>
  <c r="F366" i="23"/>
  <c r="M350" i="23"/>
  <c r="E334" i="23"/>
  <c r="O334" i="23"/>
  <c r="P318" i="23"/>
  <c r="G318" i="23"/>
  <c r="P302" i="23"/>
  <c r="C302" i="23"/>
  <c r="G286" i="23"/>
  <c r="M426" i="23"/>
  <c r="C410" i="23"/>
  <c r="H394" i="23"/>
  <c r="O800" i="23"/>
  <c r="C581" i="23"/>
  <c r="M565" i="23"/>
  <c r="M789" i="23"/>
  <c r="C764" i="23"/>
  <c r="K756" i="23"/>
  <c r="H740" i="23"/>
  <c r="G740" i="23"/>
  <c r="N725" i="23"/>
  <c r="C725" i="23"/>
  <c r="H709" i="23"/>
  <c r="G709" i="23"/>
  <c r="H693" i="23"/>
  <c r="G693" i="23"/>
  <c r="H677" i="23"/>
  <c r="J677" i="23"/>
  <c r="C586" i="23"/>
  <c r="I586" i="23"/>
  <c r="K570" i="23"/>
  <c r="Q570" i="23"/>
  <c r="K554" i="23"/>
  <c r="Q554" i="23"/>
  <c r="K538" i="23"/>
  <c r="Q538" i="23"/>
  <c r="K661" i="23"/>
  <c r="M661" i="23"/>
  <c r="D645" i="23"/>
  <c r="D629" i="23"/>
  <c r="O601" i="23"/>
  <c r="Q601" i="23"/>
  <c r="D521" i="23"/>
  <c r="F521" i="23"/>
  <c r="D505" i="23"/>
  <c r="F505" i="23"/>
  <c r="G489" i="23"/>
  <c r="M489" i="23"/>
  <c r="D473" i="23"/>
  <c r="F473" i="23"/>
  <c r="L457" i="23"/>
  <c r="N457" i="23"/>
  <c r="C441" i="23"/>
  <c r="I441" i="23"/>
  <c r="E382" i="23"/>
  <c r="G382" i="23"/>
  <c r="E366" i="23"/>
  <c r="G366" i="23"/>
  <c r="P350" i="23"/>
  <c r="C350" i="23"/>
  <c r="J334" i="23"/>
  <c r="Q318" i="23"/>
  <c r="M302" i="23"/>
  <c r="E286" i="23"/>
  <c r="F426" i="23"/>
  <c r="E410" i="23"/>
  <c r="O394" i="23"/>
  <c r="Q800" i="23"/>
  <c r="L776" i="23"/>
  <c r="G751" i="23"/>
  <c r="E720" i="23"/>
  <c r="O704" i="23"/>
  <c r="O688" i="23"/>
  <c r="I597" i="23"/>
  <c r="K549" i="23"/>
  <c r="G680" i="23"/>
  <c r="E680" i="23"/>
  <c r="H768" i="23"/>
  <c r="G768" i="23"/>
  <c r="F768" i="23"/>
  <c r="I768" i="23"/>
  <c r="Q744" i="23"/>
  <c r="L744" i="23"/>
  <c r="F744" i="23"/>
  <c r="N744" i="23"/>
  <c r="G713" i="23"/>
  <c r="F713" i="23"/>
  <c r="E713" i="23"/>
  <c r="H713" i="23"/>
  <c r="O681" i="23"/>
  <c r="N681" i="23"/>
  <c r="M681" i="23"/>
  <c r="L681" i="23"/>
  <c r="F574" i="23"/>
  <c r="E574" i="23"/>
  <c r="D574" i="23"/>
  <c r="O574" i="23"/>
  <c r="N542" i="23"/>
  <c r="M542" i="23"/>
  <c r="L542" i="23"/>
  <c r="G542" i="23"/>
  <c r="I649" i="23"/>
  <c r="H649" i="23"/>
  <c r="G649" i="23"/>
  <c r="N649" i="23"/>
  <c r="E633" i="23"/>
  <c r="D633" i="23"/>
  <c r="C633" i="23"/>
  <c r="G788" i="23"/>
  <c r="F788" i="23"/>
  <c r="D788" i="23"/>
  <c r="P788" i="23"/>
  <c r="C788" i="23"/>
  <c r="M788" i="23"/>
  <c r="I788" i="23"/>
  <c r="O788" i="23"/>
  <c r="E788" i="23"/>
  <c r="M755" i="23"/>
  <c r="G755" i="23"/>
  <c r="O755" i="23"/>
  <c r="H755" i="23"/>
  <c r="I755" i="23"/>
  <c r="P755" i="23"/>
  <c r="J755" i="23"/>
  <c r="C755" i="23"/>
  <c r="K755" i="23"/>
  <c r="K724" i="23"/>
  <c r="J724" i="23"/>
  <c r="I724" i="23"/>
  <c r="L724" i="23"/>
  <c r="G724" i="23"/>
  <c r="F724" i="23"/>
  <c r="E724" i="23"/>
  <c r="H724" i="23"/>
  <c r="Q724" i="23"/>
  <c r="M692" i="23"/>
  <c r="G692" i="23"/>
  <c r="O692" i="23"/>
  <c r="H692" i="23"/>
  <c r="I692" i="23"/>
  <c r="P692" i="23"/>
  <c r="J692" i="23"/>
  <c r="C692" i="23"/>
  <c r="K692" i="23"/>
  <c r="G676" i="23"/>
  <c r="F676" i="23"/>
  <c r="E676" i="23"/>
  <c r="D676" i="23"/>
  <c r="C676" i="23"/>
  <c r="Q676" i="23"/>
  <c r="P676" i="23"/>
  <c r="O676" i="23"/>
  <c r="M676" i="23"/>
  <c r="K676" i="23"/>
  <c r="F569" i="23"/>
  <c r="E569" i="23"/>
  <c r="D569" i="23"/>
  <c r="O569" i="23"/>
  <c r="Q569" i="23"/>
  <c r="P569" i="23"/>
  <c r="K569" i="23"/>
  <c r="M569" i="23"/>
  <c r="G569" i="23"/>
  <c r="I569" i="23"/>
  <c r="C569" i="23"/>
  <c r="F553" i="23"/>
  <c r="E553" i="23"/>
  <c r="D553" i="23"/>
  <c r="O553" i="23"/>
  <c r="Q553" i="23"/>
  <c r="P553" i="23"/>
  <c r="K553" i="23"/>
  <c r="I553" i="23"/>
  <c r="C553" i="23"/>
  <c r="N553" i="23"/>
  <c r="L553" i="23"/>
  <c r="F537" i="23"/>
  <c r="E537" i="23"/>
  <c r="D537" i="23"/>
  <c r="O537" i="23"/>
  <c r="Q537" i="23"/>
  <c r="P537" i="23"/>
  <c r="K537" i="23"/>
  <c r="N537" i="23"/>
  <c r="L537" i="23"/>
  <c r="J537" i="23"/>
  <c r="H537" i="23"/>
  <c r="M660" i="23"/>
  <c r="L660" i="23"/>
  <c r="K660" i="23"/>
  <c r="F660" i="23"/>
  <c r="I660" i="23"/>
  <c r="H660" i="23"/>
  <c r="G660" i="23"/>
  <c r="N660" i="23"/>
  <c r="D660" i="23"/>
  <c r="Q660" i="23"/>
  <c r="O660" i="23"/>
  <c r="M644" i="23"/>
  <c r="L644" i="23"/>
  <c r="K644" i="23"/>
  <c r="F644" i="23"/>
  <c r="I644" i="23"/>
  <c r="H644" i="23"/>
  <c r="G644" i="23"/>
  <c r="N644" i="23"/>
  <c r="D644" i="23"/>
  <c r="Q644" i="23"/>
  <c r="O644" i="23"/>
  <c r="Q628" i="23"/>
  <c r="P628" i="23"/>
  <c r="O628" i="23"/>
  <c r="J628" i="23"/>
  <c r="M628" i="23"/>
  <c r="L628" i="23"/>
  <c r="K628" i="23"/>
  <c r="F628" i="23"/>
  <c r="H628" i="23"/>
  <c r="N628" i="23"/>
  <c r="D628" i="23"/>
  <c r="H770" i="23"/>
  <c r="G770" i="23"/>
  <c r="F770" i="23"/>
  <c r="I770" i="23"/>
  <c r="P770" i="23"/>
  <c r="K770" i="23"/>
  <c r="E770" i="23"/>
  <c r="L770" i="23"/>
  <c r="C770" i="23"/>
  <c r="Q770" i="23"/>
  <c r="N770" i="23"/>
  <c r="J770" i="23"/>
  <c r="M773" i="23"/>
  <c r="K773" i="23"/>
  <c r="D773" i="23"/>
  <c r="L773" i="23"/>
  <c r="P773" i="23"/>
  <c r="N773" i="23"/>
  <c r="Q773" i="23"/>
  <c r="F773" i="23"/>
  <c r="H773" i="23"/>
  <c r="I773" i="23"/>
  <c r="C773" i="23"/>
  <c r="E773" i="23"/>
  <c r="G773" i="23"/>
  <c r="Q746" i="23"/>
  <c r="L746" i="23"/>
  <c r="F746" i="23"/>
  <c r="H746" i="23"/>
  <c r="E746" i="23"/>
  <c r="O746" i="23"/>
  <c r="N746" i="23"/>
  <c r="G746" i="23"/>
  <c r="J746" i="23"/>
  <c r="P746" i="23"/>
  <c r="K746" i="23"/>
  <c r="E730" i="23"/>
  <c r="K730" i="23"/>
  <c r="D730" i="23"/>
  <c r="I730" i="23"/>
  <c r="F730" i="23"/>
  <c r="C730" i="23"/>
  <c r="L730" i="23"/>
  <c r="O730" i="23"/>
  <c r="N730" i="23"/>
  <c r="Q730" i="23"/>
  <c r="J730" i="23"/>
  <c r="M730" i="23"/>
  <c r="H730" i="23"/>
  <c r="G715" i="23"/>
  <c r="F715" i="23"/>
  <c r="E715" i="23"/>
  <c r="H715" i="23"/>
  <c r="K715" i="23"/>
  <c r="Q715" i="23"/>
  <c r="P715" i="23"/>
  <c r="C715" i="23"/>
  <c r="M715" i="23"/>
  <c r="L715" i="23"/>
  <c r="N715" i="23"/>
  <c r="J715" i="23"/>
  <c r="Q699" i="23"/>
  <c r="L699" i="23"/>
  <c r="F699" i="23"/>
  <c r="H699" i="23"/>
  <c r="G699" i="23"/>
  <c r="J699" i="23"/>
  <c r="M699" i="23"/>
  <c r="P699" i="23"/>
  <c r="D699" i="23"/>
  <c r="K699" i="23"/>
  <c r="O699" i="23"/>
  <c r="G683" i="23"/>
  <c r="F683" i="23"/>
  <c r="E683" i="23"/>
  <c r="D683" i="23"/>
  <c r="C683" i="23"/>
  <c r="Q683" i="23"/>
  <c r="P683" i="23"/>
  <c r="J683" i="23"/>
  <c r="H683" i="23"/>
  <c r="O683" i="23"/>
  <c r="M683" i="23"/>
  <c r="I683" i="23"/>
  <c r="L683" i="23"/>
  <c r="N592" i="23"/>
  <c r="M592" i="23"/>
  <c r="L592" i="23"/>
  <c r="G592" i="23"/>
  <c r="J592" i="23"/>
  <c r="I592" i="23"/>
  <c r="H592" i="23"/>
  <c r="C592" i="23"/>
  <c r="Q592" i="23"/>
  <c r="K592" i="23"/>
  <c r="E592" i="23"/>
  <c r="O592" i="23"/>
  <c r="F592" i="23"/>
  <c r="P592" i="23"/>
  <c r="Q576" i="23"/>
  <c r="P576" i="23"/>
  <c r="K576" i="23"/>
  <c r="N576" i="23"/>
  <c r="M576" i="23"/>
  <c r="L576" i="23"/>
  <c r="G576" i="23"/>
  <c r="F576" i="23"/>
  <c r="D576" i="23"/>
  <c r="I576" i="23"/>
  <c r="C576" i="23"/>
  <c r="J576" i="23"/>
  <c r="E576" i="23"/>
  <c r="J560" i="23"/>
  <c r="I560" i="23"/>
  <c r="H560" i="23"/>
  <c r="C560" i="23"/>
  <c r="F560" i="23"/>
  <c r="E560" i="23"/>
  <c r="D560" i="23"/>
  <c r="O560" i="23"/>
  <c r="P560" i="23"/>
  <c r="N560" i="23"/>
  <c r="L560" i="23"/>
  <c r="G560" i="23"/>
  <c r="Q560" i="23"/>
  <c r="N544" i="23"/>
  <c r="M544" i="23"/>
  <c r="L544" i="23"/>
  <c r="G544" i="23"/>
  <c r="J544" i="23"/>
  <c r="I544" i="23"/>
  <c r="H544" i="23"/>
  <c r="C544" i="23"/>
  <c r="E544" i="23"/>
  <c r="O544" i="23"/>
  <c r="P544" i="23"/>
  <c r="K544" i="23"/>
  <c r="F544" i="23"/>
  <c r="I667" i="23"/>
  <c r="H667" i="23"/>
  <c r="G667" i="23"/>
  <c r="N667" i="23"/>
  <c r="E667" i="23"/>
  <c r="D667" i="23"/>
  <c r="C667" i="23"/>
  <c r="M667" i="23"/>
  <c r="K667" i="23"/>
  <c r="P667" i="23"/>
  <c r="J667" i="23"/>
  <c r="O667" i="23"/>
  <c r="F667" i="23"/>
  <c r="M651" i="23"/>
  <c r="L651" i="23"/>
  <c r="K651" i="23"/>
  <c r="F651" i="23"/>
  <c r="I651" i="23"/>
  <c r="H651" i="23"/>
  <c r="G651" i="23"/>
  <c r="N651" i="23"/>
  <c r="Q651" i="23"/>
  <c r="O651" i="23"/>
  <c r="E651" i="23"/>
  <c r="C651" i="23"/>
  <c r="D651" i="23"/>
  <c r="J651" i="23"/>
  <c r="E635" i="23"/>
  <c r="D635" i="23"/>
  <c r="C635" i="23"/>
  <c r="Q635" i="23"/>
  <c r="P635" i="23"/>
  <c r="O635" i="23"/>
  <c r="J635" i="23"/>
  <c r="H635" i="23"/>
  <c r="N635" i="23"/>
  <c r="M635" i="23"/>
  <c r="K635" i="23"/>
  <c r="I635" i="23"/>
  <c r="L635" i="23"/>
  <c r="M619" i="23"/>
  <c r="L619" i="23"/>
  <c r="K619" i="23"/>
  <c r="F619" i="23"/>
  <c r="I619" i="23"/>
  <c r="H619" i="23"/>
  <c r="G619" i="23"/>
  <c r="N619" i="23"/>
  <c r="E619" i="23"/>
  <c r="C619" i="23"/>
  <c r="P619" i="23"/>
  <c r="J619" i="23"/>
  <c r="O619" i="23"/>
  <c r="I749" i="23"/>
  <c r="P749" i="23"/>
  <c r="J749" i="23"/>
  <c r="H749" i="23"/>
  <c r="E749" i="23"/>
  <c r="K749" i="23"/>
  <c r="D749" i="23"/>
  <c r="G749" i="23"/>
  <c r="N749" i="23"/>
  <c r="Q749" i="23"/>
  <c r="F749" i="23"/>
  <c r="M749" i="23"/>
  <c r="L749" i="23"/>
  <c r="G686" i="23"/>
  <c r="F686" i="23"/>
  <c r="E686" i="23"/>
  <c r="D686" i="23"/>
  <c r="C686" i="23"/>
  <c r="Q686" i="23"/>
  <c r="P686" i="23"/>
  <c r="O686" i="23"/>
  <c r="M686" i="23"/>
  <c r="K686" i="23"/>
  <c r="I686" i="23"/>
  <c r="N686" i="23"/>
  <c r="J686" i="23"/>
  <c r="H686" i="23"/>
  <c r="F547" i="23"/>
  <c r="E547" i="23"/>
  <c r="D547" i="23"/>
  <c r="O547" i="23"/>
  <c r="Q547" i="23"/>
  <c r="P547" i="23"/>
  <c r="K547" i="23"/>
  <c r="J547" i="23"/>
  <c r="H547" i="23"/>
  <c r="M547" i="23"/>
  <c r="G547" i="23"/>
  <c r="L547" i="23"/>
  <c r="C547" i="23"/>
  <c r="N547" i="23"/>
  <c r="E622" i="23"/>
  <c r="D622" i="23"/>
  <c r="C622" i="23"/>
  <c r="Q622" i="23"/>
  <c r="P622" i="23"/>
  <c r="O622" i="23"/>
  <c r="J622" i="23"/>
  <c r="M622" i="23"/>
  <c r="K622" i="23"/>
  <c r="I622" i="23"/>
  <c r="G622" i="23"/>
  <c r="H622" i="23"/>
  <c r="F622" i="23"/>
  <c r="M602" i="23"/>
  <c r="L602" i="23"/>
  <c r="K602" i="23"/>
  <c r="F602" i="23"/>
  <c r="I602" i="23"/>
  <c r="H602" i="23"/>
  <c r="G602" i="23"/>
  <c r="N602" i="23"/>
  <c r="P602" i="23"/>
  <c r="J602" i="23"/>
  <c r="D602" i="23"/>
  <c r="Q602" i="23"/>
  <c r="E602" i="23"/>
  <c r="O602" i="23"/>
  <c r="N522" i="23"/>
  <c r="M522" i="23"/>
  <c r="L522" i="23"/>
  <c r="G522" i="23"/>
  <c r="J522" i="23"/>
  <c r="I522" i="23"/>
  <c r="H522" i="23"/>
  <c r="C522" i="23"/>
  <c r="Q522" i="23"/>
  <c r="K522" i="23"/>
  <c r="E522" i="23"/>
  <c r="O522" i="23"/>
  <c r="F522" i="23"/>
  <c r="D522" i="23"/>
  <c r="F506" i="23"/>
  <c r="E506" i="23"/>
  <c r="D506" i="23"/>
  <c r="O506" i="23"/>
  <c r="Q506" i="23"/>
  <c r="P506" i="23"/>
  <c r="K506" i="23"/>
  <c r="N506" i="23"/>
  <c r="L506" i="23"/>
  <c r="J506" i="23"/>
  <c r="H506" i="23"/>
  <c r="G506" i="23"/>
  <c r="C506" i="23"/>
  <c r="N490" i="23"/>
  <c r="M490" i="23"/>
  <c r="L490" i="23"/>
  <c r="G490" i="23"/>
  <c r="J490" i="23"/>
  <c r="I490" i="23"/>
  <c r="H490" i="23"/>
  <c r="C490" i="23"/>
  <c r="E490" i="23"/>
  <c r="O490" i="23"/>
  <c r="P490" i="23"/>
  <c r="Q490" i="23"/>
  <c r="D490" i="23"/>
  <c r="F490" i="23"/>
  <c r="F474" i="23"/>
  <c r="E474" i="23"/>
  <c r="D474" i="23"/>
  <c r="O474" i="23"/>
  <c r="Q474" i="23"/>
  <c r="P474" i="23"/>
  <c r="K474" i="23"/>
  <c r="J474" i="23"/>
  <c r="H474" i="23"/>
  <c r="M474" i="23"/>
  <c r="G474" i="23"/>
  <c r="N474" i="23"/>
  <c r="I474" i="23"/>
  <c r="L474" i="23"/>
  <c r="C474" i="23"/>
  <c r="N458" i="23"/>
  <c r="M458" i="23"/>
  <c r="L458" i="23"/>
  <c r="G458" i="23"/>
  <c r="J458" i="23"/>
  <c r="I458" i="23"/>
  <c r="H458" i="23"/>
  <c r="C458" i="23"/>
  <c r="P458" i="23"/>
  <c r="F458" i="23"/>
  <c r="D458" i="23"/>
  <c r="O458" i="23"/>
  <c r="Q458" i="23"/>
  <c r="K458" i="23"/>
  <c r="Q442" i="23"/>
  <c r="P442" i="23"/>
  <c r="K442" i="23"/>
  <c r="N442" i="23"/>
  <c r="M442" i="23"/>
  <c r="L442" i="23"/>
  <c r="G442" i="23"/>
  <c r="E442" i="23"/>
  <c r="O442" i="23"/>
  <c r="J442" i="23"/>
  <c r="H442" i="23"/>
  <c r="C442" i="23"/>
  <c r="F442" i="23"/>
  <c r="I442" i="23"/>
  <c r="K383" i="23"/>
  <c r="J383" i="23"/>
  <c r="I383" i="23"/>
  <c r="P383" i="23"/>
  <c r="G383" i="23"/>
  <c r="F383" i="23"/>
  <c r="E383" i="23"/>
  <c r="L383" i="23"/>
  <c r="C383" i="23"/>
  <c r="H383" i="23"/>
  <c r="N383" i="23"/>
  <c r="D383" i="23"/>
  <c r="Q383" i="23"/>
  <c r="M383" i="23"/>
  <c r="O383" i="23"/>
  <c r="C367" i="23"/>
  <c r="Q367" i="23"/>
  <c r="H367" i="23"/>
  <c r="O367" i="23"/>
  <c r="N367" i="23"/>
  <c r="M367" i="23"/>
  <c r="D367" i="23"/>
  <c r="K367" i="23"/>
  <c r="I367" i="23"/>
  <c r="G367" i="23"/>
  <c r="E367" i="23"/>
  <c r="J367" i="23"/>
  <c r="F367" i="23"/>
  <c r="P367" i="23"/>
  <c r="L367" i="23"/>
  <c r="K351" i="23"/>
  <c r="J351" i="23"/>
  <c r="I351" i="23"/>
  <c r="P351" i="23"/>
  <c r="G351" i="23"/>
  <c r="F351" i="23"/>
  <c r="E351" i="23"/>
  <c r="L351" i="23"/>
  <c r="N351" i="23"/>
  <c r="D351" i="23"/>
  <c r="Q351" i="23"/>
  <c r="H351" i="23"/>
  <c r="O351" i="23"/>
  <c r="M351" i="23"/>
  <c r="C335" i="23"/>
  <c r="Q335" i="23"/>
  <c r="H335" i="23"/>
  <c r="O335" i="23"/>
  <c r="N335" i="23"/>
  <c r="M335" i="23"/>
  <c r="D335" i="23"/>
  <c r="G335" i="23"/>
  <c r="E335" i="23"/>
  <c r="J335" i="23"/>
  <c r="P335" i="23"/>
  <c r="I335" i="23"/>
  <c r="L335" i="23"/>
  <c r="K319" i="23"/>
  <c r="J319" i="23"/>
  <c r="I319" i="23"/>
  <c r="P319" i="23"/>
  <c r="G319" i="23"/>
  <c r="F319" i="23"/>
  <c r="E319" i="23"/>
  <c r="L319" i="23"/>
  <c r="Q319" i="23"/>
  <c r="O319" i="23"/>
  <c r="M319" i="23"/>
  <c r="N319" i="23"/>
  <c r="H319" i="23"/>
  <c r="C319" i="23"/>
  <c r="O303" i="23"/>
  <c r="N303" i="23"/>
  <c r="M303" i="23"/>
  <c r="D303" i="23"/>
  <c r="K303" i="23"/>
  <c r="J303" i="23"/>
  <c r="I303" i="23"/>
  <c r="P303" i="23"/>
  <c r="F303" i="23"/>
  <c r="L303" i="23"/>
  <c r="Q303" i="23"/>
  <c r="C303" i="23"/>
  <c r="E303" i="23"/>
  <c r="H303" i="23"/>
  <c r="G287" i="23"/>
  <c r="F287" i="23"/>
  <c r="E287" i="23"/>
  <c r="L287" i="23"/>
  <c r="C287" i="23"/>
  <c r="Q287" i="23"/>
  <c r="H287" i="23"/>
  <c r="K287" i="23"/>
  <c r="I287" i="23"/>
  <c r="N287" i="23"/>
  <c r="D287" i="23"/>
  <c r="O287" i="23"/>
  <c r="J287" i="23"/>
  <c r="Q427" i="23"/>
  <c r="P427" i="23"/>
  <c r="N427" i="23"/>
  <c r="J427" i="23"/>
  <c r="M427" i="23"/>
  <c r="L427" i="23"/>
  <c r="F427" i="23"/>
  <c r="O427" i="23"/>
  <c r="D427" i="23"/>
  <c r="I427" i="23"/>
  <c r="K427" i="23"/>
  <c r="G427" i="23"/>
  <c r="E427" i="23"/>
  <c r="H427" i="23"/>
  <c r="I411" i="23"/>
  <c r="H411" i="23"/>
  <c r="K411" i="23"/>
  <c r="G411" i="23"/>
  <c r="E411" i="23"/>
  <c r="D411" i="23"/>
  <c r="C411" i="23"/>
  <c r="P411" i="23"/>
  <c r="J411" i="23"/>
  <c r="L411" i="23"/>
  <c r="O411" i="23"/>
  <c r="N411" i="23"/>
  <c r="F411" i="23"/>
  <c r="Q411" i="23"/>
  <c r="M411" i="23"/>
  <c r="Q395" i="23"/>
  <c r="P395" i="23"/>
  <c r="N395" i="23"/>
  <c r="J395" i="23"/>
  <c r="M395" i="23"/>
  <c r="L395" i="23"/>
  <c r="F395" i="23"/>
  <c r="O395" i="23"/>
  <c r="I395" i="23"/>
  <c r="K395" i="23"/>
  <c r="E395" i="23"/>
  <c r="C395" i="23"/>
  <c r="H395" i="23"/>
  <c r="D395" i="23"/>
  <c r="G395" i="23"/>
  <c r="M774" i="23"/>
  <c r="K774" i="23"/>
  <c r="D774" i="23"/>
  <c r="L774" i="23"/>
  <c r="I774" i="23"/>
  <c r="F774" i="23"/>
  <c r="N774" i="23"/>
  <c r="G774" i="23"/>
  <c r="E774" i="23"/>
  <c r="H774" i="23"/>
  <c r="P774" i="23"/>
  <c r="C774" i="23"/>
  <c r="J774" i="23"/>
  <c r="I698" i="23"/>
  <c r="P698" i="23"/>
  <c r="J698" i="23"/>
  <c r="H698" i="23"/>
  <c r="E698" i="23"/>
  <c r="F698" i="23"/>
  <c r="N698" i="23"/>
  <c r="L698" i="23"/>
  <c r="O698" i="23"/>
  <c r="G698" i="23"/>
  <c r="K698" i="23"/>
  <c r="M698" i="23"/>
  <c r="D698" i="23"/>
  <c r="J559" i="23"/>
  <c r="I559" i="23"/>
  <c r="H559" i="23"/>
  <c r="C559" i="23"/>
  <c r="F559" i="23"/>
  <c r="E559" i="23"/>
  <c r="D559" i="23"/>
  <c r="O559" i="23"/>
  <c r="P559" i="23"/>
  <c r="N559" i="23"/>
  <c r="L559" i="23"/>
  <c r="Q559" i="23"/>
  <c r="M559" i="23"/>
  <c r="K559" i="23"/>
  <c r="I634" i="23"/>
  <c r="H634" i="23"/>
  <c r="G634" i="23"/>
  <c r="N634" i="23"/>
  <c r="E634" i="23"/>
  <c r="D634" i="23"/>
  <c r="C634" i="23"/>
  <c r="P634" i="23"/>
  <c r="J634" i="23"/>
  <c r="L634" i="23"/>
  <c r="F634" i="23"/>
  <c r="K634" i="23"/>
  <c r="Q634" i="23"/>
  <c r="E605" i="23"/>
  <c r="D605" i="23"/>
  <c r="C605" i="23"/>
  <c r="F525" i="23"/>
  <c r="E525" i="23"/>
  <c r="D525" i="23"/>
  <c r="O525" i="23"/>
  <c r="J509" i="23"/>
  <c r="I509" i="23"/>
  <c r="H509" i="23"/>
  <c r="C509" i="23"/>
  <c r="N493" i="23"/>
  <c r="M493" i="23"/>
  <c r="L493" i="23"/>
  <c r="G493" i="23"/>
  <c r="N477" i="23"/>
  <c r="M477" i="23"/>
  <c r="L477" i="23"/>
  <c r="G477" i="23"/>
  <c r="I477" i="23"/>
  <c r="D477" i="23"/>
  <c r="Q461" i="23"/>
  <c r="P461" i="23"/>
  <c r="K461" i="23"/>
  <c r="F461" i="23"/>
  <c r="L461" i="23"/>
  <c r="C461" i="23"/>
  <c r="J445" i="23"/>
  <c r="I445" i="23"/>
  <c r="H445" i="23"/>
  <c r="C445" i="23"/>
  <c r="N445" i="23"/>
  <c r="E445" i="23"/>
  <c r="K445" i="23"/>
  <c r="F429" i="23"/>
  <c r="E429" i="23"/>
  <c r="D429" i="23"/>
  <c r="O429" i="23"/>
  <c r="J429" i="23"/>
  <c r="P429" i="23"/>
  <c r="G429" i="23"/>
  <c r="K370" i="23"/>
  <c r="J370" i="23"/>
  <c r="I370" i="23"/>
  <c r="P370" i="23"/>
  <c r="O370" i="23"/>
  <c r="F370" i="23"/>
  <c r="H370" i="23"/>
  <c r="G354" i="23"/>
  <c r="F354" i="23"/>
  <c r="E354" i="23"/>
  <c r="L354" i="23"/>
  <c r="K354" i="23"/>
  <c r="Q354" i="23"/>
  <c r="D354" i="23"/>
  <c r="G338" i="23"/>
  <c r="F338" i="23"/>
  <c r="E338" i="23"/>
  <c r="L338" i="23"/>
  <c r="K338" i="23"/>
  <c r="Q338" i="23"/>
  <c r="D338" i="23"/>
  <c r="G322" i="23"/>
  <c r="F322" i="23"/>
  <c r="E322" i="23"/>
  <c r="L322" i="23"/>
  <c r="K322" i="23"/>
  <c r="Q322" i="23"/>
  <c r="D322" i="23"/>
  <c r="K306" i="23"/>
  <c r="J306" i="23"/>
  <c r="I306" i="23"/>
  <c r="P306" i="23"/>
  <c r="O306" i="23"/>
  <c r="F306" i="23"/>
  <c r="H306" i="23"/>
  <c r="K290" i="23"/>
  <c r="J290" i="23"/>
  <c r="I290" i="23"/>
  <c r="P290" i="23"/>
  <c r="O290" i="23"/>
  <c r="F290" i="23"/>
  <c r="H290" i="23"/>
  <c r="C274" i="23"/>
  <c r="Q274" i="23"/>
  <c r="H274" i="23"/>
  <c r="N274" i="23"/>
  <c r="I274" i="23"/>
  <c r="L274" i="23"/>
  <c r="M414" i="23"/>
  <c r="L414" i="23"/>
  <c r="F414" i="23"/>
  <c r="G414" i="23"/>
  <c r="I414" i="23"/>
  <c r="D414" i="23"/>
  <c r="J414" i="23"/>
  <c r="P793" i="23"/>
  <c r="O768" i="23"/>
  <c r="J713" i="23"/>
  <c r="E681" i="23"/>
  <c r="E542" i="23"/>
  <c r="E649" i="23"/>
  <c r="G605" i="23"/>
  <c r="L605" i="23"/>
  <c r="Q605" i="23"/>
  <c r="M529" i="23"/>
  <c r="L509" i="23"/>
  <c r="C493" i="23"/>
  <c r="F493" i="23"/>
  <c r="H461" i="23"/>
  <c r="J461" i="23"/>
  <c r="F445" i="23"/>
  <c r="M429" i="23"/>
  <c r="O354" i="23"/>
  <c r="C338" i="23"/>
  <c r="N322" i="23"/>
  <c r="D306" i="23"/>
  <c r="N306" i="23"/>
  <c r="Q290" i="23"/>
  <c r="D274" i="23"/>
  <c r="P414" i="23"/>
  <c r="H788" i="23"/>
  <c r="K788" i="23"/>
  <c r="N755" i="23"/>
  <c r="E755" i="23"/>
  <c r="D739" i="23"/>
  <c r="M724" i="23"/>
  <c r="N692" i="23"/>
  <c r="E692" i="23"/>
  <c r="L676" i="23"/>
  <c r="J569" i="23"/>
  <c r="H553" i="23"/>
  <c r="C537" i="23"/>
  <c r="J660" i="23"/>
  <c r="E644" i="23"/>
  <c r="I628" i="23"/>
  <c r="J773" i="23"/>
  <c r="I746" i="23"/>
  <c r="D715" i="23"/>
  <c r="E699" i="23"/>
  <c r="O576" i="23"/>
  <c r="Q544" i="23"/>
  <c r="L667" i="23"/>
  <c r="Q619" i="23"/>
  <c r="M634" i="23"/>
  <c r="L622" i="23"/>
  <c r="C602" i="23"/>
  <c r="C351" i="23"/>
  <c r="F335" i="23"/>
  <c r="L609" i="23"/>
  <c r="K609" i="23"/>
  <c r="I481" i="23"/>
  <c r="H481" i="23"/>
  <c r="I465" i="23"/>
  <c r="N465" i="23"/>
  <c r="I513" i="23"/>
  <c r="K793" i="23"/>
  <c r="J793" i="23"/>
  <c r="L793" i="23"/>
  <c r="Q793" i="23"/>
  <c r="E760" i="23"/>
  <c r="K760" i="23"/>
  <c r="D760" i="23"/>
  <c r="M728" i="23"/>
  <c r="G728" i="23"/>
  <c r="O728" i="23"/>
  <c r="H728" i="23"/>
  <c r="E697" i="23"/>
  <c r="K697" i="23"/>
  <c r="D697" i="23"/>
  <c r="J590" i="23"/>
  <c r="I590" i="23"/>
  <c r="H590" i="23"/>
  <c r="C590" i="23"/>
  <c r="Q558" i="23"/>
  <c r="P558" i="23"/>
  <c r="K558" i="23"/>
  <c r="M665" i="23"/>
  <c r="L665" i="23"/>
  <c r="K665" i="23"/>
  <c r="F665" i="23"/>
  <c r="Q617" i="23"/>
  <c r="P617" i="23"/>
  <c r="O617" i="23"/>
  <c r="J617" i="23"/>
  <c r="L763" i="23"/>
  <c r="K763" i="23"/>
  <c r="J763" i="23"/>
  <c r="M763" i="23"/>
  <c r="H763" i="23"/>
  <c r="G763" i="23"/>
  <c r="F763" i="23"/>
  <c r="I763" i="23"/>
  <c r="C763" i="23"/>
  <c r="M739" i="23"/>
  <c r="G739" i="23"/>
  <c r="O739" i="23"/>
  <c r="H739" i="23"/>
  <c r="I739" i="23"/>
  <c r="P739" i="23"/>
  <c r="J739" i="23"/>
  <c r="C739" i="23"/>
  <c r="K739" i="23"/>
  <c r="M708" i="23"/>
  <c r="G708" i="23"/>
  <c r="O708" i="23"/>
  <c r="H708" i="23"/>
  <c r="I708" i="23"/>
  <c r="P708" i="23"/>
  <c r="J708" i="23"/>
  <c r="C708" i="23"/>
  <c r="K708" i="23"/>
  <c r="F585" i="23"/>
  <c r="E585" i="23"/>
  <c r="D585" i="23"/>
  <c r="O585" i="23"/>
  <c r="Q585" i="23"/>
  <c r="P585" i="23"/>
  <c r="K585" i="23"/>
  <c r="J585" i="23"/>
  <c r="H585" i="23"/>
  <c r="M585" i="23"/>
  <c r="G585" i="23"/>
  <c r="C795" i="23"/>
  <c r="M795" i="23"/>
  <c r="I795" i="23"/>
  <c r="K795" i="23"/>
  <c r="F795" i="23"/>
  <c r="H795" i="23"/>
  <c r="G795" i="23"/>
  <c r="E795" i="23"/>
  <c r="Q795" i="23"/>
  <c r="N795" i="23"/>
  <c r="P795" i="23"/>
  <c r="J795" i="23"/>
  <c r="I398" i="23"/>
  <c r="H398" i="23"/>
  <c r="K398" i="23"/>
  <c r="O398" i="23"/>
  <c r="E398" i="23"/>
  <c r="N398" i="23"/>
  <c r="G398" i="23"/>
  <c r="E793" i="23"/>
  <c r="J768" i="23"/>
  <c r="N760" i="23"/>
  <c r="P760" i="23"/>
  <c r="M760" i="23"/>
  <c r="C744" i="23"/>
  <c r="O744" i="23"/>
  <c r="E744" i="23"/>
  <c r="J728" i="23"/>
  <c r="L728" i="23"/>
  <c r="D713" i="23"/>
  <c r="O713" i="23"/>
  <c r="H697" i="23"/>
  <c r="I697" i="23"/>
  <c r="J681" i="23"/>
  <c r="K590" i="23"/>
  <c r="E590" i="23"/>
  <c r="N590" i="23"/>
  <c r="G574" i="23"/>
  <c r="P574" i="23"/>
  <c r="J574" i="23"/>
  <c r="O558" i="23"/>
  <c r="M558" i="23"/>
  <c r="K542" i="23"/>
  <c r="J542" i="23"/>
  <c r="J665" i="23"/>
  <c r="D665" i="23"/>
  <c r="F649" i="23"/>
  <c r="O649" i="23"/>
  <c r="G633" i="23"/>
  <c r="L633" i="23"/>
  <c r="Q633" i="23"/>
  <c r="F617" i="23"/>
  <c r="I617" i="23"/>
  <c r="H525" i="23"/>
  <c r="M525" i="23"/>
  <c r="O509" i="23"/>
  <c r="Q509" i="23"/>
  <c r="P493" i="23"/>
  <c r="H477" i="23"/>
  <c r="F477" i="23"/>
  <c r="L445" i="23"/>
  <c r="K429" i="23"/>
  <c r="D370" i="23"/>
  <c r="N370" i="23"/>
  <c r="M354" i="23"/>
  <c r="I338" i="23"/>
  <c r="H322" i="23"/>
  <c r="L290" i="23"/>
  <c r="J274" i="23"/>
  <c r="C414" i="23"/>
  <c r="D398" i="23"/>
  <c r="Q398" i="23"/>
  <c r="H793" i="23"/>
  <c r="M793" i="23"/>
  <c r="G793" i="23"/>
  <c r="M768" i="23"/>
  <c r="N768" i="23"/>
  <c r="D768" i="23"/>
  <c r="J760" i="23"/>
  <c r="G760" i="23"/>
  <c r="Q760" i="23"/>
  <c r="H744" i="23"/>
  <c r="K744" i="23"/>
  <c r="I744" i="23"/>
  <c r="C728" i="23"/>
  <c r="F728" i="23"/>
  <c r="E728" i="23"/>
  <c r="I713" i="23"/>
  <c r="N713" i="23"/>
  <c r="N697" i="23"/>
  <c r="P697" i="23"/>
  <c r="M697" i="23"/>
  <c r="D681" i="23"/>
  <c r="I681" i="23"/>
  <c r="C681" i="23"/>
  <c r="D590" i="23"/>
  <c r="M590" i="23"/>
  <c r="K574" i="23"/>
  <c r="I574" i="23"/>
  <c r="N574" i="23"/>
  <c r="C558" i="23"/>
  <c r="L558" i="23"/>
  <c r="F558" i="23"/>
  <c r="D542" i="23"/>
  <c r="I542" i="23"/>
  <c r="C665" i="23"/>
  <c r="H665" i="23"/>
  <c r="Q665" i="23"/>
  <c r="J649" i="23"/>
  <c r="D649" i="23"/>
  <c r="M649" i="23"/>
  <c r="N633" i="23"/>
  <c r="K633" i="23"/>
  <c r="P633" i="23"/>
  <c r="C617" i="23"/>
  <c r="H617" i="23"/>
  <c r="M617" i="23"/>
  <c r="N605" i="23"/>
  <c r="K605" i="23"/>
  <c r="P605" i="23"/>
  <c r="C525" i="23"/>
  <c r="L525" i="23"/>
  <c r="Q525" i="23"/>
  <c r="G509" i="23"/>
  <c r="P509" i="23"/>
  <c r="F509" i="23"/>
  <c r="K493" i="23"/>
  <c r="E493" i="23"/>
  <c r="J493" i="23"/>
  <c r="O477" i="23"/>
  <c r="P477" i="23"/>
  <c r="J477" i="23"/>
  <c r="O461" i="23"/>
  <c r="E461" i="23"/>
  <c r="N461" i="23"/>
  <c r="O445" i="23"/>
  <c r="P445" i="23"/>
  <c r="H429" i="23"/>
  <c r="Q429" i="23"/>
  <c r="E370" i="23"/>
  <c r="C370" i="23"/>
  <c r="P354" i="23"/>
  <c r="J354" i="23"/>
  <c r="M338" i="23"/>
  <c r="O338" i="23"/>
  <c r="I322" i="23"/>
  <c r="C322" i="23"/>
  <c r="E306" i="23"/>
  <c r="C306" i="23"/>
  <c r="D290" i="23"/>
  <c r="N290" i="23"/>
  <c r="E274" i="23"/>
  <c r="G274" i="23"/>
  <c r="K414" i="23"/>
  <c r="E414" i="23"/>
  <c r="J398" i="23"/>
  <c r="L398" i="23"/>
  <c r="L788" i="23"/>
  <c r="Q763" i="23"/>
  <c r="D763" i="23"/>
  <c r="D755" i="23"/>
  <c r="Q755" i="23"/>
  <c r="F739" i="23"/>
  <c r="N724" i="23"/>
  <c r="N708" i="23"/>
  <c r="E708" i="23"/>
  <c r="D692" i="23"/>
  <c r="Q692" i="23"/>
  <c r="I676" i="23"/>
  <c r="C585" i="23"/>
  <c r="N569" i="23"/>
  <c r="M553" i="23"/>
  <c r="G537" i="23"/>
  <c r="C660" i="23"/>
  <c r="J644" i="23"/>
  <c r="C628" i="23"/>
  <c r="M770" i="23"/>
  <c r="O773" i="23"/>
  <c r="M746" i="23"/>
  <c r="I715" i="23"/>
  <c r="I699" i="23"/>
  <c r="H576" i="23"/>
  <c r="K560" i="23"/>
  <c r="Q667" i="23"/>
  <c r="C698" i="23"/>
  <c r="L686" i="23"/>
  <c r="I547" i="23"/>
  <c r="P522" i="23"/>
  <c r="I506" i="23"/>
  <c r="E458" i="23"/>
  <c r="K335" i="23"/>
  <c r="D319" i="23"/>
  <c r="I743" i="23"/>
  <c r="J743" i="23"/>
  <c r="J358" i="23"/>
  <c r="O358" i="23"/>
  <c r="N310" i="23"/>
  <c r="D310" i="23"/>
  <c r="C418" i="23"/>
  <c r="E418" i="23"/>
  <c r="C797" i="23"/>
  <c r="P789" i="23"/>
  <c r="D789" i="23"/>
  <c r="F789" i="23"/>
  <c r="G789" i="23"/>
  <c r="Q764" i="23"/>
  <c r="N764" i="23"/>
  <c r="O764" i="23"/>
  <c r="P764" i="23"/>
  <c r="E779" i="23"/>
  <c r="C756" i="23"/>
  <c r="J756" i="23"/>
  <c r="P756" i="23"/>
  <c r="I756" i="23"/>
  <c r="N740" i="23"/>
  <c r="F740" i="23"/>
  <c r="L740" i="23"/>
  <c r="Q740" i="23"/>
  <c r="E732" i="23"/>
  <c r="H725" i="23"/>
  <c r="J725" i="23"/>
  <c r="P725" i="23"/>
  <c r="I725" i="23"/>
  <c r="N709" i="23"/>
  <c r="F709" i="23"/>
  <c r="L709" i="23"/>
  <c r="Q709" i="23"/>
  <c r="E701" i="23"/>
  <c r="C693" i="23"/>
  <c r="J693" i="23"/>
  <c r="P693" i="23"/>
  <c r="I693" i="23"/>
  <c r="L677" i="23"/>
  <c r="M677" i="23"/>
  <c r="N677" i="23"/>
  <c r="O677" i="23"/>
  <c r="Q594" i="23"/>
  <c r="O586" i="23"/>
  <c r="D586" i="23"/>
  <c r="E586" i="23"/>
  <c r="F586" i="23"/>
  <c r="G570" i="23"/>
  <c r="L570" i="23"/>
  <c r="M570" i="23"/>
  <c r="N570" i="23"/>
  <c r="Q562" i="23"/>
  <c r="O554" i="23"/>
  <c r="D554" i="23"/>
  <c r="E554" i="23"/>
  <c r="F554" i="23"/>
  <c r="G538" i="23"/>
  <c r="L538" i="23"/>
  <c r="M538" i="23"/>
  <c r="N538" i="23"/>
  <c r="E669" i="23"/>
  <c r="N661" i="23"/>
  <c r="G661" i="23"/>
  <c r="H661" i="23"/>
  <c r="I661" i="23"/>
  <c r="J645" i="23"/>
  <c r="O645" i="23"/>
  <c r="P645" i="23"/>
  <c r="Q645" i="23"/>
  <c r="E637" i="23"/>
  <c r="N629" i="23"/>
  <c r="G629" i="23"/>
  <c r="H629" i="23"/>
  <c r="I629" i="23"/>
  <c r="C601" i="23"/>
  <c r="D601" i="23"/>
  <c r="E601" i="23"/>
  <c r="C521" i="23"/>
  <c r="H521" i="23"/>
  <c r="I521" i="23"/>
  <c r="J521" i="23"/>
  <c r="K505" i="23"/>
  <c r="P505" i="23"/>
  <c r="Q505" i="23"/>
  <c r="C489" i="23"/>
  <c r="H489" i="23"/>
  <c r="I489" i="23"/>
  <c r="J489" i="23"/>
  <c r="K473" i="23"/>
  <c r="P473" i="23"/>
  <c r="Q473" i="23"/>
  <c r="C457" i="23"/>
  <c r="H457" i="23"/>
  <c r="I457" i="23"/>
  <c r="J457" i="23"/>
  <c r="O441" i="23"/>
  <c r="D441" i="23"/>
  <c r="E441" i="23"/>
  <c r="F441" i="23"/>
  <c r="H382" i="23"/>
  <c r="Q382" i="23"/>
  <c r="C382" i="23"/>
  <c r="P366" i="23"/>
  <c r="I366" i="23"/>
  <c r="J366" i="23"/>
  <c r="K366" i="23"/>
  <c r="D350" i="23"/>
  <c r="Q350" i="23"/>
  <c r="L334" i="23"/>
  <c r="I334" i="23"/>
  <c r="H318" i="23"/>
  <c r="F318" i="23"/>
  <c r="D302" i="23"/>
  <c r="Q302" i="23"/>
  <c r="L286" i="23"/>
  <c r="M286" i="23"/>
  <c r="C426" i="23"/>
  <c r="G410" i="23"/>
  <c r="N394" i="23"/>
  <c r="F682" i="23"/>
  <c r="C486" i="23"/>
  <c r="K800" i="23"/>
  <c r="J800" i="23"/>
  <c r="C800" i="23"/>
  <c r="M800" i="23"/>
  <c r="I800" i="23"/>
  <c r="F800" i="23"/>
  <c r="H800" i="23"/>
  <c r="G800" i="23"/>
  <c r="L800" i="23"/>
  <c r="P800" i="23"/>
  <c r="F784" i="23"/>
  <c r="Q784" i="23"/>
  <c r="E784" i="23"/>
  <c r="I784" i="23"/>
  <c r="N784" i="23"/>
  <c r="H784" i="23"/>
  <c r="G784" i="23"/>
  <c r="D784" i="23"/>
  <c r="J784" i="23"/>
  <c r="P784" i="23"/>
  <c r="C784" i="23"/>
  <c r="K784" i="23"/>
  <c r="E776" i="23"/>
  <c r="O776" i="23"/>
  <c r="H776" i="23"/>
  <c r="M776" i="23"/>
  <c r="K776" i="23"/>
  <c r="D776" i="23"/>
  <c r="G776" i="23"/>
  <c r="P776" i="23"/>
  <c r="C776" i="23"/>
  <c r="Q776" i="23"/>
  <c r="J776" i="23"/>
  <c r="Q751" i="23"/>
  <c r="L751" i="23"/>
  <c r="F751" i="23"/>
  <c r="N751" i="23"/>
  <c r="I751" i="23"/>
  <c r="P751" i="23"/>
  <c r="J751" i="23"/>
  <c r="C751" i="23"/>
  <c r="K751" i="23"/>
  <c r="E751" i="23"/>
  <c r="D751" i="23"/>
  <c r="I735" i="23"/>
  <c r="P735" i="23"/>
  <c r="J735" i="23"/>
  <c r="C735" i="23"/>
  <c r="Q735" i="23"/>
  <c r="L735" i="23"/>
  <c r="F735" i="23"/>
  <c r="N735" i="23"/>
  <c r="M735" i="23"/>
  <c r="O735" i="23"/>
  <c r="G735" i="23"/>
  <c r="H735" i="23"/>
  <c r="C720" i="23"/>
  <c r="Q720" i="23"/>
  <c r="D720" i="23"/>
  <c r="K720" i="23"/>
  <c r="J720" i="23"/>
  <c r="I720" i="23"/>
  <c r="L720" i="23"/>
  <c r="N720" i="23"/>
  <c r="P720" i="23"/>
  <c r="O720" i="23"/>
  <c r="M720" i="23"/>
  <c r="Q704" i="23"/>
  <c r="L704" i="23"/>
  <c r="F704" i="23"/>
  <c r="N704" i="23"/>
  <c r="I704" i="23"/>
  <c r="P704" i="23"/>
  <c r="J704" i="23"/>
  <c r="C704" i="23"/>
  <c r="K704" i="23"/>
  <c r="E704" i="23"/>
  <c r="D704" i="23"/>
  <c r="K688" i="23"/>
  <c r="J688" i="23"/>
  <c r="I688" i="23"/>
  <c r="H688" i="23"/>
  <c r="C688" i="23"/>
  <c r="Q688" i="23"/>
  <c r="P688" i="23"/>
  <c r="G688" i="23"/>
  <c r="E688" i="23"/>
  <c r="F688" i="23"/>
  <c r="D688" i="23"/>
  <c r="J597" i="23"/>
  <c r="E597" i="23"/>
  <c r="K597" i="23"/>
  <c r="P597" i="23"/>
  <c r="M597" i="23"/>
  <c r="H597" i="23"/>
  <c r="C597" i="23"/>
  <c r="Q597" i="23"/>
  <c r="L597" i="23"/>
  <c r="F597" i="23"/>
  <c r="G597" i="23"/>
  <c r="N581" i="23"/>
  <c r="M581" i="23"/>
  <c r="L581" i="23"/>
  <c r="G581" i="23"/>
  <c r="F581" i="23"/>
  <c r="E581" i="23"/>
  <c r="D581" i="23"/>
  <c r="O581" i="23"/>
  <c r="Q581" i="23"/>
  <c r="K581" i="23"/>
  <c r="P581" i="23"/>
  <c r="J565" i="23"/>
  <c r="I565" i="23"/>
  <c r="H565" i="23"/>
  <c r="C565" i="23"/>
  <c r="Q565" i="23"/>
  <c r="P565" i="23"/>
  <c r="K565" i="23"/>
  <c r="E565" i="23"/>
  <c r="O565" i="23"/>
  <c r="F565" i="23"/>
  <c r="D565" i="23"/>
  <c r="N549" i="23"/>
  <c r="F549" i="23"/>
  <c r="E549" i="23"/>
  <c r="D549" i="23"/>
  <c r="O549" i="23"/>
  <c r="M549" i="23"/>
  <c r="L549" i="23"/>
  <c r="G549" i="23"/>
  <c r="J549" i="23"/>
  <c r="H549" i="23"/>
  <c r="I549" i="23"/>
  <c r="C549" i="23"/>
  <c r="Q673" i="23"/>
  <c r="H673" i="23"/>
  <c r="J673" i="23"/>
  <c r="K673" i="23"/>
  <c r="I673" i="23"/>
  <c r="L673" i="23"/>
  <c r="O673" i="23"/>
  <c r="N673" i="23"/>
  <c r="M673" i="23"/>
  <c r="Q656" i="23"/>
  <c r="H656" i="23"/>
  <c r="C656" i="23"/>
  <c r="E656" i="23"/>
  <c r="O656" i="23"/>
  <c r="N656" i="23"/>
  <c r="G656" i="23"/>
  <c r="P656" i="23"/>
  <c r="E640" i="23"/>
  <c r="C640" i="23"/>
  <c r="D640" i="23"/>
  <c r="L640" i="23"/>
  <c r="F640" i="23"/>
  <c r="L624" i="23"/>
  <c r="F624" i="23"/>
  <c r="M624" i="23"/>
  <c r="K624" i="23"/>
  <c r="C624" i="23"/>
  <c r="E624" i="23"/>
  <c r="N791" i="23"/>
  <c r="H791" i="23"/>
  <c r="O791" i="23"/>
  <c r="E791" i="23"/>
  <c r="D791" i="23"/>
  <c r="G791" i="23"/>
  <c r="P766" i="23"/>
  <c r="N766" i="23"/>
  <c r="O766" i="23"/>
  <c r="Q766" i="23"/>
  <c r="H766" i="23"/>
  <c r="F766" i="23"/>
  <c r="E758" i="23"/>
  <c r="D758" i="23"/>
  <c r="K758" i="23"/>
  <c r="O758" i="23"/>
  <c r="M758" i="23"/>
  <c r="I742" i="23"/>
  <c r="C742" i="23"/>
  <c r="F742" i="23"/>
  <c r="G742" i="23"/>
  <c r="I726" i="23"/>
  <c r="H726" i="23"/>
  <c r="K726" i="23"/>
  <c r="J726" i="23"/>
  <c r="F711" i="23"/>
  <c r="G711" i="23"/>
  <c r="J711" i="23"/>
  <c r="K695" i="23"/>
  <c r="D695" i="23"/>
  <c r="F679" i="23"/>
  <c r="D679" i="23"/>
  <c r="E679" i="23"/>
  <c r="O588" i="23"/>
  <c r="E588" i="23"/>
  <c r="D588" i="23"/>
  <c r="M572" i="23"/>
  <c r="G572" i="23"/>
  <c r="L572" i="23"/>
  <c r="O556" i="23"/>
  <c r="E556" i="23"/>
  <c r="D556" i="23"/>
  <c r="E540" i="23"/>
  <c r="O540" i="23"/>
  <c r="D540" i="23"/>
  <c r="N663" i="23"/>
  <c r="H663" i="23"/>
  <c r="G663" i="23"/>
  <c r="P647" i="23"/>
  <c r="J647" i="23"/>
  <c r="O647" i="23"/>
  <c r="I631" i="23"/>
  <c r="G631" i="23"/>
  <c r="H631" i="23"/>
  <c r="C798" i="23"/>
  <c r="I798" i="23"/>
  <c r="M798" i="23"/>
  <c r="O733" i="23"/>
  <c r="L733" i="23"/>
  <c r="C595" i="23"/>
  <c r="I595" i="23"/>
  <c r="F670" i="23"/>
  <c r="L670" i="23"/>
  <c r="D614" i="23"/>
  <c r="C614" i="23"/>
  <c r="E614" i="23"/>
  <c r="E502" i="23"/>
  <c r="O502" i="23"/>
  <c r="P470" i="23"/>
  <c r="Q470" i="23"/>
  <c r="K470" i="23"/>
  <c r="N379" i="23"/>
  <c r="I379" i="23"/>
  <c r="Q363" i="23"/>
  <c r="K363" i="23"/>
  <c r="N331" i="23"/>
  <c r="I331" i="23"/>
  <c r="Q315" i="23"/>
  <c r="K315" i="23"/>
  <c r="N283" i="23"/>
  <c r="I283" i="23"/>
  <c r="N423" i="23"/>
  <c r="E423" i="23"/>
  <c r="O391" i="23"/>
  <c r="C391" i="23"/>
  <c r="C745" i="23"/>
  <c r="L745" i="23"/>
  <c r="F745" i="23"/>
  <c r="G350" i="23"/>
  <c r="F350" i="23"/>
  <c r="E350" i="23"/>
  <c r="L350" i="23"/>
  <c r="C334" i="23"/>
  <c r="Q334" i="23"/>
  <c r="H334" i="23"/>
  <c r="O318" i="23"/>
  <c r="N318" i="23"/>
  <c r="M318" i="23"/>
  <c r="D318" i="23"/>
  <c r="G302" i="23"/>
  <c r="F302" i="23"/>
  <c r="E302" i="23"/>
  <c r="L302" i="23"/>
  <c r="K286" i="23"/>
  <c r="J286" i="23"/>
  <c r="I286" i="23"/>
  <c r="C286" i="23"/>
  <c r="Q286" i="23"/>
  <c r="H286" i="23"/>
  <c r="I426" i="23"/>
  <c r="H426" i="23"/>
  <c r="K426" i="23"/>
  <c r="O426" i="23"/>
  <c r="Q426" i="23"/>
  <c r="P426" i="23"/>
  <c r="N426" i="23"/>
  <c r="J426" i="23"/>
  <c r="Q410" i="23"/>
  <c r="P410" i="23"/>
  <c r="N410" i="23"/>
  <c r="J410" i="23"/>
  <c r="I410" i="23"/>
  <c r="H410" i="23"/>
  <c r="K410" i="23"/>
  <c r="O410" i="23"/>
  <c r="M394" i="23"/>
  <c r="L394" i="23"/>
  <c r="F394" i="23"/>
  <c r="G394" i="23"/>
  <c r="E394" i="23"/>
  <c r="D394" i="23"/>
  <c r="C394" i="23"/>
  <c r="H789" i="23"/>
  <c r="E789" i="23"/>
  <c r="N789" i="23"/>
  <c r="M781" i="23"/>
  <c r="I764" i="23"/>
  <c r="F764" i="23"/>
  <c r="G764" i="23"/>
  <c r="N756" i="23"/>
  <c r="F756" i="23"/>
  <c r="L756" i="23"/>
  <c r="E748" i="23"/>
  <c r="C740" i="23"/>
  <c r="J740" i="23"/>
  <c r="P740" i="23"/>
  <c r="D725" i="23"/>
  <c r="F725" i="23"/>
  <c r="G725" i="23"/>
  <c r="C717" i="23"/>
  <c r="C709" i="23"/>
  <c r="J709" i="23"/>
  <c r="P709" i="23"/>
  <c r="N693" i="23"/>
  <c r="F693" i="23"/>
  <c r="L693" i="23"/>
  <c r="C685" i="23"/>
  <c r="D677" i="23"/>
  <c r="E677" i="23"/>
  <c r="F677" i="23"/>
  <c r="G586" i="23"/>
  <c r="L586" i="23"/>
  <c r="M586" i="23"/>
  <c r="Q578" i="23"/>
  <c r="O570" i="23"/>
  <c r="D570" i="23"/>
  <c r="E570" i="23"/>
  <c r="G554" i="23"/>
  <c r="L554" i="23"/>
  <c r="M554" i="23"/>
  <c r="Q546" i="23"/>
  <c r="O538" i="23"/>
  <c r="D538" i="23"/>
  <c r="E538" i="23"/>
  <c r="J661" i="23"/>
  <c r="O661" i="23"/>
  <c r="P661" i="23"/>
  <c r="E653" i="23"/>
  <c r="N645" i="23"/>
  <c r="G645" i="23"/>
  <c r="H645" i="23"/>
  <c r="J629" i="23"/>
  <c r="O629" i="23"/>
  <c r="P629" i="23"/>
  <c r="E621" i="23"/>
  <c r="F601" i="23"/>
  <c r="K601" i="23"/>
  <c r="L601" i="23"/>
  <c r="K521" i="23"/>
  <c r="P521" i="23"/>
  <c r="C505" i="23"/>
  <c r="H505" i="23"/>
  <c r="I505" i="23"/>
  <c r="K489" i="23"/>
  <c r="P489" i="23"/>
  <c r="C473" i="23"/>
  <c r="H473" i="23"/>
  <c r="I473" i="23"/>
  <c r="K457" i="23"/>
  <c r="P457" i="23"/>
  <c r="G441" i="23"/>
  <c r="L441" i="23"/>
  <c r="M441" i="23"/>
  <c r="P382" i="23"/>
  <c r="I382" i="23"/>
  <c r="J382" i="23"/>
  <c r="H366" i="23"/>
  <c r="Q366" i="23"/>
  <c r="C366" i="23"/>
  <c r="I350" i="23"/>
  <c r="N350" i="23"/>
  <c r="D334" i="23"/>
  <c r="F334" i="23"/>
  <c r="K334" i="23"/>
  <c r="L318" i="23"/>
  <c r="I318" i="23"/>
  <c r="C318" i="23"/>
  <c r="I302" i="23"/>
  <c r="N302" i="23"/>
  <c r="D286" i="23"/>
  <c r="N286" i="23"/>
  <c r="D426" i="23"/>
  <c r="F410" i="23"/>
  <c r="M410" i="23"/>
  <c r="J394" i="23"/>
  <c r="P394" i="23"/>
  <c r="D800" i="23"/>
  <c r="M784" i="23"/>
  <c r="N776" i="23"/>
  <c r="M751" i="23"/>
  <c r="K735" i="23"/>
  <c r="H720" i="23"/>
  <c r="G704" i="23"/>
  <c r="L688" i="23"/>
  <c r="D597" i="23"/>
  <c r="J581" i="23"/>
  <c r="L565" i="23"/>
  <c r="G673" i="23"/>
  <c r="D656" i="23"/>
  <c r="K640" i="23"/>
  <c r="D624" i="23"/>
  <c r="I711" i="23"/>
  <c r="N572" i="23"/>
  <c r="Q647" i="23"/>
  <c r="N631" i="23"/>
  <c r="P618" i="23"/>
  <c r="O423" i="23"/>
  <c r="M497" i="23"/>
  <c r="J481" i="23"/>
  <c r="K433" i="23"/>
  <c r="K374" i="23"/>
  <c r="D278" i="23"/>
  <c r="D772" i="23"/>
  <c r="I797" i="23"/>
  <c r="P781" i="23"/>
  <c r="D701" i="23"/>
  <c r="K578" i="23"/>
  <c r="C653" i="23"/>
  <c r="C637" i="23"/>
  <c r="C621" i="23"/>
  <c r="G449" i="23"/>
  <c r="N433" i="23"/>
  <c r="D759" i="23"/>
  <c r="D696" i="23"/>
  <c r="K557" i="23"/>
  <c r="E664" i="23"/>
  <c r="K783" i="23"/>
  <c r="C673" i="23"/>
  <c r="E673" i="23"/>
  <c r="F673" i="23"/>
  <c r="M656" i="23"/>
  <c r="L656" i="23"/>
  <c r="K656" i="23"/>
  <c r="F656" i="23"/>
  <c r="Q640" i="23"/>
  <c r="P640" i="23"/>
  <c r="O640" i="23"/>
  <c r="J640" i="23"/>
  <c r="I640" i="23"/>
  <c r="H640" i="23"/>
  <c r="G640" i="23"/>
  <c r="N640" i="23"/>
  <c r="I624" i="23"/>
  <c r="H624" i="23"/>
  <c r="G624" i="23"/>
  <c r="N624" i="23"/>
  <c r="Q624" i="23"/>
  <c r="P624" i="23"/>
  <c r="O624" i="23"/>
  <c r="J624" i="23"/>
  <c r="K791" i="23"/>
  <c r="J791" i="23"/>
  <c r="L791" i="23"/>
  <c r="Q791" i="23"/>
  <c r="C791" i="23"/>
  <c r="M791" i="23"/>
  <c r="I791" i="23"/>
  <c r="D766" i="23"/>
  <c r="C766" i="23"/>
  <c r="E766" i="23"/>
  <c r="L766" i="23"/>
  <c r="K766" i="23"/>
  <c r="J766" i="23"/>
  <c r="M766" i="23"/>
  <c r="I758" i="23"/>
  <c r="P758" i="23"/>
  <c r="J758" i="23"/>
  <c r="N758" i="23"/>
  <c r="Q758" i="23"/>
  <c r="L758" i="23"/>
  <c r="F758" i="23"/>
  <c r="H758" i="23"/>
  <c r="M742" i="23"/>
  <c r="P742" i="23"/>
  <c r="H742" i="23"/>
  <c r="L742" i="23"/>
  <c r="O742" i="23"/>
  <c r="N742" i="23"/>
  <c r="E726" i="23"/>
  <c r="F726" i="23"/>
  <c r="N726" i="23"/>
  <c r="Q726" i="23"/>
  <c r="P726" i="23"/>
  <c r="D726" i="23"/>
  <c r="Q711" i="23"/>
  <c r="D711" i="23"/>
  <c r="O711" i="23"/>
  <c r="H711" i="23"/>
  <c r="C711" i="23"/>
  <c r="M695" i="23"/>
  <c r="O695" i="23"/>
  <c r="G695" i="23"/>
  <c r="C695" i="23"/>
  <c r="N679" i="23"/>
  <c r="L679" i="23"/>
  <c r="O679" i="23"/>
  <c r="M679" i="23"/>
  <c r="N588" i="23"/>
  <c r="L588" i="23"/>
  <c r="M588" i="23"/>
  <c r="G588" i="23"/>
  <c r="E572" i="23"/>
  <c r="O572" i="23"/>
  <c r="F572" i="23"/>
  <c r="D572" i="23"/>
  <c r="M556" i="23"/>
  <c r="G556" i="23"/>
  <c r="N556" i="23"/>
  <c r="L556" i="23"/>
  <c r="N540" i="23"/>
  <c r="L540" i="23"/>
  <c r="M540" i="23"/>
  <c r="G540" i="23"/>
  <c r="P663" i="23"/>
  <c r="J663" i="23"/>
  <c r="Q663" i="23"/>
  <c r="O663" i="23"/>
  <c r="I647" i="23"/>
  <c r="G647" i="23"/>
  <c r="H647" i="23"/>
  <c r="N647" i="23"/>
  <c r="Q631" i="23"/>
  <c r="O631" i="23"/>
  <c r="P631" i="23"/>
  <c r="J631" i="23"/>
  <c r="K798" i="23"/>
  <c r="L798" i="23"/>
  <c r="J798" i="23"/>
  <c r="Q798" i="23"/>
  <c r="K733" i="23"/>
  <c r="M733" i="23"/>
  <c r="C733" i="23"/>
  <c r="H595" i="23"/>
  <c r="J595" i="23"/>
  <c r="K670" i="23"/>
  <c r="M670" i="23"/>
  <c r="L598" i="23"/>
  <c r="F598" i="23"/>
  <c r="K518" i="23"/>
  <c r="Q518" i="23"/>
  <c r="F502" i="23"/>
  <c r="D502" i="23"/>
  <c r="H486" i="23"/>
  <c r="J486" i="23"/>
  <c r="I454" i="23"/>
  <c r="C454" i="23"/>
  <c r="K438" i="23"/>
  <c r="N438" i="23"/>
  <c r="O347" i="23"/>
  <c r="H347" i="23"/>
  <c r="H299" i="23"/>
  <c r="O299" i="23"/>
  <c r="M407" i="23"/>
  <c r="J407" i="23"/>
  <c r="P745" i="23"/>
  <c r="H745" i="23"/>
  <c r="I745" i="23"/>
  <c r="J745" i="23"/>
  <c r="G682" i="23"/>
  <c r="E682" i="23"/>
  <c r="F543" i="23"/>
  <c r="D543" i="23"/>
  <c r="Q618" i="23"/>
  <c r="O618" i="23"/>
  <c r="E632" i="23"/>
  <c r="C632" i="23"/>
  <c r="J750" i="23"/>
  <c r="Q750" i="23"/>
  <c r="Q703" i="23"/>
  <c r="J703" i="23"/>
  <c r="M609" i="23"/>
  <c r="N529" i="23"/>
  <c r="J513" i="23"/>
  <c r="H326" i="23"/>
  <c r="F779" i="23"/>
  <c r="D748" i="23"/>
  <c r="D732" i="23"/>
  <c r="D717" i="23"/>
  <c r="P685" i="23"/>
  <c r="K594" i="23"/>
  <c r="K562" i="23"/>
  <c r="K546" i="23"/>
  <c r="C669" i="23"/>
  <c r="D342" i="23"/>
  <c r="O326" i="23"/>
  <c r="H294" i="23"/>
  <c r="J402" i="23"/>
  <c r="M797" i="23"/>
  <c r="F609" i="23"/>
  <c r="G529" i="23"/>
  <c r="H513" i="23"/>
  <c r="G497" i="23"/>
  <c r="C481" i="23"/>
  <c r="K465" i="23"/>
  <c r="J449" i="23"/>
  <c r="H358" i="23"/>
  <c r="K342" i="23"/>
  <c r="C792" i="23"/>
  <c r="E727" i="23"/>
  <c r="Q589" i="23"/>
  <c r="F541" i="23"/>
  <c r="F767" i="23"/>
  <c r="E712" i="23"/>
  <c r="D573" i="23"/>
  <c r="G648" i="23"/>
  <c r="E799" i="23"/>
  <c r="O687" i="23"/>
  <c r="E742" i="23"/>
  <c r="K742" i="23"/>
  <c r="D742" i="23"/>
  <c r="M726" i="23"/>
  <c r="G726" i="23"/>
  <c r="O726" i="23"/>
  <c r="C726" i="23"/>
  <c r="N711" i="23"/>
  <c r="E711" i="23"/>
  <c r="L711" i="23"/>
  <c r="K711" i="23"/>
  <c r="M711" i="23"/>
  <c r="P711" i="23"/>
  <c r="I695" i="23"/>
  <c r="P695" i="23"/>
  <c r="J695" i="23"/>
  <c r="N695" i="23"/>
  <c r="Q695" i="23"/>
  <c r="L695" i="23"/>
  <c r="F695" i="23"/>
  <c r="H695" i="23"/>
  <c r="K679" i="23"/>
  <c r="J679" i="23"/>
  <c r="I679" i="23"/>
  <c r="H679" i="23"/>
  <c r="C679" i="23"/>
  <c r="Q679" i="23"/>
  <c r="P679" i="23"/>
  <c r="Q588" i="23"/>
  <c r="P588" i="23"/>
  <c r="K588" i="23"/>
  <c r="J588" i="23"/>
  <c r="I588" i="23"/>
  <c r="H588" i="23"/>
  <c r="C588" i="23"/>
  <c r="J572" i="23"/>
  <c r="I572" i="23"/>
  <c r="H572" i="23"/>
  <c r="C572" i="23"/>
  <c r="Q572" i="23"/>
  <c r="P572" i="23"/>
  <c r="K572" i="23"/>
  <c r="Q556" i="23"/>
  <c r="P556" i="23"/>
  <c r="K556" i="23"/>
  <c r="J556" i="23"/>
  <c r="I556" i="23"/>
  <c r="H556" i="23"/>
  <c r="C556" i="23"/>
  <c r="J540" i="23"/>
  <c r="I540" i="23"/>
  <c r="H540" i="23"/>
  <c r="C540" i="23"/>
  <c r="Q540" i="23"/>
  <c r="P540" i="23"/>
  <c r="K540" i="23"/>
  <c r="E663" i="23"/>
  <c r="D663" i="23"/>
  <c r="C663" i="23"/>
  <c r="M663" i="23"/>
  <c r="L663" i="23"/>
  <c r="K663" i="23"/>
  <c r="F663" i="23"/>
  <c r="M647" i="23"/>
  <c r="L647" i="23"/>
  <c r="K647" i="23"/>
  <c r="F647" i="23"/>
  <c r="E647" i="23"/>
  <c r="D647" i="23"/>
  <c r="C647" i="23"/>
  <c r="E631" i="23"/>
  <c r="D631" i="23"/>
  <c r="C631" i="23"/>
  <c r="M631" i="23"/>
  <c r="L631" i="23"/>
  <c r="K631" i="23"/>
  <c r="F631" i="23"/>
  <c r="O798" i="23"/>
  <c r="N798" i="23"/>
  <c r="E798" i="23"/>
  <c r="H798" i="23"/>
  <c r="G798" i="23"/>
  <c r="F798" i="23"/>
  <c r="D798" i="23"/>
  <c r="P798" i="23"/>
  <c r="I733" i="23"/>
  <c r="P733" i="23"/>
  <c r="J733" i="23"/>
  <c r="H733" i="23"/>
  <c r="Q733" i="23"/>
  <c r="G733" i="23"/>
  <c r="D733" i="23"/>
  <c r="E733" i="23"/>
  <c r="F733" i="23"/>
  <c r="N733" i="23"/>
  <c r="N595" i="23"/>
  <c r="M595" i="23"/>
  <c r="L595" i="23"/>
  <c r="G595" i="23"/>
  <c r="F595" i="23"/>
  <c r="E595" i="23"/>
  <c r="D595" i="23"/>
  <c r="O595" i="23"/>
  <c r="P595" i="23"/>
  <c r="Q595" i="23"/>
  <c r="K595" i="23"/>
  <c r="Q670" i="23"/>
  <c r="P670" i="23"/>
  <c r="O670" i="23"/>
  <c r="J670" i="23"/>
  <c r="I670" i="23"/>
  <c r="H670" i="23"/>
  <c r="G670" i="23"/>
  <c r="N670" i="23"/>
  <c r="D670" i="23"/>
  <c r="E670" i="23"/>
  <c r="C670" i="23"/>
  <c r="Q614" i="23"/>
  <c r="P614" i="23"/>
  <c r="O614" i="23"/>
  <c r="J614" i="23"/>
  <c r="I614" i="23"/>
  <c r="H614" i="23"/>
  <c r="G614" i="23"/>
  <c r="N614" i="23"/>
  <c r="M614" i="23"/>
  <c r="K614" i="23"/>
  <c r="L614" i="23"/>
  <c r="F614" i="23"/>
  <c r="I598" i="23"/>
  <c r="H598" i="23"/>
  <c r="G598" i="23"/>
  <c r="N598" i="23"/>
  <c r="Q598" i="23"/>
  <c r="P598" i="23"/>
  <c r="O598" i="23"/>
  <c r="J598" i="23"/>
  <c r="E598" i="23"/>
  <c r="C598" i="23"/>
  <c r="D598" i="23"/>
  <c r="N518" i="23"/>
  <c r="M518" i="23"/>
  <c r="L518" i="23"/>
  <c r="G518" i="23"/>
  <c r="F518" i="23"/>
  <c r="E518" i="23"/>
  <c r="D518" i="23"/>
  <c r="O518" i="23"/>
  <c r="I518" i="23"/>
  <c r="C518" i="23"/>
  <c r="J518" i="23"/>
  <c r="H518" i="23"/>
  <c r="J502" i="23"/>
  <c r="I502" i="23"/>
  <c r="H502" i="23"/>
  <c r="C502" i="23"/>
  <c r="Q502" i="23"/>
  <c r="P502" i="23"/>
  <c r="K502" i="23"/>
  <c r="N502" i="23"/>
  <c r="L502" i="23"/>
  <c r="M502" i="23"/>
  <c r="G502" i="23"/>
  <c r="F486" i="23"/>
  <c r="E486" i="23"/>
  <c r="D486" i="23"/>
  <c r="O486" i="23"/>
  <c r="N486" i="23"/>
  <c r="M486" i="23"/>
  <c r="L486" i="23"/>
  <c r="G486" i="23"/>
  <c r="Q486" i="23"/>
  <c r="K486" i="23"/>
  <c r="P486" i="23"/>
  <c r="N470" i="23"/>
  <c r="M470" i="23"/>
  <c r="L470" i="23"/>
  <c r="G470" i="23"/>
  <c r="F470" i="23"/>
  <c r="E470" i="23"/>
  <c r="D470" i="23"/>
  <c r="O470" i="23"/>
  <c r="I470" i="23"/>
  <c r="C470" i="23"/>
  <c r="J470" i="23"/>
  <c r="H470" i="23"/>
  <c r="F454" i="23"/>
  <c r="E454" i="23"/>
  <c r="D454" i="23"/>
  <c r="O454" i="23"/>
  <c r="N454" i="23"/>
  <c r="M454" i="23"/>
  <c r="L454" i="23"/>
  <c r="G454" i="23"/>
  <c r="P454" i="23"/>
  <c r="Q454" i="23"/>
  <c r="K454" i="23"/>
  <c r="M438" i="23"/>
  <c r="H438" i="23"/>
  <c r="J438" i="23"/>
  <c r="P438" i="23"/>
  <c r="G438" i="23"/>
  <c r="L438" i="23"/>
  <c r="Q438" i="23"/>
  <c r="C438" i="23"/>
  <c r="O379" i="23"/>
  <c r="J379" i="23"/>
  <c r="H379" i="23"/>
  <c r="C379" i="23"/>
  <c r="M379" i="23"/>
  <c r="P379" i="23"/>
  <c r="Q379" i="23"/>
  <c r="K379" i="23"/>
  <c r="D379" i="23"/>
  <c r="C363" i="23"/>
  <c r="M363" i="23"/>
  <c r="P363" i="23"/>
  <c r="O363" i="23"/>
  <c r="J363" i="23"/>
  <c r="H363" i="23"/>
  <c r="N363" i="23"/>
  <c r="I363" i="23"/>
  <c r="N347" i="23"/>
  <c r="I347" i="23"/>
  <c r="K347" i="23"/>
  <c r="Q347" i="23"/>
  <c r="D347" i="23"/>
  <c r="C347" i="23"/>
  <c r="P347" i="23"/>
  <c r="M347" i="23"/>
  <c r="O331" i="23"/>
  <c r="J331" i="23"/>
  <c r="H331" i="23"/>
  <c r="C331" i="23"/>
  <c r="M331" i="23"/>
  <c r="P331" i="23"/>
  <c r="K331" i="23"/>
  <c r="D331" i="23"/>
  <c r="Q331" i="23"/>
  <c r="C315" i="23"/>
  <c r="M315" i="23"/>
  <c r="P315" i="23"/>
  <c r="O315" i="23"/>
  <c r="J315" i="23"/>
  <c r="H315" i="23"/>
  <c r="I315" i="23"/>
  <c r="N315" i="23"/>
  <c r="N299" i="23"/>
  <c r="I299" i="23"/>
  <c r="K299" i="23"/>
  <c r="Q299" i="23"/>
  <c r="D299" i="23"/>
  <c r="M299" i="23"/>
  <c r="C299" i="23"/>
  <c r="P299" i="23"/>
  <c r="O283" i="23"/>
  <c r="J283" i="23"/>
  <c r="H283" i="23"/>
  <c r="C283" i="23"/>
  <c r="M283" i="23"/>
  <c r="P283" i="23"/>
  <c r="Q283" i="23"/>
  <c r="K283" i="23"/>
  <c r="D283" i="23"/>
  <c r="M423" i="23"/>
  <c r="D423" i="23"/>
  <c r="J423" i="23"/>
  <c r="P423" i="23"/>
  <c r="F423" i="23"/>
  <c r="L423" i="23"/>
  <c r="Q423" i="23"/>
  <c r="C423" i="23"/>
  <c r="E407" i="23"/>
  <c r="N407" i="23"/>
  <c r="O407" i="23"/>
  <c r="Q407" i="23"/>
  <c r="L407" i="23"/>
  <c r="C407" i="23"/>
  <c r="P407" i="23"/>
  <c r="F407" i="23"/>
  <c r="P391" i="23"/>
  <c r="J391" i="23"/>
  <c r="G391" i="23"/>
  <c r="D391" i="23"/>
  <c r="I391" i="23"/>
  <c r="K391" i="23"/>
  <c r="L391" i="23"/>
  <c r="Q391" i="23"/>
  <c r="N391" i="23"/>
  <c r="E745" i="23"/>
  <c r="K745" i="23"/>
  <c r="D745" i="23"/>
  <c r="M745" i="23"/>
  <c r="G745" i="23"/>
  <c r="O745" i="23"/>
  <c r="N745" i="23"/>
  <c r="C682" i="23"/>
  <c r="Q682" i="23"/>
  <c r="P682" i="23"/>
  <c r="K682" i="23"/>
  <c r="J682" i="23"/>
  <c r="I682" i="23"/>
  <c r="H682" i="23"/>
  <c r="N682" i="23"/>
  <c r="L682" i="23"/>
  <c r="O682" i="23"/>
  <c r="M682" i="23"/>
  <c r="Q543" i="23"/>
  <c r="P543" i="23"/>
  <c r="K543" i="23"/>
  <c r="J543" i="23"/>
  <c r="I543" i="23"/>
  <c r="H543" i="23"/>
  <c r="C543" i="23"/>
  <c r="M543" i="23"/>
  <c r="G543" i="23"/>
  <c r="N543" i="23"/>
  <c r="L543" i="23"/>
  <c r="M618" i="23"/>
  <c r="L618" i="23"/>
  <c r="K618" i="23"/>
  <c r="F618" i="23"/>
  <c r="E618" i="23"/>
  <c r="D618" i="23"/>
  <c r="C618" i="23"/>
  <c r="I618" i="23"/>
  <c r="G618" i="23"/>
  <c r="H618" i="23"/>
  <c r="N618" i="23"/>
  <c r="K797" i="23"/>
  <c r="J797" i="23"/>
  <c r="L797" i="23"/>
  <c r="G797" i="23"/>
  <c r="F797" i="23"/>
  <c r="D797" i="23"/>
  <c r="P797" i="23"/>
  <c r="J781" i="23"/>
  <c r="C781" i="23"/>
  <c r="K781" i="23"/>
  <c r="O781" i="23"/>
  <c r="F781" i="23"/>
  <c r="Q781" i="23"/>
  <c r="I781" i="23"/>
  <c r="D781" i="23"/>
  <c r="M779" i="23"/>
  <c r="L779" i="23"/>
  <c r="G779" i="23"/>
  <c r="C779" i="23"/>
  <c r="I779" i="23"/>
  <c r="H779" i="23"/>
  <c r="N779" i="23"/>
  <c r="J779" i="23"/>
  <c r="M748" i="23"/>
  <c r="G748" i="23"/>
  <c r="O748" i="23"/>
  <c r="H748" i="23"/>
  <c r="I748" i="23"/>
  <c r="P748" i="23"/>
  <c r="J748" i="23"/>
  <c r="C748" i="23"/>
  <c r="M732" i="23"/>
  <c r="G732" i="23"/>
  <c r="O732" i="23"/>
  <c r="H732" i="23"/>
  <c r="I732" i="23"/>
  <c r="P732" i="23"/>
  <c r="J732" i="23"/>
  <c r="C732" i="23"/>
  <c r="K717" i="23"/>
  <c r="J717" i="23"/>
  <c r="I717" i="23"/>
  <c r="L717" i="23"/>
  <c r="G717" i="23"/>
  <c r="F717" i="23"/>
  <c r="E717" i="23"/>
  <c r="H717" i="23"/>
  <c r="M701" i="23"/>
  <c r="G701" i="23"/>
  <c r="O701" i="23"/>
  <c r="H701" i="23"/>
  <c r="I701" i="23"/>
  <c r="P701" i="23"/>
  <c r="J701" i="23"/>
  <c r="C701" i="23"/>
  <c r="K685" i="23"/>
  <c r="J685" i="23"/>
  <c r="I685" i="23"/>
  <c r="H685" i="23"/>
  <c r="G685" i="23"/>
  <c r="F685" i="23"/>
  <c r="E685" i="23"/>
  <c r="D685" i="23"/>
  <c r="J594" i="23"/>
  <c r="I594" i="23"/>
  <c r="H594" i="23"/>
  <c r="C594" i="23"/>
  <c r="F594" i="23"/>
  <c r="E594" i="23"/>
  <c r="D594" i="23"/>
  <c r="O594" i="23"/>
  <c r="J578" i="23"/>
  <c r="I578" i="23"/>
  <c r="H578" i="23"/>
  <c r="C578" i="23"/>
  <c r="F578" i="23"/>
  <c r="E578" i="23"/>
  <c r="D578" i="23"/>
  <c r="O578" i="23"/>
  <c r="J562" i="23"/>
  <c r="I562" i="23"/>
  <c r="H562" i="23"/>
  <c r="C562" i="23"/>
  <c r="F562" i="23"/>
  <c r="E562" i="23"/>
  <c r="D562" i="23"/>
  <c r="O562" i="23"/>
  <c r="J546" i="23"/>
  <c r="I546" i="23"/>
  <c r="H546" i="23"/>
  <c r="C546" i="23"/>
  <c r="F546" i="23"/>
  <c r="E546" i="23"/>
  <c r="D546" i="23"/>
  <c r="O546" i="23"/>
  <c r="M669" i="23"/>
  <c r="L669" i="23"/>
  <c r="K669" i="23"/>
  <c r="F669" i="23"/>
  <c r="I669" i="23"/>
  <c r="H669" i="23"/>
  <c r="G669" i="23"/>
  <c r="N669" i="23"/>
  <c r="M653" i="23"/>
  <c r="L653" i="23"/>
  <c r="K653" i="23"/>
  <c r="F653" i="23"/>
  <c r="I653" i="23"/>
  <c r="H653" i="23"/>
  <c r="G653" i="23"/>
  <c r="N653" i="23"/>
  <c r="M637" i="23"/>
  <c r="L637" i="23"/>
  <c r="K637" i="23"/>
  <c r="F637" i="23"/>
  <c r="I637" i="23"/>
  <c r="H637" i="23"/>
  <c r="G637" i="23"/>
  <c r="N637" i="23"/>
  <c r="M621" i="23"/>
  <c r="L621" i="23"/>
  <c r="K621" i="23"/>
  <c r="F621" i="23"/>
  <c r="I621" i="23"/>
  <c r="H621" i="23"/>
  <c r="G621" i="23"/>
  <c r="N621" i="23"/>
  <c r="O792" i="23"/>
  <c r="N792" i="23"/>
  <c r="E792" i="23"/>
  <c r="H792" i="23"/>
  <c r="K792" i="23"/>
  <c r="J792" i="23"/>
  <c r="L792" i="23"/>
  <c r="Q792" i="23"/>
  <c r="F792" i="23"/>
  <c r="P792" i="23"/>
  <c r="M792" i="23"/>
  <c r="P767" i="23"/>
  <c r="O767" i="23"/>
  <c r="N767" i="23"/>
  <c r="Q767" i="23"/>
  <c r="L767" i="23"/>
  <c r="K767" i="23"/>
  <c r="J767" i="23"/>
  <c r="M767" i="23"/>
  <c r="G767" i="23"/>
  <c r="I767" i="23"/>
  <c r="C767" i="23"/>
  <c r="Q759" i="23"/>
  <c r="L759" i="23"/>
  <c r="F759" i="23"/>
  <c r="N759" i="23"/>
  <c r="M759" i="23"/>
  <c r="G759" i="23"/>
  <c r="O759" i="23"/>
  <c r="H759" i="23"/>
  <c r="P759" i="23"/>
  <c r="C759" i="23"/>
  <c r="K759" i="23"/>
  <c r="Q743" i="23"/>
  <c r="L743" i="23"/>
  <c r="F743" i="23"/>
  <c r="N743" i="23"/>
  <c r="M743" i="23"/>
  <c r="G743" i="23"/>
  <c r="O743" i="23"/>
  <c r="H743" i="23"/>
  <c r="P743" i="23"/>
  <c r="C743" i="23"/>
  <c r="K743" i="23"/>
  <c r="Q727" i="23"/>
  <c r="L727" i="23"/>
  <c r="F727" i="23"/>
  <c r="N727" i="23"/>
  <c r="M727" i="23"/>
  <c r="G727" i="23"/>
  <c r="O727" i="23"/>
  <c r="H727" i="23"/>
  <c r="P727" i="23"/>
  <c r="C727" i="23"/>
  <c r="K727" i="23"/>
  <c r="O712" i="23"/>
  <c r="N712" i="23"/>
  <c r="M712" i="23"/>
  <c r="P712" i="23"/>
  <c r="K712" i="23"/>
  <c r="J712" i="23"/>
  <c r="I712" i="23"/>
  <c r="L712" i="23"/>
  <c r="F712" i="23"/>
  <c r="H712" i="23"/>
  <c r="Q712" i="23"/>
  <c r="Q696" i="23"/>
  <c r="L696" i="23"/>
  <c r="F696" i="23"/>
  <c r="N696" i="23"/>
  <c r="M696" i="23"/>
  <c r="G696" i="23"/>
  <c r="O696" i="23"/>
  <c r="H696" i="23"/>
  <c r="P696" i="23"/>
  <c r="C696" i="23"/>
  <c r="K696" i="23"/>
  <c r="O680" i="23"/>
  <c r="N680" i="23"/>
  <c r="M680" i="23"/>
  <c r="L680" i="23"/>
  <c r="K680" i="23"/>
  <c r="J680" i="23"/>
  <c r="I680" i="23"/>
  <c r="H680" i="23"/>
  <c r="F680" i="23"/>
  <c r="D680" i="23"/>
  <c r="Q680" i="23"/>
  <c r="N589" i="23"/>
  <c r="M589" i="23"/>
  <c r="L589" i="23"/>
  <c r="G589" i="23"/>
  <c r="J589" i="23"/>
  <c r="I589" i="23"/>
  <c r="H589" i="23"/>
  <c r="C589" i="23"/>
  <c r="E589" i="23"/>
  <c r="O589" i="23"/>
  <c r="P589" i="23"/>
  <c r="N573" i="23"/>
  <c r="M573" i="23"/>
  <c r="L573" i="23"/>
  <c r="G573" i="23"/>
  <c r="J573" i="23"/>
  <c r="I573" i="23"/>
  <c r="H573" i="23"/>
  <c r="C573" i="23"/>
  <c r="E573" i="23"/>
  <c r="O573" i="23"/>
  <c r="P573" i="23"/>
  <c r="N557" i="23"/>
  <c r="M557" i="23"/>
  <c r="L557" i="23"/>
  <c r="G557" i="23"/>
  <c r="J557" i="23"/>
  <c r="I557" i="23"/>
  <c r="H557" i="23"/>
  <c r="C557" i="23"/>
  <c r="E557" i="23"/>
  <c r="O557" i="23"/>
  <c r="P557" i="23"/>
  <c r="N541" i="23"/>
  <c r="M541" i="23"/>
  <c r="L541" i="23"/>
  <c r="G541" i="23"/>
  <c r="J541" i="23"/>
  <c r="I541" i="23"/>
  <c r="H541" i="23"/>
  <c r="C541" i="23"/>
  <c r="E541" i="23"/>
  <c r="O541" i="23"/>
  <c r="P541" i="23"/>
  <c r="Q664" i="23"/>
  <c r="P664" i="23"/>
  <c r="O664" i="23"/>
  <c r="J664" i="23"/>
  <c r="M664" i="23"/>
  <c r="L664" i="23"/>
  <c r="K664" i="23"/>
  <c r="F664" i="23"/>
  <c r="H664" i="23"/>
  <c r="N664" i="23"/>
  <c r="D664" i="23"/>
  <c r="Q648" i="23"/>
  <c r="P648" i="23"/>
  <c r="O648" i="23"/>
  <c r="J648" i="23"/>
  <c r="M648" i="23"/>
  <c r="L648" i="23"/>
  <c r="K648" i="23"/>
  <c r="F648" i="23"/>
  <c r="H648" i="23"/>
  <c r="N648" i="23"/>
  <c r="D648" i="23"/>
  <c r="Q632" i="23"/>
  <c r="P632" i="23"/>
  <c r="O632" i="23"/>
  <c r="J632" i="23"/>
  <c r="M632" i="23"/>
  <c r="L632" i="23"/>
  <c r="K632" i="23"/>
  <c r="F632" i="23"/>
  <c r="H632" i="23"/>
  <c r="N632" i="23"/>
  <c r="D632" i="23"/>
  <c r="G799" i="23"/>
  <c r="F799" i="23"/>
  <c r="D799" i="23"/>
  <c r="P799" i="23"/>
  <c r="C799" i="23"/>
  <c r="M799" i="23"/>
  <c r="I799" i="23"/>
  <c r="K799" i="23"/>
  <c r="L799" i="23"/>
  <c r="N799" i="23"/>
  <c r="H799" i="23"/>
  <c r="F783" i="23"/>
  <c r="Q783" i="23"/>
  <c r="I783" i="23"/>
  <c r="D783" i="23"/>
  <c r="M783" i="23"/>
  <c r="L783" i="23"/>
  <c r="P783" i="23"/>
  <c r="H783" i="23"/>
  <c r="E783" i="23"/>
  <c r="C783" i="23"/>
  <c r="O783" i="23"/>
  <c r="E772" i="23"/>
  <c r="M772" i="23"/>
  <c r="F772" i="23"/>
  <c r="N772" i="23"/>
  <c r="L772" i="23"/>
  <c r="I772" i="23"/>
  <c r="O772" i="23"/>
  <c r="H772" i="23"/>
  <c r="K772" i="23"/>
  <c r="G772" i="23"/>
  <c r="J772" i="23"/>
  <c r="E750" i="23"/>
  <c r="K750" i="23"/>
  <c r="D750" i="23"/>
  <c r="I750" i="23"/>
  <c r="F750" i="23"/>
  <c r="C750" i="23"/>
  <c r="L750" i="23"/>
  <c r="O750" i="23"/>
  <c r="N750" i="23"/>
  <c r="M750" i="23"/>
  <c r="H750" i="23"/>
  <c r="G750" i="23"/>
  <c r="E734" i="23"/>
  <c r="K734" i="23"/>
  <c r="D734" i="23"/>
  <c r="L734" i="23"/>
  <c r="O734" i="23"/>
  <c r="N734" i="23"/>
  <c r="Q734" i="23"/>
  <c r="G734" i="23"/>
  <c r="J734" i="23"/>
  <c r="M734" i="23"/>
  <c r="H734" i="23"/>
  <c r="I734" i="23"/>
  <c r="C734" i="23"/>
  <c r="C719" i="23"/>
  <c r="Q719" i="23"/>
  <c r="D719" i="23"/>
  <c r="O719" i="23"/>
  <c r="J719" i="23"/>
  <c r="E719" i="23"/>
  <c r="K719" i="23"/>
  <c r="F719" i="23"/>
  <c r="P719" i="23"/>
  <c r="I719" i="23"/>
  <c r="G719" i="23"/>
  <c r="L719" i="23"/>
  <c r="E703" i="23"/>
  <c r="K703" i="23"/>
  <c r="D703" i="23"/>
  <c r="M703" i="23"/>
  <c r="P703" i="23"/>
  <c r="H703" i="23"/>
  <c r="I703" i="23"/>
  <c r="F703" i="23"/>
  <c r="C703" i="23"/>
  <c r="G703" i="23"/>
  <c r="O703" i="23"/>
  <c r="C687" i="23"/>
  <c r="Q687" i="23"/>
  <c r="P687" i="23"/>
  <c r="G687" i="23"/>
  <c r="M687" i="23"/>
  <c r="H687" i="23"/>
  <c r="N687" i="23"/>
  <c r="I687" i="23"/>
  <c r="D687" i="23"/>
  <c r="K687" i="23"/>
  <c r="L687" i="23"/>
  <c r="J687" i="23"/>
  <c r="Q596" i="23"/>
  <c r="P596" i="23"/>
  <c r="K596" i="23"/>
  <c r="M596" i="23"/>
  <c r="H596" i="23"/>
  <c r="O596" i="23"/>
  <c r="N596" i="23"/>
  <c r="I596" i="23"/>
  <c r="D596" i="23"/>
  <c r="J596" i="23"/>
  <c r="G596" i="23"/>
  <c r="F596" i="23"/>
  <c r="C596" i="23"/>
  <c r="Q580" i="23"/>
  <c r="P580" i="23"/>
  <c r="K580" i="23"/>
  <c r="N580" i="23"/>
  <c r="I580" i="23"/>
  <c r="D580" i="23"/>
  <c r="J580" i="23"/>
  <c r="E580" i="23"/>
  <c r="G580" i="23"/>
  <c r="H580" i="23"/>
  <c r="F580" i="23"/>
  <c r="C580" i="23"/>
  <c r="F564" i="23"/>
  <c r="E564" i="23"/>
  <c r="D564" i="23"/>
  <c r="O564" i="23"/>
  <c r="Q564" i="23"/>
  <c r="P564" i="23"/>
  <c r="K564" i="23"/>
  <c r="J564" i="23"/>
  <c r="H564" i="23"/>
  <c r="M564" i="23"/>
  <c r="G564" i="23"/>
  <c r="N564" i="23"/>
  <c r="I564" i="23"/>
  <c r="F548" i="23"/>
  <c r="E548" i="23"/>
  <c r="D548" i="23"/>
  <c r="O548" i="23"/>
  <c r="Q548" i="23"/>
  <c r="P548" i="23"/>
  <c r="K548" i="23"/>
  <c r="M548" i="23"/>
  <c r="G548" i="23"/>
  <c r="I548" i="23"/>
  <c r="C548" i="23"/>
  <c r="J548" i="23"/>
  <c r="L548" i="23"/>
  <c r="G671" i="23"/>
  <c r="I671" i="23"/>
  <c r="N671" i="23"/>
  <c r="J671" i="23"/>
  <c r="C671" i="23"/>
  <c r="E671" i="23"/>
  <c r="F671" i="23"/>
  <c r="M671" i="23"/>
  <c r="D671" i="23"/>
  <c r="O671" i="23"/>
  <c r="P671" i="23"/>
  <c r="H671" i="23"/>
  <c r="L671" i="23"/>
  <c r="I655" i="23"/>
  <c r="H655" i="23"/>
  <c r="G655" i="23"/>
  <c r="N655" i="23"/>
  <c r="E655" i="23"/>
  <c r="D655" i="23"/>
  <c r="C655" i="23"/>
  <c r="Q655" i="23"/>
  <c r="O655" i="23"/>
  <c r="M655" i="23"/>
  <c r="K655" i="23"/>
  <c r="F655" i="23"/>
  <c r="P655" i="23"/>
  <c r="I639" i="23"/>
  <c r="H639" i="23"/>
  <c r="Q639" i="23"/>
  <c r="L639" i="23"/>
  <c r="G639" i="23"/>
  <c r="N639" i="23"/>
  <c r="M639" i="23"/>
  <c r="D639" i="23"/>
  <c r="C639" i="23"/>
  <c r="K639" i="23"/>
  <c r="E639" i="23"/>
  <c r="J639" i="23"/>
  <c r="P639" i="23"/>
  <c r="I623" i="23"/>
  <c r="H623" i="23"/>
  <c r="G623" i="23"/>
  <c r="N623" i="23"/>
  <c r="Q623" i="23"/>
  <c r="L623" i="23"/>
  <c r="C623" i="23"/>
  <c r="M623" i="23"/>
  <c r="D623" i="23"/>
  <c r="J623" i="23"/>
  <c r="P623" i="23"/>
  <c r="O623" i="23"/>
  <c r="E623" i="23"/>
  <c r="K761" i="23"/>
  <c r="J761" i="23"/>
  <c r="E761" i="23"/>
  <c r="P761" i="23"/>
  <c r="G761" i="23"/>
  <c r="F761" i="23"/>
  <c r="D761" i="23"/>
  <c r="O761" i="23"/>
  <c r="H761" i="23"/>
  <c r="L761" i="23"/>
  <c r="N761" i="23"/>
  <c r="Q761" i="23"/>
  <c r="C761" i="23"/>
  <c r="E702" i="23"/>
  <c r="K702" i="23"/>
  <c r="D702" i="23"/>
  <c r="Q702" i="23"/>
  <c r="L702" i="23"/>
  <c r="F702" i="23"/>
  <c r="C702" i="23"/>
  <c r="I702" i="23"/>
  <c r="J702" i="23"/>
  <c r="G702" i="23"/>
  <c r="N702" i="23"/>
  <c r="O702" i="23"/>
  <c r="H702" i="23"/>
  <c r="M702" i="23"/>
  <c r="P702" i="23"/>
  <c r="Q563" i="23"/>
  <c r="P563" i="23"/>
  <c r="K563" i="23"/>
  <c r="N563" i="23"/>
  <c r="M563" i="23"/>
  <c r="L563" i="23"/>
  <c r="G563" i="23"/>
  <c r="E563" i="23"/>
  <c r="O563" i="23"/>
  <c r="J563" i="23"/>
  <c r="H563" i="23"/>
  <c r="F563" i="23"/>
  <c r="I563" i="23"/>
  <c r="E638" i="23"/>
  <c r="D638" i="23"/>
  <c r="C638" i="23"/>
  <c r="Q638" i="23"/>
  <c r="P638" i="23"/>
  <c r="O638" i="23"/>
  <c r="J638" i="23"/>
  <c r="I638" i="23"/>
  <c r="G638" i="23"/>
  <c r="L638" i="23"/>
  <c r="F638" i="23"/>
  <c r="K638" i="23"/>
  <c r="N638" i="23"/>
  <c r="M638" i="23"/>
  <c r="H638" i="23"/>
  <c r="E606" i="23"/>
  <c r="D606" i="23"/>
  <c r="C606" i="23"/>
  <c r="Q606" i="23"/>
  <c r="P606" i="23"/>
  <c r="O606" i="23"/>
  <c r="J606" i="23"/>
  <c r="L606" i="23"/>
  <c r="F606" i="23"/>
  <c r="H606" i="23"/>
  <c r="N606" i="23"/>
  <c r="G606" i="23"/>
  <c r="M606" i="23"/>
  <c r="I606" i="23"/>
  <c r="Q526" i="23"/>
  <c r="P526" i="23"/>
  <c r="K526" i="23"/>
  <c r="N526" i="23"/>
  <c r="M526" i="23"/>
  <c r="L526" i="23"/>
  <c r="G526" i="23"/>
  <c r="E526" i="23"/>
  <c r="O526" i="23"/>
  <c r="J526" i="23"/>
  <c r="H526" i="23"/>
  <c r="F526" i="23"/>
  <c r="I526" i="23"/>
  <c r="Q510" i="23"/>
  <c r="P510" i="23"/>
  <c r="K510" i="23"/>
  <c r="N510" i="23"/>
  <c r="M510" i="23"/>
  <c r="L510" i="23"/>
  <c r="G510" i="23"/>
  <c r="J510" i="23"/>
  <c r="H510" i="23"/>
  <c r="F510" i="23"/>
  <c r="D510" i="23"/>
  <c r="E510" i="23"/>
  <c r="C510" i="23"/>
  <c r="O510" i="23"/>
  <c r="Q494" i="23"/>
  <c r="P494" i="23"/>
  <c r="K494" i="23"/>
  <c r="N494" i="23"/>
  <c r="M494" i="23"/>
  <c r="L494" i="23"/>
  <c r="G494" i="23"/>
  <c r="F494" i="23"/>
  <c r="D494" i="23"/>
  <c r="I494" i="23"/>
  <c r="C494" i="23"/>
  <c r="H494" i="23"/>
  <c r="O494" i="23"/>
  <c r="J494" i="23"/>
  <c r="E494" i="23"/>
  <c r="Q478" i="23"/>
  <c r="P478" i="23"/>
  <c r="K478" i="23"/>
  <c r="N478" i="23"/>
  <c r="M478" i="23"/>
  <c r="L478" i="23"/>
  <c r="G478" i="23"/>
  <c r="I478" i="23"/>
  <c r="C478" i="23"/>
  <c r="E478" i="23"/>
  <c r="O478" i="23"/>
  <c r="D478" i="23"/>
  <c r="J478" i="23"/>
  <c r="F478" i="23"/>
  <c r="Q462" i="23"/>
  <c r="P462" i="23"/>
  <c r="K462" i="23"/>
  <c r="N462" i="23"/>
  <c r="M462" i="23"/>
  <c r="L462" i="23"/>
  <c r="G462" i="23"/>
  <c r="E462" i="23"/>
  <c r="O462" i="23"/>
  <c r="J462" i="23"/>
  <c r="H462" i="23"/>
  <c r="F462" i="23"/>
  <c r="I462" i="23"/>
  <c r="N446" i="23"/>
  <c r="Q446" i="23"/>
  <c r="P446" i="23"/>
  <c r="K446" i="23"/>
  <c r="M446" i="23"/>
  <c r="L446" i="23"/>
  <c r="G446" i="23"/>
  <c r="J446" i="23"/>
  <c r="H446" i="23"/>
  <c r="F446" i="23"/>
  <c r="D446" i="23"/>
  <c r="E446" i="23"/>
  <c r="C446" i="23"/>
  <c r="O446" i="23"/>
  <c r="N430" i="23"/>
  <c r="M430" i="23"/>
  <c r="L430" i="23"/>
  <c r="G430" i="23"/>
  <c r="Q430" i="23"/>
  <c r="H430" i="23"/>
  <c r="O430" i="23"/>
  <c r="I430" i="23"/>
  <c r="D430" i="23"/>
  <c r="P430" i="23"/>
  <c r="J430" i="23"/>
  <c r="K430" i="23"/>
  <c r="E430" i="23"/>
  <c r="C430" i="23"/>
  <c r="F430" i="23"/>
  <c r="O371" i="23"/>
  <c r="N371" i="23"/>
  <c r="M371" i="23"/>
  <c r="D371" i="23"/>
  <c r="C371" i="23"/>
  <c r="I371" i="23"/>
  <c r="L371" i="23"/>
  <c r="J371" i="23"/>
  <c r="E371" i="23"/>
  <c r="F371" i="23"/>
  <c r="Q371" i="23"/>
  <c r="H371" i="23"/>
  <c r="P371" i="23"/>
  <c r="O355" i="23"/>
  <c r="N355" i="23"/>
  <c r="M355" i="23"/>
  <c r="D355" i="23"/>
  <c r="C355" i="23"/>
  <c r="I355" i="23"/>
  <c r="L355" i="23"/>
  <c r="J355" i="23"/>
  <c r="E355" i="23"/>
  <c r="G355" i="23"/>
  <c r="P355" i="23"/>
  <c r="F355" i="23"/>
  <c r="H355" i="23"/>
  <c r="Q355" i="23"/>
  <c r="O339" i="23"/>
  <c r="N339" i="23"/>
  <c r="M339" i="23"/>
  <c r="D339" i="23"/>
  <c r="C339" i="23"/>
  <c r="I339" i="23"/>
  <c r="L339" i="23"/>
  <c r="J339" i="23"/>
  <c r="E339" i="23"/>
  <c r="K339" i="23"/>
  <c r="H339" i="23"/>
  <c r="G339" i="23"/>
  <c r="P339" i="23"/>
  <c r="Q339" i="23"/>
  <c r="F339" i="23"/>
  <c r="O323" i="23"/>
  <c r="N323" i="23"/>
  <c r="M323" i="23"/>
  <c r="D323" i="23"/>
  <c r="C323" i="23"/>
  <c r="I323" i="23"/>
  <c r="L323" i="23"/>
  <c r="J323" i="23"/>
  <c r="E323" i="23"/>
  <c r="Q323" i="23"/>
  <c r="K323" i="23"/>
  <c r="H323" i="23"/>
  <c r="F323" i="23"/>
  <c r="P323" i="23"/>
  <c r="O307" i="23"/>
  <c r="N307" i="23"/>
  <c r="M307" i="23"/>
  <c r="D307" i="23"/>
  <c r="C307" i="23"/>
  <c r="I307" i="23"/>
  <c r="L307" i="23"/>
  <c r="J307" i="23"/>
  <c r="E307" i="23"/>
  <c r="F307" i="23"/>
  <c r="Q307" i="23"/>
  <c r="H307" i="23"/>
  <c r="P307" i="23"/>
  <c r="K307" i="23"/>
  <c r="G307" i="23"/>
  <c r="O291" i="23"/>
  <c r="N291" i="23"/>
  <c r="M291" i="23"/>
  <c r="D291" i="23"/>
  <c r="C291" i="23"/>
  <c r="I291" i="23"/>
  <c r="L291" i="23"/>
  <c r="J291" i="23"/>
  <c r="E291" i="23"/>
  <c r="G291" i="23"/>
  <c r="P291" i="23"/>
  <c r="F291" i="23"/>
  <c r="H291" i="23"/>
  <c r="K291" i="23"/>
  <c r="O275" i="23"/>
  <c r="N275" i="23"/>
  <c r="M275" i="23"/>
  <c r="D275" i="23"/>
  <c r="C275" i="23"/>
  <c r="I275" i="23"/>
  <c r="L275" i="23"/>
  <c r="J275" i="23"/>
  <c r="E275" i="23"/>
  <c r="K275" i="23"/>
  <c r="H275" i="23"/>
  <c r="G275" i="23"/>
  <c r="P275" i="23"/>
  <c r="Q275" i="23"/>
  <c r="Q415" i="23"/>
  <c r="P415" i="23"/>
  <c r="N415" i="23"/>
  <c r="J415" i="23"/>
  <c r="E415" i="23"/>
  <c r="F415" i="23"/>
  <c r="G415" i="23"/>
  <c r="L415" i="23"/>
  <c r="K415" i="23"/>
  <c r="D415" i="23"/>
  <c r="M415" i="23"/>
  <c r="C415" i="23"/>
  <c r="H415" i="23"/>
  <c r="O415" i="23"/>
  <c r="I415" i="23"/>
  <c r="Q399" i="23"/>
  <c r="P399" i="23"/>
  <c r="N399" i="23"/>
  <c r="J399" i="23"/>
  <c r="E399" i="23"/>
  <c r="F399" i="23"/>
  <c r="G399" i="23"/>
  <c r="L399" i="23"/>
  <c r="K399" i="23"/>
  <c r="H399" i="23"/>
  <c r="D399" i="23"/>
  <c r="C399" i="23"/>
  <c r="O399" i="23"/>
  <c r="H769" i="23"/>
  <c r="G769" i="23"/>
  <c r="F769" i="23"/>
  <c r="I769" i="23"/>
  <c r="D769" i="23"/>
  <c r="C769" i="23"/>
  <c r="E769" i="23"/>
  <c r="L769" i="23"/>
  <c r="J769" i="23"/>
  <c r="O769" i="23"/>
  <c r="Q769" i="23"/>
  <c r="N769" i="23"/>
  <c r="M769" i="23"/>
  <c r="G714" i="23"/>
  <c r="F714" i="23"/>
  <c r="E714" i="23"/>
  <c r="H714" i="23"/>
  <c r="C714" i="23"/>
  <c r="Q714" i="23"/>
  <c r="D714" i="23"/>
  <c r="J714" i="23"/>
  <c r="L714" i="23"/>
  <c r="O714" i="23"/>
  <c r="M714" i="23"/>
  <c r="K714" i="23"/>
  <c r="N714" i="23"/>
  <c r="I714" i="23"/>
  <c r="P714" i="23"/>
  <c r="F575" i="23"/>
  <c r="E575" i="23"/>
  <c r="D575" i="23"/>
  <c r="O575" i="23"/>
  <c r="Q575" i="23"/>
  <c r="P575" i="23"/>
  <c r="K575" i="23"/>
  <c r="J575" i="23"/>
  <c r="H575" i="23"/>
  <c r="M575" i="23"/>
  <c r="G575" i="23"/>
  <c r="L575" i="23"/>
  <c r="C575" i="23"/>
  <c r="I650" i="23"/>
  <c r="H650" i="23"/>
  <c r="G650" i="23"/>
  <c r="N650" i="23"/>
  <c r="E650" i="23"/>
  <c r="D650" i="23"/>
  <c r="C650" i="23"/>
  <c r="L650" i="23"/>
  <c r="F650" i="23"/>
  <c r="Q650" i="23"/>
  <c r="O650" i="23"/>
  <c r="M650" i="23"/>
  <c r="P650" i="23"/>
  <c r="K650" i="23"/>
  <c r="J650" i="23"/>
  <c r="I609" i="23"/>
  <c r="H609" i="23"/>
  <c r="G609" i="23"/>
  <c r="N609" i="23"/>
  <c r="E609" i="23"/>
  <c r="D609" i="23"/>
  <c r="C609" i="23"/>
  <c r="F529" i="23"/>
  <c r="E529" i="23"/>
  <c r="D529" i="23"/>
  <c r="O529" i="23"/>
  <c r="Q529" i="23"/>
  <c r="P529" i="23"/>
  <c r="K529" i="23"/>
  <c r="F513" i="23"/>
  <c r="E513" i="23"/>
  <c r="D513" i="23"/>
  <c r="O513" i="23"/>
  <c r="Q513" i="23"/>
  <c r="P513" i="23"/>
  <c r="K513" i="23"/>
  <c r="F497" i="23"/>
  <c r="E497" i="23"/>
  <c r="D497" i="23"/>
  <c r="O497" i="23"/>
  <c r="Q497" i="23"/>
  <c r="P497" i="23"/>
  <c r="K497" i="23"/>
  <c r="F481" i="23"/>
  <c r="E481" i="23"/>
  <c r="D481" i="23"/>
  <c r="O481" i="23"/>
  <c r="Q481" i="23"/>
  <c r="P481" i="23"/>
  <c r="K481" i="23"/>
  <c r="F465" i="23"/>
  <c r="E465" i="23"/>
  <c r="D465" i="23"/>
  <c r="O465" i="23"/>
  <c r="Q465" i="23"/>
  <c r="L465" i="23"/>
  <c r="C465" i="23"/>
  <c r="M465" i="23"/>
  <c r="H465" i="23"/>
  <c r="F449" i="23"/>
  <c r="E449" i="23"/>
  <c r="D449" i="23"/>
  <c r="O449" i="23"/>
  <c r="Q449" i="23"/>
  <c r="L449" i="23"/>
  <c r="C449" i="23"/>
  <c r="M449" i="23"/>
  <c r="H449" i="23"/>
  <c r="F433" i="23"/>
  <c r="E433" i="23"/>
  <c r="D433" i="23"/>
  <c r="O433" i="23"/>
  <c r="Q433" i="23"/>
  <c r="L433" i="23"/>
  <c r="C433" i="23"/>
  <c r="M433" i="23"/>
  <c r="H433" i="23"/>
  <c r="G374" i="23"/>
  <c r="F374" i="23"/>
  <c r="E374" i="23"/>
  <c r="L374" i="23"/>
  <c r="C374" i="23"/>
  <c r="M374" i="23"/>
  <c r="P374" i="23"/>
  <c r="N374" i="23"/>
  <c r="I374" i="23"/>
  <c r="G358" i="23"/>
  <c r="F358" i="23"/>
  <c r="E358" i="23"/>
  <c r="L358" i="23"/>
  <c r="C358" i="23"/>
  <c r="M358" i="23"/>
  <c r="P358" i="23"/>
  <c r="N358" i="23"/>
  <c r="I358" i="23"/>
  <c r="G342" i="23"/>
  <c r="F342" i="23"/>
  <c r="E342" i="23"/>
  <c r="L342" i="23"/>
  <c r="C342" i="23"/>
  <c r="M342" i="23"/>
  <c r="P342" i="23"/>
  <c r="N342" i="23"/>
  <c r="I342" i="23"/>
  <c r="G326" i="23"/>
  <c r="F326" i="23"/>
  <c r="E326" i="23"/>
  <c r="L326" i="23"/>
  <c r="C326" i="23"/>
  <c r="M326" i="23"/>
  <c r="P326" i="23"/>
  <c r="N326" i="23"/>
  <c r="I326" i="23"/>
  <c r="K310" i="23"/>
  <c r="J310" i="23"/>
  <c r="I310" i="23"/>
  <c r="G310" i="23"/>
  <c r="F310" i="23"/>
  <c r="E310" i="23"/>
  <c r="L310" i="23"/>
  <c r="Q310" i="23"/>
  <c r="P310" i="23"/>
  <c r="O310" i="23"/>
  <c r="M310" i="23"/>
  <c r="K294" i="23"/>
  <c r="J294" i="23"/>
  <c r="I294" i="23"/>
  <c r="P294" i="23"/>
  <c r="G294" i="23"/>
  <c r="F294" i="23"/>
  <c r="E294" i="23"/>
  <c r="L294" i="23"/>
  <c r="Q294" i="23"/>
  <c r="O294" i="23"/>
  <c r="M294" i="23"/>
  <c r="K278" i="23"/>
  <c r="J278" i="23"/>
  <c r="I278" i="23"/>
  <c r="P278" i="23"/>
  <c r="G278" i="23"/>
  <c r="F278" i="23"/>
  <c r="E278" i="23"/>
  <c r="L278" i="23"/>
  <c r="Q278" i="23"/>
  <c r="O278" i="23"/>
  <c r="M278" i="23"/>
  <c r="M418" i="23"/>
  <c r="L418" i="23"/>
  <c r="F418" i="23"/>
  <c r="G418" i="23"/>
  <c r="I418" i="23"/>
  <c r="H418" i="23"/>
  <c r="K418" i="23"/>
  <c r="O418" i="23"/>
  <c r="D418" i="23"/>
  <c r="Q418" i="23"/>
  <c r="N418" i="23"/>
  <c r="M402" i="23"/>
  <c r="L402" i="23"/>
  <c r="F402" i="23"/>
  <c r="G402" i="23"/>
  <c r="I402" i="23"/>
  <c r="H402" i="23"/>
  <c r="K402" i="23"/>
  <c r="O402" i="23"/>
  <c r="D402" i="23"/>
  <c r="Q402" i="23"/>
  <c r="N402" i="23"/>
  <c r="H797" i="23"/>
  <c r="N797" i="23"/>
  <c r="E781" i="23"/>
  <c r="H781" i="23"/>
  <c r="K779" i="23"/>
  <c r="P779" i="23"/>
  <c r="N748" i="23"/>
  <c r="L748" i="23"/>
  <c r="N732" i="23"/>
  <c r="L732" i="23"/>
  <c r="P717" i="23"/>
  <c r="N717" i="23"/>
  <c r="N701" i="23"/>
  <c r="L701" i="23"/>
  <c r="L685" i="23"/>
  <c r="N685" i="23"/>
  <c r="G594" i="23"/>
  <c r="M594" i="23"/>
  <c r="G578" i="23"/>
  <c r="M578" i="23"/>
  <c r="G562" i="23"/>
  <c r="M562" i="23"/>
  <c r="G546" i="23"/>
  <c r="M546" i="23"/>
  <c r="J669" i="23"/>
  <c r="P669" i="23"/>
  <c r="J653" i="23"/>
  <c r="P653" i="23"/>
  <c r="J637" i="23"/>
  <c r="P637" i="23"/>
  <c r="J621" i="23"/>
  <c r="P621" i="23"/>
  <c r="O609" i="23"/>
  <c r="Q609" i="23"/>
  <c r="H529" i="23"/>
  <c r="J529" i="23"/>
  <c r="G513" i="23"/>
  <c r="M513" i="23"/>
  <c r="C497" i="23"/>
  <c r="I497" i="23"/>
  <c r="L481" i="23"/>
  <c r="N481" i="23"/>
  <c r="P465" i="23"/>
  <c r="I449" i="23"/>
  <c r="G433" i="23"/>
  <c r="J433" i="23"/>
  <c r="H374" i="23"/>
  <c r="O374" i="23"/>
  <c r="Q358" i="23"/>
  <c r="J342" i="23"/>
  <c r="D326" i="23"/>
  <c r="K326" i="23"/>
  <c r="H310" i="23"/>
  <c r="D294" i="23"/>
  <c r="C278" i="23"/>
  <c r="P418" i="23"/>
  <c r="C402" i="23"/>
  <c r="D792" i="23"/>
  <c r="E767" i="23"/>
  <c r="I759" i="23"/>
  <c r="E743" i="23"/>
  <c r="J727" i="23"/>
  <c r="D712" i="23"/>
  <c r="I696" i="23"/>
  <c r="C680" i="23"/>
  <c r="D589" i="23"/>
  <c r="K573" i="23"/>
  <c r="F557" i="23"/>
  <c r="Q541" i="23"/>
  <c r="G664" i="23"/>
  <c r="C648" i="23"/>
  <c r="I632" i="23"/>
  <c r="Q799" i="23"/>
  <c r="N783" i="23"/>
  <c r="P772" i="23"/>
  <c r="P750" i="23"/>
  <c r="P734" i="23"/>
  <c r="N719" i="23"/>
  <c r="L703" i="23"/>
  <c r="F687" i="23"/>
  <c r="E596" i="23"/>
  <c r="M580" i="23"/>
  <c r="Q671" i="23"/>
  <c r="L655" i="23"/>
  <c r="K769" i="23"/>
  <c r="M761" i="23"/>
  <c r="I575" i="23"/>
  <c r="C563" i="23"/>
  <c r="D526" i="23"/>
  <c r="D462" i="23"/>
  <c r="K355" i="23"/>
  <c r="F275" i="23"/>
  <c r="M399" i="23"/>
  <c r="E797" i="23"/>
  <c r="O797" i="23"/>
  <c r="G781" i="23"/>
  <c r="N781" i="23"/>
  <c r="O779" i="23"/>
  <c r="Q779" i="23"/>
  <c r="F748" i="23"/>
  <c r="Q748" i="23"/>
  <c r="F732" i="23"/>
  <c r="Q732" i="23"/>
  <c r="M717" i="23"/>
  <c r="O717" i="23"/>
  <c r="F701" i="23"/>
  <c r="Q701" i="23"/>
  <c r="M685" i="23"/>
  <c r="O685" i="23"/>
  <c r="L594" i="23"/>
  <c r="N594" i="23"/>
  <c r="L578" i="23"/>
  <c r="N578" i="23"/>
  <c r="L562" i="23"/>
  <c r="N562" i="23"/>
  <c r="L546" i="23"/>
  <c r="N546" i="23"/>
  <c r="O669" i="23"/>
  <c r="Q669" i="23"/>
  <c r="O653" i="23"/>
  <c r="Q653" i="23"/>
  <c r="O637" i="23"/>
  <c r="Q637" i="23"/>
  <c r="O621" i="23"/>
  <c r="Q621" i="23"/>
  <c r="J609" i="23"/>
  <c r="P609" i="23"/>
  <c r="C529" i="23"/>
  <c r="I529" i="23"/>
  <c r="L513" i="23"/>
  <c r="N513" i="23"/>
  <c r="H497" i="23"/>
  <c r="J497" i="23"/>
  <c r="G481" i="23"/>
  <c r="M481" i="23"/>
  <c r="G465" i="23"/>
  <c r="J465" i="23"/>
  <c r="K449" i="23"/>
  <c r="N449" i="23"/>
  <c r="P433" i="23"/>
  <c r="J374" i="23"/>
  <c r="D358" i="23"/>
  <c r="K358" i="23"/>
  <c r="H342" i="23"/>
  <c r="O342" i="23"/>
  <c r="Q326" i="23"/>
  <c r="C310" i="23"/>
  <c r="N294" i="23"/>
  <c r="H278" i="23"/>
  <c r="J418" i="23"/>
  <c r="E402" i="23"/>
  <c r="G792" i="23"/>
  <c r="D767" i="23"/>
  <c r="J759" i="23"/>
  <c r="D743" i="23"/>
  <c r="I727" i="23"/>
  <c r="C712" i="23"/>
  <c r="J696" i="23"/>
  <c r="P680" i="23"/>
  <c r="F589" i="23"/>
  <c r="Q573" i="23"/>
  <c r="D557" i="23"/>
  <c r="K541" i="23"/>
  <c r="I664" i="23"/>
  <c r="E648" i="23"/>
  <c r="G632" i="23"/>
  <c r="J799" i="23"/>
  <c r="G783" i="23"/>
  <c r="C772" i="23"/>
  <c r="H719" i="23"/>
  <c r="N703" i="23"/>
  <c r="O580" i="23"/>
  <c r="C564" i="23"/>
  <c r="N548" i="23"/>
  <c r="F639" i="23"/>
  <c r="K623" i="23"/>
  <c r="I510" i="23"/>
  <c r="I446" i="23"/>
  <c r="K371" i="23"/>
  <c r="Q291" i="23"/>
  <c r="F438" i="23"/>
  <c r="E438" i="23"/>
  <c r="D438" i="23"/>
  <c r="O438" i="23"/>
  <c r="G379" i="23"/>
  <c r="F379" i="23"/>
  <c r="E379" i="23"/>
  <c r="L379" i="23"/>
  <c r="G363" i="23"/>
  <c r="F363" i="23"/>
  <c r="E363" i="23"/>
  <c r="L363" i="23"/>
  <c r="G347" i="23"/>
  <c r="F347" i="23"/>
  <c r="E347" i="23"/>
  <c r="L347" i="23"/>
  <c r="G331" i="23"/>
  <c r="F331" i="23"/>
  <c r="E331" i="23"/>
  <c r="L331" i="23"/>
  <c r="G315" i="23"/>
  <c r="F315" i="23"/>
  <c r="E315" i="23"/>
  <c r="L315" i="23"/>
  <c r="G299" i="23"/>
  <c r="F299" i="23"/>
  <c r="E299" i="23"/>
  <c r="L299" i="23"/>
  <c r="G283" i="23"/>
  <c r="F283" i="23"/>
  <c r="E283" i="23"/>
  <c r="L283" i="23"/>
  <c r="I423" i="23"/>
  <c r="H423" i="23"/>
  <c r="K423" i="23"/>
  <c r="G423" i="23"/>
  <c r="I407" i="23"/>
  <c r="H407" i="23"/>
  <c r="K407" i="23"/>
  <c r="G407" i="23"/>
  <c r="H391" i="23"/>
  <c r="E391" i="23"/>
  <c r="M391" i="23"/>
  <c r="F391" i="23"/>
  <c r="E165" i="20" l="1"/>
  <c r="H165" i="20"/>
  <c r="E42" i="20"/>
  <c r="H42" i="20"/>
  <c r="E156" i="20"/>
  <c r="H156" i="20"/>
  <c r="E130" i="20"/>
  <c r="H130" i="20"/>
  <c r="E155" i="20"/>
  <c r="H155" i="20"/>
  <c r="E44" i="20"/>
  <c r="H44" i="20"/>
  <c r="E161" i="20"/>
  <c r="H161" i="20"/>
  <c r="E54" i="20"/>
  <c r="H54" i="20"/>
  <c r="E159" i="20"/>
  <c r="H159" i="20"/>
  <c r="E79" i="20"/>
  <c r="H79" i="20"/>
  <c r="E62" i="20"/>
  <c r="H62" i="20"/>
  <c r="E69" i="20"/>
  <c r="H69" i="20"/>
  <c r="E162" i="20"/>
  <c r="H162" i="20"/>
  <c r="E75" i="20"/>
  <c r="H75" i="20"/>
  <c r="E150" i="20"/>
  <c r="H150" i="20"/>
  <c r="E116" i="20"/>
  <c r="H116" i="20"/>
  <c r="E93" i="20"/>
  <c r="H93" i="20"/>
  <c r="E118" i="20"/>
  <c r="H118" i="20"/>
  <c r="E76" i="20"/>
  <c r="H76" i="20"/>
  <c r="E66" i="20"/>
  <c r="H66" i="20"/>
  <c r="E105" i="20"/>
  <c r="H105" i="20"/>
  <c r="E91" i="20"/>
  <c r="H91" i="20"/>
  <c r="E50" i="20"/>
  <c r="H50" i="20"/>
  <c r="E133" i="20"/>
  <c r="H133" i="20"/>
  <c r="E49" i="20"/>
  <c r="H49" i="20"/>
  <c r="E58" i="20"/>
  <c r="H58" i="20"/>
  <c r="E53" i="20"/>
  <c r="H53" i="20"/>
  <c r="E117" i="20"/>
  <c r="H117" i="20"/>
  <c r="E123" i="20"/>
  <c r="H123" i="20"/>
  <c r="E65" i="20"/>
  <c r="H65" i="20"/>
  <c r="E153" i="20"/>
  <c r="H153" i="20"/>
  <c r="E89" i="20"/>
  <c r="H89" i="20"/>
  <c r="E47" i="20"/>
  <c r="H47" i="20"/>
  <c r="E135" i="20"/>
  <c r="H135" i="20"/>
  <c r="E170" i="20"/>
  <c r="H170" i="20"/>
  <c r="E122" i="20"/>
  <c r="H122" i="20"/>
  <c r="E83" i="20"/>
  <c r="H83" i="20"/>
  <c r="E100" i="20"/>
  <c r="H100" i="20"/>
  <c r="E104" i="20"/>
  <c r="H104" i="20"/>
  <c r="E56" i="20"/>
  <c r="H56" i="20"/>
  <c r="E81" i="20"/>
  <c r="H81" i="20"/>
  <c r="E48" i="20"/>
  <c r="H48" i="20"/>
  <c r="E67" i="20"/>
  <c r="H67" i="20"/>
  <c r="E160" i="20"/>
  <c r="H160" i="20"/>
  <c r="E99" i="20"/>
  <c r="H99" i="20"/>
  <c r="E124" i="20"/>
  <c r="H124" i="20"/>
  <c r="E166" i="20"/>
  <c r="H166" i="20"/>
  <c r="E108" i="20"/>
  <c r="H108" i="20"/>
  <c r="E98" i="20"/>
  <c r="H98" i="20"/>
  <c r="E173" i="20"/>
  <c r="H173" i="20"/>
  <c r="E95" i="20"/>
  <c r="H95" i="20"/>
  <c r="E148" i="20"/>
  <c r="H148" i="20"/>
  <c r="E61" i="20"/>
  <c r="H61" i="20"/>
  <c r="E171" i="20"/>
  <c r="H171" i="20"/>
  <c r="E157" i="20"/>
  <c r="H157" i="20"/>
  <c r="E73" i="20"/>
  <c r="H73" i="20"/>
  <c r="E138" i="20"/>
  <c r="H138" i="20"/>
  <c r="E137" i="20"/>
  <c r="H137" i="20"/>
  <c r="E43" i="20"/>
  <c r="H43" i="20"/>
  <c r="E102" i="20"/>
  <c r="H102" i="20"/>
  <c r="E74" i="20"/>
  <c r="H74" i="20"/>
  <c r="E143" i="20"/>
  <c r="H143" i="20"/>
  <c r="E149" i="20"/>
  <c r="H149" i="20"/>
  <c r="E59" i="20"/>
  <c r="H59" i="20"/>
  <c r="E169" i="20"/>
  <c r="H169" i="20"/>
  <c r="E132" i="20"/>
  <c r="H132" i="20"/>
  <c r="E63" i="20"/>
  <c r="H63" i="20"/>
  <c r="E82" i="20"/>
  <c r="H82" i="20"/>
  <c r="E60" i="20"/>
  <c r="H60" i="20"/>
  <c r="E112" i="20"/>
  <c r="H112" i="20"/>
  <c r="E106" i="20"/>
  <c r="H106" i="20"/>
  <c r="E164" i="20"/>
  <c r="H164" i="20"/>
  <c r="E45" i="20"/>
  <c r="H45" i="20"/>
  <c r="E141" i="20"/>
  <c r="H141" i="20"/>
  <c r="E51" i="20"/>
  <c r="H51" i="20"/>
  <c r="E147" i="20"/>
  <c r="H147" i="20"/>
  <c r="E121" i="20"/>
  <c r="H121" i="20"/>
  <c r="E80" i="20"/>
  <c r="H80" i="20"/>
  <c r="E68" i="20"/>
  <c r="H68" i="20"/>
  <c r="E120" i="20"/>
  <c r="H120" i="20"/>
  <c r="E126" i="20"/>
  <c r="H126" i="20"/>
  <c r="E152" i="20"/>
  <c r="H152" i="20"/>
  <c r="E140" i="20"/>
  <c r="H140" i="20"/>
  <c r="E86" i="20"/>
  <c r="H86" i="20"/>
  <c r="E64" i="20"/>
  <c r="H64" i="20"/>
  <c r="E111" i="20"/>
  <c r="H111" i="20"/>
  <c r="E110" i="20"/>
  <c r="H110" i="20"/>
  <c r="E144" i="20"/>
  <c r="H144" i="20"/>
  <c r="E96" i="20"/>
  <c r="H96" i="20"/>
  <c r="E72" i="20"/>
  <c r="H72" i="20"/>
  <c r="E109" i="20"/>
  <c r="H109" i="20"/>
  <c r="E146" i="20"/>
  <c r="H146" i="20"/>
  <c r="E136" i="20"/>
  <c r="H136" i="20"/>
  <c r="E97" i="20"/>
  <c r="H97" i="20"/>
  <c r="E129" i="20"/>
  <c r="H129" i="20"/>
  <c r="E101" i="20"/>
  <c r="H101" i="20"/>
  <c r="E168" i="20"/>
  <c r="H168" i="20"/>
  <c r="E107" i="20"/>
  <c r="H107" i="20"/>
  <c r="E151" i="20"/>
  <c r="H151" i="20"/>
  <c r="E119" i="20"/>
  <c r="H119" i="20"/>
  <c r="E125" i="20"/>
  <c r="H125" i="20"/>
  <c r="E131" i="20"/>
  <c r="H131" i="20"/>
  <c r="E88" i="20"/>
  <c r="H88" i="20"/>
  <c r="E142" i="20"/>
  <c r="H142" i="20"/>
  <c r="E94" i="20"/>
  <c r="H94" i="20"/>
  <c r="E18" i="20"/>
  <c r="H18" i="20"/>
  <c r="E52" i="20"/>
  <c r="H52" i="20"/>
  <c r="E92" i="20"/>
  <c r="H92" i="20"/>
  <c r="E139" i="20"/>
  <c r="H139" i="20"/>
  <c r="E114" i="20"/>
  <c r="H114" i="20"/>
  <c r="E71" i="20"/>
  <c r="H71" i="20"/>
  <c r="E172" i="20"/>
  <c r="H172" i="20"/>
  <c r="E85" i="20"/>
  <c r="H85" i="20"/>
  <c r="E163" i="20"/>
  <c r="H163" i="20"/>
  <c r="E154" i="20"/>
  <c r="H154" i="20"/>
  <c r="E167" i="20"/>
  <c r="H167" i="20"/>
  <c r="E78" i="20"/>
  <c r="H78" i="20"/>
  <c r="E134" i="20"/>
  <c r="H134" i="20"/>
  <c r="E174" i="20"/>
  <c r="H174" i="20"/>
  <c r="E87" i="20"/>
  <c r="H87" i="20"/>
  <c r="E90" i="20"/>
  <c r="H90" i="20"/>
  <c r="E113" i="20"/>
  <c r="H113" i="20"/>
  <c r="E103" i="20"/>
  <c r="H103" i="20"/>
  <c r="E77" i="20"/>
  <c r="H77" i="20"/>
  <c r="E158" i="20"/>
  <c r="H158" i="20"/>
  <c r="E115" i="20"/>
  <c r="H115" i="20"/>
  <c r="E57" i="20"/>
  <c r="H57" i="20"/>
  <c r="E46" i="20"/>
  <c r="H46" i="20"/>
  <c r="E84" i="20"/>
  <c r="H84" i="20"/>
  <c r="E145" i="20"/>
  <c r="H145" i="20"/>
  <c r="E55" i="20"/>
  <c r="H55" i="20"/>
  <c r="E70" i="20"/>
  <c r="H70" i="20"/>
  <c r="E127" i="20"/>
  <c r="H127" i="20"/>
  <c r="E23" i="20"/>
  <c r="H23" i="20"/>
  <c r="E128" i="20"/>
  <c r="H128" i="20"/>
  <c r="E29" i="20"/>
  <c r="E26" i="20"/>
  <c r="E24" i="20"/>
  <c r="E20" i="20"/>
  <c r="E6" i="20"/>
  <c r="E38" i="20"/>
  <c r="E25" i="20"/>
  <c r="E13" i="20"/>
  <c r="E36" i="20"/>
  <c r="E40" i="20"/>
  <c r="E3" i="20"/>
  <c r="E16" i="20"/>
  <c r="E15" i="20"/>
  <c r="E33" i="20"/>
  <c r="E34" i="20"/>
  <c r="E32" i="20"/>
  <c r="E22" i="20"/>
  <c r="E31" i="20"/>
  <c r="E17" i="20"/>
  <c r="H341" i="20"/>
  <c r="G341" i="20"/>
  <c r="G257" i="20"/>
  <c r="H257" i="20"/>
  <c r="G244" i="20"/>
  <c r="H244" i="20"/>
  <c r="G119" i="20"/>
  <c r="G29" i="20"/>
  <c r="H347" i="20"/>
  <c r="G347" i="20"/>
  <c r="G263" i="20"/>
  <c r="H263" i="20"/>
  <c r="G260" i="20"/>
  <c r="H260" i="20"/>
  <c r="G125" i="20"/>
  <c r="G118" i="20"/>
  <c r="H358" i="20"/>
  <c r="G358" i="20"/>
  <c r="G269" i="20"/>
  <c r="H269" i="20"/>
  <c r="H318" i="20"/>
  <c r="G318" i="20"/>
  <c r="G131" i="20"/>
  <c r="G73" i="20"/>
  <c r="A73" i="20" s="1"/>
  <c r="H182" i="20"/>
  <c r="G182" i="20"/>
  <c r="G16" i="20"/>
  <c r="A16" i="20" s="1"/>
  <c r="G378" i="20"/>
  <c r="H378" i="20"/>
  <c r="G40" i="20"/>
  <c r="H275" i="20"/>
  <c r="G275" i="20"/>
  <c r="G52" i="20"/>
  <c r="A52" i="20" s="1"/>
  <c r="G86" i="20"/>
  <c r="G286" i="20"/>
  <c r="H286" i="20"/>
  <c r="G194" i="20"/>
  <c r="H194" i="20"/>
  <c r="G92" i="20"/>
  <c r="G305" i="20"/>
  <c r="H305" i="20"/>
  <c r="G272" i="20"/>
  <c r="H272" i="20"/>
  <c r="H394" i="20"/>
  <c r="G394" i="20"/>
  <c r="G102" i="20"/>
  <c r="G270" i="20"/>
  <c r="H270" i="20"/>
  <c r="G38" i="20"/>
  <c r="E12" i="20"/>
  <c r="G166" i="20"/>
  <c r="G374" i="20"/>
  <c r="H374" i="20"/>
  <c r="H296" i="20"/>
  <c r="G296" i="20"/>
  <c r="H221" i="20"/>
  <c r="G221" i="20"/>
  <c r="H204" i="20"/>
  <c r="G204" i="20"/>
  <c r="G130" i="20"/>
  <c r="H356" i="20"/>
  <c r="G356" i="20"/>
  <c r="G315" i="20"/>
  <c r="H315" i="20"/>
  <c r="H195" i="20"/>
  <c r="G195" i="20"/>
  <c r="G178" i="20"/>
  <c r="H178" i="20"/>
  <c r="G108" i="20"/>
  <c r="H396" i="20"/>
  <c r="G396" i="20"/>
  <c r="G345" i="20"/>
  <c r="H345" i="20"/>
  <c r="G261" i="20"/>
  <c r="H261" i="20"/>
  <c r="H233" i="20"/>
  <c r="G233" i="20"/>
  <c r="G216" i="20"/>
  <c r="H216" i="20"/>
  <c r="G65" i="20"/>
  <c r="A65" i="20" s="1"/>
  <c r="G153" i="20"/>
  <c r="E2" i="20"/>
  <c r="G2" i="20"/>
  <c r="G82" i="20"/>
  <c r="A82" i="20" s="1"/>
  <c r="G191" i="20"/>
  <c r="H191" i="20"/>
  <c r="G144" i="20"/>
  <c r="G264" i="20"/>
  <c r="H264" i="20"/>
  <c r="G32" i="20"/>
  <c r="A32" i="20" s="1"/>
  <c r="G222" i="20"/>
  <c r="H222" i="20"/>
  <c r="H239" i="20"/>
  <c r="G239" i="20"/>
  <c r="H325" i="20"/>
  <c r="G325" i="20"/>
  <c r="H256" i="20"/>
  <c r="G256" i="20"/>
  <c r="H228" i="20"/>
  <c r="G228" i="20"/>
  <c r="H399" i="20"/>
  <c r="G399" i="20"/>
  <c r="G294" i="20"/>
  <c r="H294" i="20"/>
  <c r="H219" i="20"/>
  <c r="G219" i="20"/>
  <c r="H202" i="20"/>
  <c r="G202" i="20"/>
  <c r="G122" i="20"/>
  <c r="G382" i="20"/>
  <c r="H382" i="20"/>
  <c r="H300" i="20"/>
  <c r="G300" i="20"/>
  <c r="H225" i="20"/>
  <c r="G225" i="20"/>
  <c r="H208" i="20"/>
  <c r="G208" i="20"/>
  <c r="G25" i="20"/>
  <c r="A25" i="20" s="1"/>
  <c r="G248" i="20"/>
  <c r="H248" i="20"/>
  <c r="G31" i="20"/>
  <c r="G20" i="20"/>
  <c r="A20" i="20" s="1"/>
  <c r="G54" i="20"/>
  <c r="A54" i="20" s="1"/>
  <c r="G145" i="20"/>
  <c r="G3" i="20"/>
  <c r="A3" i="20" s="1"/>
  <c r="G104" i="20"/>
  <c r="G7" i="20"/>
  <c r="H290" i="20"/>
  <c r="G290" i="20"/>
  <c r="G62" i="20"/>
  <c r="A62" i="20" s="1"/>
  <c r="G120" i="20"/>
  <c r="G280" i="20"/>
  <c r="H280" i="20"/>
  <c r="H205" i="20"/>
  <c r="G205" i="20"/>
  <c r="H188" i="20"/>
  <c r="G188" i="20"/>
  <c r="G37" i="20"/>
  <c r="G324" i="20"/>
  <c r="H324" i="20"/>
  <c r="G179" i="20"/>
  <c r="H179" i="20"/>
  <c r="G75" i="20"/>
  <c r="A75" i="20" s="1"/>
  <c r="H330" i="20"/>
  <c r="G330" i="20"/>
  <c r="G168" i="20"/>
  <c r="G107" i="20"/>
  <c r="G81" i="20"/>
  <c r="A81" i="20" s="1"/>
  <c r="G306" i="20"/>
  <c r="H306" i="20"/>
  <c r="G13" i="20"/>
  <c r="A13" i="20" s="1"/>
  <c r="H282" i="20"/>
  <c r="G282" i="20"/>
  <c r="H370" i="20"/>
  <c r="G370" i="20"/>
  <c r="H388" i="20"/>
  <c r="G388" i="20"/>
  <c r="G304" i="20"/>
  <c r="H304" i="20"/>
  <c r="G229" i="20"/>
  <c r="H229" i="20"/>
  <c r="H212" i="20"/>
  <c r="G212" i="20"/>
  <c r="H262" i="20"/>
  <c r="G262" i="20"/>
  <c r="G61" i="20"/>
  <c r="A61" i="20" s="1"/>
  <c r="G400" i="20"/>
  <c r="H400" i="20"/>
  <c r="H310" i="20"/>
  <c r="G310" i="20"/>
  <c r="H235" i="20"/>
  <c r="G235" i="20"/>
  <c r="G218" i="20"/>
  <c r="H218" i="20"/>
  <c r="G140" i="20"/>
  <c r="E35" i="20"/>
  <c r="H381" i="20"/>
  <c r="G381" i="20"/>
  <c r="H316" i="20"/>
  <c r="G316" i="20"/>
  <c r="G241" i="20"/>
  <c r="H241" i="20"/>
  <c r="G224" i="20"/>
  <c r="H224" i="20"/>
  <c r="G88" i="20"/>
  <c r="G142" i="20"/>
  <c r="H364" i="20"/>
  <c r="G364" i="20"/>
  <c r="G76" i="20"/>
  <c r="A76" i="20" s="1"/>
  <c r="G298" i="20"/>
  <c r="H298" i="20"/>
  <c r="G9" i="20"/>
  <c r="E10" i="20"/>
  <c r="H207" i="20"/>
  <c r="G207" i="20"/>
  <c r="H250" i="20"/>
  <c r="G250" i="20"/>
  <c r="G15" i="20"/>
  <c r="A15" i="20" s="1"/>
  <c r="G314" i="20"/>
  <c r="H314" i="20"/>
  <c r="H271" i="20"/>
  <c r="G271" i="20"/>
  <c r="G133" i="20"/>
  <c r="H397" i="20"/>
  <c r="G397" i="20"/>
  <c r="H185" i="20"/>
  <c r="G185" i="20"/>
  <c r="G114" i="20"/>
  <c r="H231" i="20"/>
  <c r="G231" i="20"/>
  <c r="H335" i="20"/>
  <c r="G335" i="20"/>
  <c r="H391" i="20"/>
  <c r="G391" i="20"/>
  <c r="H309" i="20"/>
  <c r="G309" i="20"/>
  <c r="G189" i="20"/>
  <c r="H189" i="20"/>
  <c r="G172" i="20"/>
  <c r="G21" i="20"/>
  <c r="G340" i="20"/>
  <c r="H340" i="20"/>
  <c r="H283" i="20"/>
  <c r="G283" i="20"/>
  <c r="G163" i="20"/>
  <c r="G149" i="20"/>
  <c r="H398" i="20"/>
  <c r="G398" i="20"/>
  <c r="H308" i="20"/>
  <c r="G308" i="20"/>
  <c r="H201" i="20"/>
  <c r="G201" i="20"/>
  <c r="H184" i="20"/>
  <c r="G184" i="20"/>
  <c r="H254" i="20"/>
  <c r="G254" i="20"/>
  <c r="G132" i="20"/>
  <c r="G344" i="20"/>
  <c r="H344" i="20"/>
  <c r="E28" i="20"/>
  <c r="G28" i="20"/>
  <c r="H379" i="20"/>
  <c r="G379" i="20"/>
  <c r="G134" i="20"/>
  <c r="G174" i="20"/>
  <c r="G34" i="20"/>
  <c r="A34" i="20" s="1"/>
  <c r="G96" i="20"/>
  <c r="G87" i="20"/>
  <c r="G230" i="20"/>
  <c r="H230" i="20"/>
  <c r="G90" i="20"/>
  <c r="G245" i="20"/>
  <c r="H245" i="20"/>
  <c r="G113" i="20"/>
  <c r="E39" i="20"/>
  <c r="H389" i="20"/>
  <c r="G389" i="20"/>
  <c r="H288" i="20"/>
  <c r="G288" i="20"/>
  <c r="H213" i="20"/>
  <c r="G213" i="20"/>
  <c r="G196" i="20"/>
  <c r="H196" i="20"/>
  <c r="G45" i="20"/>
  <c r="A45" i="20" s="1"/>
  <c r="H375" i="20"/>
  <c r="G375" i="20"/>
  <c r="G307" i="20"/>
  <c r="H307" i="20"/>
  <c r="G187" i="20"/>
  <c r="H187" i="20"/>
  <c r="G170" i="20"/>
  <c r="G19" i="20"/>
  <c r="H352" i="20"/>
  <c r="G352" i="20"/>
  <c r="H313" i="20"/>
  <c r="G313" i="20"/>
  <c r="H193" i="20"/>
  <c r="G193" i="20"/>
  <c r="H176" i="20"/>
  <c r="G176" i="20"/>
  <c r="G57" i="20"/>
  <c r="A57" i="20" s="1"/>
  <c r="H392" i="20"/>
  <c r="G392" i="20"/>
  <c r="G121" i="20"/>
  <c r="E8" i="20"/>
  <c r="G8" i="20"/>
  <c r="H336" i="20"/>
  <c r="G336" i="20"/>
  <c r="G70" i="20"/>
  <c r="E7" i="20"/>
  <c r="G136" i="20"/>
  <c r="H215" i="20"/>
  <c r="G215" i="20"/>
  <c r="G79" i="20"/>
  <c r="A79" i="20" s="1"/>
  <c r="G355" i="20"/>
  <c r="H355" i="20"/>
  <c r="H373" i="20"/>
  <c r="G373" i="20"/>
  <c r="H293" i="20"/>
  <c r="G293" i="20"/>
  <c r="G173" i="20"/>
  <c r="G278" i="20"/>
  <c r="H278" i="20"/>
  <c r="G95" i="20"/>
  <c r="G69" i="20"/>
  <c r="A69" i="20" s="1"/>
  <c r="E37" i="20"/>
  <c r="A37" i="20" s="1"/>
  <c r="G126" i="20"/>
  <c r="H323" i="20"/>
  <c r="G323" i="20"/>
  <c r="G246" i="20"/>
  <c r="H246" i="20"/>
  <c r="H226" i="20"/>
  <c r="G226" i="20"/>
  <c r="G101" i="20"/>
  <c r="H292" i="20"/>
  <c r="G292" i="20"/>
  <c r="H214" i="20"/>
  <c r="G214" i="20"/>
  <c r="G152" i="20"/>
  <c r="G23" i="20"/>
  <c r="E30" i="20"/>
  <c r="G390" i="20"/>
  <c r="H390" i="20"/>
  <c r="G360" i="20"/>
  <c r="H360" i="20"/>
  <c r="G317" i="20"/>
  <c r="H317" i="20"/>
  <c r="H197" i="20"/>
  <c r="G197" i="20"/>
  <c r="H180" i="20"/>
  <c r="G180" i="20"/>
  <c r="G116" i="20"/>
  <c r="H387" i="20"/>
  <c r="G387" i="20"/>
  <c r="G321" i="20"/>
  <c r="H321" i="20"/>
  <c r="G203" i="20"/>
  <c r="H203" i="20"/>
  <c r="H186" i="20"/>
  <c r="G186" i="20"/>
  <c r="G35" i="20"/>
  <c r="G359" i="20"/>
  <c r="H359" i="20"/>
  <c r="H284" i="20"/>
  <c r="G284" i="20"/>
  <c r="H209" i="20"/>
  <c r="G209" i="20"/>
  <c r="G192" i="20"/>
  <c r="H192" i="20"/>
  <c r="G99" i="20"/>
  <c r="G350" i="20"/>
  <c r="H350" i="20"/>
  <c r="G124" i="20"/>
  <c r="G26" i="20"/>
  <c r="G24" i="20"/>
  <c r="A24" i="20" s="1"/>
  <c r="H223" i="20"/>
  <c r="G223" i="20"/>
  <c r="G94" i="20"/>
  <c r="G18" i="20"/>
  <c r="A18" i="20" s="1"/>
  <c r="G137" i="20"/>
  <c r="G175" i="20"/>
  <c r="H175" i="20"/>
  <c r="H351" i="20"/>
  <c r="G351" i="20"/>
  <c r="G211" i="20"/>
  <c r="H211" i="20"/>
  <c r="G369" i="20"/>
  <c r="H369" i="20"/>
  <c r="G232" i="20"/>
  <c r="H232" i="20"/>
  <c r="G74" i="20"/>
  <c r="A74" i="20" s="1"/>
  <c r="H238" i="20"/>
  <c r="G238" i="20"/>
  <c r="G64" i="20"/>
  <c r="A64" i="20" s="1"/>
  <c r="G71" i="20"/>
  <c r="A71" i="20" s="1"/>
  <c r="H334" i="20"/>
  <c r="G334" i="20"/>
  <c r="G366" i="20"/>
  <c r="H366" i="20"/>
  <c r="H274" i="20"/>
  <c r="G274" i="20"/>
  <c r="G143" i="20"/>
  <c r="G111" i="20"/>
  <c r="G53" i="20"/>
  <c r="A53" i="20" s="1"/>
  <c r="E21" i="20"/>
  <c r="A21" i="20" s="1"/>
  <c r="H384" i="20"/>
  <c r="G384" i="20"/>
  <c r="H339" i="20"/>
  <c r="G339" i="20"/>
  <c r="G255" i="20"/>
  <c r="H255" i="20"/>
  <c r="G242" i="20"/>
  <c r="H242" i="20"/>
  <c r="G117" i="20"/>
  <c r="G154" i="20"/>
  <c r="G27" i="20"/>
  <c r="H368" i="20"/>
  <c r="G368" i="20"/>
  <c r="H319" i="20"/>
  <c r="G319" i="20"/>
  <c r="G169" i="20"/>
  <c r="G155" i="20"/>
  <c r="G287" i="20"/>
  <c r="H287" i="20"/>
  <c r="G78" i="20"/>
  <c r="A78" i="20" s="1"/>
  <c r="G349" i="20"/>
  <c r="H349" i="20"/>
  <c r="G14" i="20"/>
  <c r="H393" i="20"/>
  <c r="G393" i="20"/>
  <c r="G106" i="20"/>
  <c r="G377" i="20"/>
  <c r="H377" i="20"/>
  <c r="G22" i="20"/>
  <c r="A22" i="20" s="1"/>
  <c r="G354" i="20"/>
  <c r="H354" i="20"/>
  <c r="G39" i="20"/>
  <c r="G47" i="20"/>
  <c r="A47" i="20" s="1"/>
  <c r="H367" i="20"/>
  <c r="G367" i="20"/>
  <c r="H361" i="20"/>
  <c r="G361" i="20"/>
  <c r="H301" i="20"/>
  <c r="G301" i="20"/>
  <c r="H181" i="20"/>
  <c r="G181" i="20"/>
  <c r="G164" i="20"/>
  <c r="G77" i="20"/>
  <c r="A77" i="20" s="1"/>
  <c r="G158" i="20"/>
  <c r="G332" i="20"/>
  <c r="H332" i="20"/>
  <c r="G322" i="20"/>
  <c r="H322" i="20"/>
  <c r="H266" i="20"/>
  <c r="G266" i="20"/>
  <c r="G141" i="20"/>
  <c r="G109" i="20"/>
  <c r="G51" i="20"/>
  <c r="A51" i="20" s="1"/>
  <c r="G338" i="20"/>
  <c r="H338" i="20"/>
  <c r="H281" i="20"/>
  <c r="G281" i="20"/>
  <c r="G161" i="20"/>
  <c r="G147" i="20"/>
  <c r="G100" i="20"/>
  <c r="H343" i="20"/>
  <c r="G343" i="20"/>
  <c r="G80" i="20"/>
  <c r="A80" i="20" s="1"/>
  <c r="G276" i="20"/>
  <c r="H276" i="20"/>
  <c r="H279" i="20"/>
  <c r="G279" i="20"/>
  <c r="G55" i="20"/>
  <c r="A55" i="20" s="1"/>
  <c r="G56" i="20"/>
  <c r="A56" i="20" s="1"/>
  <c r="H198" i="20"/>
  <c r="G198" i="20"/>
  <c r="G267" i="20"/>
  <c r="H267" i="20"/>
  <c r="G362" i="20"/>
  <c r="H362" i="20"/>
  <c r="G265" i="20"/>
  <c r="H265" i="20"/>
  <c r="H268" i="20"/>
  <c r="G268" i="20"/>
  <c r="G127" i="20"/>
  <c r="G148" i="20"/>
  <c r="G385" i="20"/>
  <c r="H385" i="20"/>
  <c r="H299" i="20"/>
  <c r="G299" i="20"/>
  <c r="G162" i="20"/>
  <c r="G150" i="20"/>
  <c r="H277" i="20"/>
  <c r="G277" i="20"/>
  <c r="H217" i="20"/>
  <c r="G217" i="20"/>
  <c r="G376" i="20"/>
  <c r="H376" i="20"/>
  <c r="G128" i="20"/>
  <c r="G36" i="20"/>
  <c r="G30" i="20"/>
  <c r="G6" i="20"/>
  <c r="A6" i="20" s="1"/>
  <c r="H342" i="20"/>
  <c r="G342" i="20"/>
  <c r="H285" i="20"/>
  <c r="G285" i="20"/>
  <c r="G165" i="20"/>
  <c r="G151" i="20"/>
  <c r="H348" i="20"/>
  <c r="G348" i="20"/>
  <c r="H291" i="20"/>
  <c r="G291" i="20"/>
  <c r="G171" i="20"/>
  <c r="G157" i="20"/>
  <c r="G93" i="20"/>
  <c r="G67" i="20"/>
  <c r="A67" i="20" s="1"/>
  <c r="H353" i="20"/>
  <c r="G353" i="20"/>
  <c r="G297" i="20"/>
  <c r="H297" i="20"/>
  <c r="G177" i="20"/>
  <c r="H177" i="20"/>
  <c r="G160" i="20"/>
  <c r="E41" i="20"/>
  <c r="G41" i="20"/>
  <c r="G199" i="20"/>
  <c r="H199" i="20"/>
  <c r="H249" i="20"/>
  <c r="G249" i="20"/>
  <c r="G42" i="20"/>
  <c r="A42" i="20" s="1"/>
  <c r="G156" i="20"/>
  <c r="H206" i="20"/>
  <c r="G206" i="20"/>
  <c r="G138" i="20"/>
  <c r="E9" i="20"/>
  <c r="A9" i="20" s="1"/>
  <c r="G66" i="20"/>
  <c r="A66" i="20" s="1"/>
  <c r="G105" i="20"/>
  <c r="G10" i="20"/>
  <c r="G91" i="20"/>
  <c r="H328" i="20"/>
  <c r="G328" i="20"/>
  <c r="E4" i="20"/>
  <c r="G4" i="20"/>
  <c r="G50" i="20"/>
  <c r="A50" i="20" s="1"/>
  <c r="G357" i="20"/>
  <c r="H357" i="20"/>
  <c r="H243" i="20"/>
  <c r="G243" i="20"/>
  <c r="G43" i="20"/>
  <c r="A43" i="20" s="1"/>
  <c r="H329" i="20"/>
  <c r="G329" i="20"/>
  <c r="G139" i="20"/>
  <c r="G49" i="20"/>
  <c r="A49" i="20" s="1"/>
  <c r="G12" i="20"/>
  <c r="G365" i="20"/>
  <c r="H365" i="20"/>
  <c r="G58" i="20"/>
  <c r="A58" i="20" s="1"/>
  <c r="G372" i="20"/>
  <c r="H372" i="20"/>
  <c r="H333" i="20"/>
  <c r="G333" i="20"/>
  <c r="H395" i="20"/>
  <c r="G395" i="20"/>
  <c r="G236" i="20"/>
  <c r="H236" i="20"/>
  <c r="G85" i="20"/>
  <c r="A85" i="20" s="1"/>
  <c r="H386" i="20"/>
  <c r="G386" i="20"/>
  <c r="H302" i="20"/>
  <c r="G302" i="20"/>
  <c r="G227" i="20"/>
  <c r="H227" i="20"/>
  <c r="H210" i="20"/>
  <c r="G210" i="20"/>
  <c r="G59" i="20"/>
  <c r="A59" i="20" s="1"/>
  <c r="E27" i="20"/>
  <c r="A27" i="20" s="1"/>
  <c r="H346" i="20"/>
  <c r="G346" i="20"/>
  <c r="H289" i="20"/>
  <c r="G289" i="20"/>
  <c r="H252" i="20"/>
  <c r="G252" i="20"/>
  <c r="G123" i="20"/>
  <c r="G33" i="20"/>
  <c r="G110" i="20"/>
  <c r="G167" i="20"/>
  <c r="G63" i="20"/>
  <c r="A63" i="20" s="1"/>
  <c r="E11" i="20"/>
  <c r="G11" i="20"/>
  <c r="G311" i="20"/>
  <c r="H311" i="20"/>
  <c r="G89" i="20"/>
  <c r="G60" i="20"/>
  <c r="A60" i="20" s="1"/>
  <c r="E14" i="20"/>
  <c r="G112" i="20"/>
  <c r="H190" i="20"/>
  <c r="G190" i="20"/>
  <c r="H327" i="20"/>
  <c r="G327" i="20"/>
  <c r="H295" i="20"/>
  <c r="G295" i="20"/>
  <c r="H200" i="20"/>
  <c r="G200" i="20"/>
  <c r="G44" i="20"/>
  <c r="A44" i="20" s="1"/>
  <c r="G72" i="20"/>
  <c r="A72" i="20" s="1"/>
  <c r="H303" i="20"/>
  <c r="G303" i="20"/>
  <c r="H326" i="20"/>
  <c r="G326" i="20"/>
  <c r="H273" i="20"/>
  <c r="G273" i="20"/>
  <c r="H247" i="20"/>
  <c r="G247" i="20"/>
  <c r="G135" i="20"/>
  <c r="G103" i="20"/>
  <c r="G98" i="20"/>
  <c r="G401" i="20"/>
  <c r="H401" i="20"/>
  <c r="H331" i="20"/>
  <c r="G331" i="20"/>
  <c r="H320" i="20"/>
  <c r="G320" i="20"/>
  <c r="H234" i="20"/>
  <c r="G234" i="20"/>
  <c r="G83" i="20"/>
  <c r="A83" i="20" s="1"/>
  <c r="E19" i="20"/>
  <c r="H380" i="20"/>
  <c r="G380" i="20"/>
  <c r="G337" i="20"/>
  <c r="H337" i="20"/>
  <c r="G253" i="20"/>
  <c r="H253" i="20"/>
  <c r="H240" i="20"/>
  <c r="G240" i="20"/>
  <c r="G115" i="20"/>
  <c r="G146" i="20"/>
  <c r="G259" i="20"/>
  <c r="H259" i="20"/>
  <c r="G46" i="20"/>
  <c r="A46" i="20" s="1"/>
  <c r="G84" i="20"/>
  <c r="A84" i="20" s="1"/>
  <c r="G159" i="20"/>
  <c r="E5" i="20"/>
  <c r="G5" i="20"/>
  <c r="G97" i="20"/>
  <c r="H371" i="20"/>
  <c r="G371" i="20"/>
  <c r="G68" i="20"/>
  <c r="A68" i="20" s="1"/>
  <c r="G129" i="20"/>
  <c r="H312" i="20"/>
  <c r="G312" i="20"/>
  <c r="H237" i="20"/>
  <c r="G237" i="20"/>
  <c r="G220" i="20"/>
  <c r="H220" i="20"/>
  <c r="G363" i="20"/>
  <c r="H363" i="20"/>
  <c r="H383" i="20"/>
  <c r="G383" i="20"/>
  <c r="G258" i="20"/>
  <c r="H258" i="20"/>
  <c r="G17" i="20"/>
  <c r="A17" i="20" s="1"/>
  <c r="G48" i="20"/>
  <c r="A48" i="20" s="1"/>
  <c r="H251" i="20"/>
  <c r="G251" i="20"/>
  <c r="G183" i="20"/>
  <c r="H183" i="20"/>
  <c r="A70" i="20" l="1"/>
  <c r="A26" i="20"/>
  <c r="A36" i="20"/>
  <c r="A23" i="20"/>
  <c r="A7" i="20"/>
  <c r="A8" i="20"/>
  <c r="A38" i="20"/>
  <c r="A29" i="20"/>
  <c r="A5" i="20"/>
  <c r="A11" i="20"/>
  <c r="A41" i="20"/>
  <c r="A12" i="20"/>
  <c r="A31" i="20"/>
  <c r="A40" i="20"/>
  <c r="A33" i="20"/>
  <c r="A14" i="20"/>
  <c r="A28" i="20"/>
  <c r="A19" i="20"/>
  <c r="A4" i="20"/>
  <c r="A39" i="20"/>
  <c r="F26" i="42"/>
  <c r="H26" i="42" s="1"/>
  <c r="F21" i="42"/>
  <c r="H21" i="42" s="1"/>
  <c r="F23" i="42"/>
  <c r="H23" i="42" s="1"/>
  <c r="F24" i="42"/>
  <c r="H24" i="42" s="1"/>
  <c r="F22" i="42"/>
  <c r="H22" i="42" s="1"/>
  <c r="A2" i="20"/>
  <c r="F25" i="42"/>
  <c r="H25" i="42" s="1"/>
  <c r="A30" i="20"/>
  <c r="A10" i="20"/>
  <c r="A35" i="20"/>
  <c r="Q46" i="46" l="1"/>
  <c r="R49" i="46"/>
  <c r="E48" i="46"/>
  <c r="O34" i="46"/>
  <c r="P37" i="46"/>
  <c r="Q40" i="46"/>
  <c r="I34" i="46"/>
  <c r="E38" i="46"/>
  <c r="F41" i="46"/>
  <c r="G20" i="46"/>
  <c r="H23" i="46"/>
  <c r="R18" i="46"/>
  <c r="N22" i="46"/>
  <c r="O25" i="46"/>
  <c r="F49" i="46"/>
  <c r="Q38" i="46"/>
  <c r="E36" i="46"/>
  <c r="G18" i="46"/>
  <c r="I24" i="46"/>
  <c r="O23" i="46"/>
  <c r="R46" i="46"/>
  <c r="E45" i="46"/>
  <c r="F48" i="46"/>
  <c r="P34" i="46"/>
  <c r="Q37" i="46"/>
  <c r="R40" i="46"/>
  <c r="E35" i="46"/>
  <c r="F38" i="46"/>
  <c r="G41" i="46"/>
  <c r="H20" i="46"/>
  <c r="I23" i="46"/>
  <c r="N19" i="46"/>
  <c r="O22" i="46"/>
  <c r="P25" i="46"/>
  <c r="Q48" i="46"/>
  <c r="G48" i="46"/>
  <c r="R37" i="46"/>
  <c r="F35" i="46"/>
  <c r="H41" i="46"/>
  <c r="E24" i="46"/>
  <c r="P22" i="46"/>
  <c r="R48" i="46"/>
  <c r="Q39" i="46"/>
  <c r="G19" i="46"/>
  <c r="O24" i="46"/>
  <c r="G35" i="46"/>
  <c r="N48" i="46"/>
  <c r="E33" i="46"/>
  <c r="P46" i="46"/>
  <c r="O37" i="46"/>
  <c r="E41" i="46"/>
  <c r="R21" i="46"/>
  <c r="O41" i="46"/>
  <c r="R25" i="46"/>
  <c r="O20" i="46"/>
  <c r="P44" i="46"/>
  <c r="F43" i="46"/>
  <c r="H32" i="46"/>
  <c r="P30" i="46"/>
  <c r="F29" i="46"/>
  <c r="N27" i="46"/>
  <c r="R17" i="46"/>
  <c r="H16" i="46"/>
  <c r="P14" i="46"/>
  <c r="F13" i="46"/>
  <c r="N11" i="46"/>
  <c r="G43" i="46"/>
  <c r="I30" i="46"/>
  <c r="O17" i="46"/>
  <c r="G13" i="46"/>
  <c r="O44" i="46"/>
  <c r="E43" i="46"/>
  <c r="G32" i="46"/>
  <c r="O30" i="46"/>
  <c r="E29" i="46"/>
  <c r="I27" i="46"/>
  <c r="Q17" i="46"/>
  <c r="G16" i="46"/>
  <c r="O14" i="46"/>
  <c r="E13" i="46"/>
  <c r="I11" i="46"/>
  <c r="O43" i="46"/>
  <c r="O29" i="46"/>
  <c r="Q16" i="46"/>
  <c r="O11" i="46"/>
  <c r="R44" i="46"/>
  <c r="H43" i="46"/>
  <c r="R32" i="46"/>
  <c r="H31" i="46"/>
  <c r="P29" i="46"/>
  <c r="F28" i="46"/>
  <c r="N26" i="46"/>
  <c r="R16" i="46"/>
  <c r="H15" i="46"/>
  <c r="P13" i="46"/>
  <c r="F12" i="46"/>
  <c r="E44" i="46"/>
  <c r="E30" i="46"/>
  <c r="G17" i="46"/>
  <c r="I12" i="46"/>
  <c r="N30" i="43"/>
  <c r="R26" i="43"/>
  <c r="N45" i="46"/>
  <c r="O48" i="46"/>
  <c r="G46" i="46"/>
  <c r="H49" i="46"/>
  <c r="R35" i="46"/>
  <c r="N39" i="46"/>
  <c r="F33" i="46"/>
  <c r="G36" i="46"/>
  <c r="H39" i="46"/>
  <c r="I18" i="46"/>
  <c r="E22" i="46"/>
  <c r="F25" i="46"/>
  <c r="P20" i="46"/>
  <c r="Q23" i="46"/>
  <c r="E46" i="46"/>
  <c r="P35" i="46"/>
  <c r="R41" i="46"/>
  <c r="F39" i="46"/>
  <c r="H21" i="46"/>
  <c r="N20" i="46"/>
  <c r="O45" i="46"/>
  <c r="P48" i="46"/>
  <c r="H46" i="46"/>
  <c r="I49" i="46"/>
  <c r="N36" i="46"/>
  <c r="O39" i="46"/>
  <c r="G33" i="46"/>
  <c r="H36" i="46"/>
  <c r="I39" i="46"/>
  <c r="E19" i="46"/>
  <c r="F22" i="46"/>
  <c r="G25" i="46"/>
  <c r="Q20" i="46"/>
  <c r="R23" i="46"/>
  <c r="O46" i="46"/>
  <c r="F45" i="46"/>
  <c r="Q34" i="46"/>
  <c r="N41" i="46"/>
  <c r="G38" i="46"/>
  <c r="I20" i="46"/>
  <c r="O19" i="46"/>
  <c r="Q25" i="46"/>
  <c r="O33" i="46"/>
  <c r="E37" i="46"/>
  <c r="I25" i="46"/>
  <c r="H48" i="46"/>
  <c r="F24" i="46"/>
  <c r="G49" i="46"/>
  <c r="H18" i="46"/>
  <c r="I47" i="46"/>
  <c r="H34" i="46"/>
  <c r="G23" i="46"/>
  <c r="G45" i="46"/>
  <c r="E21" i="46"/>
  <c r="G39" i="46"/>
  <c r="P50" i="46"/>
  <c r="R43" i="46"/>
  <c r="H42" i="46"/>
  <c r="N31" i="46"/>
  <c r="R29" i="46"/>
  <c r="H28" i="46"/>
  <c r="P26" i="46"/>
  <c r="F17" i="46"/>
  <c r="N15" i="46"/>
  <c r="R13" i="46"/>
  <c r="H12" i="46"/>
  <c r="I50" i="46"/>
  <c r="Q32" i="46"/>
  <c r="E28" i="46"/>
  <c r="G15" i="46"/>
  <c r="O50" i="46"/>
  <c r="Q43" i="46"/>
  <c r="G42" i="46"/>
  <c r="I31" i="46"/>
  <c r="Q29" i="46"/>
  <c r="G28" i="46"/>
  <c r="O26" i="46"/>
  <c r="E17" i="46"/>
  <c r="I15" i="46"/>
  <c r="Q13" i="46"/>
  <c r="G12" i="46"/>
  <c r="Q50" i="46"/>
  <c r="P47" i="46"/>
  <c r="I48" i="46"/>
  <c r="O38" i="46"/>
  <c r="H35" i="46"/>
  <c r="E18" i="46"/>
  <c r="G24" i="46"/>
  <c r="R22" i="46"/>
  <c r="R33" i="46"/>
  <c r="H37" i="46"/>
  <c r="P18" i="46"/>
  <c r="Q47" i="46"/>
  <c r="E49" i="46"/>
  <c r="P38" i="46"/>
  <c r="I35" i="46"/>
  <c r="F18" i="46"/>
  <c r="H24" i="46"/>
  <c r="N23" i="46"/>
  <c r="P49" i="46"/>
  <c r="P39" i="46"/>
  <c r="F19" i="46"/>
  <c r="N24" i="46"/>
  <c r="I33" i="46"/>
  <c r="O47" i="46"/>
  <c r="F46" i="46"/>
  <c r="Q49" i="46"/>
  <c r="F20" i="46"/>
  <c r="H38" i="46"/>
  <c r="P23" i="46"/>
  <c r="P42" i="46"/>
  <c r="H30" i="46"/>
  <c r="F27" i="46"/>
  <c r="R15" i="46"/>
  <c r="P12" i="46"/>
  <c r="E42" i="46"/>
  <c r="I16" i="46"/>
  <c r="G44" i="46"/>
  <c r="Q31" i="46"/>
  <c r="O28" i="46"/>
  <c r="I17" i="46"/>
  <c r="G14" i="46"/>
  <c r="E11" i="46"/>
  <c r="Q30" i="46"/>
  <c r="O15" i="46"/>
  <c r="N50" i="46"/>
  <c r="P43" i="46"/>
  <c r="N32" i="46"/>
  <c r="N30" i="46"/>
  <c r="N28" i="46"/>
  <c r="F26" i="46"/>
  <c r="F16" i="46"/>
  <c r="F14" i="46"/>
  <c r="P11" i="46"/>
  <c r="I32" i="46"/>
  <c r="I26" i="46"/>
  <c r="G11" i="46"/>
  <c r="P28" i="43"/>
  <c r="P24" i="43"/>
  <c r="O21" i="43"/>
  <c r="N18" i="43"/>
  <c r="R14" i="43"/>
  <c r="Q11" i="43"/>
  <c r="O28" i="43"/>
  <c r="N25" i="43"/>
  <c r="R21" i="43"/>
  <c r="Q18" i="43"/>
  <c r="P15" i="43"/>
  <c r="O12" i="43"/>
  <c r="R28" i="43"/>
  <c r="Q25" i="43"/>
  <c r="P22" i="43"/>
  <c r="O19" i="43"/>
  <c r="N16" i="43"/>
  <c r="R12" i="43"/>
  <c r="P29" i="43"/>
  <c r="O26" i="43"/>
  <c r="N23" i="43"/>
  <c r="R19" i="43"/>
  <c r="Q16" i="43"/>
  <c r="P13" i="43"/>
  <c r="I11" i="43"/>
  <c r="F15" i="43"/>
  <c r="F19" i="43"/>
  <c r="F23" i="43"/>
  <c r="F27" i="43"/>
  <c r="H13" i="43"/>
  <c r="H21" i="43"/>
  <c r="H29" i="43"/>
  <c r="I18" i="43"/>
  <c r="I26" i="43"/>
  <c r="G13" i="43"/>
  <c r="G17" i="43"/>
  <c r="G21" i="43"/>
  <c r="G25" i="43"/>
  <c r="G29" i="43"/>
  <c r="H16" i="43"/>
  <c r="H24" i="43"/>
  <c r="I13" i="43"/>
  <c r="I21" i="43"/>
  <c r="I29" i="43"/>
  <c r="E12" i="43"/>
  <c r="E28" i="43"/>
  <c r="E25" i="43"/>
  <c r="E14" i="43"/>
  <c r="E30" i="43"/>
  <c r="H45" i="46"/>
  <c r="P41" i="46"/>
  <c r="F21" i="46"/>
  <c r="N47" i="46"/>
  <c r="E20" i="46"/>
  <c r="I45" i="46"/>
  <c r="Q41" i="46"/>
  <c r="G21" i="46"/>
  <c r="P45" i="46"/>
  <c r="I36" i="46"/>
  <c r="E47" i="46"/>
  <c r="I41" i="46"/>
  <c r="P40" i="46"/>
  <c r="Q35" i="46"/>
  <c r="R31" i="46"/>
  <c r="N17" i="46"/>
  <c r="F11" i="46"/>
  <c r="E12" i="46"/>
  <c r="G30" i="46"/>
  <c r="Q15" i="46"/>
  <c r="I42" i="46"/>
  <c r="Q12" i="46"/>
  <c r="N42" i="46"/>
  <c r="H29" i="46"/>
  <c r="H17" i="46"/>
  <c r="R12" i="46"/>
  <c r="Q28" i="46"/>
  <c r="R30" i="43"/>
  <c r="R22" i="43"/>
  <c r="P16" i="43"/>
  <c r="R29" i="43"/>
  <c r="P23" i="43"/>
  <c r="N17" i="43"/>
  <c r="P30" i="43"/>
  <c r="N24" i="43"/>
  <c r="Q17" i="43"/>
  <c r="O11" i="43"/>
  <c r="Q24" i="43"/>
  <c r="O18" i="43"/>
  <c r="R11" i="43"/>
  <c r="F17" i="43"/>
  <c r="F25" i="43"/>
  <c r="H17" i="43"/>
  <c r="I15" i="43"/>
  <c r="I30" i="43"/>
  <c r="G19" i="43"/>
  <c r="G27" i="43"/>
  <c r="H20" i="43"/>
  <c r="I16" i="43"/>
  <c r="H11" i="43"/>
  <c r="E17" i="43"/>
  <c r="E22" i="43"/>
  <c r="R45" i="46"/>
  <c r="Q36" i="46"/>
  <c r="I22" i="46"/>
  <c r="H47" i="46"/>
  <c r="F23" i="46"/>
  <c r="G47" i="46"/>
  <c r="F34" i="46"/>
  <c r="E23" i="46"/>
  <c r="R47" i="46"/>
  <c r="E40" i="46"/>
  <c r="P36" i="46"/>
  <c r="Q22" i="46"/>
  <c r="I37" i="46"/>
  <c r="I21" i="46"/>
  <c r="F31" i="46"/>
  <c r="P16" i="46"/>
  <c r="I44" i="46"/>
  <c r="G50" i="46"/>
  <c r="I29" i="46"/>
  <c r="E15" i="46"/>
  <c r="E32" i="46"/>
  <c r="R50" i="46"/>
  <c r="F42" i="46"/>
  <c r="R28" i="46"/>
  <c r="N16" i="46"/>
  <c r="N12" i="46"/>
  <c r="O27" i="46"/>
  <c r="O29" i="43"/>
  <c r="N22" i="43"/>
  <c r="Q15" i="43"/>
  <c r="N29" i="43"/>
  <c r="Q22" i="43"/>
  <c r="O16" i="43"/>
  <c r="Q29" i="43"/>
  <c r="O23" i="43"/>
  <c r="R16" i="43"/>
  <c r="O30" i="43"/>
  <c r="R23" i="43"/>
  <c r="P17" i="43"/>
  <c r="N11" i="43"/>
  <c r="F18" i="43"/>
  <c r="F26" i="43"/>
  <c r="H19" i="43"/>
  <c r="I17" i="43"/>
  <c r="G12" i="43"/>
  <c r="G20" i="43"/>
  <c r="G28" i="43"/>
  <c r="H22" i="43"/>
  <c r="I19" i="43"/>
  <c r="F11" i="43"/>
  <c r="E21" i="43"/>
  <c r="E26" i="43"/>
  <c r="N49" i="46"/>
  <c r="P33" i="46"/>
  <c r="R39" i="46"/>
  <c r="F37" i="46"/>
  <c r="H19" i="46"/>
  <c r="N18" i="46"/>
  <c r="P24" i="46"/>
  <c r="N37" i="46"/>
  <c r="I40" i="46"/>
  <c r="Q21" i="46"/>
  <c r="O49" i="46"/>
  <c r="Q33" i="46"/>
  <c r="N40" i="46"/>
  <c r="G37" i="46"/>
  <c r="I19" i="46"/>
  <c r="O18" i="46"/>
  <c r="Q24" i="46"/>
  <c r="I46" i="46"/>
  <c r="H33" i="46"/>
  <c r="G22" i="46"/>
  <c r="Q45" i="46"/>
  <c r="F40" i="46"/>
  <c r="N38" i="46"/>
  <c r="R38" i="46"/>
  <c r="N34" i="46"/>
  <c r="Q18" i="46"/>
  <c r="P19" i="46"/>
  <c r="H50" i="46"/>
  <c r="P32" i="46"/>
  <c r="N29" i="46"/>
  <c r="H26" i="46"/>
  <c r="F15" i="46"/>
  <c r="R11" i="46"/>
  <c r="O31" i="46"/>
  <c r="E14" i="46"/>
  <c r="I43" i="46"/>
  <c r="E31" i="46"/>
  <c r="Q27" i="46"/>
  <c r="O16" i="46"/>
  <c r="I13" i="46"/>
  <c r="Q44" i="46"/>
  <c r="I28" i="46"/>
  <c r="I14" i="46"/>
  <c r="F50" i="46"/>
  <c r="R42" i="46"/>
  <c r="F32" i="46"/>
  <c r="F30" i="46"/>
  <c r="P27" i="46"/>
  <c r="P17" i="46"/>
  <c r="P15" i="46"/>
  <c r="H13" i="46"/>
  <c r="H11" i="46"/>
  <c r="G31" i="46"/>
  <c r="E16" i="46"/>
  <c r="Q27" i="43"/>
  <c r="Q23" i="43"/>
  <c r="P20" i="43"/>
  <c r="O17" i="43"/>
  <c r="N14" i="43"/>
  <c r="Q30" i="43"/>
  <c r="P27" i="43"/>
  <c r="O24" i="43"/>
  <c r="N21" i="43"/>
  <c r="R17" i="43"/>
  <c r="Q14" i="43"/>
  <c r="P11" i="43"/>
  <c r="N28" i="43"/>
  <c r="R24" i="43"/>
  <c r="Q21" i="43"/>
  <c r="P18" i="43"/>
  <c r="O15" i="43"/>
  <c r="N12" i="43"/>
  <c r="Q28" i="43"/>
  <c r="P25" i="43"/>
  <c r="O22" i="43"/>
  <c r="N19" i="43"/>
  <c r="R15" i="43"/>
  <c r="Q12" i="43"/>
  <c r="F12" i="43"/>
  <c r="F16" i="43"/>
  <c r="F20" i="43"/>
  <c r="F24" i="43"/>
  <c r="F28" i="43"/>
  <c r="H15" i="43"/>
  <c r="H23" i="43"/>
  <c r="I12" i="43"/>
  <c r="I20" i="43"/>
  <c r="I28" i="43"/>
  <c r="G14" i="43"/>
  <c r="G18" i="43"/>
  <c r="G22" i="43"/>
  <c r="G26" i="43"/>
  <c r="G30" i="43"/>
  <c r="H18" i="43"/>
  <c r="H26" i="43"/>
  <c r="I14" i="43"/>
  <c r="I23" i="43"/>
  <c r="G11" i="43"/>
  <c r="E16" i="43"/>
  <c r="E13" i="43"/>
  <c r="E29" i="43"/>
  <c r="E18" i="43"/>
  <c r="E15" i="43"/>
  <c r="N35" i="46"/>
  <c r="I38" i="46"/>
  <c r="Q19" i="46"/>
  <c r="O40" i="46"/>
  <c r="R24" i="46"/>
  <c r="O35" i="46"/>
  <c r="E39" i="46"/>
  <c r="R19" i="46"/>
  <c r="N33" i="46"/>
  <c r="H25" i="46"/>
  <c r="H22" i="46"/>
  <c r="F36" i="46"/>
  <c r="N25" i="46"/>
  <c r="H44" i="46"/>
  <c r="P28" i="46"/>
  <c r="H14" i="46"/>
  <c r="G29" i="46"/>
  <c r="O42" i="46"/>
  <c r="E27" i="46"/>
  <c r="O12" i="46"/>
  <c r="G27" i="46"/>
  <c r="N44" i="46"/>
  <c r="P31" i="46"/>
  <c r="H27" i="46"/>
  <c r="R14" i="46"/>
  <c r="E50" i="46"/>
  <c r="Q14" i="46"/>
  <c r="N26" i="43"/>
  <c r="Q19" i="43"/>
  <c r="O13" i="43"/>
  <c r="Q26" i="43"/>
  <c r="O20" i="43"/>
  <c r="R13" i="43"/>
  <c r="O27" i="43"/>
  <c r="R20" i="43"/>
  <c r="P14" i="43"/>
  <c r="R27" i="43"/>
  <c r="P21" i="43"/>
  <c r="N15" i="43"/>
  <c r="F13" i="43"/>
  <c r="F21" i="43"/>
  <c r="F29" i="43"/>
  <c r="H25" i="43"/>
  <c r="I22" i="43"/>
  <c r="G15" i="43"/>
  <c r="G23" i="43"/>
  <c r="H12" i="43"/>
  <c r="H28" i="43"/>
  <c r="I25" i="43"/>
  <c r="E20" i="43"/>
  <c r="E19" i="43"/>
  <c r="E27" i="43"/>
  <c r="F47" i="46"/>
  <c r="E34" i="46"/>
  <c r="G40" i="46"/>
  <c r="O21" i="46"/>
  <c r="G34" i="46"/>
  <c r="N46" i="46"/>
  <c r="R36" i="46"/>
  <c r="H40" i="46"/>
  <c r="P21" i="46"/>
  <c r="O36" i="46"/>
  <c r="R20" i="46"/>
  <c r="N21" i="46"/>
  <c r="E25" i="46"/>
  <c r="R34" i="46"/>
  <c r="N43" i="46"/>
  <c r="R27" i="46"/>
  <c r="N13" i="46"/>
  <c r="Q26" i="46"/>
  <c r="O32" i="46"/>
  <c r="G26" i="46"/>
  <c r="Q11" i="46"/>
  <c r="E26" i="46"/>
  <c r="F44" i="46"/>
  <c r="R30" i="46"/>
  <c r="R26" i="46"/>
  <c r="N14" i="46"/>
  <c r="Q42" i="46"/>
  <c r="O13" i="46"/>
  <c r="O25" i="43"/>
  <c r="R18" i="43"/>
  <c r="P12" i="43"/>
  <c r="R25" i="43"/>
  <c r="P19" i="43"/>
  <c r="N13" i="43"/>
  <c r="P26" i="43"/>
  <c r="N20" i="43"/>
  <c r="Q13" i="43"/>
  <c r="N27" i="43"/>
  <c r="Q20" i="43"/>
  <c r="O14" i="43"/>
  <c r="F14" i="43"/>
  <c r="F22" i="43"/>
  <c r="F30" i="43"/>
  <c r="H27" i="43"/>
  <c r="I24" i="43"/>
  <c r="G16" i="43"/>
  <c r="G24" i="43"/>
  <c r="H14" i="43"/>
  <c r="H30" i="43"/>
  <c r="I27" i="43"/>
  <c r="E24" i="43"/>
  <c r="E23" i="43"/>
  <c r="E11" i="43"/>
  <c r="G28" i="42"/>
  <c r="G198" i="14"/>
  <c r="G156" i="14"/>
  <c r="H139" i="13"/>
  <c r="H191" i="14"/>
  <c r="G178" i="13"/>
  <c r="G171" i="3"/>
  <c r="F115" i="3"/>
  <c r="G206" i="13"/>
  <c r="F114" i="3"/>
  <c r="F153" i="3"/>
  <c r="F188" i="14"/>
  <c r="H118" i="14"/>
  <c r="F117" i="13"/>
  <c r="H186" i="3"/>
  <c r="H195" i="14"/>
  <c r="H135" i="15"/>
  <c r="F122" i="13"/>
  <c r="G143" i="3"/>
  <c r="F157" i="13"/>
  <c r="H193" i="13"/>
  <c r="H163" i="13"/>
  <c r="F148" i="13"/>
  <c r="H172" i="13"/>
  <c r="H200" i="13"/>
  <c r="H212" i="3"/>
  <c r="F177" i="3"/>
  <c r="H135" i="13"/>
  <c r="F136" i="13"/>
  <c r="H133" i="14"/>
  <c r="F174" i="15"/>
  <c r="G203" i="14"/>
  <c r="G201" i="3"/>
  <c r="G155" i="14"/>
  <c r="G212" i="13"/>
  <c r="H144" i="13"/>
  <c r="G135" i="14"/>
  <c r="H144" i="15"/>
  <c r="F161" i="3"/>
  <c r="H173" i="15"/>
  <c r="F206" i="14"/>
  <c r="H151" i="3"/>
  <c r="F135" i="13"/>
  <c r="H133" i="15"/>
  <c r="F201" i="3"/>
  <c r="F160" i="15"/>
  <c r="H174" i="3"/>
  <c r="H206" i="15"/>
  <c r="F120" i="15"/>
  <c r="F212" i="13"/>
  <c r="G189" i="14"/>
  <c r="H117" i="3"/>
  <c r="H196" i="15"/>
  <c r="G174" i="15"/>
  <c r="F178" i="15"/>
  <c r="G134" i="13"/>
  <c r="F141" i="13"/>
  <c r="H153" i="3"/>
  <c r="G200" i="14"/>
  <c r="G175" i="14"/>
  <c r="H151" i="13"/>
  <c r="F194" i="3"/>
  <c r="F152" i="15"/>
  <c r="F193" i="13"/>
  <c r="F194" i="14"/>
  <c r="G138" i="14"/>
  <c r="F118" i="13"/>
  <c r="G157" i="14"/>
  <c r="F200" i="3"/>
  <c r="F151" i="13"/>
  <c r="H126" i="3"/>
  <c r="H136" i="14"/>
  <c r="H187" i="15"/>
  <c r="H143" i="14"/>
  <c r="H120" i="3"/>
  <c r="G152" i="14"/>
  <c r="F147" i="3"/>
  <c r="F207" i="15"/>
  <c r="H163" i="3"/>
  <c r="G166" i="13"/>
  <c r="F154" i="13"/>
  <c r="H133" i="13"/>
  <c r="H171" i="3"/>
  <c r="H160" i="15"/>
  <c r="G186" i="13"/>
  <c r="F127" i="13"/>
  <c r="H151" i="14"/>
  <c r="H113" i="13"/>
  <c r="H141" i="14"/>
  <c r="G158" i="13"/>
  <c r="F174" i="3"/>
  <c r="G118" i="3"/>
  <c r="G184" i="14"/>
  <c r="H148" i="13"/>
  <c r="F113" i="14"/>
  <c r="F119" i="14"/>
  <c r="F199" i="13"/>
  <c r="H137" i="3"/>
  <c r="H168" i="15"/>
  <c r="F179" i="13"/>
  <c r="G185" i="14"/>
  <c r="G159" i="15"/>
  <c r="H190" i="15"/>
  <c r="F138" i="13"/>
  <c r="G162" i="3"/>
  <c r="F156" i="14"/>
  <c r="G210" i="13"/>
  <c r="F203" i="14"/>
  <c r="G203" i="15"/>
  <c r="F158" i="13"/>
  <c r="H146" i="15"/>
  <c r="F202" i="3"/>
  <c r="F115" i="15"/>
  <c r="H124" i="3"/>
  <c r="F140" i="15"/>
  <c r="G212" i="3"/>
  <c r="F175" i="3"/>
  <c r="G151" i="13"/>
  <c r="F114" i="13"/>
  <c r="H185" i="3"/>
  <c r="G124" i="14"/>
  <c r="G159" i="3"/>
  <c r="H124" i="15"/>
  <c r="G186" i="3"/>
  <c r="G128" i="3"/>
  <c r="G183" i="13"/>
  <c r="H113" i="3"/>
  <c r="F131" i="13"/>
  <c r="H136" i="15"/>
  <c r="F181" i="14"/>
  <c r="F119" i="13"/>
  <c r="F195" i="14"/>
  <c r="F194" i="13"/>
  <c r="G116" i="3"/>
  <c r="G182" i="14"/>
  <c r="G139" i="3"/>
  <c r="H207" i="15"/>
  <c r="F170" i="14"/>
  <c r="F115" i="13"/>
  <c r="H149" i="13"/>
  <c r="H135" i="14"/>
  <c r="H166" i="13"/>
  <c r="G204" i="3"/>
  <c r="H125" i="3"/>
  <c r="F151" i="3"/>
  <c r="G174" i="3"/>
  <c r="H164" i="14"/>
  <c r="G164" i="14"/>
  <c r="H130" i="14"/>
  <c r="H188" i="14"/>
  <c r="H115" i="14"/>
  <c r="H167" i="3"/>
  <c r="H162" i="13"/>
  <c r="G116" i="15"/>
  <c r="G208" i="15"/>
  <c r="F208" i="14"/>
  <c r="H171" i="13"/>
  <c r="G121" i="13"/>
  <c r="F201" i="14"/>
  <c r="H194" i="13"/>
  <c r="G195" i="15"/>
  <c r="F161" i="13"/>
  <c r="F184" i="14"/>
  <c r="G121" i="15"/>
  <c r="G212" i="15"/>
  <c r="F195" i="3"/>
  <c r="G189" i="13"/>
  <c r="H138" i="15"/>
  <c r="F211" i="13"/>
  <c r="H166" i="15"/>
  <c r="F163" i="3"/>
  <c r="F211" i="15"/>
  <c r="F195" i="15"/>
  <c r="H177" i="13"/>
  <c r="G185" i="13"/>
  <c r="F154" i="14"/>
  <c r="F187" i="3"/>
  <c r="H115" i="3"/>
  <c r="F193" i="3"/>
  <c r="F133" i="15"/>
  <c r="G140" i="14"/>
  <c r="G170" i="3"/>
  <c r="F197" i="14"/>
  <c r="F158" i="14"/>
  <c r="G118" i="15"/>
  <c r="F131" i="3"/>
  <c r="F130" i="14"/>
  <c r="G134" i="15"/>
  <c r="H201" i="13"/>
  <c r="F197" i="15"/>
  <c r="H189" i="15"/>
  <c r="F155" i="13"/>
  <c r="H148" i="15"/>
  <c r="F122" i="14"/>
  <c r="H143" i="13"/>
  <c r="G208" i="3"/>
  <c r="G152" i="3"/>
  <c r="H134" i="14"/>
  <c r="F207" i="14"/>
  <c r="F140" i="13"/>
  <c r="G135" i="13"/>
  <c r="G143" i="13"/>
  <c r="F133" i="3"/>
  <c r="H167" i="15"/>
  <c r="H153" i="15"/>
  <c r="H159" i="13"/>
  <c r="G154" i="14"/>
  <c r="G187" i="13"/>
  <c r="G176" i="3"/>
  <c r="G184" i="13"/>
  <c r="H142" i="13"/>
  <c r="G196" i="3"/>
  <c r="G157" i="13"/>
  <c r="H208" i="3"/>
  <c r="G168" i="13"/>
  <c r="F201" i="13"/>
  <c r="F211" i="3"/>
  <c r="G146" i="13"/>
  <c r="H154" i="14"/>
  <c r="G164" i="13"/>
  <c r="G188" i="13"/>
  <c r="H199" i="3"/>
  <c r="F178" i="3"/>
  <c r="F121" i="15"/>
  <c r="G178" i="14"/>
  <c r="F141" i="14"/>
  <c r="H188" i="13"/>
  <c r="F148" i="3"/>
  <c r="G173" i="3"/>
  <c r="G201" i="13"/>
  <c r="H190" i="14"/>
  <c r="H209" i="15"/>
  <c r="H155" i="3"/>
  <c r="G140" i="13"/>
  <c r="F174" i="14"/>
  <c r="G190" i="13"/>
  <c r="F210" i="13"/>
  <c r="G119" i="15"/>
  <c r="G154" i="13"/>
  <c r="G151" i="3"/>
  <c r="F159" i="15"/>
  <c r="G114" i="15"/>
  <c r="G135" i="15"/>
  <c r="H180" i="15"/>
  <c r="G118" i="13"/>
  <c r="G131" i="14"/>
  <c r="F179" i="15"/>
  <c r="F189" i="14"/>
  <c r="G141" i="14"/>
  <c r="G156" i="13"/>
  <c r="F204" i="15"/>
  <c r="H132" i="3"/>
  <c r="F196" i="13"/>
  <c r="G126" i="14"/>
  <c r="H185" i="13"/>
  <c r="F168" i="14"/>
  <c r="G178" i="15"/>
  <c r="F204" i="13"/>
  <c r="G196" i="13"/>
  <c r="G172" i="3"/>
  <c r="G151" i="14"/>
  <c r="F202" i="14"/>
  <c r="F162" i="14"/>
  <c r="F191" i="3"/>
  <c r="F162" i="15"/>
  <c r="G206" i="14"/>
  <c r="F207" i="3"/>
  <c r="G158" i="14"/>
  <c r="G209" i="3"/>
  <c r="G161" i="15"/>
  <c r="F167" i="3"/>
  <c r="G181" i="15"/>
  <c r="F124" i="15"/>
  <c r="H115" i="15"/>
  <c r="G180" i="13"/>
  <c r="G188" i="14"/>
  <c r="G189" i="3"/>
  <c r="G160" i="14"/>
  <c r="F172" i="3"/>
  <c r="F130" i="15"/>
  <c r="G209" i="13"/>
  <c r="F144" i="3"/>
  <c r="G199" i="15"/>
  <c r="F209" i="3"/>
  <c r="G157" i="15"/>
  <c r="F157" i="14"/>
  <c r="H172" i="14"/>
  <c r="H148" i="14"/>
  <c r="H207" i="13"/>
  <c r="H155" i="15"/>
  <c r="H117" i="15"/>
  <c r="G192" i="15"/>
  <c r="F172" i="14"/>
  <c r="H140" i="3"/>
  <c r="G208" i="14"/>
  <c r="H118" i="3"/>
  <c r="G206" i="3"/>
  <c r="F180" i="14"/>
  <c r="G211" i="15"/>
  <c r="H193" i="3"/>
  <c r="H167" i="14"/>
  <c r="F153" i="13"/>
  <c r="G154" i="15"/>
  <c r="G182" i="13"/>
  <c r="H150" i="15"/>
  <c r="F203" i="3"/>
  <c r="G133" i="3"/>
  <c r="G145" i="14"/>
  <c r="G211" i="3"/>
  <c r="G120" i="3"/>
  <c r="G115" i="14"/>
  <c r="F171" i="3"/>
  <c r="H205" i="3"/>
  <c r="G117" i="15"/>
  <c r="H176" i="14"/>
  <c r="G129" i="14"/>
  <c r="F154" i="3"/>
  <c r="H178" i="3"/>
  <c r="G170" i="13"/>
  <c r="G186" i="15"/>
  <c r="G145" i="13"/>
  <c r="H206" i="3"/>
  <c r="F205" i="13"/>
  <c r="F166" i="14"/>
  <c r="H201" i="15"/>
  <c r="H147" i="13"/>
  <c r="H122" i="15"/>
  <c r="H131" i="13"/>
  <c r="F144" i="13"/>
  <c r="H157" i="13"/>
  <c r="F181" i="13"/>
  <c r="G198" i="15"/>
  <c r="H156" i="13"/>
  <c r="F119" i="3"/>
  <c r="G177" i="14"/>
  <c r="H178" i="14"/>
  <c r="H127" i="14"/>
  <c r="G164" i="15"/>
  <c r="H117" i="13"/>
  <c r="G196" i="14"/>
  <c r="F191" i="15"/>
  <c r="H176" i="15"/>
  <c r="G136" i="14"/>
  <c r="H152" i="3"/>
  <c r="H199" i="13"/>
  <c r="F121" i="3"/>
  <c r="G128" i="14"/>
  <c r="H139" i="14"/>
  <c r="G130" i="14"/>
  <c r="H189" i="13"/>
  <c r="F156" i="3"/>
  <c r="G117" i="14"/>
  <c r="G158" i="15"/>
  <c r="G139" i="14"/>
  <c r="G129" i="15"/>
  <c r="H192" i="13"/>
  <c r="H119" i="13"/>
  <c r="H140" i="15"/>
  <c r="H171" i="14"/>
  <c r="H192" i="14"/>
  <c r="G133" i="13"/>
  <c r="F143" i="15"/>
  <c r="F123" i="14"/>
  <c r="F161" i="14"/>
  <c r="G136" i="15"/>
  <c r="H146" i="3"/>
  <c r="F173" i="3"/>
  <c r="H196" i="14"/>
  <c r="H205" i="14"/>
  <c r="F145" i="15"/>
  <c r="F138" i="15"/>
  <c r="H208" i="13"/>
  <c r="F149" i="13"/>
  <c r="G204" i="13"/>
  <c r="G162" i="13"/>
  <c r="H201" i="3"/>
  <c r="F119" i="15"/>
  <c r="G165" i="3"/>
  <c r="H140" i="14"/>
  <c r="F137" i="15"/>
  <c r="G156" i="15"/>
  <c r="F189" i="3"/>
  <c r="H158" i="14"/>
  <c r="H133" i="3"/>
  <c r="F171" i="13"/>
  <c r="F141" i="3"/>
  <c r="G120" i="15"/>
  <c r="G202" i="14"/>
  <c r="H197" i="15"/>
  <c r="G144" i="13"/>
  <c r="G205" i="13"/>
  <c r="G183" i="15"/>
  <c r="H114" i="13"/>
  <c r="H207" i="3"/>
  <c r="F143" i="13"/>
  <c r="G155" i="15"/>
  <c r="F157" i="3"/>
  <c r="F212" i="15"/>
  <c r="G193" i="14"/>
  <c r="H175" i="13"/>
  <c r="F180" i="13"/>
  <c r="F183" i="3"/>
  <c r="F129" i="3"/>
  <c r="F179" i="3"/>
  <c r="F165" i="13"/>
  <c r="G122" i="3"/>
  <c r="G122" i="14"/>
  <c r="G168" i="14"/>
  <c r="F160" i="13"/>
  <c r="F134" i="15"/>
  <c r="G209" i="14"/>
  <c r="H192" i="3"/>
  <c r="H119" i="14"/>
  <c r="G133" i="14"/>
  <c r="H160" i="3"/>
  <c r="H165" i="15"/>
  <c r="F209" i="13"/>
  <c r="H165" i="13"/>
  <c r="G155" i="13"/>
  <c r="G130" i="15"/>
  <c r="G190" i="14"/>
  <c r="F185" i="15"/>
  <c r="H153" i="14"/>
  <c r="F149" i="3"/>
  <c r="H185" i="14"/>
  <c r="F159" i="3"/>
  <c r="H196" i="3"/>
  <c r="H123" i="15"/>
  <c r="G167" i="13"/>
  <c r="H114" i="15"/>
  <c r="H161" i="3"/>
  <c r="H130" i="15"/>
  <c r="H200" i="15"/>
  <c r="H121" i="3"/>
  <c r="H137" i="13"/>
  <c r="F163" i="14"/>
  <c r="G147" i="3"/>
  <c r="G132" i="15"/>
  <c r="G166" i="14"/>
  <c r="G167" i="14"/>
  <c r="G193" i="13"/>
  <c r="H205" i="13"/>
  <c r="F173" i="14"/>
  <c r="H158" i="13"/>
  <c r="F186" i="15"/>
  <c r="G127" i="3"/>
  <c r="G114" i="14"/>
  <c r="G180" i="3"/>
  <c r="G190" i="3"/>
  <c r="H146" i="13"/>
  <c r="G194" i="3"/>
  <c r="H121" i="14"/>
  <c r="G149" i="14"/>
  <c r="G148" i="14"/>
  <c r="H152" i="14"/>
  <c r="H149" i="14"/>
  <c r="G153" i="14"/>
  <c r="H169" i="14"/>
  <c r="G208" i="13"/>
  <c r="G138" i="3"/>
  <c r="G181" i="3"/>
  <c r="G115" i="3"/>
  <c r="F136" i="3"/>
  <c r="H122" i="3"/>
  <c r="F143" i="14"/>
  <c r="F113" i="13"/>
  <c r="G207" i="13"/>
  <c r="H192" i="15"/>
  <c r="G169" i="13"/>
  <c r="G182" i="3"/>
  <c r="H130" i="13"/>
  <c r="F148" i="14"/>
  <c r="H131" i="15"/>
  <c r="H128" i="14"/>
  <c r="G162" i="15"/>
  <c r="F123" i="13"/>
  <c r="H116" i="3"/>
  <c r="H168" i="14"/>
  <c r="F202" i="15"/>
  <c r="F203" i="13"/>
  <c r="H139" i="3"/>
  <c r="G184" i="3"/>
  <c r="H163" i="14"/>
  <c r="G181" i="14"/>
  <c r="F177" i="13"/>
  <c r="H136" i="3"/>
  <c r="F126" i="13"/>
  <c r="F132" i="13"/>
  <c r="F120" i="14"/>
  <c r="H194" i="15"/>
  <c r="F125" i="13"/>
  <c r="H126" i="13"/>
  <c r="H147" i="3"/>
  <c r="H158" i="3"/>
  <c r="F128" i="13"/>
  <c r="F129" i="14"/>
  <c r="F205" i="15"/>
  <c r="F118" i="15"/>
  <c r="H129" i="15"/>
  <c r="F164" i="3"/>
  <c r="F208" i="13"/>
  <c r="H198" i="13"/>
  <c r="H187" i="3"/>
  <c r="F186" i="14"/>
  <c r="F167" i="15"/>
  <c r="F175" i="15"/>
  <c r="H121" i="15"/>
  <c r="G113" i="13"/>
  <c r="F184" i="15"/>
  <c r="G122" i="13"/>
  <c r="G123" i="15"/>
  <c r="G175" i="3"/>
  <c r="G152" i="13"/>
  <c r="G179" i="15"/>
  <c r="G129" i="13"/>
  <c r="H162" i="14"/>
  <c r="H212" i="15"/>
  <c r="H202" i="14"/>
  <c r="G150" i="13"/>
  <c r="F210" i="3"/>
  <c r="F156" i="15"/>
  <c r="H123" i="14"/>
  <c r="H195" i="13"/>
  <c r="G155" i="3"/>
  <c r="F164" i="14"/>
  <c r="G142" i="13"/>
  <c r="H184" i="3"/>
  <c r="G194" i="14"/>
  <c r="H208" i="15"/>
  <c r="H191" i="3"/>
  <c r="H203" i="15"/>
  <c r="H130" i="3"/>
  <c r="G171" i="15"/>
  <c r="H125" i="13"/>
  <c r="F166" i="13"/>
  <c r="F186" i="13"/>
  <c r="G185" i="3"/>
  <c r="G179" i="14"/>
  <c r="F183" i="15"/>
  <c r="H199" i="15"/>
  <c r="H172" i="15"/>
  <c r="F189" i="15"/>
  <c r="H131" i="14"/>
  <c r="H120" i="15"/>
  <c r="G171" i="13"/>
  <c r="G163" i="3"/>
  <c r="H161" i="14"/>
  <c r="G174" i="14"/>
  <c r="H194" i="14"/>
  <c r="F122" i="15"/>
  <c r="G199" i="14"/>
  <c r="G145" i="15"/>
  <c r="H167" i="13"/>
  <c r="H210" i="15"/>
  <c r="G130" i="3"/>
  <c r="H141" i="3"/>
  <c r="G129" i="3"/>
  <c r="G126" i="13"/>
  <c r="H120" i="14"/>
  <c r="G149" i="3"/>
  <c r="G175" i="15"/>
  <c r="F186" i="3"/>
  <c r="G113" i="14"/>
  <c r="H211" i="15"/>
  <c r="G165" i="13"/>
  <c r="H149" i="15"/>
  <c r="G206" i="15"/>
  <c r="F116" i="15"/>
  <c r="G160" i="3"/>
  <c r="F182" i="13"/>
  <c r="F167" i="14"/>
  <c r="H211" i="13"/>
  <c r="H164" i="13"/>
  <c r="G141" i="15"/>
  <c r="G132" i="14"/>
  <c r="F127" i="3"/>
  <c r="H113" i="14"/>
  <c r="G169" i="14"/>
  <c r="G176" i="13"/>
  <c r="F117" i="14"/>
  <c r="H143" i="15"/>
  <c r="G178" i="3"/>
  <c r="G201" i="15"/>
  <c r="H181" i="15"/>
  <c r="H204" i="15"/>
  <c r="G180" i="14"/>
  <c r="F133" i="13"/>
  <c r="G173" i="13"/>
  <c r="G210" i="14"/>
  <c r="F165" i="15"/>
  <c r="G113" i="15"/>
  <c r="H163" i="15"/>
  <c r="H175" i="15"/>
  <c r="F114" i="15"/>
  <c r="G143" i="15"/>
  <c r="G125" i="15"/>
  <c r="H127" i="13"/>
  <c r="H211" i="3"/>
  <c r="G202" i="13"/>
  <c r="H147" i="14"/>
  <c r="H122" i="14"/>
  <c r="G152" i="15"/>
  <c r="F159" i="14"/>
  <c r="G199" i="13"/>
  <c r="H195" i="15"/>
  <c r="F182" i="14"/>
  <c r="G154" i="3"/>
  <c r="G200" i="3"/>
  <c r="F210" i="14"/>
  <c r="F197" i="3"/>
  <c r="H197" i="13"/>
  <c r="H134" i="3"/>
  <c r="G172" i="15"/>
  <c r="H140" i="13"/>
  <c r="H174" i="15"/>
  <c r="H212" i="14"/>
  <c r="H149" i="3"/>
  <c r="H199" i="14"/>
  <c r="H174" i="13"/>
  <c r="F208" i="3"/>
  <c r="F169" i="15"/>
  <c r="H173" i="3"/>
  <c r="G181" i="13"/>
  <c r="F175" i="14"/>
  <c r="F129" i="15"/>
  <c r="G121" i="3"/>
  <c r="G198" i="3"/>
  <c r="G147" i="15"/>
  <c r="G142" i="3"/>
  <c r="G192" i="14"/>
  <c r="F170" i="15"/>
  <c r="F154" i="15"/>
  <c r="H147" i="15"/>
  <c r="G134" i="14"/>
  <c r="H170" i="15"/>
  <c r="G146" i="15"/>
  <c r="F205" i="14"/>
  <c r="G146" i="3"/>
  <c r="H212" i="13"/>
  <c r="H166" i="14"/>
  <c r="G134" i="3"/>
  <c r="H180" i="13"/>
  <c r="G160" i="15"/>
  <c r="F169" i="14"/>
  <c r="H142" i="3"/>
  <c r="F122" i="3"/>
  <c r="G205" i="3"/>
  <c r="F185" i="13"/>
  <c r="G150" i="15"/>
  <c r="H179" i="13"/>
  <c r="H187" i="14"/>
  <c r="G207" i="15"/>
  <c r="G209" i="15"/>
  <c r="F168" i="13"/>
  <c r="G137" i="13"/>
  <c r="F136" i="14"/>
  <c r="F191" i="14"/>
  <c r="H141" i="15"/>
  <c r="F212" i="14"/>
  <c r="G163" i="13"/>
  <c r="H136" i="13"/>
  <c r="H190" i="13"/>
  <c r="F168" i="3"/>
  <c r="G197" i="13"/>
  <c r="H184" i="13"/>
  <c r="F132" i="3"/>
  <c r="F116" i="13"/>
  <c r="F127" i="14"/>
  <c r="H129" i="14"/>
  <c r="F184" i="3"/>
  <c r="G156" i="3"/>
  <c r="G114" i="3"/>
  <c r="H138" i="3"/>
  <c r="F208" i="15"/>
  <c r="G195" i="13"/>
  <c r="F130" i="3"/>
  <c r="F185" i="3"/>
  <c r="H125" i="15"/>
  <c r="F188" i="3"/>
  <c r="F134" i="13"/>
  <c r="H202" i="3"/>
  <c r="F156" i="13"/>
  <c r="F183" i="13"/>
  <c r="G142" i="14"/>
  <c r="H144" i="14"/>
  <c r="H161" i="13"/>
  <c r="G192" i="13"/>
  <c r="G127" i="15"/>
  <c r="H183" i="13"/>
  <c r="G188" i="3"/>
  <c r="F144" i="14"/>
  <c r="F166" i="3"/>
  <c r="G168" i="15"/>
  <c r="F199" i="3"/>
  <c r="H184" i="15"/>
  <c r="H191" i="13"/>
  <c r="F145" i="14"/>
  <c r="F196" i="14"/>
  <c r="F137" i="3"/>
  <c r="F209" i="15"/>
  <c r="F171" i="15"/>
  <c r="H124" i="13"/>
  <c r="G130" i="13"/>
  <c r="H188" i="15"/>
  <c r="H128" i="15"/>
  <c r="G180" i="15"/>
  <c r="F117" i="15"/>
  <c r="G201" i="14"/>
  <c r="G211" i="13"/>
  <c r="G177" i="15"/>
  <c r="G157" i="3"/>
  <c r="F160" i="14"/>
  <c r="F178" i="13"/>
  <c r="F115" i="14"/>
  <c r="F199" i="14"/>
  <c r="H175" i="3"/>
  <c r="H172" i="3"/>
  <c r="H116" i="15"/>
  <c r="H186" i="14"/>
  <c r="G171" i="14"/>
  <c r="H160" i="13"/>
  <c r="G210" i="3"/>
  <c r="G187" i="14"/>
  <c r="F121" i="14"/>
  <c r="H165" i="14"/>
  <c r="F137" i="14"/>
  <c r="H132" i="15"/>
  <c r="G170" i="14"/>
  <c r="H120" i="13"/>
  <c r="F146" i="13"/>
  <c r="H129" i="13"/>
  <c r="F146" i="14"/>
  <c r="G137" i="15"/>
  <c r="F139" i="15"/>
  <c r="H154" i="3"/>
  <c r="G196" i="15"/>
  <c r="G172" i="14"/>
  <c r="G144" i="14"/>
  <c r="H143" i="3"/>
  <c r="H155" i="14"/>
  <c r="G193" i="15"/>
  <c r="H203" i="3"/>
  <c r="F169" i="13"/>
  <c r="F182" i="15"/>
  <c r="F147" i="15"/>
  <c r="G128" i="15"/>
  <c r="F188" i="15"/>
  <c r="G169" i="15"/>
  <c r="F176" i="15"/>
  <c r="H206" i="14"/>
  <c r="G183" i="3"/>
  <c r="H128" i="3"/>
  <c r="H162" i="15"/>
  <c r="F137" i="13"/>
  <c r="F150" i="15"/>
  <c r="H169" i="15"/>
  <c r="H169" i="3"/>
  <c r="F133" i="14"/>
  <c r="G117" i="13"/>
  <c r="F128" i="14"/>
  <c r="F195" i="13"/>
  <c r="G151" i="15"/>
  <c r="H139" i="15"/>
  <c r="F171" i="14"/>
  <c r="G137" i="14"/>
  <c r="F150" i="13"/>
  <c r="F125" i="3"/>
  <c r="F205" i="3"/>
  <c r="F141" i="15"/>
  <c r="F159" i="13"/>
  <c r="G117" i="3"/>
  <c r="G153" i="3"/>
  <c r="H175" i="14"/>
  <c r="H209" i="3"/>
  <c r="F182" i="3"/>
  <c r="F155" i="3"/>
  <c r="F123" i="3"/>
  <c r="G200" i="15"/>
  <c r="H200" i="3"/>
  <c r="H208" i="14"/>
  <c r="G182" i="15"/>
  <c r="G177" i="13"/>
  <c r="F203" i="15"/>
  <c r="G203" i="13"/>
  <c r="G146" i="14"/>
  <c r="G186" i="14"/>
  <c r="F197" i="13"/>
  <c r="G191" i="15"/>
  <c r="H196" i="13"/>
  <c r="H168" i="13"/>
  <c r="H182" i="3"/>
  <c r="G197" i="3"/>
  <c r="G168" i="3"/>
  <c r="F173" i="15"/>
  <c r="F185" i="14"/>
  <c r="H123" i="13"/>
  <c r="H128" i="13"/>
  <c r="H150" i="13"/>
  <c r="G153" i="13"/>
  <c r="H184" i="14"/>
  <c r="H126" i="14"/>
  <c r="H119" i="3"/>
  <c r="G185" i="15"/>
  <c r="H171" i="15"/>
  <c r="G198" i="13"/>
  <c r="H137" i="14"/>
  <c r="G140" i="3"/>
  <c r="H183" i="3"/>
  <c r="H123" i="3"/>
  <c r="G193" i="3"/>
  <c r="G165" i="15"/>
  <c r="G194" i="15"/>
  <c r="F192" i="15"/>
  <c r="G136" i="13"/>
  <c r="H177" i="15"/>
  <c r="H205" i="15"/>
  <c r="G163" i="14"/>
  <c r="F162" i="3"/>
  <c r="H177" i="3"/>
  <c r="G139" i="15"/>
  <c r="H180" i="3"/>
  <c r="F142" i="15"/>
  <c r="F149" i="14"/>
  <c r="F169" i="3"/>
  <c r="G161" i="13"/>
  <c r="F117" i="3"/>
  <c r="F180" i="15"/>
  <c r="G173" i="14"/>
  <c r="F181" i="3"/>
  <c r="G176" i="14"/>
  <c r="H144" i="3"/>
  <c r="F151" i="14"/>
  <c r="G118" i="14"/>
  <c r="H145" i="13"/>
  <c r="F200" i="13"/>
  <c r="H155" i="13"/>
  <c r="G200" i="13"/>
  <c r="G115" i="13"/>
  <c r="G123" i="3"/>
  <c r="H170" i="3"/>
  <c r="F166" i="15"/>
  <c r="H198" i="3"/>
  <c r="H189" i="14"/>
  <c r="H210" i="3"/>
  <c r="H169" i="13"/>
  <c r="H118" i="13"/>
  <c r="F206" i="3"/>
  <c r="H190" i="3"/>
  <c r="F180" i="3"/>
  <c r="G183" i="14"/>
  <c r="G120" i="14"/>
  <c r="H209" i="14"/>
  <c r="F120" i="3"/>
  <c r="F118" i="3"/>
  <c r="G139" i="13"/>
  <c r="F198" i="13"/>
  <c r="G127" i="13"/>
  <c r="G173" i="15"/>
  <c r="H181" i="14"/>
  <c r="G131" i="15"/>
  <c r="F145" i="3"/>
  <c r="H181" i="13"/>
  <c r="H114" i="14"/>
  <c r="F189" i="13"/>
  <c r="F172" i="13"/>
  <c r="F202" i="13"/>
  <c r="F210" i="15"/>
  <c r="F198" i="14"/>
  <c r="F206" i="13"/>
  <c r="H204" i="13"/>
  <c r="F155" i="15"/>
  <c r="G119" i="3"/>
  <c r="F211" i="14"/>
  <c r="F188" i="13"/>
  <c r="G167" i="3"/>
  <c r="H127" i="3"/>
  <c r="F164" i="15"/>
  <c r="F206" i="15"/>
  <c r="F164" i="13"/>
  <c r="F140" i="14"/>
  <c r="H209" i="13"/>
  <c r="F181" i="15"/>
  <c r="G141" i="3"/>
  <c r="G164" i="3"/>
  <c r="F187" i="13"/>
  <c r="G161" i="14"/>
  <c r="G199" i="3"/>
  <c r="G165" i="14"/>
  <c r="F135" i="14"/>
  <c r="G195" i="3"/>
  <c r="F207" i="13"/>
  <c r="H191" i="15"/>
  <c r="H157" i="15"/>
  <c r="G166" i="3"/>
  <c r="F196" i="3"/>
  <c r="H156" i="3"/>
  <c r="H145" i="14"/>
  <c r="G145" i="3"/>
  <c r="G170" i="15"/>
  <c r="F179" i="14"/>
  <c r="G131" i="3"/>
  <c r="G131" i="13"/>
  <c r="H164" i="15"/>
  <c r="H125" i="14"/>
  <c r="F134" i="14"/>
  <c r="F176" i="13"/>
  <c r="F153" i="14"/>
  <c r="G147" i="13"/>
  <c r="H152" i="15"/>
  <c r="F113" i="15"/>
  <c r="F192" i="14"/>
  <c r="F165" i="3"/>
  <c r="F126" i="3"/>
  <c r="F198" i="3"/>
  <c r="H117" i="14"/>
  <c r="F172" i="15"/>
  <c r="H166" i="3"/>
  <c r="F153" i="15"/>
  <c r="G114" i="13"/>
  <c r="H200" i="14"/>
  <c r="H179" i="14"/>
  <c r="G191" i="3"/>
  <c r="F138" i="14"/>
  <c r="G138" i="13"/>
  <c r="F190" i="13"/>
  <c r="F139" i="3"/>
  <c r="F140" i="3"/>
  <c r="H138" i="14"/>
  <c r="G119" i="14"/>
  <c r="G144" i="3"/>
  <c r="G163" i="15"/>
  <c r="F176" i="14"/>
  <c r="G177" i="3"/>
  <c r="F123" i="15"/>
  <c r="H173" i="14"/>
  <c r="G124" i="13"/>
  <c r="H134" i="13"/>
  <c r="G158" i="3"/>
  <c r="G204" i="15"/>
  <c r="G148" i="3"/>
  <c r="F135" i="15"/>
  <c r="H207" i="14"/>
  <c r="F192" i="13"/>
  <c r="H170" i="13"/>
  <c r="F128" i="3"/>
  <c r="F147" i="14"/>
  <c r="H160" i="14"/>
  <c r="F144" i="15"/>
  <c r="F126" i="14"/>
  <c r="G138" i="15"/>
  <c r="F113" i="3"/>
  <c r="H198" i="15"/>
  <c r="G174" i="13"/>
  <c r="H203" i="13"/>
  <c r="F176" i="3"/>
  <c r="F190" i="3"/>
  <c r="H206" i="13"/>
  <c r="G147" i="14"/>
  <c r="H137" i="15"/>
  <c r="H157" i="3"/>
  <c r="F201" i="15"/>
  <c r="G142" i="15"/>
  <c r="F199" i="15"/>
  <c r="H176" i="3"/>
  <c r="H150" i="14"/>
  <c r="F175" i="13"/>
  <c r="F125" i="14"/>
  <c r="G153" i="15"/>
  <c r="G141" i="13"/>
  <c r="F114" i="14"/>
  <c r="F145" i="13"/>
  <c r="G149" i="15"/>
  <c r="F193" i="15"/>
  <c r="G125" i="14"/>
  <c r="G149" i="13"/>
  <c r="F134" i="3"/>
  <c r="H116" i="14"/>
  <c r="F131" i="14"/>
  <c r="H146" i="14"/>
  <c r="H179" i="3"/>
  <c r="H177" i="14"/>
  <c r="F174" i="13"/>
  <c r="F139" i="13"/>
  <c r="H148" i="3"/>
  <c r="G210" i="15"/>
  <c r="H159" i="15"/>
  <c r="F155" i="14"/>
  <c r="F187" i="15"/>
  <c r="H126" i="15"/>
  <c r="F132" i="15"/>
  <c r="G187" i="15"/>
  <c r="H211" i="14"/>
  <c r="H124" i="14"/>
  <c r="H116" i="13"/>
  <c r="F158" i="3"/>
  <c r="F168" i="15"/>
  <c r="F142" i="13"/>
  <c r="G169" i="3"/>
  <c r="H182" i="13"/>
  <c r="G132" i="3"/>
  <c r="H187" i="13"/>
  <c r="F131" i="15"/>
  <c r="G133" i="15"/>
  <c r="F138" i="3"/>
  <c r="H168" i="3"/>
  <c r="G212" i="14"/>
  <c r="H181" i="3"/>
  <c r="F158" i="15"/>
  <c r="F152" i="13"/>
  <c r="F116" i="3"/>
  <c r="H204" i="14"/>
  <c r="F127" i="15"/>
  <c r="H132" i="13"/>
  <c r="G116" i="14"/>
  <c r="H151" i="15"/>
  <c r="F151" i="15"/>
  <c r="F177" i="14"/>
  <c r="F148" i="15"/>
  <c r="H145" i="3"/>
  <c r="F152" i="14"/>
  <c r="F165" i="14"/>
  <c r="H202" i="13"/>
  <c r="H145" i="15"/>
  <c r="G150" i="14"/>
  <c r="H141" i="13"/>
  <c r="G124" i="15"/>
  <c r="G179" i="3"/>
  <c r="G115" i="15"/>
  <c r="H186" i="15"/>
  <c r="F161" i="15"/>
  <c r="F120" i="13"/>
  <c r="H121" i="13"/>
  <c r="F143" i="3"/>
  <c r="G126" i="15"/>
  <c r="G120" i="13"/>
  <c r="F142" i="14"/>
  <c r="G207" i="3"/>
  <c r="G202" i="15"/>
  <c r="F183" i="14"/>
  <c r="H127" i="15"/>
  <c r="G137" i="3"/>
  <c r="F118" i="14"/>
  <c r="F177" i="15"/>
  <c r="F139" i="14"/>
  <c r="G126" i="3"/>
  <c r="G207" i="14"/>
  <c r="G135" i="3"/>
  <c r="F121" i="13"/>
  <c r="F212" i="3"/>
  <c r="F146" i="15"/>
  <c r="H198" i="14"/>
  <c r="F204" i="3"/>
  <c r="H154" i="15"/>
  <c r="F170" i="13"/>
  <c r="G140" i="15"/>
  <c r="H129" i="3"/>
  <c r="H134" i="15"/>
  <c r="H142" i="14"/>
  <c r="F209" i="14"/>
  <c r="H203" i="14"/>
  <c r="F130" i="13"/>
  <c r="H122" i="13"/>
  <c r="G167" i="15"/>
  <c r="H157" i="14"/>
  <c r="F204" i="14"/>
  <c r="F162" i="13"/>
  <c r="F200" i="14"/>
  <c r="H188" i="3"/>
  <c r="F200" i="15"/>
  <c r="H197" i="14"/>
  <c r="H152" i="13"/>
  <c r="F116" i="14"/>
  <c r="G211" i="14"/>
  <c r="H156" i="14"/>
  <c r="F198" i="15"/>
  <c r="G144" i="15"/>
  <c r="H202" i="15"/>
  <c r="F190" i="14"/>
  <c r="G113" i="3"/>
  <c r="H174" i="14"/>
  <c r="G172" i="13"/>
  <c r="H197" i="3"/>
  <c r="F142" i="3"/>
  <c r="H189" i="3"/>
  <c r="H193" i="15"/>
  <c r="G159" i="13"/>
  <c r="F163" i="13"/>
  <c r="G175" i="13"/>
  <c r="H154" i="13"/>
  <c r="G194" i="13"/>
  <c r="G121" i="14"/>
  <c r="F191" i="13"/>
  <c r="F126" i="15"/>
  <c r="H159" i="14"/>
  <c r="F125" i="15"/>
  <c r="F173" i="13"/>
  <c r="G148" i="13"/>
  <c r="F129" i="13"/>
  <c r="H183" i="15"/>
  <c r="G179" i="13"/>
  <c r="H180" i="14"/>
  <c r="G148" i="15"/>
  <c r="H173" i="13"/>
  <c r="G197" i="14"/>
  <c r="F128" i="15"/>
  <c r="F146" i="3"/>
  <c r="G176" i="15"/>
  <c r="H135" i="3"/>
  <c r="G123" i="14"/>
  <c r="G150" i="3"/>
  <c r="G159" i="14"/>
  <c r="G184" i="15"/>
  <c r="H158" i="15"/>
  <c r="G125" i="13"/>
  <c r="H170" i="14"/>
  <c r="G197" i="15"/>
  <c r="F163" i="15"/>
  <c r="H186" i="13"/>
  <c r="G166" i="15"/>
  <c r="H201" i="14"/>
  <c r="F196" i="15"/>
  <c r="F124" i="14"/>
  <c r="H193" i="14"/>
  <c r="H194" i="3"/>
  <c r="G160" i="13"/>
  <c r="H164" i="3"/>
  <c r="F147" i="13"/>
  <c r="H118" i="15"/>
  <c r="F194" i="15"/>
  <c r="H178" i="13"/>
  <c r="F149" i="15"/>
  <c r="F187" i="14"/>
  <c r="H156" i="15"/>
  <c r="H165" i="3"/>
  <c r="H142" i="15"/>
  <c r="G189" i="15"/>
  <c r="G127" i="14"/>
  <c r="H210" i="14"/>
  <c r="H150" i="3"/>
  <c r="G204" i="14"/>
  <c r="F136" i="15"/>
  <c r="H176" i="13"/>
  <c r="H161" i="15"/>
  <c r="F178" i="14"/>
  <c r="H132" i="14"/>
  <c r="F170" i="3"/>
  <c r="G119" i="13"/>
  <c r="H210" i="13"/>
  <c r="F152" i="3"/>
  <c r="G192" i="3"/>
  <c r="G124" i="3"/>
  <c r="H195" i="3"/>
  <c r="H159" i="3"/>
  <c r="F190" i="15"/>
  <c r="H183" i="14"/>
  <c r="F184" i="13"/>
  <c r="H113" i="15"/>
  <c r="H178" i="15"/>
  <c r="G128" i="13"/>
  <c r="F193" i="14"/>
  <c r="G195" i="14"/>
  <c r="G162" i="14"/>
  <c r="F124" i="13"/>
  <c r="G161" i="3"/>
  <c r="H115" i="13"/>
  <c r="F160" i="3"/>
  <c r="G205" i="15"/>
  <c r="F167" i="13"/>
  <c r="G205" i="14"/>
  <c r="H204" i="3"/>
  <c r="F150" i="3"/>
  <c r="G191" i="14"/>
  <c r="H114" i="3"/>
  <c r="G143" i="14"/>
  <c r="H182" i="14"/>
  <c r="F135" i="3"/>
  <c r="F192" i="3"/>
  <c r="G136" i="3"/>
  <c r="G122" i="15"/>
  <c r="H138" i="13"/>
  <c r="G116" i="13"/>
  <c r="G203" i="3"/>
  <c r="H153" i="13"/>
  <c r="G132" i="13"/>
  <c r="G191" i="13"/>
  <c r="H182" i="15"/>
  <c r="H179" i="15"/>
  <c r="F150" i="14"/>
  <c r="F132" i="14"/>
  <c r="G187" i="3"/>
  <c r="H185" i="15"/>
  <c r="G125" i="3"/>
  <c r="G190" i="15"/>
  <c r="H131" i="3"/>
  <c r="H162" i="3"/>
  <c r="G188" i="15"/>
  <c r="F157" i="15"/>
  <c r="G202" i="3"/>
  <c r="G123" i="13"/>
  <c r="H119" i="15"/>
  <c r="F124" i="3"/>
</calcChain>
</file>

<file path=xl/sharedStrings.xml><?xml version="1.0" encoding="utf-8"?>
<sst xmlns="http://schemas.openxmlformats.org/spreadsheetml/2006/main" count="34995" uniqueCount="972">
  <si>
    <t>大会名を選択</t>
    <rPh sb="0" eb="3">
      <t>タイカイメイ</t>
    </rPh>
    <rPh sb="4" eb="6">
      <t>センタク</t>
    </rPh>
    <phoneticPr fontId="8"/>
  </si>
  <si>
    <t>リスト</t>
    <phoneticPr fontId="8"/>
  </si>
  <si>
    <t>全九州小学</t>
    <rPh sb="0" eb="1">
      <t>ゼン</t>
    </rPh>
    <rPh sb="1" eb="3">
      <t>キュウシュウ</t>
    </rPh>
    <rPh sb="3" eb="5">
      <t>ショウガク</t>
    </rPh>
    <phoneticPr fontId="8"/>
  </si>
  <si>
    <t>小学</t>
    <rPh sb="0" eb="2">
      <t>ショウガク</t>
    </rPh>
    <phoneticPr fontId="8"/>
  </si>
  <si>
    <t>シングルス</t>
    <phoneticPr fontId="8"/>
  </si>
  <si>
    <t>-</t>
    <phoneticPr fontId="8"/>
  </si>
  <si>
    <t>団体</t>
    <rPh sb="0" eb="2">
      <t>ダンタイ</t>
    </rPh>
    <phoneticPr fontId="8"/>
  </si>
  <si>
    <t>年度</t>
    <rPh sb="0" eb="2">
      <t>ネンド</t>
    </rPh>
    <phoneticPr fontId="8"/>
  </si>
  <si>
    <t>全九州中学</t>
    <rPh sb="0" eb="1">
      <t>ゼン</t>
    </rPh>
    <rPh sb="1" eb="3">
      <t>キュウシュウ</t>
    </rPh>
    <rPh sb="3" eb="5">
      <t>チュウガク</t>
    </rPh>
    <phoneticPr fontId="8"/>
  </si>
  <si>
    <t>中学</t>
    <rPh sb="0" eb="2">
      <t>チュウガク</t>
    </rPh>
    <phoneticPr fontId="8"/>
  </si>
  <si>
    <t>全九州一般</t>
    <rPh sb="0" eb="1">
      <t>ゼン</t>
    </rPh>
    <rPh sb="1" eb="3">
      <t>キュウシュウ</t>
    </rPh>
    <rPh sb="3" eb="5">
      <t>イッパン</t>
    </rPh>
    <phoneticPr fontId="8"/>
  </si>
  <si>
    <t>一般</t>
    <rPh sb="0" eb="2">
      <t>イッパン</t>
    </rPh>
    <phoneticPr fontId="8"/>
  </si>
  <si>
    <t>ダブルス</t>
    <phoneticPr fontId="8"/>
  </si>
  <si>
    <t>-</t>
    <phoneticPr fontId="8"/>
  </si>
  <si>
    <t>大会名</t>
    <rPh sb="0" eb="3">
      <t>タイカイメイ</t>
    </rPh>
    <phoneticPr fontId="8"/>
  </si>
  <si>
    <t>日</t>
    <rPh sb="0" eb="1">
      <t>ニチ</t>
    </rPh>
    <phoneticPr fontId="8"/>
  </si>
  <si>
    <t>全九州年齢別</t>
    <rPh sb="0" eb="1">
      <t>ゼン</t>
    </rPh>
    <rPh sb="1" eb="3">
      <t>キュウシュウ</t>
    </rPh>
    <rPh sb="3" eb="6">
      <t>ネンレイベツ</t>
    </rPh>
    <phoneticPr fontId="8"/>
  </si>
  <si>
    <t>年齢別</t>
    <rPh sb="0" eb="2">
      <t>ネンレイ</t>
    </rPh>
    <rPh sb="2" eb="3">
      <t>ベツ</t>
    </rPh>
    <phoneticPr fontId="8"/>
  </si>
  <si>
    <t>シングルス</t>
    <phoneticPr fontId="8"/>
  </si>
  <si>
    <t>ダブルス</t>
    <phoneticPr fontId="8"/>
  </si>
  <si>
    <t>-</t>
    <phoneticPr fontId="8"/>
  </si>
  <si>
    <t>ｰ</t>
    <phoneticPr fontId="8"/>
  </si>
  <si>
    <t>九州高校新人</t>
    <rPh sb="0" eb="2">
      <t>キュウシュウ</t>
    </rPh>
    <rPh sb="2" eb="4">
      <t>コウコウ</t>
    </rPh>
    <rPh sb="4" eb="6">
      <t>シンジン</t>
    </rPh>
    <phoneticPr fontId="8"/>
  </si>
  <si>
    <t>高校新人</t>
    <rPh sb="0" eb="2">
      <t>コウコウ</t>
    </rPh>
    <rPh sb="2" eb="4">
      <t>シンジン</t>
    </rPh>
    <phoneticPr fontId="8"/>
  </si>
  <si>
    <t>-</t>
    <phoneticPr fontId="8"/>
  </si>
  <si>
    <t>県名</t>
    <rPh sb="0" eb="2">
      <t>ケンメイ</t>
    </rPh>
    <phoneticPr fontId="8"/>
  </si>
  <si>
    <t>Ｓ</t>
    <phoneticPr fontId="8"/>
  </si>
  <si>
    <t>Ｄ</t>
    <phoneticPr fontId="8"/>
  </si>
  <si>
    <t>ホ</t>
    <phoneticPr fontId="8"/>
  </si>
  <si>
    <t>○</t>
    <phoneticPr fontId="8"/>
  </si>
  <si>
    <t>○</t>
    <phoneticPr fontId="8"/>
  </si>
  <si>
    <t>○</t>
    <phoneticPr fontId="8"/>
  </si>
  <si>
    <t>○</t>
    <phoneticPr fontId="8"/>
  </si>
  <si>
    <t>申込責任者</t>
    <rPh sb="0" eb="2">
      <t>モウシコミ</t>
    </rPh>
    <rPh sb="2" eb="5">
      <t>セキニンシャ</t>
    </rPh>
    <phoneticPr fontId="8"/>
  </si>
  <si>
    <t>カ</t>
    <phoneticPr fontId="8"/>
  </si>
  <si>
    <t>バ</t>
    <phoneticPr fontId="8"/>
  </si>
  <si>
    <t>責任者住所</t>
    <rPh sb="0" eb="3">
      <t>セキニンシャ</t>
    </rPh>
    <rPh sb="3" eb="5">
      <t>ジュウショ</t>
    </rPh>
    <phoneticPr fontId="8"/>
  </si>
  <si>
    <t>責任者電話</t>
    <rPh sb="0" eb="3">
      <t>セキニンシャ</t>
    </rPh>
    <rPh sb="3" eb="5">
      <t>デンワ</t>
    </rPh>
    <phoneticPr fontId="8"/>
  </si>
  <si>
    <t>ラージ</t>
    <phoneticPr fontId="8"/>
  </si>
  <si>
    <t>レディース</t>
    <phoneticPr fontId="8"/>
  </si>
  <si>
    <t>男子シングルス_40</t>
    <rPh sb="0" eb="2">
      <t>ダンシ</t>
    </rPh>
    <phoneticPr fontId="8"/>
  </si>
  <si>
    <t>年齢別１</t>
    <rPh sb="0" eb="3">
      <t>ネンレイベツ</t>
    </rPh>
    <phoneticPr fontId="8"/>
  </si>
  <si>
    <t>Ｄ</t>
    <phoneticPr fontId="8"/>
  </si>
  <si>
    <t>Ｓ</t>
    <phoneticPr fontId="8"/>
  </si>
  <si>
    <t>Ｄ</t>
    <phoneticPr fontId="8"/>
  </si>
  <si>
    <t>MXD</t>
    <phoneticPr fontId="8"/>
  </si>
  <si>
    <t>D</t>
    <phoneticPr fontId="8"/>
  </si>
  <si>
    <t>団</t>
    <rPh sb="0" eb="1">
      <t>ダン</t>
    </rPh>
    <phoneticPr fontId="8"/>
  </si>
  <si>
    <t>-</t>
    <phoneticPr fontId="8"/>
  </si>
  <si>
    <t>A</t>
    <phoneticPr fontId="8"/>
  </si>
  <si>
    <t>A</t>
    <phoneticPr fontId="8"/>
  </si>
  <si>
    <t>A</t>
    <phoneticPr fontId="8"/>
  </si>
  <si>
    <t>１部</t>
    <rPh sb="1" eb="2">
      <t>ブ</t>
    </rPh>
    <phoneticPr fontId="8"/>
  </si>
  <si>
    <t>A</t>
    <phoneticPr fontId="8"/>
  </si>
  <si>
    <t>B</t>
    <phoneticPr fontId="8"/>
  </si>
  <si>
    <t>B</t>
    <phoneticPr fontId="8"/>
  </si>
  <si>
    <t>B</t>
    <phoneticPr fontId="8"/>
  </si>
  <si>
    <t>２部</t>
    <rPh sb="1" eb="2">
      <t>ブ</t>
    </rPh>
    <phoneticPr fontId="8"/>
  </si>
  <si>
    <t>C</t>
    <phoneticPr fontId="8"/>
  </si>
  <si>
    <t>C</t>
    <phoneticPr fontId="8"/>
  </si>
  <si>
    <t>３部</t>
    <rPh sb="1" eb="2">
      <t>ブ</t>
    </rPh>
    <phoneticPr fontId="8"/>
  </si>
  <si>
    <t>C</t>
    <phoneticPr fontId="8"/>
  </si>
  <si>
    <t>L60</t>
    <phoneticPr fontId="8"/>
  </si>
  <si>
    <t>D</t>
    <phoneticPr fontId="8"/>
  </si>
  <si>
    <t>D</t>
    <phoneticPr fontId="8"/>
  </si>
  <si>
    <t>４部</t>
    <rPh sb="1" eb="2">
      <t>ブ</t>
    </rPh>
    <phoneticPr fontId="8"/>
  </si>
  <si>
    <t>H60</t>
    <phoneticPr fontId="8"/>
  </si>
  <si>
    <t>E</t>
    <phoneticPr fontId="8"/>
  </si>
  <si>
    <t>E</t>
    <phoneticPr fontId="8"/>
  </si>
  <si>
    <t>E</t>
    <phoneticPr fontId="8"/>
  </si>
  <si>
    <t>L70</t>
    <phoneticPr fontId="8"/>
  </si>
  <si>
    <t>F</t>
    <phoneticPr fontId="8"/>
  </si>
  <si>
    <t>H70</t>
    <phoneticPr fontId="8"/>
  </si>
  <si>
    <t>名前</t>
    <rPh sb="0" eb="2">
      <t>ナマエ</t>
    </rPh>
    <phoneticPr fontId="9"/>
  </si>
  <si>
    <t>性別</t>
    <rPh sb="0" eb="2">
      <t>セイベツ</t>
    </rPh>
    <phoneticPr fontId="8"/>
  </si>
  <si>
    <t>ふりがな</t>
    <phoneticPr fontId="9"/>
  </si>
  <si>
    <t>年齢</t>
    <rPh sb="0" eb="2">
      <t>ネンレイ</t>
    </rPh>
    <phoneticPr fontId="8"/>
  </si>
  <si>
    <t>姓</t>
    <rPh sb="0" eb="1">
      <t>セイ</t>
    </rPh>
    <phoneticPr fontId="9"/>
  </si>
  <si>
    <t>名</t>
    <rPh sb="0" eb="1">
      <t>ナ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</si>
  <si>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</si>
  <si>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</si>
  <si>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男</t>
    <rPh sb="0" eb="1">
      <t>オトコ</t>
    </rPh>
    <phoneticPr fontId="8"/>
  </si>
  <si>
    <t>女</t>
    <rPh sb="0" eb="1">
      <t>オンナ</t>
    </rPh>
    <phoneticPr fontId="8"/>
  </si>
  <si>
    <t>所属クラブ名</t>
    <rPh sb="0" eb="2">
      <t>ショゾク</t>
    </rPh>
    <rPh sb="5" eb="6">
      <t>メイ</t>
    </rPh>
    <phoneticPr fontId="8"/>
  </si>
  <si>
    <t>所属クラブ名略称</t>
    <rPh sb="0" eb="2">
      <t>ショゾク</t>
    </rPh>
    <rPh sb="5" eb="6">
      <t>メイ</t>
    </rPh>
    <rPh sb="6" eb="8">
      <t>リャクショウ</t>
    </rPh>
    <phoneticPr fontId="9"/>
  </si>
  <si>
    <t>順位</t>
    <rPh sb="0" eb="2">
      <t>ジュンイ</t>
    </rPh>
    <phoneticPr fontId="8"/>
  </si>
  <si>
    <t>前年度</t>
    <rPh sb="0" eb="3">
      <t>ゼンネンド</t>
    </rPh>
    <phoneticPr fontId="8"/>
  </si>
  <si>
    <t>カテゴリ</t>
    <phoneticPr fontId="8"/>
  </si>
  <si>
    <t>ランキング</t>
    <phoneticPr fontId="8"/>
  </si>
  <si>
    <t>番号</t>
    <rPh sb="0" eb="2">
      <t>バンゴウ</t>
    </rPh>
    <phoneticPr fontId="8"/>
  </si>
  <si>
    <t>申込順位</t>
    <rPh sb="0" eb="2">
      <t>モウシコミ</t>
    </rPh>
    <rPh sb="2" eb="4">
      <t>ジュンイ</t>
    </rPh>
    <phoneticPr fontId="8"/>
  </si>
  <si>
    <t>岡崎</t>
    <rPh sb="0" eb="2">
      <t>オカザキ</t>
    </rPh>
    <phoneticPr fontId="7"/>
  </si>
  <si>
    <t>恵</t>
    <rPh sb="0" eb="1">
      <t>ケイ</t>
    </rPh>
    <phoneticPr fontId="7"/>
  </si>
  <si>
    <t>伊東</t>
    <rPh sb="0" eb="2">
      <t>イトウ</t>
    </rPh>
    <phoneticPr fontId="7"/>
  </si>
  <si>
    <t>玲子</t>
    <rPh sb="0" eb="2">
      <t>レイコ</t>
    </rPh>
    <phoneticPr fontId="7"/>
  </si>
  <si>
    <t>宮崎クラブ</t>
    <rPh sb="0" eb="2">
      <t>ミヤザキ</t>
    </rPh>
    <phoneticPr fontId="8"/>
  </si>
  <si>
    <t>宮崎県卓球協会</t>
    <rPh sb="0" eb="3">
      <t>ミヤザキケン</t>
    </rPh>
    <rPh sb="3" eb="5">
      <t>タッキュウ</t>
    </rPh>
    <rPh sb="5" eb="7">
      <t>キョウカイ</t>
    </rPh>
    <phoneticPr fontId="8"/>
  </si>
  <si>
    <t>県高等学校</t>
    <rPh sb="0" eb="1">
      <t>ケン</t>
    </rPh>
    <rPh sb="1" eb="3">
      <t>コウトウ</t>
    </rPh>
    <rPh sb="3" eb="5">
      <t>ガッコウ</t>
    </rPh>
    <phoneticPr fontId="8"/>
  </si>
  <si>
    <t>海山商事</t>
    <rPh sb="0" eb="2">
      <t>ウミヤマ</t>
    </rPh>
    <rPh sb="2" eb="4">
      <t>ショウジ</t>
    </rPh>
    <phoneticPr fontId="8"/>
  </si>
  <si>
    <t>宮崎卓球協会</t>
    <rPh sb="0" eb="2">
      <t>ミヤザキ</t>
    </rPh>
    <rPh sb="2" eb="4">
      <t>タッキュウ</t>
    </rPh>
    <rPh sb="4" eb="6">
      <t>キョウカイ</t>
    </rPh>
    <phoneticPr fontId="8"/>
  </si>
  <si>
    <t>宮崎球友会</t>
    <rPh sb="0" eb="2">
      <t>ミヤザキ</t>
    </rPh>
    <phoneticPr fontId="8"/>
  </si>
  <si>
    <t>森田卓球・球友会</t>
    <rPh sb="0" eb="1">
      <t>モリ</t>
    </rPh>
    <phoneticPr fontId="8"/>
  </si>
  <si>
    <t>東山レディース</t>
    <rPh sb="0" eb="2">
      <t>ヒガシヤマ</t>
    </rPh>
    <phoneticPr fontId="8"/>
  </si>
  <si>
    <t>高鍋レディース</t>
    <rPh sb="0" eb="2">
      <t>タカナベ</t>
    </rPh>
    <phoneticPr fontId="8"/>
  </si>
  <si>
    <t>宮崎ＥＡＳＴ</t>
    <rPh sb="0" eb="2">
      <t>ミヤザキ</t>
    </rPh>
    <phoneticPr fontId="8"/>
  </si>
  <si>
    <t>藤川</t>
    <rPh sb="0" eb="2">
      <t>フジカワ</t>
    </rPh>
    <phoneticPr fontId="7"/>
  </si>
  <si>
    <t>平川</t>
    <rPh sb="0" eb="2">
      <t>ヒラカワ</t>
    </rPh>
    <phoneticPr fontId="7"/>
  </si>
  <si>
    <t>洋美</t>
    <rPh sb="0" eb="2">
      <t>ヒロミ</t>
    </rPh>
    <phoneticPr fontId="7"/>
  </si>
  <si>
    <t>理恵美</t>
    <rPh sb="0" eb="1">
      <t>リ</t>
    </rPh>
    <rPh sb="1" eb="3">
      <t>エミ</t>
    </rPh>
    <phoneticPr fontId="7"/>
  </si>
  <si>
    <t>勇輝</t>
    <rPh sb="0" eb="1">
      <t>ユウ</t>
    </rPh>
    <rPh sb="1" eb="2">
      <t>カガヤ</t>
    </rPh>
    <phoneticPr fontId="7"/>
  </si>
  <si>
    <t>ほたる</t>
  </si>
  <si>
    <t>チーム名</t>
    <rPh sb="3" eb="4">
      <t>メイ</t>
    </rPh>
    <phoneticPr fontId="8"/>
  </si>
  <si>
    <t>処理用No</t>
    <rPh sb="0" eb="3">
      <t>ショリヨウ</t>
    </rPh>
    <phoneticPr fontId="8"/>
  </si>
  <si>
    <t>上中別</t>
  </si>
  <si>
    <t>渡慶次</t>
  </si>
  <si>
    <t>緒方</t>
    <rPh sb="0" eb="2">
      <t>オガタ</t>
    </rPh>
    <phoneticPr fontId="9"/>
  </si>
  <si>
    <t>湯田</t>
    <rPh sb="0" eb="2">
      <t>ユダ</t>
    </rPh>
    <phoneticPr fontId="9"/>
  </si>
  <si>
    <t>優介</t>
    <rPh sb="0" eb="1">
      <t>ユウ</t>
    </rPh>
    <rPh sb="1" eb="2">
      <t>スケ</t>
    </rPh>
    <phoneticPr fontId="9"/>
  </si>
  <si>
    <t>吉田</t>
    <rPh sb="0" eb="2">
      <t>ヨシダ</t>
    </rPh>
    <phoneticPr fontId="9"/>
  </si>
  <si>
    <t>洋也</t>
    <rPh sb="0" eb="1">
      <t>ヨウ</t>
    </rPh>
    <rPh sb="1" eb="2">
      <t>ヤ</t>
    </rPh>
    <phoneticPr fontId="9"/>
  </si>
  <si>
    <t>永友</t>
    <rPh sb="0" eb="2">
      <t>ナガトモ</t>
    </rPh>
    <phoneticPr fontId="9"/>
  </si>
  <si>
    <t>一輝</t>
    <rPh sb="0" eb="1">
      <t>イチ</t>
    </rPh>
    <rPh sb="1" eb="2">
      <t>カガヤ</t>
    </rPh>
    <phoneticPr fontId="9"/>
  </si>
  <si>
    <t>鳥取</t>
    <rPh sb="0" eb="2">
      <t>トットリ</t>
    </rPh>
    <phoneticPr fontId="9"/>
  </si>
  <si>
    <t>友紀</t>
    <rPh sb="0" eb="1">
      <t>トモ</t>
    </rPh>
    <rPh sb="1" eb="2">
      <t>キ</t>
    </rPh>
    <phoneticPr fontId="9"/>
  </si>
  <si>
    <t>原口</t>
    <rPh sb="0" eb="2">
      <t>ハラグチ</t>
    </rPh>
    <phoneticPr fontId="9"/>
  </si>
  <si>
    <t>真希</t>
    <rPh sb="0" eb="1">
      <t>シン</t>
    </rPh>
    <phoneticPr fontId="9"/>
  </si>
  <si>
    <t>宮本</t>
    <rPh sb="0" eb="2">
      <t>ミヤモト</t>
    </rPh>
    <phoneticPr fontId="9"/>
  </si>
  <si>
    <t>石川</t>
    <rPh sb="0" eb="2">
      <t>イシカワ</t>
    </rPh>
    <phoneticPr fontId="9"/>
  </si>
  <si>
    <t>桜大</t>
    <rPh sb="0" eb="1">
      <t>サクラ</t>
    </rPh>
    <rPh sb="1" eb="2">
      <t>ダイ</t>
    </rPh>
    <phoneticPr fontId="9"/>
  </si>
  <si>
    <t>刈谷</t>
    <rPh sb="0" eb="2">
      <t>カリヤ</t>
    </rPh>
    <phoneticPr fontId="9"/>
  </si>
  <si>
    <t>勇斗</t>
    <rPh sb="0" eb="1">
      <t>ユウ</t>
    </rPh>
    <rPh sb="1" eb="2">
      <t>ト</t>
    </rPh>
    <phoneticPr fontId="9"/>
  </si>
  <si>
    <t>河野</t>
    <rPh sb="0" eb="2">
      <t>カワノ</t>
    </rPh>
    <phoneticPr fontId="9"/>
  </si>
  <si>
    <t>純一</t>
    <rPh sb="0" eb="2">
      <t>ジュンイチ</t>
    </rPh>
    <phoneticPr fontId="9"/>
  </si>
  <si>
    <t>馬場園</t>
    <rPh sb="0" eb="3">
      <t>ババゾノ</t>
    </rPh>
    <phoneticPr fontId="9"/>
  </si>
  <si>
    <t>房子</t>
    <rPh sb="0" eb="2">
      <t>フサコ</t>
    </rPh>
    <phoneticPr fontId="9"/>
  </si>
  <si>
    <t>池田</t>
    <rPh sb="0" eb="2">
      <t>イケダ</t>
    </rPh>
    <phoneticPr fontId="9"/>
  </si>
  <si>
    <t>鈴子</t>
    <rPh sb="0" eb="2">
      <t>スズコ</t>
    </rPh>
    <phoneticPr fontId="9"/>
  </si>
  <si>
    <t>丸山</t>
    <rPh sb="0" eb="2">
      <t>マルヤマ</t>
    </rPh>
    <phoneticPr fontId="9"/>
  </si>
  <si>
    <t>峰子</t>
    <rPh sb="0" eb="2">
      <t>ミネコ</t>
    </rPh>
    <phoneticPr fontId="9"/>
  </si>
  <si>
    <t>網屋</t>
    <rPh sb="0" eb="2">
      <t>アミヤ</t>
    </rPh>
    <phoneticPr fontId="9"/>
  </si>
  <si>
    <t>麗子</t>
    <rPh sb="0" eb="2">
      <t>レイコ</t>
    </rPh>
    <phoneticPr fontId="9"/>
  </si>
  <si>
    <t>北角</t>
    <rPh sb="0" eb="2">
      <t>キタカド</t>
    </rPh>
    <phoneticPr fontId="9"/>
  </si>
  <si>
    <t>飯野</t>
    <rPh sb="0" eb="2">
      <t>イイノ</t>
    </rPh>
    <phoneticPr fontId="9"/>
  </si>
  <si>
    <t>喜代子</t>
    <rPh sb="0" eb="3">
      <t>キヨコ</t>
    </rPh>
    <phoneticPr fontId="9"/>
  </si>
  <si>
    <t>中間</t>
    <rPh sb="0" eb="2">
      <t>ナカマ</t>
    </rPh>
    <phoneticPr fontId="9"/>
  </si>
  <si>
    <t>玲子</t>
    <rPh sb="0" eb="2">
      <t>レイコ</t>
    </rPh>
    <phoneticPr fontId="9"/>
  </si>
  <si>
    <t>中甫木</t>
    <rPh sb="0" eb="1">
      <t>ナカ</t>
    </rPh>
    <rPh sb="1" eb="2">
      <t>ホ</t>
    </rPh>
    <rPh sb="2" eb="3">
      <t>キ</t>
    </rPh>
    <phoneticPr fontId="9"/>
  </si>
  <si>
    <t>栄子</t>
    <rPh sb="0" eb="2">
      <t>エイコ</t>
    </rPh>
    <phoneticPr fontId="9"/>
  </si>
  <si>
    <t>加藤</t>
    <rPh sb="0" eb="2">
      <t>カトウ</t>
    </rPh>
    <phoneticPr fontId="9"/>
  </si>
  <si>
    <t>憲二</t>
    <rPh sb="0" eb="2">
      <t>ケンジ</t>
    </rPh>
    <phoneticPr fontId="7"/>
  </si>
  <si>
    <t>平川</t>
    <rPh sb="0" eb="2">
      <t>ヒラカワ</t>
    </rPh>
    <phoneticPr fontId="9"/>
  </si>
  <si>
    <t>孝一</t>
    <rPh sb="0" eb="2">
      <t>コウイチ</t>
    </rPh>
    <phoneticPr fontId="9"/>
  </si>
  <si>
    <t>孝雄</t>
    <rPh sb="0" eb="2">
      <t>タカオ</t>
    </rPh>
    <phoneticPr fontId="9"/>
  </si>
  <si>
    <t>藤井</t>
    <rPh sb="0" eb="2">
      <t>フジイ</t>
    </rPh>
    <phoneticPr fontId="9"/>
  </si>
  <si>
    <t>健</t>
    <rPh sb="0" eb="1">
      <t>ケン</t>
    </rPh>
    <phoneticPr fontId="9"/>
  </si>
  <si>
    <t>坂本</t>
    <rPh sb="0" eb="2">
      <t>サカモト</t>
    </rPh>
    <phoneticPr fontId="9"/>
  </si>
  <si>
    <t>琢朗</t>
    <rPh sb="0" eb="2">
      <t>タクロウ</t>
    </rPh>
    <phoneticPr fontId="9"/>
  </si>
  <si>
    <t>萩原</t>
    <rPh sb="0" eb="2">
      <t>ハギワラ</t>
    </rPh>
    <phoneticPr fontId="9"/>
  </si>
  <si>
    <t>幸二</t>
    <rPh sb="0" eb="2">
      <t>コウジ</t>
    </rPh>
    <phoneticPr fontId="9"/>
  </si>
  <si>
    <t>高山</t>
    <rPh sb="0" eb="2">
      <t>タカヤマ</t>
    </rPh>
    <phoneticPr fontId="9"/>
  </si>
  <si>
    <t>雅美</t>
    <rPh sb="0" eb="2">
      <t>マサミ</t>
    </rPh>
    <phoneticPr fontId="9"/>
  </si>
  <si>
    <t>田住</t>
    <rPh sb="0" eb="2">
      <t>タズミ</t>
    </rPh>
    <phoneticPr fontId="9"/>
  </si>
  <si>
    <t>智宏</t>
    <rPh sb="0" eb="2">
      <t>トモヒロ</t>
    </rPh>
    <phoneticPr fontId="9"/>
  </si>
  <si>
    <t>阿東</t>
    <rPh sb="0" eb="2">
      <t>アトウ</t>
    </rPh>
    <phoneticPr fontId="9"/>
  </si>
  <si>
    <t>階</t>
    <rPh sb="0" eb="1">
      <t>カイ</t>
    </rPh>
    <phoneticPr fontId="9"/>
  </si>
  <si>
    <t>野比</t>
    <rPh sb="0" eb="2">
      <t>ノビ</t>
    </rPh>
    <phoneticPr fontId="9"/>
  </si>
  <si>
    <t>のび太</t>
    <rPh sb="2" eb="3">
      <t>タ</t>
    </rPh>
    <phoneticPr fontId="9"/>
  </si>
  <si>
    <t>松田</t>
    <rPh sb="0" eb="2">
      <t>マツダ</t>
    </rPh>
    <phoneticPr fontId="9"/>
  </si>
  <si>
    <t>和美</t>
    <rPh sb="0" eb="2">
      <t>カズミ</t>
    </rPh>
    <phoneticPr fontId="9"/>
  </si>
  <si>
    <t>高橋</t>
    <rPh sb="0" eb="2">
      <t>タカハシ</t>
    </rPh>
    <phoneticPr fontId="9"/>
  </si>
  <si>
    <t>良奈</t>
    <rPh sb="0" eb="1">
      <t>リョウ</t>
    </rPh>
    <rPh sb="1" eb="2">
      <t>ナ</t>
    </rPh>
    <phoneticPr fontId="9"/>
  </si>
  <si>
    <t>壱岐</t>
    <rPh sb="0" eb="2">
      <t>イキ</t>
    </rPh>
    <phoneticPr fontId="9"/>
  </si>
  <si>
    <t>康子</t>
    <rPh sb="0" eb="1">
      <t>ヤス</t>
    </rPh>
    <rPh sb="1" eb="2">
      <t>コ</t>
    </rPh>
    <phoneticPr fontId="9"/>
  </si>
  <si>
    <t>坂田</t>
    <rPh sb="0" eb="2">
      <t>サカタ</t>
    </rPh>
    <phoneticPr fontId="9"/>
  </si>
  <si>
    <t>敏子</t>
    <rPh sb="0" eb="2">
      <t>トシコ</t>
    </rPh>
    <phoneticPr fontId="9"/>
  </si>
  <si>
    <t>堀田</t>
    <rPh sb="0" eb="2">
      <t>ホリタ</t>
    </rPh>
    <phoneticPr fontId="9"/>
  </si>
  <si>
    <t>弘子</t>
    <rPh sb="0" eb="1">
      <t>ヒロ</t>
    </rPh>
    <rPh sb="1" eb="2">
      <t>コ</t>
    </rPh>
    <phoneticPr fontId="9"/>
  </si>
  <si>
    <t>紀子</t>
    <rPh sb="0" eb="2">
      <t>ノリコ</t>
    </rPh>
    <phoneticPr fontId="9"/>
  </si>
  <si>
    <t>甲斐</t>
    <rPh sb="0" eb="2">
      <t>カイ</t>
    </rPh>
    <phoneticPr fontId="9"/>
  </si>
  <si>
    <t>幸美</t>
    <rPh sb="0" eb="2">
      <t>ユキミ</t>
    </rPh>
    <phoneticPr fontId="9"/>
  </si>
  <si>
    <t>竹田</t>
    <rPh sb="0" eb="2">
      <t>タケダ</t>
    </rPh>
    <phoneticPr fontId="9"/>
  </si>
  <si>
    <t>三加代</t>
    <rPh sb="0" eb="1">
      <t>サン</t>
    </rPh>
    <rPh sb="1" eb="3">
      <t>カヨ</t>
    </rPh>
    <phoneticPr fontId="9"/>
  </si>
  <si>
    <t>おがた　ゆうき</t>
  </si>
  <si>
    <t>ゆだ　ゆうすけ</t>
  </si>
  <si>
    <t>よしだ　ひろや</t>
  </si>
  <si>
    <t>ながとも　かずき</t>
  </si>
  <si>
    <t>とっとり　ともき</t>
  </si>
  <si>
    <t>はらぐち　まき</t>
  </si>
  <si>
    <t>みやもと　ほたる</t>
  </si>
  <si>
    <t>いしかわ　おうた</t>
  </si>
  <si>
    <t>かりや　ゆうと</t>
  </si>
  <si>
    <t>かわの　じゅんいち</t>
  </si>
  <si>
    <t>合計年齢</t>
    <rPh sb="0" eb="2">
      <t>ゴウケイ</t>
    </rPh>
    <rPh sb="2" eb="4">
      <t>ネンレイ</t>
    </rPh>
    <phoneticPr fontId="8"/>
  </si>
  <si>
    <t>たにがわ　りく</t>
  </si>
  <si>
    <t>もりたけ　ゆいと</t>
  </si>
  <si>
    <t>いき　ゆいと</t>
  </si>
  <si>
    <t>なかたけ　ときや</t>
  </si>
  <si>
    <t>くろだ　ゆうや</t>
  </si>
  <si>
    <t>かみなかべつ　こうへい</t>
  </si>
  <si>
    <t>なかやま　たけし</t>
  </si>
  <si>
    <t>とうごう　くひよし</t>
  </si>
  <si>
    <t>わたりけいじ　ゆり</t>
  </si>
  <si>
    <t>おだ　みつる</t>
  </si>
  <si>
    <t>誕生日
算出用</t>
    <rPh sb="0" eb="3">
      <t>タンジョウビ</t>
    </rPh>
    <rPh sb="4" eb="6">
      <t>サンシュツ</t>
    </rPh>
    <rPh sb="6" eb="7">
      <t>ヨウ</t>
    </rPh>
    <phoneticPr fontId="8"/>
  </si>
  <si>
    <t>使用する名前</t>
    <rPh sb="0" eb="2">
      <t>シヨウ</t>
    </rPh>
    <rPh sb="4" eb="6">
      <t>ナマエ</t>
    </rPh>
    <phoneticPr fontId="8"/>
  </si>
  <si>
    <t>30</t>
    <phoneticPr fontId="8"/>
  </si>
  <si>
    <t>40</t>
    <phoneticPr fontId="8"/>
  </si>
  <si>
    <t>50</t>
    <phoneticPr fontId="8"/>
  </si>
  <si>
    <t>80</t>
    <phoneticPr fontId="8"/>
  </si>
  <si>
    <t>年齢</t>
    <rPh sb="0" eb="2">
      <t>ネンレイ</t>
    </rPh>
    <phoneticPr fontId="8"/>
  </si>
  <si>
    <t>Point</t>
    <phoneticPr fontId="8"/>
  </si>
  <si>
    <t>性</t>
    <rPh sb="0" eb="1">
      <t>セイ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</si>
  <si>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</si>
  <si>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</si>
  <si>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基準</t>
    <rPh sb="0" eb="2">
      <t>キジュン</t>
    </rPh>
    <phoneticPr fontId="8"/>
  </si>
  <si>
    <t>性別１</t>
    <rPh sb="0" eb="2">
      <t>セイベツ</t>
    </rPh>
    <phoneticPr fontId="8"/>
  </si>
  <si>
    <t>性別２</t>
    <rPh sb="0" eb="2">
      <t>セイベツ</t>
    </rPh>
    <phoneticPr fontId="8"/>
  </si>
  <si>
    <t>名前１</t>
    <rPh sb="0" eb="2">
      <t>ナマエ</t>
    </rPh>
    <phoneticPr fontId="8"/>
  </si>
  <si>
    <t>名前２</t>
    <rPh sb="0" eb="2">
      <t>ナマエ</t>
    </rPh>
    <phoneticPr fontId="8"/>
  </si>
  <si>
    <t>性１</t>
    <rPh sb="0" eb="1">
      <t>セイ</t>
    </rPh>
    <phoneticPr fontId="8"/>
  </si>
  <si>
    <t>性２</t>
    <rPh sb="0" eb="1">
      <t>セイ</t>
    </rPh>
    <phoneticPr fontId="8"/>
  </si>
  <si>
    <t>チーム１</t>
    <phoneticPr fontId="8"/>
  </si>
  <si>
    <t>チーム２</t>
    <phoneticPr fontId="8"/>
  </si>
  <si>
    <t>年齢１</t>
    <rPh sb="0" eb="2">
      <t>ネンレイ</t>
    </rPh>
    <phoneticPr fontId="8"/>
  </si>
  <si>
    <t>年齢２</t>
    <rPh sb="0" eb="2">
      <t>ネンレイ</t>
    </rPh>
    <phoneticPr fontId="8"/>
  </si>
  <si>
    <t>年齢計</t>
    <rPh sb="0" eb="2">
      <t>ネンレイ</t>
    </rPh>
    <rPh sb="2" eb="3">
      <t>ケイ</t>
    </rPh>
    <phoneticPr fontId="8"/>
  </si>
  <si>
    <t>性合計</t>
    <rPh sb="0" eb="1">
      <t>セイ</t>
    </rPh>
    <rPh sb="1" eb="3">
      <t>ゴウケイ</t>
    </rPh>
    <phoneticPr fontId="8"/>
  </si>
  <si>
    <t>男</t>
  </si>
  <si>
    <t>学年</t>
    <rPh sb="0" eb="2">
      <t>ガクネン</t>
    </rPh>
    <phoneticPr fontId="8"/>
  </si>
  <si>
    <t>監督</t>
    <rPh sb="0" eb="2">
      <t>カントク</t>
    </rPh>
    <phoneticPr fontId="8"/>
  </si>
  <si>
    <t>アドバイザー</t>
  </si>
  <si>
    <t>選手１</t>
    <rPh sb="0" eb="2">
      <t>センシュ</t>
    </rPh>
    <phoneticPr fontId="8"/>
  </si>
  <si>
    <t>選手２</t>
    <rPh sb="0" eb="2">
      <t>センシュ</t>
    </rPh>
    <phoneticPr fontId="8"/>
  </si>
  <si>
    <t>選手３</t>
    <rPh sb="0" eb="2">
      <t>センシュ</t>
    </rPh>
    <phoneticPr fontId="8"/>
  </si>
  <si>
    <t>選手４</t>
    <rPh sb="0" eb="2">
      <t>センシュ</t>
    </rPh>
    <phoneticPr fontId="8"/>
  </si>
  <si>
    <t>選手５</t>
    <rPh sb="0" eb="2">
      <t>センシュ</t>
    </rPh>
    <phoneticPr fontId="8"/>
  </si>
  <si>
    <t>選手６</t>
    <rPh sb="0" eb="2">
      <t>センシュ</t>
    </rPh>
    <phoneticPr fontId="8"/>
  </si>
  <si>
    <t>選手７</t>
    <rPh sb="0" eb="2">
      <t>センシュ</t>
    </rPh>
    <phoneticPr fontId="8"/>
  </si>
  <si>
    <t>選手８</t>
    <rPh sb="0" eb="2">
      <t>センシュ</t>
    </rPh>
    <phoneticPr fontId="8"/>
  </si>
  <si>
    <t>審判員</t>
    <rPh sb="0" eb="3">
      <t>シンパンイン</t>
    </rPh>
    <phoneticPr fontId="8"/>
  </si>
  <si>
    <t>男子団体登録</t>
    <rPh sb="0" eb="2">
      <t>ダンシ</t>
    </rPh>
    <rPh sb="2" eb="4">
      <t>ダンタイ</t>
    </rPh>
    <rPh sb="4" eb="6">
      <t>トウロク</t>
    </rPh>
    <phoneticPr fontId="8"/>
  </si>
  <si>
    <t>通し
No.</t>
    <rPh sb="0" eb="1">
      <t>トオ</t>
    </rPh>
    <phoneticPr fontId="10"/>
  </si>
  <si>
    <t>性別</t>
    <rPh sb="0" eb="2">
      <t>セイベツ</t>
    </rPh>
    <phoneticPr fontId="10"/>
  </si>
  <si>
    <t>チーム名</t>
    <rPh sb="3" eb="4">
      <t>メイ</t>
    </rPh>
    <phoneticPr fontId="9"/>
  </si>
  <si>
    <t>監督</t>
    <rPh sb="0" eb="2">
      <t>カントク</t>
    </rPh>
    <phoneticPr fontId="10"/>
  </si>
  <si>
    <t>選手１</t>
    <rPh sb="0" eb="2">
      <t>センシュ</t>
    </rPh>
    <phoneticPr fontId="10"/>
  </si>
  <si>
    <t>選手２</t>
    <rPh sb="0" eb="2">
      <t>センシュ</t>
    </rPh>
    <phoneticPr fontId="10"/>
  </si>
  <si>
    <t>選手３</t>
    <rPh sb="0" eb="2">
      <t>センシュ</t>
    </rPh>
    <phoneticPr fontId="10"/>
  </si>
  <si>
    <t>選手４</t>
    <rPh sb="0" eb="2">
      <t>センシュ</t>
    </rPh>
    <phoneticPr fontId="10"/>
  </si>
  <si>
    <t>選手５</t>
    <rPh sb="0" eb="2">
      <t>センシュ</t>
    </rPh>
    <phoneticPr fontId="10"/>
  </si>
  <si>
    <t>選手６</t>
    <rPh sb="0" eb="2">
      <t>センシュ</t>
    </rPh>
    <phoneticPr fontId="10"/>
  </si>
  <si>
    <t>選手７</t>
    <rPh sb="0" eb="2">
      <t>センシュ</t>
    </rPh>
    <phoneticPr fontId="10"/>
  </si>
  <si>
    <t>選手８</t>
    <rPh sb="0" eb="2">
      <t>センシュ</t>
    </rPh>
    <phoneticPr fontId="10"/>
  </si>
  <si>
    <t>名前</t>
    <rPh sb="0" eb="2">
      <t>ナマエ</t>
    </rPh>
    <phoneticPr fontId="10"/>
  </si>
  <si>
    <t>学年</t>
    <rPh sb="0" eb="2">
      <t>ガクネン</t>
    </rPh>
    <phoneticPr fontId="10"/>
  </si>
  <si>
    <t>アドバイザー</t>
    <phoneticPr fontId="10"/>
  </si>
  <si>
    <t>孝一</t>
    <rPh sb="0" eb="2">
      <t>コウイチ</t>
    </rPh>
    <phoneticPr fontId="7"/>
  </si>
  <si>
    <t>女子団体登録</t>
    <rPh sb="0" eb="2">
      <t>ジョシ</t>
    </rPh>
    <rPh sb="2" eb="4">
      <t>ダンタイ</t>
    </rPh>
    <rPh sb="4" eb="6">
      <t>トウロク</t>
    </rPh>
    <phoneticPr fontId="8"/>
  </si>
  <si>
    <t>かとうけんじ</t>
  </si>
  <si>
    <t>ひらかわ　こういち</t>
  </si>
  <si>
    <t>よしぞの　たかお</t>
  </si>
  <si>
    <t>ふじい　けん</t>
  </si>
  <si>
    <t>さかもと　たくろう</t>
  </si>
  <si>
    <t>はぎわら　こうじ</t>
  </si>
  <si>
    <t>たかやま　ひとみ</t>
  </si>
  <si>
    <t>たずみ　ともひろ</t>
  </si>
  <si>
    <t>あとう　かい</t>
  </si>
  <si>
    <t>のび　のびた</t>
  </si>
  <si>
    <t>まつだ　かずみ</t>
  </si>
  <si>
    <t>さつきクラブ</t>
  </si>
  <si>
    <t>たかはし　りょうな</t>
  </si>
  <si>
    <t>ききらら</t>
  </si>
  <si>
    <t>いき　やすこ</t>
  </si>
  <si>
    <t>宮崎ＥＡＳＴ</t>
  </si>
  <si>
    <t>さかた　としこ</t>
  </si>
  <si>
    <t>宮崎球友会</t>
  </si>
  <si>
    <t>ほりた　ひろこ</t>
  </si>
  <si>
    <t>森田卓球</t>
  </si>
  <si>
    <t>よしだ　のりこ</t>
  </si>
  <si>
    <t>東山レディー</t>
  </si>
  <si>
    <t>かい　ゆきみ</t>
  </si>
  <si>
    <t>ミラクル・なでしこＳ・T</t>
  </si>
  <si>
    <t>ミラクル</t>
  </si>
  <si>
    <t>たけだ　みかよ</t>
  </si>
  <si>
    <t>高鍋レディー</t>
  </si>
  <si>
    <t>おかざき　けい</t>
  </si>
  <si>
    <t>いとう　れいこ</t>
  </si>
  <si>
    <t>ばばぞの　ふさこ</t>
  </si>
  <si>
    <t>いけだ　すずこ</t>
  </si>
  <si>
    <t>まるやま　みねこ</t>
  </si>
  <si>
    <t>あみや　れいこ</t>
  </si>
  <si>
    <t>フサ</t>
  </si>
  <si>
    <t>きたかど　ふさ</t>
  </si>
  <si>
    <t>いいの　きよこ</t>
  </si>
  <si>
    <t>なかま　れいこ</t>
  </si>
  <si>
    <t>なかほき　えいこ</t>
  </si>
  <si>
    <t>ふじかわ　ひろみ</t>
  </si>
  <si>
    <t>ひらかわ　りえみ</t>
  </si>
  <si>
    <t>祥一朗</t>
  </si>
  <si>
    <t>みき　しょういちろう</t>
  </si>
  <si>
    <t>かねまる　りょう</t>
  </si>
  <si>
    <t>海老原</t>
  </si>
  <si>
    <t>えびはら　かずと</t>
  </si>
  <si>
    <t>よしおか　そうる</t>
  </si>
  <si>
    <t>くらなが　けいじ</t>
  </si>
  <si>
    <t>やの　まよし</t>
  </si>
  <si>
    <t>かわの　ふみや</t>
  </si>
  <si>
    <t>くろき　なおき</t>
  </si>
  <si>
    <t>いのうえ　けんじ</t>
  </si>
  <si>
    <t>いあわした　あやな</t>
  </si>
  <si>
    <t>よしむら　りな</t>
  </si>
  <si>
    <t>かわさき　かえで</t>
  </si>
  <si>
    <t>まつやま　かほ</t>
  </si>
  <si>
    <t>菜々子</t>
  </si>
  <si>
    <t>ほんぶ　ななこ</t>
  </si>
  <si>
    <t>わたなべ　ちばな</t>
  </si>
  <si>
    <t>しみず　みお</t>
  </si>
  <si>
    <t>おおみね　りな</t>
  </si>
  <si>
    <t>ながさわ　ももか</t>
  </si>
  <si>
    <t>恵里香</t>
  </si>
  <si>
    <t>ゆき　えりか</t>
  </si>
  <si>
    <t>ひだか　あいみ</t>
  </si>
  <si>
    <t>しまだ　ひな</t>
  </si>
  <si>
    <t>はしもと　りな</t>
  </si>
  <si>
    <t>菜那未</t>
  </si>
  <si>
    <t>にいな　ななみ</t>
  </si>
  <si>
    <t>おおの　せいな</t>
  </si>
  <si>
    <t>佑季乃</t>
  </si>
  <si>
    <t>くろき　ゆきの</t>
  </si>
  <si>
    <t>くろだ　ことね</t>
  </si>
  <si>
    <t>結稀那</t>
  </si>
  <si>
    <t>もり　ゆきな</t>
  </si>
  <si>
    <t>いしかわ　りん</t>
  </si>
  <si>
    <t>おかもと　じゅり</t>
  </si>
  <si>
    <t>さいとう　りな</t>
  </si>
  <si>
    <t>吉薗</t>
    <rPh sb="0" eb="1">
      <t>ヨシ</t>
    </rPh>
    <rPh sb="1" eb="2">
      <t>ソノ</t>
    </rPh>
    <phoneticPr fontId="9"/>
  </si>
  <si>
    <t>三木</t>
  </si>
  <si>
    <t>金丸</t>
  </si>
  <si>
    <t>稜</t>
  </si>
  <si>
    <t>一翔</t>
  </si>
  <si>
    <t>吉岡</t>
  </si>
  <si>
    <t>総流</t>
  </si>
  <si>
    <t>倉永</t>
  </si>
  <si>
    <t>啓司</t>
  </si>
  <si>
    <t>矢野</t>
  </si>
  <si>
    <t>真義</t>
  </si>
  <si>
    <t>河野</t>
  </si>
  <si>
    <t>史弥</t>
  </si>
  <si>
    <t>黒木</t>
  </si>
  <si>
    <t>治樹</t>
  </si>
  <si>
    <t>井上</t>
  </si>
  <si>
    <t>健仁</t>
  </si>
  <si>
    <t>岩下</t>
  </si>
  <si>
    <t>彩菜</t>
  </si>
  <si>
    <t>吉村</t>
  </si>
  <si>
    <t>梨那</t>
  </si>
  <si>
    <t>川崎</t>
  </si>
  <si>
    <t>楓</t>
  </si>
  <si>
    <t>松山</t>
  </si>
  <si>
    <t>果歩</t>
  </si>
  <si>
    <t>本部</t>
  </si>
  <si>
    <t>渡邊</t>
  </si>
  <si>
    <t>千花</t>
  </si>
  <si>
    <t>志水</t>
  </si>
  <si>
    <t>美緒</t>
  </si>
  <si>
    <t>大峯</t>
  </si>
  <si>
    <t>里奈</t>
  </si>
  <si>
    <t>長澤</t>
  </si>
  <si>
    <t>百花</t>
  </si>
  <si>
    <t>幸</t>
  </si>
  <si>
    <t>日髙</t>
  </si>
  <si>
    <t>愛弥</t>
  </si>
  <si>
    <t>谷川</t>
  </si>
  <si>
    <t>理久</t>
  </si>
  <si>
    <t>盛武</t>
  </si>
  <si>
    <t>湧人</t>
  </si>
  <si>
    <t>壹岐</t>
  </si>
  <si>
    <t>勇斗</t>
  </si>
  <si>
    <t>中武</t>
  </si>
  <si>
    <t>時哉</t>
  </si>
  <si>
    <t>黒田</t>
  </si>
  <si>
    <t>悠哉</t>
  </si>
  <si>
    <t>興平</t>
  </si>
  <si>
    <t>中山</t>
  </si>
  <si>
    <t>孟</t>
  </si>
  <si>
    <t>東郷</t>
  </si>
  <si>
    <t>匡芳</t>
  </si>
  <si>
    <t>悠利</t>
  </si>
  <si>
    <t>小田</t>
  </si>
  <si>
    <t>光瑠</t>
  </si>
  <si>
    <t>嶋田</t>
  </si>
  <si>
    <t>ひな</t>
  </si>
  <si>
    <t>橋本</t>
  </si>
  <si>
    <t>李奈</t>
  </si>
  <si>
    <t>新名</t>
  </si>
  <si>
    <t>大野</t>
  </si>
  <si>
    <t>聖奈</t>
  </si>
  <si>
    <t>琴音</t>
  </si>
  <si>
    <t>森</t>
  </si>
  <si>
    <t>石川</t>
  </si>
  <si>
    <t>凜</t>
  </si>
  <si>
    <t>岡本</t>
  </si>
  <si>
    <t>朱里</t>
  </si>
  <si>
    <t>斉藤</t>
  </si>
  <si>
    <t>谷　川</t>
  </si>
  <si>
    <t>理　久</t>
  </si>
  <si>
    <t>盛　武</t>
  </si>
  <si>
    <t>湧　人</t>
  </si>
  <si>
    <t>壹　岐</t>
  </si>
  <si>
    <t>勇　斗</t>
  </si>
  <si>
    <t>中　武</t>
  </si>
  <si>
    <t>時　哉</t>
  </si>
  <si>
    <t>黒　田</t>
  </si>
  <si>
    <t>悠　哉</t>
  </si>
  <si>
    <t>　興平</t>
  </si>
  <si>
    <t>中　山</t>
  </si>
  <si>
    <t>　　孟</t>
  </si>
  <si>
    <t>東　郷</t>
  </si>
  <si>
    <t>匡　芳</t>
  </si>
  <si>
    <t>悠　利</t>
  </si>
  <si>
    <t>小　田</t>
  </si>
  <si>
    <t>光　瑠</t>
  </si>
  <si>
    <t>嶋　田</t>
  </si>
  <si>
    <t>ひ　な</t>
  </si>
  <si>
    <t>平田</t>
    <rPh sb="0" eb="2">
      <t>ヒラタ</t>
    </rPh>
    <phoneticPr fontId="22"/>
  </si>
  <si>
    <t>マユミ</t>
    <phoneticPr fontId="22"/>
  </si>
  <si>
    <t>ひらた　まゆみ</t>
    <phoneticPr fontId="22"/>
  </si>
  <si>
    <t>平成</t>
    <rPh sb="0" eb="2">
      <t>ヘイセイ</t>
    </rPh>
    <phoneticPr fontId="8"/>
  </si>
  <si>
    <t>年度</t>
    <rPh sb="0" eb="2">
      <t>ネンド</t>
    </rPh>
    <phoneticPr fontId="8"/>
  </si>
  <si>
    <t>〒</t>
    <phoneticPr fontId="8"/>
  </si>
  <si>
    <t>-</t>
    <phoneticPr fontId="8"/>
  </si>
  <si>
    <t>住所</t>
    <rPh sb="0" eb="2">
      <t>ジュウショ</t>
    </rPh>
    <phoneticPr fontId="8"/>
  </si>
  <si>
    <t>九州高校総体</t>
    <rPh sb="0" eb="2">
      <t>キュウシュウ</t>
    </rPh>
    <rPh sb="2" eb="4">
      <t>コウコウ</t>
    </rPh>
    <rPh sb="4" eb="6">
      <t>ソウタイ</t>
    </rPh>
    <phoneticPr fontId="8"/>
  </si>
  <si>
    <t>高校総体</t>
    <rPh sb="0" eb="2">
      <t>コウコウ</t>
    </rPh>
    <rPh sb="2" eb="4">
      <t>ソウタイ</t>
    </rPh>
    <phoneticPr fontId="8"/>
  </si>
  <si>
    <t>誕生日設定基準日</t>
    <rPh sb="0" eb="3">
      <t>タンジョウビ</t>
    </rPh>
    <rPh sb="3" eb="5">
      <t>セッテイ</t>
    </rPh>
    <rPh sb="5" eb="8">
      <t>キジュンビ</t>
    </rPh>
    <phoneticPr fontId="8"/>
  </si>
  <si>
    <t>全九州レディース</t>
    <rPh sb="0" eb="1">
      <t>ゼン</t>
    </rPh>
    <rPh sb="1" eb="3">
      <t>キュウシュウ</t>
    </rPh>
    <phoneticPr fontId="8"/>
  </si>
  <si>
    <t>全九州ラージボール</t>
    <rPh sb="0" eb="1">
      <t>ゼン</t>
    </rPh>
    <rPh sb="1" eb="3">
      <t>キュウシュウ</t>
    </rPh>
    <phoneticPr fontId="8"/>
  </si>
  <si>
    <t>生年月日（西暦）</t>
    <rPh sb="0" eb="2">
      <t>セイネン</t>
    </rPh>
    <rPh sb="2" eb="4">
      <t>ガッピ</t>
    </rPh>
    <rPh sb="5" eb="7">
      <t>セイレキ</t>
    </rPh>
    <phoneticPr fontId="8"/>
  </si>
  <si>
    <t>西暦
年</t>
    <rPh sb="0" eb="2">
      <t>セイレキ</t>
    </rPh>
    <rPh sb="3" eb="4">
      <t>ネン</t>
    </rPh>
    <phoneticPr fontId="9"/>
  </si>
  <si>
    <t>通し
No.</t>
    <rPh sb="0" eb="1">
      <t>トオ</t>
    </rPh>
    <phoneticPr fontId="8"/>
  </si>
  <si>
    <t>カテゴリ</t>
    <phoneticPr fontId="23"/>
  </si>
  <si>
    <t>順位</t>
    <rPh sb="0" eb="2">
      <t>ジュンイ</t>
    </rPh>
    <phoneticPr fontId="23"/>
  </si>
  <si>
    <t>県名</t>
    <rPh sb="0" eb="2">
      <t>ケンメイ</t>
    </rPh>
    <phoneticPr fontId="23"/>
  </si>
  <si>
    <t>県番</t>
    <rPh sb="0" eb="1">
      <t>ケン</t>
    </rPh>
    <rPh sb="1" eb="2">
      <t>バン</t>
    </rPh>
    <phoneticPr fontId="23"/>
  </si>
  <si>
    <t>部</t>
    <rPh sb="0" eb="1">
      <t>ブ</t>
    </rPh>
    <phoneticPr fontId="23"/>
  </si>
  <si>
    <t>名前上</t>
    <rPh sb="0" eb="2">
      <t>ナマエ</t>
    </rPh>
    <rPh sb="2" eb="3">
      <t>ウエ</t>
    </rPh>
    <phoneticPr fontId="23"/>
  </si>
  <si>
    <t>チーム上</t>
    <rPh sb="3" eb="4">
      <t>ウエ</t>
    </rPh>
    <phoneticPr fontId="23"/>
  </si>
  <si>
    <t>略称上</t>
    <rPh sb="0" eb="2">
      <t>リャクショウ</t>
    </rPh>
    <rPh sb="2" eb="3">
      <t>ウエ</t>
    </rPh>
    <phoneticPr fontId="23"/>
  </si>
  <si>
    <t>名前下</t>
    <rPh sb="0" eb="2">
      <t>ナマエ</t>
    </rPh>
    <rPh sb="2" eb="3">
      <t>シタ</t>
    </rPh>
    <phoneticPr fontId="23"/>
  </si>
  <si>
    <t>チーム下</t>
    <rPh sb="3" eb="4">
      <t>シタ</t>
    </rPh>
    <phoneticPr fontId="23"/>
  </si>
  <si>
    <t>略称下</t>
    <rPh sb="0" eb="2">
      <t>リャクショウ</t>
    </rPh>
    <rPh sb="2" eb="3">
      <t>シタ</t>
    </rPh>
    <phoneticPr fontId="23"/>
  </si>
  <si>
    <t>No.</t>
    <phoneticPr fontId="23"/>
  </si>
  <si>
    <t>カテ</t>
    <phoneticPr fontId="23"/>
  </si>
  <si>
    <t>ランキング</t>
    <phoneticPr fontId="23"/>
  </si>
  <si>
    <t>性別</t>
    <rPh sb="0" eb="2">
      <t>セイベツ</t>
    </rPh>
    <phoneticPr fontId="23"/>
  </si>
  <si>
    <t>年齢</t>
    <rPh sb="0" eb="2">
      <t>ネンレイ</t>
    </rPh>
    <phoneticPr fontId="23"/>
  </si>
  <si>
    <t>生年月日</t>
    <rPh sb="0" eb="2">
      <t>セイネン</t>
    </rPh>
    <rPh sb="2" eb="4">
      <t>ガッピ</t>
    </rPh>
    <phoneticPr fontId="23"/>
  </si>
  <si>
    <t>年齢計</t>
    <rPh sb="0" eb="2">
      <t>ネンレイ</t>
    </rPh>
    <rPh sb="2" eb="3">
      <t>ケイ</t>
    </rPh>
    <phoneticPr fontId="23"/>
  </si>
  <si>
    <t>名前</t>
    <rPh sb="0" eb="2">
      <t>ナマエ</t>
    </rPh>
    <phoneticPr fontId="23"/>
  </si>
  <si>
    <t>チーム</t>
    <phoneticPr fontId="23"/>
  </si>
  <si>
    <t>略称</t>
    <rPh sb="0" eb="2">
      <t>リャクショウ</t>
    </rPh>
    <phoneticPr fontId="23"/>
  </si>
  <si>
    <t>チーム名</t>
    <rPh sb="3" eb="4">
      <t>メイ</t>
    </rPh>
    <phoneticPr fontId="23"/>
  </si>
  <si>
    <t>代表者名</t>
    <rPh sb="0" eb="3">
      <t>ダイヒョウシャ</t>
    </rPh>
    <rPh sb="3" eb="4">
      <t>メイ</t>
    </rPh>
    <phoneticPr fontId="23"/>
  </si>
  <si>
    <t>連絡先</t>
    <rPh sb="0" eb="3">
      <t>レンラクサキ</t>
    </rPh>
    <phoneticPr fontId="23"/>
  </si>
  <si>
    <t>報告</t>
    <rPh sb="0" eb="2">
      <t>ホウコク</t>
    </rPh>
    <phoneticPr fontId="23"/>
  </si>
  <si>
    <t>No.</t>
    <phoneticPr fontId="23"/>
  </si>
  <si>
    <t>カテ</t>
    <phoneticPr fontId="23"/>
  </si>
  <si>
    <t>ランキング</t>
    <phoneticPr fontId="23"/>
  </si>
  <si>
    <t>県順位</t>
    <rPh sb="0" eb="1">
      <t>ケン</t>
    </rPh>
    <rPh sb="1" eb="3">
      <t>ジュンイ</t>
    </rPh>
    <phoneticPr fontId="8"/>
  </si>
  <si>
    <t>ランキング</t>
    <phoneticPr fontId="8"/>
  </si>
  <si>
    <t>福岡</t>
    <rPh sb="0" eb="2">
      <t>フクオカ</t>
    </rPh>
    <phoneticPr fontId="23"/>
  </si>
  <si>
    <t>卓球協会</t>
    <rPh sb="0" eb="2">
      <t>タッキュウ</t>
    </rPh>
    <rPh sb="2" eb="4">
      <t>キョウカイ</t>
    </rPh>
    <phoneticPr fontId="23"/>
  </si>
  <si>
    <t>佐賀</t>
    <rPh sb="0" eb="2">
      <t>サガ</t>
    </rPh>
    <phoneticPr fontId="23"/>
  </si>
  <si>
    <t>長崎</t>
    <rPh sb="0" eb="2">
      <t>ナガサキ</t>
    </rPh>
    <phoneticPr fontId="23"/>
  </si>
  <si>
    <t>卓球連盟</t>
    <rPh sb="0" eb="2">
      <t>タッキュウ</t>
    </rPh>
    <rPh sb="2" eb="4">
      <t>レンメイ</t>
    </rPh>
    <phoneticPr fontId="23"/>
  </si>
  <si>
    <t>大分</t>
    <rPh sb="0" eb="2">
      <t>オオイタ</t>
    </rPh>
    <phoneticPr fontId="23"/>
  </si>
  <si>
    <t>熊本</t>
    <rPh sb="0" eb="2">
      <t>クマモト</t>
    </rPh>
    <phoneticPr fontId="23"/>
  </si>
  <si>
    <t>宮崎</t>
    <rPh sb="0" eb="2">
      <t>ミヤザキ</t>
    </rPh>
    <phoneticPr fontId="23"/>
  </si>
  <si>
    <t>鹿児島</t>
    <rPh sb="0" eb="3">
      <t>カゴシマ</t>
    </rPh>
    <phoneticPr fontId="23"/>
  </si>
  <si>
    <t>沖縄</t>
    <rPh sb="0" eb="2">
      <t>オキナワ</t>
    </rPh>
    <phoneticPr fontId="23"/>
  </si>
  <si>
    <t>ランキング</t>
    <phoneticPr fontId="23"/>
  </si>
  <si>
    <t>【シングルスの部】</t>
    <rPh sb="7" eb="8">
      <t>ブ</t>
    </rPh>
    <phoneticPr fontId="23"/>
  </si>
  <si>
    <t>【ダブルスの部】</t>
    <rPh sb="6" eb="7">
      <t>ブ</t>
    </rPh>
    <phoneticPr fontId="23"/>
  </si>
  <si>
    <t>種目</t>
    <rPh sb="0" eb="2">
      <t>シュモク</t>
    </rPh>
    <phoneticPr fontId="23"/>
  </si>
  <si>
    <t>男子</t>
    <rPh sb="0" eb="2">
      <t>ダンシ</t>
    </rPh>
    <phoneticPr fontId="23"/>
  </si>
  <si>
    <t>女子</t>
    <rPh sb="0" eb="2">
      <t>ジョシ</t>
    </rPh>
    <phoneticPr fontId="23"/>
  </si>
  <si>
    <t>混合</t>
    <rPh sb="0" eb="2">
      <t>コンゴウ</t>
    </rPh>
    <phoneticPr fontId="23"/>
  </si>
  <si>
    <t>申込者数</t>
    <rPh sb="0" eb="2">
      <t>モウシコ</t>
    </rPh>
    <rPh sb="2" eb="3">
      <t>シャ</t>
    </rPh>
    <rPh sb="3" eb="4">
      <t>カズ</t>
    </rPh>
    <phoneticPr fontId="23"/>
  </si>
  <si>
    <t>A</t>
    <phoneticPr fontId="23"/>
  </si>
  <si>
    <t>４０～５９歳</t>
    <rPh sb="5" eb="6">
      <t>サイ</t>
    </rPh>
    <phoneticPr fontId="23"/>
  </si>
  <si>
    <t>A</t>
    <phoneticPr fontId="23"/>
  </si>
  <si>
    <t>　８０～１１９歳</t>
    <rPh sb="7" eb="8">
      <t>サイ</t>
    </rPh>
    <phoneticPr fontId="23"/>
  </si>
  <si>
    <t>B</t>
    <phoneticPr fontId="23"/>
  </si>
  <si>
    <t>６０～６４歳</t>
    <rPh sb="5" eb="6">
      <t>サイ</t>
    </rPh>
    <phoneticPr fontId="23"/>
  </si>
  <si>
    <t>１２０～１２９歳</t>
    <rPh sb="7" eb="8">
      <t>サイ</t>
    </rPh>
    <phoneticPr fontId="23"/>
  </si>
  <si>
    <t>C</t>
    <phoneticPr fontId="23"/>
  </si>
  <si>
    <t>６５～６９歳</t>
    <rPh sb="5" eb="6">
      <t>サイ</t>
    </rPh>
    <phoneticPr fontId="23"/>
  </si>
  <si>
    <t>１３０～１３９歳</t>
    <rPh sb="7" eb="8">
      <t>サイ</t>
    </rPh>
    <phoneticPr fontId="23"/>
  </si>
  <si>
    <t>D</t>
    <phoneticPr fontId="23"/>
  </si>
  <si>
    <t>７０～７４歳</t>
    <rPh sb="5" eb="6">
      <t>サイ</t>
    </rPh>
    <phoneticPr fontId="23"/>
  </si>
  <si>
    <t>１４０～１４９歳</t>
    <rPh sb="7" eb="8">
      <t>サイ</t>
    </rPh>
    <phoneticPr fontId="23"/>
  </si>
  <si>
    <t>E</t>
    <phoneticPr fontId="23"/>
  </si>
  <si>
    <t>７５～７９歳</t>
    <rPh sb="5" eb="6">
      <t>サイ</t>
    </rPh>
    <phoneticPr fontId="23"/>
  </si>
  <si>
    <t>１５０歳以上</t>
    <rPh sb="3" eb="4">
      <t>サイ</t>
    </rPh>
    <rPh sb="4" eb="6">
      <t>イジョウ</t>
    </rPh>
    <phoneticPr fontId="23"/>
  </si>
  <si>
    <t>F</t>
    <phoneticPr fontId="23"/>
  </si>
  <si>
    <t>８０歳以上</t>
    <rPh sb="2" eb="3">
      <t>サイ</t>
    </rPh>
    <rPh sb="3" eb="5">
      <t>イジョウ</t>
    </rPh>
    <phoneticPr fontId="23"/>
  </si>
  <si>
    <t>合計</t>
    <rPh sb="0" eb="2">
      <t>ゴウケイ</t>
    </rPh>
    <phoneticPr fontId="8"/>
  </si>
  <si>
    <t>合計</t>
    <rPh sb="0" eb="2">
      <t>ゴウケイ</t>
    </rPh>
    <phoneticPr fontId="23"/>
  </si>
  <si>
    <t>参加料合計</t>
    <rPh sb="0" eb="3">
      <t>サンカリョウ</t>
    </rPh>
    <rPh sb="3" eb="5">
      <t>ゴウケイ</t>
    </rPh>
    <phoneticPr fontId="23"/>
  </si>
  <si>
    <t>シングルス</t>
    <phoneticPr fontId="23"/>
  </si>
  <si>
    <t>×２，０００円</t>
    <rPh sb="6" eb="7">
      <t>エン</t>
    </rPh>
    <phoneticPr fontId="23"/>
  </si>
  <si>
    <t>ダブルス</t>
    <phoneticPr fontId="2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</si>
  <si>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3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</si>
  <si>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3"/>
  </si>
  <si>
    <t>会　　長</t>
    <rPh sb="0" eb="1">
      <t>カイ</t>
    </rPh>
    <rPh sb="3" eb="4">
      <t>チョウ</t>
    </rPh>
    <phoneticPr fontId="23"/>
  </si>
  <si>
    <t>申込責任者</t>
    <rPh sb="0" eb="2">
      <t>モウシコミ</t>
    </rPh>
    <rPh sb="2" eb="5">
      <t>セキニンシャ</t>
    </rPh>
    <phoneticPr fontId="23"/>
  </si>
  <si>
    <t>連絡先（電話）</t>
    <rPh sb="0" eb="3">
      <t>レンラクサキ</t>
    </rPh>
    <rPh sb="4" eb="6">
      <t>デンワ</t>
    </rPh>
    <phoneticPr fontId="23"/>
  </si>
  <si>
    <t>全九州卓球選手権大会（ラージボールの部）　申込統括表</t>
    <rPh sb="0" eb="1">
      <t>ゼン</t>
    </rPh>
    <rPh sb="1" eb="3">
      <t>キュウシュウ</t>
    </rPh>
    <rPh sb="3" eb="5">
      <t>タッキュウ</t>
    </rPh>
    <rPh sb="5" eb="8">
      <t>センシュケン</t>
    </rPh>
    <rPh sb="8" eb="10">
      <t>タイカイ</t>
    </rPh>
    <rPh sb="18" eb="19">
      <t>ブ</t>
    </rPh>
    <rPh sb="21" eb="23">
      <t>モウシコミ</t>
    </rPh>
    <rPh sb="23" eb="25">
      <t>トウカツ</t>
    </rPh>
    <rPh sb="25" eb="26">
      <t>ヒョウ</t>
    </rPh>
    <phoneticPr fontId="23"/>
  </si>
  <si>
    <t>（様式１）県取りまとめ用</t>
    <rPh sb="1" eb="3">
      <t>ヨウシキ</t>
    </rPh>
    <rPh sb="5" eb="6">
      <t>ケン</t>
    </rPh>
    <rPh sb="6" eb="7">
      <t>ト</t>
    </rPh>
    <rPh sb="11" eb="12">
      <t>ヨウ</t>
    </rPh>
    <phoneticPr fontId="23"/>
  </si>
  <si>
    <t>様</t>
    <rPh sb="0" eb="1">
      <t>サマ</t>
    </rPh>
    <phoneticPr fontId="8"/>
  </si>
  <si>
    <t>送金内訳表</t>
    <rPh sb="0" eb="2">
      <t>ソウキン</t>
    </rPh>
    <rPh sb="2" eb="5">
      <t>ウチワケヒョウ</t>
    </rPh>
    <phoneticPr fontId="8"/>
  </si>
  <si>
    <t>県名</t>
    <rPh sb="0" eb="1">
      <t>ケン</t>
    </rPh>
    <rPh sb="1" eb="2">
      <t>メイ</t>
    </rPh>
    <phoneticPr fontId="8"/>
  </si>
  <si>
    <t>【団体】</t>
    <rPh sb="1" eb="3">
      <t>ダンタイ</t>
    </rPh>
    <phoneticPr fontId="8"/>
  </si>
  <si>
    <t>クラス</t>
    <phoneticPr fontId="8"/>
  </si>
  <si>
    <t>参加料</t>
    <rPh sb="0" eb="3">
      <t>サンカリョウ</t>
    </rPh>
    <phoneticPr fontId="8"/>
  </si>
  <si>
    <t>参加数</t>
    <rPh sb="0" eb="3">
      <t>サンカスウ</t>
    </rPh>
    <phoneticPr fontId="8"/>
  </si>
  <si>
    <t>合計金額</t>
    <rPh sb="0" eb="2">
      <t>ゴウケイ</t>
    </rPh>
    <rPh sb="2" eb="4">
      <t>キンガク</t>
    </rPh>
    <phoneticPr fontId="8"/>
  </si>
  <si>
    <t>A</t>
    <phoneticPr fontId="8"/>
  </si>
  <si>
    <t>チーム</t>
    <phoneticPr fontId="8"/>
  </si>
  <si>
    <t>円</t>
    <rPh sb="0" eb="1">
      <t>エン</t>
    </rPh>
    <phoneticPr fontId="8"/>
  </si>
  <si>
    <t>B</t>
    <phoneticPr fontId="8"/>
  </si>
  <si>
    <t>チーム</t>
    <phoneticPr fontId="8"/>
  </si>
  <si>
    <t>C</t>
    <phoneticPr fontId="8"/>
  </si>
  <si>
    <t>計</t>
    <rPh sb="0" eb="1">
      <t>ケイ</t>
    </rPh>
    <phoneticPr fontId="8"/>
  </si>
  <si>
    <t>チーム</t>
    <phoneticPr fontId="8"/>
  </si>
  <si>
    <t>【個人】</t>
    <rPh sb="1" eb="3">
      <t>コジン</t>
    </rPh>
    <phoneticPr fontId="8"/>
  </si>
  <si>
    <t>クラス</t>
    <phoneticPr fontId="8"/>
  </si>
  <si>
    <t>組</t>
    <rPh sb="0" eb="1">
      <t>クミ</t>
    </rPh>
    <phoneticPr fontId="8"/>
  </si>
  <si>
    <t>振込先</t>
    <rPh sb="0" eb="3">
      <t>フリコミサキ</t>
    </rPh>
    <phoneticPr fontId="23"/>
  </si>
  <si>
    <t>口座番号</t>
    <rPh sb="0" eb="2">
      <t>コウザ</t>
    </rPh>
    <rPh sb="2" eb="4">
      <t>バンゴウ</t>
    </rPh>
    <phoneticPr fontId="23"/>
  </si>
  <si>
    <t>口座名義</t>
    <rPh sb="0" eb="2">
      <t>コウザ</t>
    </rPh>
    <rPh sb="2" eb="4">
      <t>メイギ</t>
    </rPh>
    <phoneticPr fontId="23"/>
  </si>
  <si>
    <t>氏　名　</t>
    <rPh sb="0" eb="1">
      <t>シ</t>
    </rPh>
    <rPh sb="2" eb="3">
      <t>メイ</t>
    </rPh>
    <phoneticPr fontId="8"/>
  </si>
  <si>
    <t>連絡先　</t>
    <rPh sb="0" eb="3">
      <t>レンラクサキ</t>
    </rPh>
    <phoneticPr fontId="8"/>
  </si>
  <si>
    <t>県番号</t>
    <rPh sb="0" eb="1">
      <t>ケン</t>
    </rPh>
    <rPh sb="1" eb="3">
      <t>バンゴウ</t>
    </rPh>
    <phoneticPr fontId="8"/>
  </si>
  <si>
    <t>カテゴリ</t>
    <phoneticPr fontId="10"/>
  </si>
  <si>
    <t>県番号</t>
    <rPh sb="0" eb="1">
      <t>ケン</t>
    </rPh>
    <rPh sb="1" eb="3">
      <t>バンゴウ</t>
    </rPh>
    <phoneticPr fontId="8"/>
  </si>
  <si>
    <t>順位</t>
    <rPh sb="0" eb="2">
      <t>ジュンイ</t>
    </rPh>
    <phoneticPr fontId="10"/>
  </si>
  <si>
    <t>福岡</t>
  </si>
  <si>
    <t>A</t>
    <phoneticPr fontId="23"/>
  </si>
  <si>
    <t>B</t>
    <phoneticPr fontId="23"/>
  </si>
  <si>
    <t>C</t>
    <phoneticPr fontId="23"/>
  </si>
  <si>
    <t>D</t>
    <phoneticPr fontId="23"/>
  </si>
  <si>
    <t>男A</t>
    <rPh sb="0" eb="1">
      <t>オトコ</t>
    </rPh>
    <phoneticPr fontId="23"/>
  </si>
  <si>
    <t>男B</t>
    <rPh sb="0" eb="1">
      <t>オトコ</t>
    </rPh>
    <phoneticPr fontId="23"/>
  </si>
  <si>
    <t>男C</t>
    <rPh sb="0" eb="1">
      <t>オトコ</t>
    </rPh>
    <phoneticPr fontId="23"/>
  </si>
  <si>
    <t>男D</t>
    <rPh sb="0" eb="1">
      <t>オトコ</t>
    </rPh>
    <phoneticPr fontId="23"/>
  </si>
  <si>
    <t>男E</t>
    <rPh sb="0" eb="1">
      <t>オトコ</t>
    </rPh>
    <phoneticPr fontId="23"/>
  </si>
  <si>
    <t>男F</t>
    <rPh sb="0" eb="1">
      <t>オトコ</t>
    </rPh>
    <phoneticPr fontId="23"/>
  </si>
  <si>
    <t>女E</t>
    <phoneticPr fontId="23"/>
  </si>
  <si>
    <t>混C</t>
    <phoneticPr fontId="23"/>
  </si>
  <si>
    <t>混D</t>
    <phoneticPr fontId="23"/>
  </si>
  <si>
    <t>女A</t>
    <phoneticPr fontId="23"/>
  </si>
  <si>
    <t>女B</t>
    <phoneticPr fontId="23"/>
  </si>
  <si>
    <t>女C</t>
    <phoneticPr fontId="23"/>
  </si>
  <si>
    <t>女D</t>
    <phoneticPr fontId="23"/>
  </si>
  <si>
    <t>女E</t>
    <phoneticPr fontId="23"/>
  </si>
  <si>
    <t>女F</t>
    <phoneticPr fontId="23"/>
  </si>
  <si>
    <t>女C</t>
    <phoneticPr fontId="23"/>
  </si>
  <si>
    <t>混A</t>
    <phoneticPr fontId="23"/>
  </si>
  <si>
    <t>混B</t>
    <phoneticPr fontId="23"/>
  </si>
  <si>
    <t>混E</t>
    <phoneticPr fontId="23"/>
  </si>
  <si>
    <t>男子シングルス</t>
    <rPh sb="0" eb="2">
      <t>ダンシ</t>
    </rPh>
    <phoneticPr fontId="22"/>
  </si>
  <si>
    <t>女子シングルス</t>
    <rPh sb="0" eb="2">
      <t>ジョシ</t>
    </rPh>
    <phoneticPr fontId="22"/>
  </si>
  <si>
    <t>男子ダブルス</t>
    <rPh sb="0" eb="2">
      <t>ダンシ</t>
    </rPh>
    <phoneticPr fontId="22"/>
  </si>
  <si>
    <t>女子ダブルス</t>
    <rPh sb="0" eb="2">
      <t>ジョシ</t>
    </rPh>
    <phoneticPr fontId="22"/>
  </si>
  <si>
    <t>混合ダブルス</t>
    <rPh sb="0" eb="2">
      <t>コンゴウ</t>
    </rPh>
    <phoneticPr fontId="22"/>
  </si>
  <si>
    <t>会長名</t>
    <rPh sb="0" eb="3">
      <t>カイチョウメイ</t>
    </rPh>
    <phoneticPr fontId="8"/>
  </si>
  <si>
    <t>開催県</t>
    <rPh sb="0" eb="3">
      <t>カイサイケン</t>
    </rPh>
    <phoneticPr fontId="8"/>
  </si>
  <si>
    <t>各県　九州大会申込　設定メニュー</t>
    <rPh sb="0" eb="2">
      <t>カクケン</t>
    </rPh>
    <rPh sb="3" eb="5">
      <t>キュウシュウ</t>
    </rPh>
    <rPh sb="5" eb="7">
      <t>タイカイ</t>
    </rPh>
    <rPh sb="7" eb="9">
      <t>モウシコミ</t>
    </rPh>
    <rPh sb="10" eb="12">
      <t>セッテイ</t>
    </rPh>
    <phoneticPr fontId="8"/>
  </si>
  <si>
    <t>女</t>
  </si>
  <si>
    <t/>
  </si>
  <si>
    <t>篠　原　敬　子</t>
  </si>
  <si>
    <t>ＣＯＳＭＯＳ</t>
  </si>
  <si>
    <t>工　藤　綾　子</t>
  </si>
  <si>
    <t>辻　　　マサ子</t>
  </si>
  <si>
    <t>小　田　美賀子</t>
  </si>
  <si>
    <t>鷲　峰　妙　子</t>
  </si>
  <si>
    <t>ｅ－フレンズ</t>
  </si>
  <si>
    <t>有　村　絹　子</t>
  </si>
  <si>
    <t>服　部　美佐子</t>
  </si>
  <si>
    <t>平　野　千代子</t>
  </si>
  <si>
    <t>1-1</t>
  </si>
  <si>
    <t>前　田　栄　子</t>
  </si>
  <si>
    <t>ＳＴＥＰ２１</t>
  </si>
  <si>
    <t>久　保　けい子</t>
  </si>
  <si>
    <t>篠　原　陽　子</t>
  </si>
  <si>
    <t>前　田　加代子</t>
  </si>
  <si>
    <t>北　見　洋　子</t>
  </si>
  <si>
    <t>花　野　智恵美</t>
  </si>
  <si>
    <t>野　添　照　代</t>
  </si>
  <si>
    <t>小　川　繁　子</t>
  </si>
  <si>
    <t>坂　田　信　子</t>
  </si>
  <si>
    <t>さわら</t>
  </si>
  <si>
    <t>山　﨑　恵　子</t>
  </si>
  <si>
    <t>北　野　公　子</t>
  </si>
  <si>
    <t>梅　野　泰　子</t>
  </si>
  <si>
    <t>末　永　加代子</t>
  </si>
  <si>
    <t>はるかぜ</t>
  </si>
  <si>
    <t>西　薗　美　奈</t>
  </si>
  <si>
    <t>中　村　弘　子</t>
  </si>
  <si>
    <t>小　川　美千代</t>
  </si>
  <si>
    <t>宮　崎　孝　子</t>
  </si>
  <si>
    <t>川　崎　友　子</t>
  </si>
  <si>
    <t>髙　橋　弥　子</t>
  </si>
  <si>
    <t>隈　崎　秀　子</t>
  </si>
  <si>
    <t>檀　浦　洋　子</t>
  </si>
  <si>
    <t>藤　田　淑　子</t>
  </si>
  <si>
    <t>二　宮　ゆき江</t>
  </si>
  <si>
    <t>アイリス</t>
  </si>
  <si>
    <t>瓜　生　栄　子</t>
  </si>
  <si>
    <t>今　西　ひろ子</t>
  </si>
  <si>
    <t>占　部　啓　子</t>
  </si>
  <si>
    <t>立　川　和　子</t>
  </si>
  <si>
    <t>原　　　正　子</t>
  </si>
  <si>
    <t>松　永　竹　美</t>
  </si>
  <si>
    <t>石　橋　靖　子</t>
  </si>
  <si>
    <t>揚　野　雪　美</t>
  </si>
  <si>
    <t>ウィズ</t>
  </si>
  <si>
    <t>奥　田　さおり</t>
  </si>
  <si>
    <t>吉　村　美智恵</t>
  </si>
  <si>
    <t>尾　内　春　美</t>
  </si>
  <si>
    <t>松　岡　　　香</t>
  </si>
  <si>
    <t>宮　脇　サヨ子</t>
  </si>
  <si>
    <t>山　﨑　順　子</t>
  </si>
  <si>
    <t>エンドレス</t>
  </si>
  <si>
    <t>宮　川　和　子</t>
  </si>
  <si>
    <t>中　園　かずこ</t>
  </si>
  <si>
    <t>山　本　晴　美</t>
  </si>
  <si>
    <t>山　門　京　子</t>
  </si>
  <si>
    <t>竹　田　絹　枝</t>
  </si>
  <si>
    <t>伊　藤　千鶴子</t>
  </si>
  <si>
    <t>浦　本　江美子</t>
  </si>
  <si>
    <t>鶴　　　恵　子</t>
  </si>
  <si>
    <t>ＤＹＮ</t>
  </si>
  <si>
    <t>横　尾　真　弓</t>
  </si>
  <si>
    <t>日　野　真由美</t>
  </si>
  <si>
    <t>スリースター</t>
  </si>
  <si>
    <t>野　路　美　子</t>
  </si>
  <si>
    <t>横　井　裕　子</t>
  </si>
  <si>
    <t>パワフル</t>
  </si>
  <si>
    <t>原　野　美　紀</t>
  </si>
  <si>
    <t>久保田　智代香</t>
  </si>
  <si>
    <t>寺　敷　裕　子</t>
  </si>
  <si>
    <t>黒　木　明　美</t>
  </si>
  <si>
    <t>吉　住　直　美</t>
  </si>
  <si>
    <t>吉　柳　美代子</t>
  </si>
  <si>
    <t>国　沢　とし子</t>
  </si>
  <si>
    <t>太宰府レディース</t>
  </si>
  <si>
    <t>太宰府レディ</t>
  </si>
  <si>
    <t>大　羽　さとみ</t>
  </si>
  <si>
    <t>ビギン</t>
  </si>
  <si>
    <t>宮　﨑　綾　子</t>
  </si>
  <si>
    <t>野　口　典　子</t>
  </si>
  <si>
    <t>池　田　智　子</t>
  </si>
  <si>
    <t>大　森　祐　子</t>
  </si>
  <si>
    <t>徳　丸　典　子</t>
  </si>
  <si>
    <t>荒　木　福　代</t>
  </si>
  <si>
    <t>久　冨　久美子</t>
  </si>
  <si>
    <t>福　島　千　寿</t>
  </si>
  <si>
    <t>ピュア伊都</t>
  </si>
  <si>
    <t>後　藤　和　子</t>
  </si>
  <si>
    <t>Ｍｅｒｒｙ　Ｍａｔｅ</t>
  </si>
  <si>
    <t>Ｍｅｒｒｙ　</t>
  </si>
  <si>
    <t>庄　司　慶　子</t>
  </si>
  <si>
    <t>村　山　和　子</t>
  </si>
  <si>
    <t>久　松　仁　美</t>
  </si>
  <si>
    <t>フラッパーズ</t>
  </si>
  <si>
    <t>小　野　美香子</t>
  </si>
  <si>
    <t>菅　野　泰　子</t>
  </si>
  <si>
    <t>西　村　美知子</t>
  </si>
  <si>
    <t>永　田　悦　子</t>
  </si>
  <si>
    <t>フロンティア</t>
  </si>
  <si>
    <t>篠　崎　さち子</t>
  </si>
  <si>
    <t>鶴　田　五　月</t>
  </si>
  <si>
    <t>吉　田　俊　子</t>
  </si>
  <si>
    <t>後　藤　靖　子</t>
  </si>
  <si>
    <t>久留米フレンド</t>
  </si>
  <si>
    <t>久留米フレン</t>
  </si>
  <si>
    <t>境　　　礼　香</t>
  </si>
  <si>
    <t>翁　　　淑　美</t>
  </si>
  <si>
    <t>石　井　美恵子</t>
  </si>
  <si>
    <t>蜷　川　イツ子</t>
  </si>
  <si>
    <t>古賀卓球</t>
  </si>
  <si>
    <t>北　川　径　子</t>
  </si>
  <si>
    <t>福岡中央ラージ</t>
  </si>
  <si>
    <t>福岡中央ラー</t>
  </si>
  <si>
    <t>岡　田　寿賀子</t>
  </si>
  <si>
    <t>大　橋　浩　子</t>
  </si>
  <si>
    <t>ニ　石　早智子</t>
  </si>
  <si>
    <t>和白レディース</t>
  </si>
  <si>
    <t>和白レディー</t>
  </si>
  <si>
    <t>植　田　キミ子</t>
  </si>
  <si>
    <t>木　高　久美子</t>
  </si>
  <si>
    <t>大野城まどか</t>
  </si>
  <si>
    <t>鶴　薗　聡　美</t>
  </si>
  <si>
    <t>立　石　律　子</t>
  </si>
  <si>
    <t>山　崎　美智子</t>
  </si>
  <si>
    <t>西　村　和　子</t>
  </si>
  <si>
    <t>松　村　明　子</t>
  </si>
  <si>
    <t>北　村　ふじ代</t>
  </si>
  <si>
    <t>古　賀　和　子</t>
  </si>
  <si>
    <t>川　田　久美子</t>
  </si>
  <si>
    <t>川田卓球クラブ</t>
  </si>
  <si>
    <t>川田卓球</t>
  </si>
  <si>
    <t>草　野　　　薫</t>
  </si>
  <si>
    <t>小　椋　真　美</t>
  </si>
  <si>
    <t>野　崎　八千代</t>
  </si>
  <si>
    <t>はっぴいすま</t>
  </si>
  <si>
    <t>米　倉　千　景</t>
  </si>
  <si>
    <t>福岡アルファ</t>
  </si>
  <si>
    <t>青　山　広　美</t>
  </si>
  <si>
    <t>田　中　理恵子</t>
  </si>
  <si>
    <t>江　上　友　子</t>
  </si>
  <si>
    <t>葉　山　婦　美</t>
  </si>
  <si>
    <t>遊々クラブ</t>
  </si>
  <si>
    <t>髙　木　真由美</t>
  </si>
  <si>
    <t>黒　木　幾　代</t>
  </si>
  <si>
    <t>若　杉　典　子</t>
  </si>
  <si>
    <t>長　澤　晃　子</t>
  </si>
  <si>
    <t>奥　村　千世子</t>
  </si>
  <si>
    <t>牟　田　恵美子</t>
  </si>
  <si>
    <t>徳　永　俊　子</t>
  </si>
  <si>
    <t>平　田　みや子</t>
  </si>
  <si>
    <t>那珂川クラブ</t>
  </si>
  <si>
    <t>時　松　えい子</t>
  </si>
  <si>
    <t>大　江　俊　子</t>
  </si>
  <si>
    <t>江　島　享　子</t>
  </si>
  <si>
    <t>サルビア</t>
  </si>
  <si>
    <t>甲　斐　淑　子</t>
  </si>
  <si>
    <t>宮　本　美栄子</t>
  </si>
  <si>
    <t>小　田　キ　ク</t>
  </si>
  <si>
    <t>川　嶋　康　子</t>
  </si>
  <si>
    <t>橋　本　太貴子</t>
  </si>
  <si>
    <t>香椎卓球クラブ</t>
  </si>
  <si>
    <t>香椎卓球</t>
  </si>
  <si>
    <t>福　崎　明　美</t>
  </si>
  <si>
    <t>猪　原　美　美</t>
  </si>
  <si>
    <t>馬　場　露　子</t>
  </si>
  <si>
    <t>金　築　禮　子</t>
  </si>
  <si>
    <t>高　田　紀　子</t>
  </si>
  <si>
    <t>林　田　早　苗</t>
  </si>
  <si>
    <t>高　倉　弘　美</t>
  </si>
  <si>
    <t>上　田　文　緒</t>
  </si>
  <si>
    <t>Ａ＆Ｂ</t>
  </si>
  <si>
    <t>花　井　さおり</t>
  </si>
  <si>
    <t>草　野　好　子</t>
  </si>
  <si>
    <t>松　尾　美穂子</t>
  </si>
  <si>
    <t>大　西　八重子</t>
  </si>
  <si>
    <t>山　下　玲　子</t>
  </si>
  <si>
    <t>磯　部　百合子</t>
  </si>
  <si>
    <t>道　越　啓　子</t>
  </si>
  <si>
    <t>C</t>
  </si>
  <si>
    <t>平　松　秀　敏</t>
  </si>
  <si>
    <t>B</t>
  </si>
  <si>
    <t>ｅ－ふれんず</t>
  </si>
  <si>
    <t>A</t>
  </si>
  <si>
    <t>はるかぜＡ</t>
  </si>
  <si>
    <t>栗　山　純　子</t>
  </si>
  <si>
    <t>加　藤　　　通</t>
  </si>
  <si>
    <t>はるかぜＢ</t>
  </si>
  <si>
    <t>はるかぜＣ</t>
  </si>
  <si>
    <t>アイリスＡ</t>
  </si>
  <si>
    <t>アイリスＢ</t>
  </si>
  <si>
    <t>スリースター・ＤＹＮ</t>
  </si>
  <si>
    <t>パワフル・太宰府レディース</t>
  </si>
  <si>
    <t>ピュア伊都・Ｍｅｒｒｙ　Ｍａｔｅ</t>
  </si>
  <si>
    <t>吉　永　さよみ</t>
  </si>
  <si>
    <t>佐々木　美智枝</t>
  </si>
  <si>
    <t>古賀卓球・福岡中央ラージ</t>
  </si>
  <si>
    <t>大野城まどか（イ）</t>
  </si>
  <si>
    <t>大野城まどか（ロ）</t>
  </si>
  <si>
    <t>川田卓球クラブ・はっぴいすまいる</t>
  </si>
  <si>
    <t>川　田　ひとみ</t>
  </si>
  <si>
    <t>末　松　真由美</t>
  </si>
  <si>
    <t>遊々クラブ・レインボー</t>
  </si>
  <si>
    <t>那珂川クラブ・サルビア</t>
  </si>
  <si>
    <t>弦　本　考　史</t>
  </si>
  <si>
    <t>香椎卓球クラブ・和白レディース</t>
  </si>
  <si>
    <t>Ａ＆Ｂ（イ）</t>
  </si>
  <si>
    <t>Ａ＆Ｂ（ロ）</t>
  </si>
  <si>
    <t>全九州小学</t>
  </si>
  <si>
    <t>（様式１）</t>
    <rPh sb="1" eb="3">
      <t>ヨウシキ</t>
    </rPh>
    <phoneticPr fontId="23"/>
  </si>
  <si>
    <t>&lt;送金内訳表&gt;</t>
    <rPh sb="1" eb="3">
      <t>ソウキン</t>
    </rPh>
    <rPh sb="3" eb="5">
      <t>ウチワケ</t>
    </rPh>
    <rPh sb="5" eb="6">
      <t>ヒョウ</t>
    </rPh>
    <phoneticPr fontId="23"/>
  </si>
  <si>
    <t>＝団体＝</t>
    <rPh sb="2" eb="4">
      <t>ダンタイ</t>
    </rPh>
    <phoneticPr fontId="23"/>
  </si>
  <si>
    <t>×</t>
    <phoneticPr fontId="23"/>
  </si>
  <si>
    <t>=</t>
    <phoneticPr fontId="23"/>
  </si>
  <si>
    <t>×</t>
    <phoneticPr fontId="23"/>
  </si>
  <si>
    <t>＝個人＝</t>
    <rPh sb="1" eb="3">
      <t>コジン</t>
    </rPh>
    <phoneticPr fontId="23"/>
  </si>
  <si>
    <t>ホープス</t>
    <phoneticPr fontId="23"/>
  </si>
  <si>
    <t>カブ</t>
    <phoneticPr fontId="23"/>
  </si>
  <si>
    <t>=</t>
    <phoneticPr fontId="23"/>
  </si>
  <si>
    <t>バンビ</t>
    <phoneticPr fontId="23"/>
  </si>
  <si>
    <t>カブ</t>
    <phoneticPr fontId="23"/>
  </si>
  <si>
    <t>=</t>
    <phoneticPr fontId="23"/>
  </si>
  <si>
    <t>（様式２　男）</t>
    <rPh sb="1" eb="3">
      <t>ヨウシキ</t>
    </rPh>
    <rPh sb="5" eb="6">
      <t>オトコ</t>
    </rPh>
    <phoneticPr fontId="23"/>
  </si>
  <si>
    <t>（様式２　女）</t>
    <rPh sb="1" eb="3">
      <t>ヨウシキ</t>
    </rPh>
    <rPh sb="5" eb="6">
      <t>オンナ</t>
    </rPh>
    <phoneticPr fontId="23"/>
  </si>
  <si>
    <t>（個人の部）</t>
    <rPh sb="1" eb="3">
      <t>コジン</t>
    </rPh>
    <rPh sb="4" eb="5">
      <t>ブ</t>
    </rPh>
    <phoneticPr fontId="23"/>
  </si>
  <si>
    <t>氏名</t>
    <rPh sb="0" eb="2">
      <t>シメイ</t>
    </rPh>
    <phoneticPr fontId="23"/>
  </si>
  <si>
    <t>ふりがな</t>
    <phoneticPr fontId="23"/>
  </si>
  <si>
    <t>生年月日（平成）</t>
    <rPh sb="0" eb="2">
      <t>セイネン</t>
    </rPh>
    <rPh sb="2" eb="4">
      <t>ガッピ</t>
    </rPh>
    <rPh sb="5" eb="7">
      <t>ヘイセイ</t>
    </rPh>
    <phoneticPr fontId="23"/>
  </si>
  <si>
    <t>所属</t>
    <rPh sb="0" eb="2">
      <t>ショゾク</t>
    </rPh>
    <phoneticPr fontId="23"/>
  </si>
  <si>
    <t>学年</t>
    <rPh sb="0" eb="2">
      <t>ガクネン</t>
    </rPh>
    <phoneticPr fontId="23"/>
  </si>
  <si>
    <t>ふりがな</t>
    <phoneticPr fontId="23"/>
  </si>
  <si>
    <t>姓</t>
    <rPh sb="0" eb="1">
      <t>セイ</t>
    </rPh>
    <phoneticPr fontId="23"/>
  </si>
  <si>
    <t>名</t>
    <rPh sb="0" eb="1">
      <t>ナ</t>
    </rPh>
    <phoneticPr fontId="23"/>
  </si>
  <si>
    <t>月</t>
    <rPh sb="0" eb="1">
      <t>ツキ</t>
    </rPh>
    <phoneticPr fontId="23"/>
  </si>
  <si>
    <t>日</t>
    <rPh sb="0" eb="1">
      <t>ヒ</t>
    </rPh>
    <phoneticPr fontId="23"/>
  </si>
  <si>
    <t>ホープス</t>
    <phoneticPr fontId="23"/>
  </si>
  <si>
    <t>ホープス</t>
    <phoneticPr fontId="23"/>
  </si>
  <si>
    <t>カブ</t>
    <phoneticPr fontId="23"/>
  </si>
  <si>
    <t>カブ</t>
    <phoneticPr fontId="23"/>
  </si>
  <si>
    <t>バンビ</t>
    <phoneticPr fontId="23"/>
  </si>
  <si>
    <t>バンビ</t>
    <phoneticPr fontId="23"/>
  </si>
  <si>
    <t>上記のとおり参加申し込みます。</t>
    <rPh sb="0" eb="2">
      <t>ジョウキ</t>
    </rPh>
    <rPh sb="6" eb="8">
      <t>サンカ</t>
    </rPh>
    <rPh sb="8" eb="9">
      <t>モウ</t>
    </rPh>
    <rPh sb="10" eb="11">
      <t>コ</t>
    </rPh>
    <phoneticPr fontId="23"/>
  </si>
  <si>
    <t>印</t>
    <rPh sb="0" eb="1">
      <t>イン</t>
    </rPh>
    <phoneticPr fontId="23"/>
  </si>
  <si>
    <t>連絡者名</t>
    <rPh sb="0" eb="3">
      <t>レンラクシャ</t>
    </rPh>
    <rPh sb="3" eb="4">
      <t>メイ</t>
    </rPh>
    <phoneticPr fontId="23"/>
  </si>
  <si>
    <t>連絡者住所</t>
    <rPh sb="0" eb="3">
      <t>レンラクシャ</t>
    </rPh>
    <rPh sb="3" eb="5">
      <t>ジュウショ</t>
    </rPh>
    <phoneticPr fontId="23"/>
  </si>
  <si>
    <t>ふりがな</t>
  </si>
  <si>
    <t>監督</t>
    <rPh sb="0" eb="2">
      <t>カントク</t>
    </rPh>
    <phoneticPr fontId="23"/>
  </si>
  <si>
    <t>選手１</t>
    <rPh sb="0" eb="2">
      <t>センシュ</t>
    </rPh>
    <phoneticPr fontId="23"/>
  </si>
  <si>
    <t>選手２</t>
    <rPh sb="0" eb="2">
      <t>センシュ</t>
    </rPh>
    <phoneticPr fontId="23"/>
  </si>
  <si>
    <t>選手３</t>
    <rPh sb="0" eb="2">
      <t>センシュ</t>
    </rPh>
    <phoneticPr fontId="23"/>
  </si>
  <si>
    <t>選手４</t>
    <rPh sb="0" eb="2">
      <t>センシュ</t>
    </rPh>
    <phoneticPr fontId="23"/>
  </si>
  <si>
    <t>選手５</t>
    <rPh sb="0" eb="2">
      <t>センシュ</t>
    </rPh>
    <phoneticPr fontId="23"/>
  </si>
  <si>
    <t>会　　長</t>
    <phoneticPr fontId="23"/>
  </si>
  <si>
    <t>印</t>
  </si>
  <si>
    <t>申込責任者</t>
  </si>
  <si>
    <t>連　絡　先</t>
    <phoneticPr fontId="23"/>
  </si>
  <si>
    <t>１位</t>
    <rPh sb="1" eb="2">
      <t>イ</t>
    </rPh>
    <phoneticPr fontId="23"/>
  </si>
  <si>
    <t>ふりがな</t>
    <phoneticPr fontId="23"/>
  </si>
  <si>
    <t>-</t>
    <phoneticPr fontId="23"/>
  </si>
  <si>
    <t>アドバイザー</t>
    <phoneticPr fontId="23"/>
  </si>
  <si>
    <t>２位</t>
    <rPh sb="1" eb="2">
      <t>イ</t>
    </rPh>
    <phoneticPr fontId="23"/>
  </si>
  <si>
    <t>ふりがな</t>
    <phoneticPr fontId="23"/>
  </si>
  <si>
    <t>アドバイザー</t>
    <phoneticPr fontId="23"/>
  </si>
  <si>
    <t>３位</t>
    <rPh sb="1" eb="2">
      <t>イ</t>
    </rPh>
    <phoneticPr fontId="23"/>
  </si>
  <si>
    <t>ふりがな</t>
    <phoneticPr fontId="23"/>
  </si>
  <si>
    <t>アドバイザー</t>
    <phoneticPr fontId="23"/>
  </si>
  <si>
    <t>４位</t>
    <rPh sb="1" eb="2">
      <t>イ</t>
    </rPh>
    <phoneticPr fontId="23"/>
  </si>
  <si>
    <t>ふりがな</t>
    <phoneticPr fontId="23"/>
  </si>
  <si>
    <t>-</t>
    <phoneticPr fontId="23"/>
  </si>
  <si>
    <t>女子</t>
    <phoneticPr fontId="23"/>
  </si>
  <si>
    <t>アドバイザー</t>
    <phoneticPr fontId="23"/>
  </si>
  <si>
    <t>女子</t>
    <phoneticPr fontId="23"/>
  </si>
  <si>
    <t>ふりがな</t>
    <phoneticPr fontId="23"/>
  </si>
  <si>
    <t>-</t>
    <phoneticPr fontId="23"/>
  </si>
  <si>
    <t>アドバイザー</t>
    <phoneticPr fontId="23"/>
  </si>
  <si>
    <t>-</t>
    <phoneticPr fontId="23"/>
  </si>
  <si>
    <t>アドバイザー</t>
    <phoneticPr fontId="23"/>
  </si>
  <si>
    <t>女子</t>
    <phoneticPr fontId="23"/>
  </si>
  <si>
    <t>ふりがな</t>
    <phoneticPr fontId="23"/>
  </si>
  <si>
    <t>アドバイザー</t>
    <phoneticPr fontId="23"/>
  </si>
  <si>
    <t>申込日</t>
    <rPh sb="0" eb="3">
      <t>モウシコミビ</t>
    </rPh>
    <phoneticPr fontId="8"/>
  </si>
  <si>
    <t>振込予定日</t>
    <rPh sb="0" eb="2">
      <t>フリコミ</t>
    </rPh>
    <rPh sb="2" eb="5">
      <t>ヨテイビ</t>
    </rPh>
    <phoneticPr fontId="8"/>
  </si>
  <si>
    <t>小学団体データ</t>
    <rPh sb="0" eb="2">
      <t>ショウガク</t>
    </rPh>
    <rPh sb="2" eb="4">
      <t>ダンタイ</t>
    </rPh>
    <phoneticPr fontId="8"/>
  </si>
  <si>
    <t>女子</t>
    <phoneticPr fontId="23"/>
  </si>
  <si>
    <t>女子</t>
    <phoneticPr fontId="23"/>
  </si>
  <si>
    <t>会長　</t>
    <rPh sb="0" eb="2">
      <t>カイチョウ</t>
    </rPh>
    <phoneticPr fontId="22"/>
  </si>
  <si>
    <t>申込責任者　</t>
    <rPh sb="0" eb="2">
      <t>モウシコ</t>
    </rPh>
    <rPh sb="2" eb="5">
      <t>セキニンシャ</t>
    </rPh>
    <phoneticPr fontId="22"/>
  </si>
  <si>
    <t>連絡先　</t>
    <rPh sb="0" eb="3">
      <t>レンラクサキ</t>
    </rPh>
    <phoneticPr fontId="22"/>
  </si>
  <si>
    <t>男ホ1</t>
    <rPh sb="0" eb="1">
      <t>オトコ</t>
    </rPh>
    <phoneticPr fontId="22"/>
  </si>
  <si>
    <t>男ホ2</t>
    <rPh sb="0" eb="1">
      <t>オトコ</t>
    </rPh>
    <phoneticPr fontId="22"/>
  </si>
  <si>
    <t>男ホ3</t>
    <rPh sb="0" eb="1">
      <t>オトコ</t>
    </rPh>
    <phoneticPr fontId="22"/>
  </si>
  <si>
    <t>男ホ4</t>
    <rPh sb="0" eb="1">
      <t>オトコ</t>
    </rPh>
    <phoneticPr fontId="22"/>
  </si>
  <si>
    <t>男ホ5</t>
    <rPh sb="0" eb="1">
      <t>オトコ</t>
    </rPh>
    <phoneticPr fontId="22"/>
  </si>
  <si>
    <t>男ホ6</t>
    <rPh sb="0" eb="1">
      <t>オトコ</t>
    </rPh>
    <phoneticPr fontId="22"/>
  </si>
  <si>
    <t>男ホ7</t>
    <rPh sb="0" eb="1">
      <t>オトコ</t>
    </rPh>
    <phoneticPr fontId="22"/>
  </si>
  <si>
    <t>男ホ8</t>
    <rPh sb="0" eb="1">
      <t>オトコ</t>
    </rPh>
    <phoneticPr fontId="22"/>
  </si>
  <si>
    <t>男カ1</t>
    <rPh sb="0" eb="1">
      <t>オトコ</t>
    </rPh>
    <phoneticPr fontId="22"/>
  </si>
  <si>
    <t>男カ2</t>
    <rPh sb="0" eb="1">
      <t>オトコ</t>
    </rPh>
    <phoneticPr fontId="22"/>
  </si>
  <si>
    <t>男カ3</t>
    <rPh sb="0" eb="1">
      <t>オトコ</t>
    </rPh>
    <phoneticPr fontId="22"/>
  </si>
  <si>
    <t>男カ4</t>
    <rPh sb="0" eb="1">
      <t>オトコ</t>
    </rPh>
    <phoneticPr fontId="22"/>
  </si>
  <si>
    <t>男カ5</t>
    <rPh sb="0" eb="1">
      <t>オトコ</t>
    </rPh>
    <phoneticPr fontId="22"/>
  </si>
  <si>
    <t>男カ6</t>
    <rPh sb="0" eb="1">
      <t>オトコ</t>
    </rPh>
    <phoneticPr fontId="22"/>
  </si>
  <si>
    <t>男カ7</t>
    <rPh sb="0" eb="1">
      <t>オトコ</t>
    </rPh>
    <phoneticPr fontId="22"/>
  </si>
  <si>
    <t>男カ8</t>
    <rPh sb="0" eb="1">
      <t>オトコ</t>
    </rPh>
    <phoneticPr fontId="22"/>
  </si>
  <si>
    <t>男バ1</t>
    <rPh sb="0" eb="1">
      <t>オトコ</t>
    </rPh>
    <phoneticPr fontId="22"/>
  </si>
  <si>
    <t>男バ2</t>
    <rPh sb="0" eb="1">
      <t>オトコ</t>
    </rPh>
    <phoneticPr fontId="22"/>
  </si>
  <si>
    <t>男バ3</t>
    <rPh sb="0" eb="1">
      <t>オトコ</t>
    </rPh>
    <phoneticPr fontId="22"/>
  </si>
  <si>
    <t>男バ4</t>
    <rPh sb="0" eb="1">
      <t>オトコ</t>
    </rPh>
    <phoneticPr fontId="22"/>
  </si>
  <si>
    <t>女ホ1</t>
    <phoneticPr fontId="22"/>
  </si>
  <si>
    <t>女ホ2</t>
    <phoneticPr fontId="22"/>
  </si>
  <si>
    <t>女ホ3</t>
    <phoneticPr fontId="22"/>
  </si>
  <si>
    <t>女ホ4</t>
    <phoneticPr fontId="22"/>
  </si>
  <si>
    <t>女ホ5</t>
    <phoneticPr fontId="22"/>
  </si>
  <si>
    <t>女ホ6</t>
    <phoneticPr fontId="22"/>
  </si>
  <si>
    <t>女ホ7</t>
    <phoneticPr fontId="22"/>
  </si>
  <si>
    <t>女ホ8</t>
    <phoneticPr fontId="22"/>
  </si>
  <si>
    <t>女カ1</t>
    <phoneticPr fontId="22"/>
  </si>
  <si>
    <t>女カ2</t>
    <phoneticPr fontId="22"/>
  </si>
  <si>
    <t>女カ3</t>
    <phoneticPr fontId="22"/>
  </si>
  <si>
    <t>女カ4</t>
    <phoneticPr fontId="22"/>
  </si>
  <si>
    <t>女カ5</t>
    <phoneticPr fontId="22"/>
  </si>
  <si>
    <t>女カ6</t>
    <phoneticPr fontId="22"/>
  </si>
  <si>
    <t>女カ7</t>
    <phoneticPr fontId="22"/>
  </si>
  <si>
    <t>女カ8</t>
    <phoneticPr fontId="22"/>
  </si>
  <si>
    <t>女バ1</t>
    <phoneticPr fontId="22"/>
  </si>
  <si>
    <t>女バ2</t>
    <phoneticPr fontId="22"/>
  </si>
  <si>
    <t>女バ3</t>
    <phoneticPr fontId="22"/>
  </si>
  <si>
    <t>女バ4</t>
    <phoneticPr fontId="22"/>
  </si>
  <si>
    <t>氏名</t>
    <rPh sb="0" eb="2">
      <t>シメイ</t>
    </rPh>
    <phoneticPr fontId="22"/>
  </si>
  <si>
    <t>ふりがな</t>
    <phoneticPr fontId="8"/>
  </si>
  <si>
    <t>生年月日（西暦）</t>
    <rPh sb="0" eb="2">
      <t>セイネン</t>
    </rPh>
    <rPh sb="2" eb="4">
      <t>ガッピ</t>
    </rPh>
    <rPh sb="5" eb="7">
      <t>セイレキ</t>
    </rPh>
    <phoneticPr fontId="22"/>
  </si>
  <si>
    <t>西暦年</t>
    <rPh sb="0" eb="2">
      <t>セイレキ</t>
    </rPh>
    <rPh sb="2" eb="3">
      <t>ネン</t>
    </rPh>
    <phoneticPr fontId="23"/>
  </si>
  <si>
    <t>男カ9</t>
    <rPh sb="0" eb="1">
      <t>オトコ</t>
    </rPh>
    <phoneticPr fontId="22"/>
  </si>
  <si>
    <t>男カ10</t>
    <rPh sb="0" eb="1">
      <t>オトコ</t>
    </rPh>
    <phoneticPr fontId="22"/>
  </si>
  <si>
    <t>男カ11</t>
    <rPh sb="0" eb="1">
      <t>オトコ</t>
    </rPh>
    <phoneticPr fontId="22"/>
  </si>
  <si>
    <t>男カ12</t>
    <rPh sb="0" eb="1">
      <t>オトコ</t>
    </rPh>
    <phoneticPr fontId="22"/>
  </si>
  <si>
    <t>男カ13</t>
    <rPh sb="0" eb="1">
      <t>オトコ</t>
    </rPh>
    <phoneticPr fontId="22"/>
  </si>
  <si>
    <t>男カ14</t>
    <rPh sb="0" eb="1">
      <t>オトコ</t>
    </rPh>
    <phoneticPr fontId="22"/>
  </si>
  <si>
    <t>男カ15</t>
    <rPh sb="0" eb="1">
      <t>オトコ</t>
    </rPh>
    <phoneticPr fontId="22"/>
  </si>
  <si>
    <t>男カ16</t>
    <rPh sb="0" eb="1">
      <t>オトコ</t>
    </rPh>
    <phoneticPr fontId="22"/>
  </si>
  <si>
    <t>男バ5</t>
    <rPh sb="0" eb="1">
      <t>オトコ</t>
    </rPh>
    <phoneticPr fontId="22"/>
  </si>
  <si>
    <t>男バ6</t>
    <rPh sb="0" eb="1">
      <t>オトコ</t>
    </rPh>
    <phoneticPr fontId="22"/>
  </si>
  <si>
    <t>男バ7</t>
    <rPh sb="0" eb="1">
      <t>オトコ</t>
    </rPh>
    <phoneticPr fontId="22"/>
  </si>
  <si>
    <t>男バ8</t>
    <rPh sb="0" eb="1">
      <t>オトコ</t>
    </rPh>
    <phoneticPr fontId="22"/>
  </si>
  <si>
    <t>女カ8</t>
  </si>
  <si>
    <t>女カ9</t>
  </si>
  <si>
    <t>女カ10</t>
  </si>
  <si>
    <t>女カ11</t>
  </si>
  <si>
    <t>女カ12</t>
  </si>
  <si>
    <t>女カ13</t>
  </si>
  <si>
    <t>女カ14</t>
  </si>
  <si>
    <t>女カ15</t>
  </si>
  <si>
    <t>女カ16</t>
  </si>
  <si>
    <t>女バ3</t>
  </si>
  <si>
    <t>女バ4</t>
  </si>
  <si>
    <t>女バ5</t>
  </si>
  <si>
    <t>女バ6</t>
  </si>
  <si>
    <t>女バ7</t>
  </si>
  <si>
    <t>女バ8</t>
  </si>
  <si>
    <t>男ホ9</t>
    <rPh sb="0" eb="1">
      <t>オトコ</t>
    </rPh>
    <phoneticPr fontId="22"/>
  </si>
  <si>
    <t>男ホ10</t>
    <rPh sb="0" eb="1">
      <t>オトコ</t>
    </rPh>
    <phoneticPr fontId="22"/>
  </si>
  <si>
    <t>男ホ11</t>
    <rPh sb="0" eb="1">
      <t>オトコ</t>
    </rPh>
    <phoneticPr fontId="22"/>
  </si>
  <si>
    <t>男ホ12</t>
    <rPh sb="0" eb="1">
      <t>オトコ</t>
    </rPh>
    <phoneticPr fontId="22"/>
  </si>
  <si>
    <t>男ホ13</t>
    <rPh sb="0" eb="1">
      <t>オトコ</t>
    </rPh>
    <phoneticPr fontId="22"/>
  </si>
  <si>
    <t>男ホ14</t>
    <rPh sb="0" eb="1">
      <t>オトコ</t>
    </rPh>
    <phoneticPr fontId="22"/>
  </si>
  <si>
    <t>男ホ15</t>
    <rPh sb="0" eb="1">
      <t>オトコ</t>
    </rPh>
    <phoneticPr fontId="22"/>
  </si>
  <si>
    <t>男ホ16</t>
    <rPh sb="0" eb="1">
      <t>オトコ</t>
    </rPh>
    <phoneticPr fontId="22"/>
  </si>
  <si>
    <t>女ホ8</t>
  </si>
  <si>
    <t>女ホ9</t>
  </si>
  <si>
    <t>女ホ10</t>
  </si>
  <si>
    <t>女ホ11</t>
  </si>
  <si>
    <t>女ホ12</t>
  </si>
  <si>
    <t>女ホ13</t>
  </si>
  <si>
    <t>女ホ14</t>
  </si>
  <si>
    <t>女ホ15</t>
  </si>
  <si>
    <t>女ホ16</t>
  </si>
  <si>
    <t>（様式４）</t>
    <rPh sb="1" eb="3">
      <t>ヨウシキ</t>
    </rPh>
    <phoneticPr fontId="23"/>
  </si>
  <si>
    <t>ふりがな</t>
    <phoneticPr fontId="23"/>
  </si>
  <si>
    <t>備考</t>
    <rPh sb="0" eb="2">
      <t>ビコウ</t>
    </rPh>
    <phoneticPr fontId="23"/>
  </si>
  <si>
    <t>上記の通り、棄権が生じましたのでお届けします。</t>
    <rPh sb="0" eb="2">
      <t>ジョウキ</t>
    </rPh>
    <rPh sb="3" eb="4">
      <t>トオ</t>
    </rPh>
    <rPh sb="6" eb="8">
      <t>キケン</t>
    </rPh>
    <rPh sb="9" eb="10">
      <t>ショウ</t>
    </rPh>
    <rPh sb="17" eb="18">
      <t>トド</t>
    </rPh>
    <phoneticPr fontId="23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</si>
  <si>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3"/>
  </si>
  <si>
    <t>九州卓球連盟会長　様</t>
    <rPh sb="0" eb="2">
      <t>キュウシュウ</t>
    </rPh>
    <rPh sb="2" eb="4">
      <t>タッキュウ</t>
    </rPh>
    <rPh sb="4" eb="6">
      <t>レンメイ</t>
    </rPh>
    <rPh sb="6" eb="8">
      <t>カイチョウ</t>
    </rPh>
    <rPh sb="9" eb="10">
      <t>サマ</t>
    </rPh>
    <phoneticPr fontId="23"/>
  </si>
  <si>
    <t>会　長　</t>
    <rPh sb="0" eb="1">
      <t>カイ</t>
    </rPh>
    <rPh sb="2" eb="3">
      <t>チョウ</t>
    </rPh>
    <phoneticPr fontId="23"/>
  </si>
  <si>
    <t>連　絡　先</t>
    <rPh sb="0" eb="1">
      <t>レン</t>
    </rPh>
    <rPh sb="2" eb="3">
      <t>ラク</t>
    </rPh>
    <rPh sb="4" eb="5">
      <t>サキ</t>
    </rPh>
    <phoneticPr fontId="23"/>
  </si>
  <si>
    <t>※棄権が生じましたら、直ちにお届けください。（棄権届けに関しては　ＦＡＸ可）</t>
    <rPh sb="1" eb="3">
      <t>キケン</t>
    </rPh>
    <rPh sb="4" eb="5">
      <t>ショウ</t>
    </rPh>
    <rPh sb="11" eb="12">
      <t>タダ</t>
    </rPh>
    <rPh sb="15" eb="16">
      <t>トド</t>
    </rPh>
    <rPh sb="23" eb="26">
      <t>キケントド</t>
    </rPh>
    <rPh sb="28" eb="29">
      <t>カン</t>
    </rPh>
    <rPh sb="36" eb="37">
      <t>カ</t>
    </rPh>
    <phoneticPr fontId="23"/>
  </si>
  <si>
    <t>（住所）　〒</t>
    <rPh sb="1" eb="3">
      <t>ジュウショ</t>
    </rPh>
    <phoneticPr fontId="23"/>
  </si>
  <si>
    <t>（ＦＡＸ）0000-000-0000</t>
    <phoneticPr fontId="23"/>
  </si>
  <si>
    <t>-</t>
  </si>
  <si>
    <t>ver.9.0</t>
    <phoneticPr fontId="8"/>
  </si>
  <si>
    <t>熊本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</si>
</sst>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0.000000000000"/>
    <numFmt numFmtId="177" formatCode="0.0000"/>
    <numFmt numFmtId="178" formatCode="[$-411]ggge&quot;年&quot;;@"/>
    <numFmt numFmtId="179" formatCode="[$-411]ggge&quot;年&quot;m&quot;月&quot;d&quot;日&quot;;@"/>
    <numFmt numFmtId="180" formatCode="#\ &quot;人&quot;"/>
    <numFmt numFmtId="181" formatCode="&quot;計&quot;\ #\ &quot;人&quot;"/>
    <numFmt numFmtId="182" formatCode="\=\ #,##0\ &quot;円&quot;"/>
    <numFmt numFmtId="183" formatCode="#\ &quot;組&quot;"/>
    <numFmt numFmtId="184" formatCode="&quot;計&quot;\ #\ &quot;組&quot;"/>
    <numFmt numFmtId="185" formatCode="#,##0\ &quot;円&quot;"/>
    <numFmt numFmtId="186" formatCode="#,##0_ "/>
    <numFmt numFmtId="187" formatCode="&quot;上記の金額を下記の講座に、&quot;m&quot;月&quot;d&quot;日に振り込みいたしました。&quot;;@"/>
    <numFmt numFmtId="188" formatCode="#\ &quot;部&quot;"/>
    <numFmt numFmtId="189" formatCode="0_);[Red]\(0\)"/>
    <numFmt numFmtId="190" formatCode="0.000"/>
    <numFmt numFmtId="191" formatCode="General\ &quot;チーム&quot;"/>
    <numFmt numFmtId="192" formatCode="General\ &quot;人&quot;"/>
    <numFmt numFmtId="193" formatCode="&quot;上&quot;&quot;記&quot;&quot;の&quot;&quot;金&quot;&quot;額&quot;&quot;を、&quot;m&quot;月&quot;d&quot;日&quot;&quot;に&quot;&quot;振&quot;&quot;り&quot;&quot;込&quot;&quot;み&quot;&quot;い&quot;&quot;た&quot;&quot;し&quot;&quot;ま&quot;&quot;し&quot;&quot;た。&quot;"/>
    <numFmt numFmtId="194" formatCode="[$-F800]dddd\,\ mmmm\ dd\,\ yyyy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5FF"/>
        <bgColor indexed="64"/>
      </patternFill>
    </fill>
  </fills>
  <borders count="2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0" tint="-0.34998626667073579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 tint="-0.14993743705557422"/>
      </left>
      <right/>
      <top style="thin">
        <color theme="8" tint="-0.24994659260841701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 style="medium">
        <color theme="1" tint="0.34998626667073579"/>
      </top>
      <bottom style="medium">
        <color theme="0" tint="-0.24994659260841701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 style="medium">
        <color theme="0" tint="-0.24994659260841701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760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2" borderId="115" xfId="0" applyFont="1" applyFill="1" applyBorder="1">
      <alignment vertical="center"/>
    </xf>
    <xf numFmtId="0" fontId="12" fillId="2" borderId="116" xfId="0" applyFont="1" applyFill="1" applyBorder="1">
      <alignment vertical="center"/>
    </xf>
    <xf numFmtId="0" fontId="13" fillId="2" borderId="116" xfId="0" applyFont="1" applyFill="1" applyBorder="1">
      <alignment vertical="center"/>
    </xf>
    <xf numFmtId="0" fontId="12" fillId="3" borderId="118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12" fillId="3" borderId="119" xfId="0" applyFont="1" applyFill="1" applyBorder="1">
      <alignment vertical="center"/>
    </xf>
    <xf numFmtId="0" fontId="12" fillId="0" borderId="1" xfId="0" applyFont="1" applyBorder="1">
      <alignment vertical="center"/>
    </xf>
    <xf numFmtId="0" fontId="12" fillId="3" borderId="120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121" xfId="0" applyFont="1" applyFill="1" applyBorder="1">
      <alignment vertical="center"/>
    </xf>
    <xf numFmtId="0" fontId="12" fillId="3" borderId="122" xfId="0" applyFont="1" applyFill="1" applyBorder="1">
      <alignment vertical="center"/>
    </xf>
    <xf numFmtId="0" fontId="12" fillId="3" borderId="123" xfId="0" applyFont="1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vertical="center" textRotation="255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4" fillId="0" borderId="0" xfId="0" applyNumberFormat="1" applyFont="1">
      <alignment vertical="center"/>
    </xf>
    <xf numFmtId="0" fontId="18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1" fontId="14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177" fontId="14" fillId="0" borderId="0" xfId="0" applyNumberFormat="1" applyFont="1">
      <alignment vertical="center"/>
    </xf>
    <xf numFmtId="0" fontId="20" fillId="0" borderId="1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textRotation="255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0" xfId="0" applyFont="1">
      <alignment vertical="center"/>
    </xf>
    <xf numFmtId="0" fontId="0" fillId="0" borderId="1" xfId="0" applyBorder="1">
      <alignment vertical="center"/>
    </xf>
    <xf numFmtId="0" fontId="14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8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18" fillId="0" borderId="64" xfId="0" applyFont="1" applyBorder="1" applyAlignment="1">
      <alignment vertical="center"/>
    </xf>
    <xf numFmtId="0" fontId="18" fillId="0" borderId="65" xfId="0" applyFont="1" applyBorder="1" applyAlignment="1">
      <alignment vertical="center"/>
    </xf>
    <xf numFmtId="0" fontId="18" fillId="0" borderId="67" xfId="0" applyFont="1" applyBorder="1" applyAlignment="1">
      <alignment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70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vertical="center" textRotation="255"/>
    </xf>
    <xf numFmtId="0" fontId="14" fillId="0" borderId="0" xfId="0" applyFont="1" applyBorder="1">
      <alignment vertical="center"/>
    </xf>
    <xf numFmtId="0" fontId="14" fillId="0" borderId="94" xfId="0" applyFont="1" applyBorder="1" applyAlignment="1">
      <alignment vertical="center"/>
    </xf>
    <xf numFmtId="0" fontId="14" fillId="0" borderId="95" xfId="0" applyFont="1" applyBorder="1" applyAlignment="1">
      <alignment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vertical="center"/>
    </xf>
    <xf numFmtId="0" fontId="14" fillId="0" borderId="98" xfId="0" applyFont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 hidden="1"/>
    </xf>
    <xf numFmtId="0" fontId="14" fillId="0" borderId="0" xfId="0" applyFont="1" applyBorder="1" applyProtection="1">
      <alignment vertical="center"/>
      <protection locked="0" hidden="1"/>
    </xf>
    <xf numFmtId="0" fontId="11" fillId="0" borderId="0" xfId="0" applyFont="1" applyProtection="1">
      <alignment vertical="center"/>
      <protection locked="0" hidden="1"/>
    </xf>
    <xf numFmtId="0" fontId="18" fillId="0" borderId="33" xfId="0" applyFont="1" applyBorder="1" applyAlignment="1">
      <alignment vertical="center"/>
    </xf>
    <xf numFmtId="0" fontId="18" fillId="0" borderId="96" xfId="0" applyFont="1" applyBorder="1" applyAlignment="1">
      <alignment vertical="center"/>
    </xf>
    <xf numFmtId="0" fontId="18" fillId="0" borderId="99" xfId="0" applyFont="1" applyBorder="1" applyAlignment="1">
      <alignment vertical="center"/>
    </xf>
    <xf numFmtId="0" fontId="16" fillId="6" borderId="30" xfId="0" applyFont="1" applyFill="1" applyBorder="1" applyAlignment="1">
      <alignment horizontal="center" vertical="center" textRotation="255" wrapText="1"/>
    </xf>
    <xf numFmtId="0" fontId="17" fillId="6" borderId="3" xfId="0" applyFont="1" applyFill="1" applyBorder="1" applyAlignment="1">
      <alignment horizontal="center" vertical="center"/>
    </xf>
    <xf numFmtId="0" fontId="17" fillId="6" borderId="106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 textRotation="255" wrapText="1"/>
    </xf>
    <xf numFmtId="0" fontId="17" fillId="7" borderId="3" xfId="0" applyFont="1" applyFill="1" applyBorder="1" applyAlignment="1">
      <alignment horizontal="center" vertical="center"/>
    </xf>
    <xf numFmtId="0" fontId="17" fillId="7" borderId="106" xfId="0" applyFont="1" applyFill="1" applyBorder="1" applyAlignment="1">
      <alignment horizontal="center" vertical="center"/>
    </xf>
    <xf numFmtId="0" fontId="14" fillId="0" borderId="107" xfId="0" applyFont="1" applyBorder="1" applyAlignment="1">
      <alignment vertical="center"/>
    </xf>
    <xf numFmtId="0" fontId="14" fillId="0" borderId="108" xfId="0" applyFont="1" applyBorder="1" applyAlignment="1">
      <alignment vertical="center"/>
    </xf>
    <xf numFmtId="0" fontId="18" fillId="0" borderId="109" xfId="0" applyFont="1" applyBorder="1" applyAlignment="1">
      <alignment vertical="center"/>
    </xf>
    <xf numFmtId="0" fontId="14" fillId="0" borderId="109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vertical="center"/>
    </xf>
    <xf numFmtId="0" fontId="14" fillId="0" borderId="113" xfId="0" applyFont="1" applyBorder="1" applyAlignment="1">
      <alignment vertical="center"/>
    </xf>
    <xf numFmtId="0" fontId="18" fillId="0" borderId="114" xfId="0" applyFont="1" applyBorder="1" applyAlignment="1">
      <alignment vertical="center"/>
    </xf>
    <xf numFmtId="0" fontId="14" fillId="0" borderId="114" xfId="0" applyFont="1" applyBorder="1" applyAlignment="1">
      <alignment horizontal="center" vertical="center"/>
    </xf>
    <xf numFmtId="0" fontId="0" fillId="0" borderId="134" xfId="0" applyBorder="1">
      <alignment vertical="center"/>
    </xf>
    <xf numFmtId="0" fontId="0" fillId="0" borderId="83" xfId="0" applyBorder="1">
      <alignment vertical="center"/>
    </xf>
    <xf numFmtId="0" fontId="0" fillId="0" borderId="73" xfId="0" applyBorder="1">
      <alignment vertical="center"/>
    </xf>
    <xf numFmtId="0" fontId="0" fillId="0" borderId="58" xfId="0" applyBorder="1">
      <alignment vertical="center"/>
    </xf>
    <xf numFmtId="0" fontId="0" fillId="0" borderId="0" xfId="0" applyBorder="1">
      <alignment vertical="center"/>
    </xf>
    <xf numFmtId="0" fontId="0" fillId="0" borderId="63" xfId="0" applyBorder="1">
      <alignment vertical="center"/>
    </xf>
    <xf numFmtId="0" fontId="0" fillId="0" borderId="51" xfId="0" applyBorder="1">
      <alignment vertical="center"/>
    </xf>
    <xf numFmtId="0" fontId="0" fillId="0" borderId="53" xfId="0" applyBorder="1">
      <alignment vertical="center"/>
    </xf>
    <xf numFmtId="0" fontId="0" fillId="0" borderId="57" xfId="0" applyBorder="1">
      <alignment vertical="center"/>
    </xf>
    <xf numFmtId="0" fontId="0" fillId="0" borderId="134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12" fillId="3" borderId="0" xfId="0" quotePrefix="1" applyFont="1" applyFill="1" applyBorder="1" applyAlignment="1">
      <alignment horizontal="center" vertical="center"/>
    </xf>
    <xf numFmtId="0" fontId="12" fillId="0" borderId="135" xfId="0" applyFont="1" applyBorder="1">
      <alignment vertical="center"/>
    </xf>
    <xf numFmtId="0" fontId="18" fillId="5" borderId="1" xfId="0" applyFont="1" applyFill="1" applyBorder="1" applyAlignment="1" applyProtection="1">
      <alignment horizontal="center" vertical="center"/>
      <protection hidden="1"/>
    </xf>
    <xf numFmtId="0" fontId="18" fillId="5" borderId="1" xfId="0" applyFont="1" applyFill="1" applyBorder="1" applyAlignment="1" applyProtection="1">
      <alignment horizontal="center" vertical="center" textRotation="255"/>
      <protection hidden="1"/>
    </xf>
    <xf numFmtId="0" fontId="11" fillId="0" borderId="1" xfId="0" applyFont="1" applyBorder="1" applyProtection="1">
      <alignment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02" xfId="0" applyFont="1" applyBorder="1" applyAlignment="1" applyProtection="1">
      <alignment horizontal="center" vertical="center"/>
      <protection hidden="1"/>
    </xf>
    <xf numFmtId="0" fontId="11" fillId="0" borderId="102" xfId="0" applyFont="1" applyBorder="1" applyProtection="1">
      <alignment vertical="center"/>
      <protection hidden="1"/>
    </xf>
    <xf numFmtId="0" fontId="14" fillId="0" borderId="1" xfId="0" applyFont="1" applyBorder="1" applyProtection="1">
      <alignment vertical="center"/>
      <protection hidden="1"/>
    </xf>
    <xf numFmtId="0" fontId="16" fillId="6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/>
    </xf>
    <xf numFmtId="0" fontId="14" fillId="0" borderId="139" xfId="0" applyFont="1" applyBorder="1" applyAlignment="1">
      <alignment horizontal="center" vertical="center"/>
    </xf>
    <xf numFmtId="0" fontId="14" fillId="0" borderId="140" xfId="0" applyFont="1" applyBorder="1" applyAlignment="1">
      <alignment horizontal="center" vertical="center"/>
    </xf>
    <xf numFmtId="0" fontId="14" fillId="0" borderId="141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14" fillId="0" borderId="143" xfId="0" applyFont="1" applyBorder="1" applyAlignment="1">
      <alignment horizontal="center" vertical="center"/>
    </xf>
    <xf numFmtId="0" fontId="14" fillId="0" borderId="144" xfId="0" applyFont="1" applyBorder="1" applyAlignment="1">
      <alignment horizontal="center" vertical="center"/>
    </xf>
    <xf numFmtId="0" fontId="14" fillId="0" borderId="145" xfId="0" applyFont="1" applyBorder="1" applyAlignment="1">
      <alignment horizontal="center" vertical="center"/>
    </xf>
    <xf numFmtId="0" fontId="14" fillId="0" borderId="146" xfId="0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14" fillId="0" borderId="148" xfId="0" applyFont="1" applyBorder="1" applyAlignment="1">
      <alignment horizontal="center" vertical="center"/>
    </xf>
    <xf numFmtId="0" fontId="14" fillId="0" borderId="149" xfId="0" applyFont="1" applyBorder="1" applyAlignment="1">
      <alignment horizontal="center" vertical="center"/>
    </xf>
    <xf numFmtId="0" fontId="14" fillId="0" borderId="150" xfId="0" applyFont="1" applyBorder="1" applyAlignment="1">
      <alignment horizontal="center" vertical="center"/>
    </xf>
    <xf numFmtId="0" fontId="14" fillId="0" borderId="151" xfId="0" applyFont="1" applyBorder="1" applyAlignment="1">
      <alignment horizontal="center" vertical="center"/>
    </xf>
    <xf numFmtId="0" fontId="14" fillId="0" borderId="152" xfId="0" applyFont="1" applyBorder="1" applyAlignment="1">
      <alignment horizontal="center" vertical="center"/>
    </xf>
    <xf numFmtId="0" fontId="14" fillId="0" borderId="153" xfId="0" applyFont="1" applyBorder="1" applyAlignment="1">
      <alignment horizontal="center" vertical="center"/>
    </xf>
    <xf numFmtId="0" fontId="14" fillId="0" borderId="154" xfId="0" applyFont="1" applyBorder="1" applyAlignment="1">
      <alignment horizontal="center" vertical="center"/>
    </xf>
    <xf numFmtId="0" fontId="18" fillId="0" borderId="97" xfId="0" applyFont="1" applyBorder="1" applyAlignment="1">
      <alignment vertical="center"/>
    </xf>
    <xf numFmtId="0" fontId="14" fillId="0" borderId="156" xfId="0" applyFont="1" applyBorder="1" applyAlignment="1">
      <alignment vertical="center"/>
    </xf>
    <xf numFmtId="0" fontId="14" fillId="0" borderId="157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14" fontId="14" fillId="0" borderId="0" xfId="0" applyNumberFormat="1" applyFont="1" applyFill="1">
      <alignment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4" fontId="0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4" fontId="14" fillId="0" borderId="0" xfId="0" applyNumberFormat="1" applyFont="1">
      <alignment vertical="center"/>
    </xf>
    <xf numFmtId="0" fontId="14" fillId="8" borderId="0" xfId="0" applyFont="1" applyFill="1">
      <alignment vertical="center"/>
    </xf>
    <xf numFmtId="14" fontId="14" fillId="0" borderId="0" xfId="0" applyNumberFormat="1" applyFont="1" applyProtection="1">
      <alignment vertical="center"/>
      <protection hidden="1"/>
    </xf>
    <xf numFmtId="0" fontId="24" fillId="0" borderId="0" xfId="1" applyAlignment="1">
      <alignment horizontal="left" vertical="center"/>
    </xf>
    <xf numFmtId="0" fontId="24" fillId="0" borderId="0" xfId="1" applyAlignment="1">
      <alignment horizontal="center" vertical="center"/>
    </xf>
    <xf numFmtId="179" fontId="24" fillId="0" borderId="0" xfId="1" applyNumberFormat="1" applyAlignment="1">
      <alignment horizontal="center" vertical="center"/>
    </xf>
    <xf numFmtId="0" fontId="24" fillId="0" borderId="0" xfId="1" applyAlignment="1">
      <alignment vertical="center"/>
    </xf>
    <xf numFmtId="0" fontId="28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29" fillId="0" borderId="0" xfId="1" applyFont="1" applyAlignment="1">
      <alignment vertical="center"/>
    </xf>
    <xf numFmtId="0" fontId="24" fillId="0" borderId="163" xfId="1" applyBorder="1" applyAlignment="1">
      <alignment horizontal="center" vertical="center"/>
    </xf>
    <xf numFmtId="185" fontId="32" fillId="0" borderId="12" xfId="1" applyNumberFormat="1" applyFont="1" applyBorder="1" applyAlignment="1">
      <alignment horizontal="center" vertical="center"/>
    </xf>
    <xf numFmtId="0" fontId="32" fillId="0" borderId="42" xfId="1" applyFont="1" applyBorder="1" applyAlignment="1">
      <alignment horizontal="center" vertical="center"/>
    </xf>
    <xf numFmtId="0" fontId="24" fillId="0" borderId="37" xfId="1" applyBorder="1" applyAlignment="1">
      <alignment horizontal="center" vertical="center"/>
    </xf>
    <xf numFmtId="38" fontId="32" fillId="0" borderId="42" xfId="2" applyFont="1" applyBorder="1" applyAlignment="1">
      <alignment horizontal="right" vertical="center"/>
    </xf>
    <xf numFmtId="185" fontId="32" fillId="0" borderId="162" xfId="1" applyNumberFormat="1" applyFont="1" applyBorder="1" applyAlignment="1">
      <alignment horizontal="center" vertical="center"/>
    </xf>
    <xf numFmtId="0" fontId="32" fillId="0" borderId="160" xfId="1" applyFont="1" applyBorder="1" applyAlignment="1">
      <alignment horizontal="center" vertical="center"/>
    </xf>
    <xf numFmtId="0" fontId="24" fillId="0" borderId="94" xfId="1" applyBorder="1" applyAlignment="1">
      <alignment horizontal="center" vertical="center"/>
    </xf>
    <xf numFmtId="38" fontId="32" fillId="0" borderId="160" xfId="2" applyFont="1" applyBorder="1" applyAlignment="1">
      <alignment horizontal="right" vertical="center"/>
    </xf>
    <xf numFmtId="0" fontId="32" fillId="0" borderId="21" xfId="1" applyFont="1" applyBorder="1" applyAlignment="1">
      <alignment horizontal="center" vertical="center"/>
    </xf>
    <xf numFmtId="0" fontId="24" fillId="0" borderId="18" xfId="1" applyBorder="1" applyAlignment="1">
      <alignment horizontal="center" vertical="center"/>
    </xf>
    <xf numFmtId="38" fontId="32" fillId="0" borderId="21" xfId="2" applyFont="1" applyBorder="1" applyAlignment="1">
      <alignment horizontal="right" vertical="center"/>
    </xf>
    <xf numFmtId="0" fontId="24" fillId="0" borderId="0" xfId="1" applyAlignment="1">
      <alignment horizontal="distributed" vertical="center"/>
    </xf>
    <xf numFmtId="0" fontId="24" fillId="0" borderId="0" xfId="1" applyBorder="1" applyAlignment="1">
      <alignment horizontal="distributed" vertical="center"/>
    </xf>
    <xf numFmtId="0" fontId="12" fillId="0" borderId="0" xfId="1" applyFont="1" applyBorder="1" applyAlignment="1">
      <alignment horizontal="right" vertical="center"/>
    </xf>
    <xf numFmtId="0" fontId="24" fillId="0" borderId="0" xfId="1" applyBorder="1" applyAlignment="1">
      <alignment horizontal="center" vertical="center"/>
    </xf>
    <xf numFmtId="0" fontId="24" fillId="0" borderId="167" xfId="1" applyBorder="1" applyAlignment="1">
      <alignment horizontal="center" vertical="center"/>
    </xf>
    <xf numFmtId="0" fontId="24" fillId="0" borderId="168" xfId="1" applyBorder="1" applyAlignment="1">
      <alignment horizontal="center" vertical="center"/>
    </xf>
    <xf numFmtId="0" fontId="31" fillId="0" borderId="138" xfId="1" applyFont="1" applyBorder="1" applyAlignment="1">
      <alignment horizontal="center" vertical="center"/>
    </xf>
    <xf numFmtId="0" fontId="24" fillId="0" borderId="24" xfId="1" applyBorder="1" applyAlignment="1">
      <alignment horizontal="center" vertical="center"/>
    </xf>
    <xf numFmtId="0" fontId="31" fillId="0" borderId="170" xfId="1" applyFont="1" applyBorder="1" applyAlignment="1">
      <alignment horizontal="center" vertical="center"/>
    </xf>
    <xf numFmtId="0" fontId="24" fillId="0" borderId="171" xfId="1" applyBorder="1" applyAlignment="1">
      <alignment horizontal="center" vertical="center"/>
    </xf>
    <xf numFmtId="0" fontId="24" fillId="0" borderId="146" xfId="1" applyBorder="1" applyAlignment="1">
      <alignment horizontal="center" vertical="center"/>
    </xf>
    <xf numFmtId="0" fontId="32" fillId="0" borderId="56" xfId="1" applyFont="1" applyBorder="1" applyAlignment="1">
      <alignment horizontal="center" vertical="center"/>
    </xf>
    <xf numFmtId="0" fontId="32" fillId="0" borderId="55" xfId="1" applyFont="1" applyBorder="1" applyAlignment="1">
      <alignment horizontal="center" vertical="center"/>
    </xf>
    <xf numFmtId="0" fontId="24" fillId="0" borderId="52" xfId="1" applyBorder="1" applyAlignment="1">
      <alignment horizontal="center" vertical="center"/>
    </xf>
    <xf numFmtId="38" fontId="32" fillId="0" borderId="55" xfId="2" applyFont="1" applyBorder="1" applyAlignment="1">
      <alignment horizontal="right" vertical="center"/>
    </xf>
    <xf numFmtId="0" fontId="24" fillId="0" borderId="57" xfId="1" applyBorder="1" applyAlignment="1">
      <alignment horizontal="center" vertical="center"/>
    </xf>
    <xf numFmtId="0" fontId="31" fillId="0" borderId="150" xfId="1" applyFont="1" applyBorder="1" applyAlignment="1">
      <alignment horizontal="center" vertical="center"/>
    </xf>
    <xf numFmtId="185" fontId="32" fillId="0" borderId="22" xfId="1" applyNumberFormat="1" applyFont="1" applyBorder="1" applyAlignment="1">
      <alignment horizontal="center" vertical="center"/>
    </xf>
    <xf numFmtId="0" fontId="24" fillId="0" borderId="23" xfId="1" applyBorder="1" applyAlignment="1">
      <alignment horizontal="center" vertical="center"/>
    </xf>
    <xf numFmtId="186" fontId="32" fillId="0" borderId="172" xfId="1" applyNumberFormat="1" applyFont="1" applyBorder="1" applyAlignment="1">
      <alignment horizontal="right" vertical="center"/>
    </xf>
    <xf numFmtId="0" fontId="24" fillId="0" borderId="173" xfId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14" fontId="33" fillId="8" borderId="1" xfId="0" applyNumberFormat="1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26" fillId="9" borderId="1" xfId="0" applyFont="1" applyFill="1" applyBorder="1" applyAlignment="1" applyProtection="1">
      <alignment horizontal="center" vertical="center"/>
      <protection hidden="1"/>
    </xf>
    <xf numFmtId="0" fontId="26" fillId="9" borderId="1" xfId="0" applyFont="1" applyFill="1" applyBorder="1" applyAlignment="1" applyProtection="1">
      <alignment horizontal="center" vertical="center" textRotation="255"/>
      <protection hidden="1"/>
    </xf>
    <xf numFmtId="188" fontId="31" fillId="0" borderId="138" xfId="1" applyNumberFormat="1" applyFont="1" applyBorder="1" applyAlignment="1">
      <alignment horizontal="center" vertical="center"/>
    </xf>
    <xf numFmtId="188" fontId="31" fillId="0" borderId="170" xfId="1" applyNumberFormat="1" applyFont="1" applyBorder="1" applyAlignment="1">
      <alignment horizontal="center" vertical="center"/>
    </xf>
    <xf numFmtId="188" fontId="31" fillId="0" borderId="150" xfId="1" applyNumberFormat="1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4" fillId="0" borderId="0" xfId="1" applyAlignment="1">
      <alignment horizontal="center" vertical="center"/>
    </xf>
    <xf numFmtId="0" fontId="14" fillId="0" borderId="176" xfId="0" applyFont="1" applyBorder="1" applyAlignment="1" applyProtection="1">
      <alignment horizontal="center" vertical="center"/>
      <protection hidden="1"/>
    </xf>
    <xf numFmtId="0" fontId="14" fillId="0" borderId="177" xfId="0" applyFont="1" applyBorder="1" applyAlignment="1" applyProtection="1">
      <alignment horizontal="center" vertical="center"/>
      <protection hidden="1"/>
    </xf>
    <xf numFmtId="0" fontId="14" fillId="0" borderId="113" xfId="0" applyFont="1" applyBorder="1" applyAlignment="1" applyProtection="1">
      <alignment horizontal="center" vertical="center"/>
      <protection hidden="1"/>
    </xf>
    <xf numFmtId="0" fontId="14" fillId="0" borderId="186" xfId="0" applyFont="1" applyBorder="1" applyAlignment="1" applyProtection="1">
      <alignment horizontal="center" vertical="center"/>
      <protection hidden="1"/>
    </xf>
    <xf numFmtId="0" fontId="14" fillId="0" borderId="187" xfId="0" applyFont="1" applyBorder="1" applyAlignment="1" applyProtection="1">
      <alignment horizontal="center" vertical="center"/>
      <protection hidden="1"/>
    </xf>
    <xf numFmtId="0" fontId="14" fillId="0" borderId="188" xfId="0" applyFont="1" applyBorder="1" applyAlignment="1" applyProtection="1">
      <alignment horizontal="center" vertical="center"/>
      <protection hidden="1"/>
    </xf>
    <xf numFmtId="0" fontId="14" fillId="0" borderId="189" xfId="0" applyFont="1" applyBorder="1" applyAlignment="1" applyProtection="1">
      <alignment horizontal="center" vertical="center"/>
      <protection hidden="1"/>
    </xf>
    <xf numFmtId="0" fontId="27" fillId="0" borderId="138" xfId="0" applyFont="1" applyBorder="1" applyAlignment="1" applyProtection="1">
      <alignment horizontal="center" vertical="center"/>
      <protection hidden="1"/>
    </xf>
    <xf numFmtId="0" fontId="15" fillId="0" borderId="158" xfId="0" applyFont="1" applyBorder="1" applyAlignment="1" applyProtection="1">
      <alignment horizontal="center" vertical="center"/>
      <protection hidden="1"/>
    </xf>
    <xf numFmtId="0" fontId="15" fillId="0" borderId="139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27" fillId="0" borderId="170" xfId="0" applyFont="1" applyBorder="1" applyAlignment="1" applyProtection="1">
      <alignment horizontal="center" vertical="center"/>
      <protection hidden="1"/>
    </xf>
    <xf numFmtId="0" fontId="15" fillId="0" borderId="159" xfId="0" applyFont="1" applyBorder="1" applyAlignment="1" applyProtection="1">
      <alignment horizontal="center" vertical="center"/>
      <protection hidden="1"/>
    </xf>
    <xf numFmtId="0" fontId="15" fillId="0" borderId="178" xfId="0" applyFont="1" applyBorder="1" applyAlignment="1" applyProtection="1">
      <alignment horizontal="center" vertical="center"/>
      <protection hidden="1"/>
    </xf>
    <xf numFmtId="0" fontId="15" fillId="0" borderId="95" xfId="0" applyFont="1" applyBorder="1" applyAlignment="1" applyProtection="1">
      <alignment horizontal="center" vertical="center"/>
      <protection hidden="1"/>
    </xf>
    <xf numFmtId="0" fontId="27" fillId="0" borderId="190" xfId="0" applyFont="1" applyBorder="1" applyAlignment="1" applyProtection="1">
      <alignment horizontal="center" vertical="center"/>
      <protection hidden="1"/>
    </xf>
    <xf numFmtId="0" fontId="15" fillId="0" borderId="193" xfId="0" applyFont="1" applyBorder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15" fillId="0" borderId="194" xfId="0" applyFont="1" applyBorder="1" applyAlignment="1" applyProtection="1">
      <alignment horizontal="center" vertical="center"/>
      <protection hidden="1"/>
    </xf>
    <xf numFmtId="0" fontId="15" fillId="0" borderId="198" xfId="0" applyFont="1" applyBorder="1" applyAlignment="1" applyProtection="1">
      <alignment horizontal="center" vertical="center"/>
      <protection hidden="1"/>
    </xf>
    <xf numFmtId="0" fontId="15" fillId="0" borderId="196" xfId="0" applyFont="1" applyBorder="1" applyAlignment="1" applyProtection="1">
      <alignment horizontal="center" vertical="center"/>
      <protection hidden="1"/>
    </xf>
    <xf numFmtId="0" fontId="15" fillId="0" borderId="199" xfId="0" applyFont="1" applyBorder="1" applyAlignment="1" applyProtection="1">
      <alignment horizontal="center" vertical="center"/>
      <protection hidden="1"/>
    </xf>
    <xf numFmtId="0" fontId="14" fillId="0" borderId="179" xfId="0" applyFont="1" applyBorder="1" applyAlignment="1" applyProtection="1">
      <alignment horizontal="center" vertical="center"/>
      <protection hidden="1"/>
    </xf>
    <xf numFmtId="180" fontId="21" fillId="0" borderId="179" xfId="0" applyNumberFormat="1" applyFont="1" applyBorder="1" applyProtection="1">
      <alignment vertical="center"/>
      <protection hidden="1"/>
    </xf>
    <xf numFmtId="0" fontId="14" fillId="0" borderId="162" xfId="0" applyFont="1" applyBorder="1" applyAlignment="1" applyProtection="1">
      <alignment horizontal="center" vertical="center"/>
      <protection hidden="1"/>
    </xf>
    <xf numFmtId="180" fontId="21" fillId="0" borderId="162" xfId="0" applyNumberFormat="1" applyFont="1" applyBorder="1" applyProtection="1">
      <alignment vertical="center"/>
      <protection hidden="1"/>
    </xf>
    <xf numFmtId="183" fontId="21" fillId="0" borderId="162" xfId="0" applyNumberFormat="1" applyFont="1" applyBorder="1" applyProtection="1">
      <alignment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24" fillId="0" borderId="0" xfId="1" applyAlignment="1" applyProtection="1">
      <alignment horizontal="center" vertical="center"/>
      <protection hidden="1"/>
    </xf>
    <xf numFmtId="179" fontId="24" fillId="0" borderId="0" xfId="1" applyNumberFormat="1" applyAlignment="1" applyProtection="1">
      <alignment horizontal="center" vertical="center"/>
      <protection hidden="1"/>
    </xf>
    <xf numFmtId="0" fontId="13" fillId="2" borderId="117" xfId="0" applyFont="1" applyFill="1" applyBorder="1" applyAlignment="1">
      <alignment horizontal="right" vertical="center"/>
    </xf>
    <xf numFmtId="0" fontId="14" fillId="0" borderId="60" xfId="0" applyFont="1" applyBorder="1" applyAlignment="1">
      <alignment horizontal="center" vertical="center"/>
    </xf>
    <xf numFmtId="0" fontId="24" fillId="0" borderId="0" xfId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89" fontId="0" fillId="0" borderId="0" xfId="0" applyNumberForma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14" fontId="14" fillId="0" borderId="0" xfId="0" applyNumberFormat="1" applyFont="1" applyFill="1" applyBorder="1" applyProtection="1">
      <alignment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90" fontId="14" fillId="0" borderId="1" xfId="0" applyNumberFormat="1" applyFont="1" applyBorder="1">
      <alignment vertical="center"/>
    </xf>
    <xf numFmtId="0" fontId="18" fillId="0" borderId="60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4" fillId="0" borderId="100" xfId="0" applyFont="1" applyBorder="1" applyAlignment="1">
      <alignment vertical="center"/>
    </xf>
    <xf numFmtId="0" fontId="14" fillId="0" borderId="133" xfId="0" applyFont="1" applyBorder="1" applyAlignment="1">
      <alignment vertical="center"/>
    </xf>
    <xf numFmtId="0" fontId="14" fillId="0" borderId="203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4" fillId="0" borderId="101" xfId="0" applyFont="1" applyBorder="1" applyAlignment="1">
      <alignment vertical="center"/>
    </xf>
    <xf numFmtId="0" fontId="12" fillId="8" borderId="1" xfId="0" applyFont="1" applyFill="1" applyBorder="1" applyAlignment="1">
      <alignment horizontal="center" vertical="center"/>
    </xf>
    <xf numFmtId="0" fontId="36" fillId="0" borderId="0" xfId="3" applyFont="1">
      <alignment vertical="center"/>
    </xf>
    <xf numFmtId="0" fontId="6" fillId="0" borderId="0" xfId="3">
      <alignment vertical="center"/>
    </xf>
    <xf numFmtId="0" fontId="6" fillId="0" borderId="0" xfId="3" quotePrefix="1">
      <alignment vertical="center"/>
    </xf>
    <xf numFmtId="0" fontId="6" fillId="0" borderId="38" xfId="3" applyBorder="1" applyAlignment="1">
      <alignment horizontal="center" vertical="center"/>
    </xf>
    <xf numFmtId="192" fontId="6" fillId="0" borderId="38" xfId="3" quotePrefix="1" applyNumberFormat="1" applyBorder="1" applyAlignment="1">
      <alignment horizontal="center" vertical="center"/>
    </xf>
    <xf numFmtId="0" fontId="6" fillId="0" borderId="19" xfId="3" applyBorder="1" applyAlignment="1">
      <alignment horizontal="center" vertical="center"/>
    </xf>
    <xf numFmtId="192" fontId="6" fillId="0" borderId="19" xfId="3" quotePrefix="1" applyNumberFormat="1" applyBorder="1" applyAlignment="1">
      <alignment horizontal="center" vertical="center"/>
    </xf>
    <xf numFmtId="0" fontId="6" fillId="0" borderId="204" xfId="3" applyBorder="1">
      <alignment vertical="center"/>
    </xf>
    <xf numFmtId="0" fontId="6" fillId="0" borderId="211" xfId="3" applyBorder="1">
      <alignment vertical="center"/>
    </xf>
    <xf numFmtId="0" fontId="6" fillId="0" borderId="95" xfId="3" applyBorder="1" applyAlignment="1">
      <alignment horizontal="center" vertical="center"/>
    </xf>
    <xf numFmtId="192" fontId="6" fillId="0" borderId="95" xfId="3" quotePrefix="1" applyNumberFormat="1" applyBorder="1" applyAlignment="1">
      <alignment horizontal="center" vertical="center"/>
    </xf>
    <xf numFmtId="0" fontId="6" fillId="0" borderId="213" xfId="3" applyBorder="1">
      <alignment vertical="center"/>
    </xf>
    <xf numFmtId="0" fontId="6" fillId="0" borderId="108" xfId="3" applyBorder="1" applyAlignment="1">
      <alignment horizontal="center" vertical="center"/>
    </xf>
    <xf numFmtId="192" fontId="6" fillId="0" borderId="108" xfId="3" quotePrefix="1" applyNumberFormat="1" applyBorder="1" applyAlignment="1">
      <alignment horizontal="center" vertical="center"/>
    </xf>
    <xf numFmtId="0" fontId="6" fillId="0" borderId="208" xfId="3" applyBorder="1">
      <alignment vertical="center"/>
    </xf>
    <xf numFmtId="0" fontId="6" fillId="0" borderId="1" xfId="3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4" fillId="0" borderId="1" xfId="0" applyNumberFormat="1" applyFont="1" applyBorder="1">
      <alignment vertical="center"/>
    </xf>
    <xf numFmtId="0" fontId="5" fillId="0" borderId="0" xfId="4">
      <alignment vertical="center"/>
    </xf>
    <xf numFmtId="0" fontId="38" fillId="0" borderId="0" xfId="4" applyFont="1" applyAlignment="1">
      <alignment vertical="center"/>
    </xf>
    <xf numFmtId="0" fontId="38" fillId="0" borderId="0" xfId="4" applyFont="1">
      <alignment vertical="center"/>
    </xf>
    <xf numFmtId="0" fontId="38" fillId="0" borderId="1" xfId="4" applyFont="1" applyBorder="1" applyAlignment="1">
      <alignment horizontal="center" vertical="center"/>
    </xf>
    <xf numFmtId="0" fontId="38" fillId="0" borderId="1" xfId="4" applyFont="1" applyBorder="1">
      <alignment vertical="center"/>
    </xf>
    <xf numFmtId="0" fontId="5" fillId="0" borderId="1" xfId="4" applyBorder="1">
      <alignment vertical="center"/>
    </xf>
    <xf numFmtId="0" fontId="5" fillId="0" borderId="225" xfId="4" applyBorder="1" applyAlignment="1">
      <alignment horizontal="center" vertical="center"/>
    </xf>
    <xf numFmtId="0" fontId="5" fillId="0" borderId="226" xfId="4" applyBorder="1" applyAlignment="1">
      <alignment horizontal="center" vertical="center"/>
    </xf>
    <xf numFmtId="0" fontId="5" fillId="0" borderId="227" xfId="4" applyBorder="1" applyAlignment="1">
      <alignment horizontal="center" vertical="center"/>
    </xf>
    <xf numFmtId="0" fontId="5" fillId="0" borderId="158" xfId="4" applyBorder="1" applyAlignment="1">
      <alignment horizontal="center" vertical="center"/>
    </xf>
    <xf numFmtId="0" fontId="41" fillId="0" borderId="12" xfId="4" applyFont="1" applyBorder="1">
      <alignment vertical="center"/>
    </xf>
    <xf numFmtId="0" fontId="5" fillId="0" borderId="12" xfId="4" applyBorder="1">
      <alignment vertical="center"/>
    </xf>
    <xf numFmtId="0" fontId="5" fillId="0" borderId="12" xfId="4" applyBorder="1" applyAlignment="1">
      <alignment horizontal="center" vertical="center"/>
    </xf>
    <xf numFmtId="0" fontId="5" fillId="0" borderId="221" xfId="4" applyBorder="1" applyAlignment="1">
      <alignment horizontal="center" vertical="center"/>
    </xf>
    <xf numFmtId="0" fontId="5" fillId="0" borderId="159" xfId="4" applyBorder="1" applyAlignment="1">
      <alignment horizontal="center" vertical="center"/>
    </xf>
    <xf numFmtId="0" fontId="41" fillId="0" borderId="162" xfId="4" applyFont="1" applyBorder="1">
      <alignment vertical="center"/>
    </xf>
    <xf numFmtId="0" fontId="5" fillId="0" borderId="162" xfId="4" applyBorder="1">
      <alignment vertical="center"/>
    </xf>
    <xf numFmtId="0" fontId="5" fillId="0" borderId="162" xfId="4" applyBorder="1" applyAlignment="1">
      <alignment horizontal="center" vertical="center"/>
    </xf>
    <xf numFmtId="0" fontId="5" fillId="0" borderId="211" xfId="4" applyBorder="1" applyAlignment="1">
      <alignment horizontal="center" vertical="center"/>
    </xf>
    <xf numFmtId="0" fontId="5" fillId="0" borderId="207" xfId="4" applyBorder="1" applyAlignment="1">
      <alignment horizontal="center" vertical="center"/>
    </xf>
    <xf numFmtId="0" fontId="41" fillId="0" borderId="22" xfId="4" applyFont="1" applyBorder="1">
      <alignment vertical="center"/>
    </xf>
    <xf numFmtId="0" fontId="5" fillId="0" borderId="22" xfId="4" applyBorder="1">
      <alignment vertical="center"/>
    </xf>
    <xf numFmtId="0" fontId="5" fillId="0" borderId="22" xfId="4" applyBorder="1" applyAlignment="1">
      <alignment horizontal="center" vertical="center"/>
    </xf>
    <xf numFmtId="0" fontId="5" fillId="0" borderId="208" xfId="4" applyBorder="1" applyAlignment="1">
      <alignment horizontal="center" vertical="center"/>
    </xf>
    <xf numFmtId="0" fontId="5" fillId="0" borderId="0" xfId="4" applyBorder="1" applyAlignment="1">
      <alignment horizontal="center" vertical="center"/>
    </xf>
    <xf numFmtId="0" fontId="5" fillId="0" borderId="0" xfId="4" applyBorder="1">
      <alignment vertical="center"/>
    </xf>
    <xf numFmtId="179" fontId="5" fillId="0" borderId="0" xfId="4" applyNumberFormat="1" applyAlignment="1" applyProtection="1">
      <alignment vertical="center"/>
      <protection locked="0"/>
    </xf>
    <xf numFmtId="0" fontId="5" fillId="0" borderId="0" xfId="4" applyAlignment="1">
      <alignment vertical="center"/>
    </xf>
    <xf numFmtId="0" fontId="42" fillId="0" borderId="0" xfId="4" applyFont="1" applyAlignment="1">
      <alignment horizontal="distributed" vertical="center"/>
    </xf>
    <xf numFmtId="0" fontId="39" fillId="0" borderId="0" xfId="4" applyFont="1" applyAlignment="1">
      <alignment horizontal="center" vertical="center"/>
    </xf>
    <xf numFmtId="0" fontId="5" fillId="0" borderId="0" xfId="4" applyAlignment="1">
      <alignment horizontal="center" vertical="center"/>
    </xf>
    <xf numFmtId="0" fontId="40" fillId="0" borderId="0" xfId="4" applyFont="1" applyAlignment="1">
      <alignment horizontal="center" vertical="center"/>
    </xf>
    <xf numFmtId="0" fontId="38" fillId="10" borderId="0" xfId="4" applyFont="1" applyFill="1">
      <alignment vertical="center"/>
    </xf>
    <xf numFmtId="0" fontId="30" fillId="10" borderId="0" xfId="4" applyFont="1" applyFill="1">
      <alignment vertical="center"/>
    </xf>
    <xf numFmtId="0" fontId="5" fillId="10" borderId="0" xfId="4" applyFill="1">
      <alignment vertical="center"/>
    </xf>
    <xf numFmtId="0" fontId="5" fillId="0" borderId="0" xfId="4" applyFill="1">
      <alignment vertical="center"/>
    </xf>
    <xf numFmtId="0" fontId="36" fillId="10" borderId="207" xfId="4" applyFont="1" applyFill="1" applyBorder="1" applyAlignment="1">
      <alignment horizontal="center" vertical="center"/>
    </xf>
    <xf numFmtId="0" fontId="5" fillId="10" borderId="22" xfId="4" applyFill="1" applyBorder="1" applyAlignment="1">
      <alignment horizontal="center" vertical="center"/>
    </xf>
    <xf numFmtId="0" fontId="5" fillId="10" borderId="228" xfId="4" applyFill="1" applyBorder="1" applyAlignment="1">
      <alignment horizontal="center" vertical="center"/>
    </xf>
    <xf numFmtId="0" fontId="5" fillId="10" borderId="68" xfId="4" applyFill="1" applyBorder="1" applyAlignment="1">
      <alignment horizontal="center" vertical="center"/>
    </xf>
    <xf numFmtId="0" fontId="5" fillId="10" borderId="158" xfId="4" applyFill="1" applyBorder="1" applyAlignment="1">
      <alignment horizontal="center" vertical="center"/>
    </xf>
    <xf numFmtId="0" fontId="5" fillId="0" borderId="12" xfId="4" applyFill="1" applyBorder="1" applyAlignment="1" applyProtection="1">
      <alignment horizontal="center" vertical="center"/>
      <protection locked="0"/>
    </xf>
    <xf numFmtId="0" fontId="5" fillId="0" borderId="42" xfId="4" applyFill="1" applyBorder="1" applyProtection="1">
      <alignment vertical="center"/>
      <protection locked="0"/>
    </xf>
    <xf numFmtId="0" fontId="5" fillId="0" borderId="221" xfId="4" applyFill="1" applyBorder="1" applyAlignment="1" applyProtection="1">
      <alignment horizontal="center" vertical="center"/>
      <protection locked="0"/>
    </xf>
    <xf numFmtId="0" fontId="5" fillId="12" borderId="221" xfId="4" applyFill="1" applyBorder="1" applyAlignment="1" applyProtection="1">
      <alignment horizontal="center" vertical="center"/>
    </xf>
    <xf numFmtId="0" fontId="5" fillId="0" borderId="68" xfId="4" applyFill="1" applyBorder="1" applyAlignment="1" applyProtection="1">
      <alignment horizontal="center" vertical="center"/>
      <protection locked="0"/>
    </xf>
    <xf numFmtId="0" fontId="5" fillId="0" borderId="67" xfId="4" applyFill="1" applyBorder="1" applyProtection="1">
      <alignment vertical="center"/>
      <protection locked="0"/>
    </xf>
    <xf numFmtId="0" fontId="5" fillId="0" borderId="219" xfId="4" applyFill="1" applyBorder="1" applyAlignment="1" applyProtection="1">
      <alignment horizontal="center" vertical="center"/>
      <protection locked="0"/>
    </xf>
    <xf numFmtId="0" fontId="5" fillId="10" borderId="219" xfId="4" applyFill="1" applyBorder="1" applyAlignment="1">
      <alignment horizontal="center" vertical="center"/>
    </xf>
    <xf numFmtId="0" fontId="38" fillId="13" borderId="0" xfId="4" applyFont="1" applyFill="1">
      <alignment vertical="center"/>
    </xf>
    <xf numFmtId="0" fontId="30" fillId="13" borderId="0" xfId="4" applyFont="1" applyFill="1">
      <alignment vertical="center"/>
    </xf>
    <xf numFmtId="0" fontId="5" fillId="13" borderId="0" xfId="4" applyFill="1">
      <alignment vertical="center"/>
    </xf>
    <xf numFmtId="0" fontId="36" fillId="13" borderId="207" xfId="4" applyFont="1" applyFill="1" applyBorder="1" applyAlignment="1">
      <alignment horizontal="center" vertical="center"/>
    </xf>
    <xf numFmtId="0" fontId="5" fillId="13" borderId="22" xfId="4" applyFill="1" applyBorder="1" applyAlignment="1">
      <alignment horizontal="center" vertical="center"/>
    </xf>
    <xf numFmtId="0" fontId="5" fillId="13" borderId="228" xfId="4" applyFill="1" applyBorder="1" applyAlignment="1">
      <alignment horizontal="center" vertical="center"/>
    </xf>
    <xf numFmtId="0" fontId="5" fillId="13" borderId="68" xfId="4" applyFill="1" applyBorder="1" applyAlignment="1">
      <alignment horizontal="center" vertical="center"/>
    </xf>
    <xf numFmtId="0" fontId="5" fillId="13" borderId="158" xfId="4" applyFill="1" applyBorder="1" applyAlignment="1">
      <alignment horizontal="center" vertical="center"/>
    </xf>
    <xf numFmtId="0" fontId="5" fillId="13" borderId="219" xfId="4" applyFill="1" applyBorder="1" applyAlignment="1">
      <alignment horizontal="center" vertical="center"/>
    </xf>
    <xf numFmtId="194" fontId="12" fillId="8" borderId="1" xfId="0" applyNumberFormat="1" applyFont="1" applyFill="1" applyBorder="1" applyAlignment="1">
      <alignment horizontal="center" vertical="center"/>
    </xf>
    <xf numFmtId="194" fontId="14" fillId="0" borderId="0" xfId="0" applyNumberFormat="1" applyFont="1" applyAlignment="1" applyProtection="1">
      <alignment horizontal="left" vertical="center"/>
      <protection hidden="1"/>
    </xf>
    <xf numFmtId="194" fontId="14" fillId="0" borderId="0" xfId="0" applyNumberFormat="1" applyFont="1">
      <alignment vertical="center"/>
    </xf>
    <xf numFmtId="0" fontId="14" fillId="0" borderId="0" xfId="0" applyFont="1" applyAlignment="1">
      <alignment horizontal="left" vertical="center"/>
    </xf>
    <xf numFmtId="0" fontId="5" fillId="0" borderId="158" xfId="4" applyFill="1" applyBorder="1" applyAlignment="1" applyProtection="1">
      <alignment horizontal="center" vertical="center"/>
      <protection locked="0"/>
    </xf>
    <xf numFmtId="0" fontId="5" fillId="0" borderId="228" xfId="4" applyFill="1" applyBorder="1" applyAlignment="1" applyProtection="1">
      <alignment horizontal="center" vertical="center"/>
      <protection locked="0"/>
    </xf>
    <xf numFmtId="0" fontId="12" fillId="0" borderId="0" xfId="3" applyFont="1">
      <alignment vertical="center"/>
    </xf>
    <xf numFmtId="0" fontId="45" fillId="0" borderId="0" xfId="3" applyFont="1" applyAlignment="1">
      <alignment horizontal="center" vertical="center"/>
    </xf>
    <xf numFmtId="0" fontId="45" fillId="0" borderId="0" xfId="3" applyFont="1" applyAlignment="1">
      <alignment horizontal="right" vertical="center"/>
    </xf>
    <xf numFmtId="0" fontId="46" fillId="0" borderId="1" xfId="3" applyFont="1" applyBorder="1" applyAlignment="1">
      <alignment horizontal="center" vertical="center"/>
    </xf>
    <xf numFmtId="0" fontId="12" fillId="0" borderId="0" xfId="3" applyFont="1" applyBorder="1">
      <alignment vertical="center"/>
    </xf>
    <xf numFmtId="0" fontId="12" fillId="0" borderId="41" xfId="3" applyFont="1" applyBorder="1" applyAlignment="1">
      <alignment vertical="center"/>
    </xf>
    <xf numFmtId="0" fontId="12" fillId="0" borderId="18" xfId="3" applyFont="1" applyBorder="1">
      <alignment vertical="center"/>
    </xf>
    <xf numFmtId="0" fontId="12" fillId="0" borderId="41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62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12" fillId="0" borderId="64" xfId="3" applyFont="1" applyBorder="1" applyAlignment="1">
      <alignment horizontal="center" vertical="center"/>
    </xf>
    <xf numFmtId="0" fontId="12" fillId="0" borderId="224" xfId="3" applyFont="1" applyBorder="1" applyAlignment="1">
      <alignment horizontal="center" vertical="center"/>
    </xf>
    <xf numFmtId="0" fontId="12" fillId="0" borderId="94" xfId="3" applyFont="1" applyBorder="1" applyAlignment="1">
      <alignment horizontal="center" vertical="center"/>
    </xf>
    <xf numFmtId="0" fontId="12" fillId="0" borderId="18" xfId="3" applyFont="1" applyBorder="1" applyAlignment="1">
      <alignment horizontal="center" vertical="center"/>
    </xf>
    <xf numFmtId="0" fontId="45" fillId="0" borderId="0" xfId="3" applyFont="1" applyAlignment="1">
      <alignment horizontal="distributed" vertical="center"/>
    </xf>
    <xf numFmtId="0" fontId="47" fillId="0" borderId="0" xfId="3" applyFont="1" applyAlignment="1">
      <alignment horizontal="right"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Alignment="1">
      <alignment horizontal="right" vertical="center"/>
    </xf>
    <xf numFmtId="0" fontId="47" fillId="0" borderId="0" xfId="3" applyFont="1" applyAlignment="1">
      <alignment horizontal="left" vertical="center"/>
    </xf>
    <xf numFmtId="0" fontId="12" fillId="0" borderId="0" xfId="3" applyFont="1" applyAlignment="1">
      <alignment horizontal="right" vertical="center"/>
    </xf>
    <xf numFmtId="0" fontId="45" fillId="0" borderId="0" xfId="3" applyFont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18" xfId="3" applyFont="1" applyBorder="1" applyAlignment="1">
      <alignment horizontal="center" vertical="center"/>
    </xf>
    <xf numFmtId="0" fontId="6" fillId="0" borderId="65" xfId="3" applyBorder="1" applyAlignment="1">
      <alignment horizontal="center" vertical="center"/>
    </xf>
    <xf numFmtId="192" fontId="6" fillId="0" borderId="65" xfId="3" quotePrefix="1" applyNumberFormat="1" applyBorder="1" applyAlignment="1">
      <alignment horizontal="center" vertical="center"/>
    </xf>
    <xf numFmtId="191" fontId="41" fillId="0" borderId="38" xfId="3" applyNumberFormat="1" applyFont="1" applyBorder="1">
      <alignment vertical="center"/>
    </xf>
    <xf numFmtId="191" fontId="41" fillId="0" borderId="65" xfId="3" applyNumberFormat="1" applyFont="1" applyBorder="1">
      <alignment vertical="center"/>
    </xf>
    <xf numFmtId="192" fontId="41" fillId="0" borderId="38" xfId="3" applyNumberFormat="1" applyFont="1" applyBorder="1">
      <alignment vertical="center"/>
    </xf>
    <xf numFmtId="192" fontId="41" fillId="0" borderId="95" xfId="3" applyNumberFormat="1" applyFont="1" applyBorder="1">
      <alignment vertical="center"/>
    </xf>
    <xf numFmtId="192" fontId="41" fillId="0" borderId="108" xfId="3" applyNumberFormat="1" applyFont="1" applyBorder="1">
      <alignment vertical="center"/>
    </xf>
    <xf numFmtId="192" fontId="41" fillId="0" borderId="19" xfId="3" applyNumberFormat="1" applyFont="1" applyBorder="1">
      <alignment vertical="center"/>
    </xf>
    <xf numFmtId="185" fontId="41" fillId="0" borderId="205" xfId="3" applyNumberFormat="1" applyFont="1" applyBorder="1">
      <alignment vertical="center"/>
    </xf>
    <xf numFmtId="185" fontId="41" fillId="0" borderId="232" xfId="3" applyNumberFormat="1" applyFont="1" applyBorder="1">
      <alignment vertical="center"/>
    </xf>
    <xf numFmtId="185" fontId="41" fillId="0" borderId="212" xfId="3" applyNumberFormat="1" applyFont="1" applyBorder="1">
      <alignment vertical="center"/>
    </xf>
    <xf numFmtId="185" fontId="41" fillId="0" borderId="214" xfId="3" applyNumberFormat="1" applyFont="1" applyBorder="1">
      <alignment vertical="center"/>
    </xf>
    <xf numFmtId="185" fontId="41" fillId="0" borderId="209" xfId="3" applyNumberFormat="1" applyFont="1" applyBorder="1">
      <alignment vertical="center"/>
    </xf>
    <xf numFmtId="185" fontId="41" fillId="0" borderId="206" xfId="3" applyNumberFormat="1" applyFont="1" applyBorder="1">
      <alignment vertical="center"/>
    </xf>
    <xf numFmtId="185" fontId="41" fillId="0" borderId="233" xfId="3" applyNumberFormat="1" applyFont="1" applyBorder="1">
      <alignment vertical="center"/>
    </xf>
    <xf numFmtId="185" fontId="41" fillId="0" borderId="161" xfId="3" applyNumberFormat="1" applyFont="1" applyBorder="1">
      <alignment vertical="center"/>
    </xf>
    <xf numFmtId="185" fontId="41" fillId="0" borderId="192" xfId="3" applyNumberFormat="1" applyFont="1" applyBorder="1">
      <alignment vertical="center"/>
    </xf>
    <xf numFmtId="185" fontId="41" fillId="0" borderId="210" xfId="3" applyNumberFormat="1" applyFont="1" applyBorder="1">
      <alignment vertical="center"/>
    </xf>
    <xf numFmtId="0" fontId="4" fillId="10" borderId="228" xfId="4" applyFont="1" applyFill="1" applyBorder="1" applyAlignment="1">
      <alignment horizontal="center" vertical="center"/>
    </xf>
    <xf numFmtId="0" fontId="12" fillId="0" borderId="41" xfId="3" applyFont="1" applyBorder="1" applyAlignment="1" applyProtection="1">
      <alignment horizontal="center" vertical="center"/>
      <protection hidden="1"/>
    </xf>
    <xf numFmtId="0" fontId="48" fillId="0" borderId="40" xfId="3" applyFont="1" applyBorder="1" applyAlignment="1" applyProtection="1">
      <alignment vertical="center" shrinkToFit="1"/>
      <protection hidden="1"/>
    </xf>
    <xf numFmtId="194" fontId="12" fillId="0" borderId="202" xfId="3" applyNumberFormat="1" applyFont="1" applyBorder="1" applyAlignment="1" applyProtection="1">
      <alignment horizontal="center" vertical="center"/>
      <protection hidden="1"/>
    </xf>
    <xf numFmtId="0" fontId="12" fillId="0" borderId="37" xfId="3" applyFont="1" applyBorder="1" applyAlignment="1" applyProtection="1">
      <alignment vertical="center" shrinkToFit="1"/>
      <protection hidden="1"/>
    </xf>
    <xf numFmtId="0" fontId="12" fillId="0" borderId="204" xfId="3" applyFont="1" applyBorder="1" applyAlignment="1" applyProtection="1">
      <alignment horizontal="center" vertical="center"/>
      <protection hidden="1"/>
    </xf>
    <xf numFmtId="0" fontId="12" fillId="0" borderId="162" xfId="3" applyFont="1" applyBorder="1" applyAlignment="1" applyProtection="1">
      <alignment horizontal="center" vertical="center"/>
      <protection hidden="1"/>
    </xf>
    <xf numFmtId="0" fontId="48" fillId="0" borderId="160" xfId="3" applyFont="1" applyBorder="1" applyAlignment="1" applyProtection="1">
      <alignment vertical="center" shrinkToFit="1"/>
      <protection hidden="1"/>
    </xf>
    <xf numFmtId="194" fontId="12" fillId="0" borderId="159" xfId="3" applyNumberFormat="1" applyFont="1" applyBorder="1" applyAlignment="1" applyProtection="1">
      <alignment horizontal="center" vertical="center"/>
      <protection hidden="1"/>
    </xf>
    <xf numFmtId="0" fontId="12" fillId="0" borderId="94" xfId="3" applyFont="1" applyBorder="1" applyAlignment="1" applyProtection="1">
      <alignment vertical="center" shrinkToFit="1"/>
      <protection hidden="1"/>
    </xf>
    <xf numFmtId="0" fontId="12" fillId="0" borderId="211" xfId="3" applyFont="1" applyBorder="1" applyAlignment="1" applyProtection="1">
      <alignment horizontal="center" vertical="center"/>
      <protection hidden="1"/>
    </xf>
    <xf numFmtId="0" fontId="12" fillId="0" borderId="9" xfId="3" applyFont="1" applyBorder="1" applyAlignment="1" applyProtection="1">
      <alignment vertical="center" shrinkToFit="1"/>
      <protection hidden="1"/>
    </xf>
    <xf numFmtId="0" fontId="12" fillId="0" borderId="22" xfId="3" applyFont="1" applyBorder="1" applyAlignment="1" applyProtection="1">
      <alignment horizontal="center" vertical="center"/>
      <protection hidden="1"/>
    </xf>
    <xf numFmtId="0" fontId="48" fillId="0" borderId="21" xfId="3" applyFont="1" applyBorder="1" applyAlignment="1" applyProtection="1">
      <alignment vertical="center" shrinkToFit="1"/>
      <protection hidden="1"/>
    </xf>
    <xf numFmtId="194" fontId="12" fillId="0" borderId="207" xfId="3" applyNumberFormat="1" applyFont="1" applyBorder="1" applyAlignment="1" applyProtection="1">
      <alignment horizontal="center" vertical="center"/>
      <protection hidden="1"/>
    </xf>
    <xf numFmtId="0" fontId="12" fillId="0" borderId="18" xfId="3" applyFont="1" applyBorder="1" applyAlignment="1" applyProtection="1">
      <alignment vertical="center" shrinkToFit="1"/>
      <protection hidden="1"/>
    </xf>
    <xf numFmtId="0" fontId="12" fillId="0" borderId="208" xfId="3" applyFont="1" applyBorder="1" applyAlignment="1" applyProtection="1">
      <alignment horizontal="center" vertical="center"/>
      <protection hidden="1"/>
    </xf>
    <xf numFmtId="0" fontId="12" fillId="0" borderId="12" xfId="3" applyFont="1" applyBorder="1" applyAlignment="1" applyProtection="1">
      <alignment horizontal="center" vertical="center"/>
      <protection hidden="1"/>
    </xf>
    <xf numFmtId="0" fontId="48" fillId="0" borderId="42" xfId="3" applyFont="1" applyBorder="1" applyAlignment="1" applyProtection="1">
      <alignment vertical="center" shrinkToFit="1"/>
      <protection hidden="1"/>
    </xf>
    <xf numFmtId="194" fontId="12" fillId="0" borderId="158" xfId="3" applyNumberFormat="1" applyFont="1" applyBorder="1" applyAlignment="1" applyProtection="1">
      <alignment horizontal="center" vertical="center"/>
      <protection hidden="1"/>
    </xf>
    <xf numFmtId="0" fontId="12" fillId="0" borderId="221" xfId="3" applyFont="1" applyBorder="1" applyAlignment="1" applyProtection="1">
      <alignment horizontal="center" vertical="center"/>
      <protection hidden="1"/>
    </xf>
    <xf numFmtId="0" fontId="12" fillId="0" borderId="224" xfId="3" applyFont="1" applyBorder="1" applyAlignment="1" applyProtection="1">
      <alignment horizontal="center" vertical="center"/>
      <protection hidden="1"/>
    </xf>
    <xf numFmtId="0" fontId="48" fillId="0" borderId="191" xfId="3" applyFont="1" applyBorder="1" applyAlignment="1" applyProtection="1">
      <alignment vertical="center" shrinkToFit="1"/>
      <protection hidden="1"/>
    </xf>
    <xf numFmtId="194" fontId="12" fillId="0" borderId="193" xfId="3" applyNumberFormat="1" applyFont="1" applyBorder="1" applyAlignment="1" applyProtection="1">
      <alignment horizontal="center" vertical="center"/>
      <protection hidden="1"/>
    </xf>
    <xf numFmtId="0" fontId="12" fillId="0" borderId="107" xfId="3" applyFont="1" applyBorder="1" applyAlignment="1" applyProtection="1">
      <alignment vertical="center" shrinkToFit="1"/>
      <protection hidden="1"/>
    </xf>
    <xf numFmtId="0" fontId="12" fillId="0" borderId="213" xfId="3" applyFont="1" applyBorder="1" applyAlignment="1" applyProtection="1">
      <alignment horizontal="center" vertical="center"/>
      <protection hidden="1"/>
    </xf>
    <xf numFmtId="0" fontId="12" fillId="0" borderId="37" xfId="3" applyFont="1" applyBorder="1" applyAlignment="1" applyProtection="1">
      <alignment horizontal="center" vertical="center"/>
      <protection hidden="1"/>
    </xf>
    <xf numFmtId="0" fontId="12" fillId="0" borderId="9" xfId="3" applyFont="1" applyBorder="1" applyAlignment="1" applyProtection="1">
      <alignment horizontal="center" vertical="center"/>
      <protection hidden="1"/>
    </xf>
    <xf numFmtId="0" fontId="12" fillId="0" borderId="64" xfId="3" applyFont="1" applyBorder="1" applyAlignment="1" applyProtection="1">
      <alignment horizontal="center" vertical="center"/>
      <protection hidden="1"/>
    </xf>
    <xf numFmtId="0" fontId="12" fillId="0" borderId="94" xfId="3" applyFont="1" applyBorder="1" applyAlignment="1" applyProtection="1">
      <alignment horizontal="center" vertical="center"/>
      <protection hidden="1"/>
    </xf>
    <xf numFmtId="0" fontId="12" fillId="0" borderId="18" xfId="3" applyFont="1" applyBorder="1" applyAlignment="1" applyProtection="1">
      <alignment horizontal="center" vertical="center"/>
      <protection hidden="1"/>
    </xf>
    <xf numFmtId="0" fontId="12" fillId="0" borderId="59" xfId="3" applyFont="1" applyBorder="1" applyAlignment="1">
      <alignment horizontal="center" vertical="center"/>
    </xf>
    <xf numFmtId="0" fontId="12" fillId="0" borderId="59" xfId="3" applyFont="1" applyBorder="1" applyAlignment="1" applyProtection="1">
      <alignment horizontal="center" vertical="center"/>
      <protection hidden="1"/>
    </xf>
    <xf numFmtId="0" fontId="12" fillId="0" borderId="107" xfId="3" applyFont="1" applyBorder="1" applyAlignment="1">
      <alignment horizontal="center" vertical="center"/>
    </xf>
    <xf numFmtId="0" fontId="12" fillId="0" borderId="107" xfId="3" applyFont="1" applyBorder="1" applyAlignment="1" applyProtection="1">
      <alignment horizontal="center" vertical="center"/>
      <protection hidden="1"/>
    </xf>
    <xf numFmtId="0" fontId="26" fillId="0" borderId="0" xfId="3" applyFont="1" applyAlignment="1">
      <alignment horizontal="distributed" vertical="center"/>
    </xf>
    <xf numFmtId="0" fontId="26" fillId="0" borderId="0" xfId="3" applyFont="1">
      <alignment vertical="center"/>
    </xf>
    <xf numFmtId="0" fontId="12" fillId="0" borderId="0" xfId="3" applyFont="1" applyAlignment="1">
      <alignment horizontal="distributed" vertical="center"/>
    </xf>
    <xf numFmtId="0" fontId="14" fillId="0" borderId="0" xfId="5" applyFont="1" applyAlignment="1">
      <alignment vertical="top"/>
    </xf>
    <xf numFmtId="0" fontId="14" fillId="0" borderId="0" xfId="5" applyFont="1">
      <alignment vertical="center"/>
    </xf>
    <xf numFmtId="0" fontId="14" fillId="0" borderId="136" xfId="5" applyFont="1" applyBorder="1" applyAlignment="1">
      <alignment horizontal="center" vertical="center"/>
    </xf>
    <xf numFmtId="0" fontId="14" fillId="0" borderId="72" xfId="5" applyFont="1" applyBorder="1" applyAlignment="1">
      <alignment horizontal="center" vertical="center"/>
    </xf>
    <xf numFmtId="0" fontId="14" fillId="0" borderId="137" xfId="5" applyFont="1" applyBorder="1" applyAlignment="1">
      <alignment horizontal="center" vertical="center"/>
    </xf>
    <xf numFmtId="0" fontId="14" fillId="0" borderId="180" xfId="5" applyFont="1" applyBorder="1" applyAlignment="1" applyProtection="1">
      <alignment horizontal="center" vertical="center"/>
      <protection locked="0"/>
    </xf>
    <xf numFmtId="0" fontId="14" fillId="0" borderId="1" xfId="5" applyFont="1" applyBorder="1" applyAlignment="1" applyProtection="1">
      <alignment horizontal="center" vertical="center"/>
      <protection locked="0"/>
    </xf>
    <xf numFmtId="0" fontId="34" fillId="0" borderId="1" xfId="5" applyFont="1" applyBorder="1" applyAlignment="1" applyProtection="1">
      <alignment horizontal="center" vertical="center"/>
      <protection locked="0"/>
    </xf>
    <xf numFmtId="0" fontId="18" fillId="0" borderId="1" xfId="5" applyFont="1" applyBorder="1" applyAlignment="1" applyProtection="1">
      <alignment horizontal="center" vertical="center"/>
      <protection locked="0"/>
    </xf>
    <xf numFmtId="0" fontId="14" fillId="0" borderId="200" xfId="5" applyFont="1" applyBorder="1" applyAlignment="1" applyProtection="1">
      <alignment horizontal="center" vertical="center"/>
      <protection locked="0"/>
    </xf>
    <xf numFmtId="0" fontId="14" fillId="0" borderId="181" xfId="5" applyFont="1" applyBorder="1" applyAlignment="1" applyProtection="1">
      <alignment horizontal="center" vertical="center"/>
      <protection locked="0"/>
    </xf>
    <xf numFmtId="0" fontId="14" fillId="0" borderId="235" xfId="5" applyFont="1" applyBorder="1" applyAlignment="1" applyProtection="1">
      <alignment horizontal="center" vertical="center"/>
      <protection locked="0"/>
    </xf>
    <xf numFmtId="0" fontId="34" fillId="0" borderId="235" xfId="5" applyFont="1" applyBorder="1" applyAlignment="1" applyProtection="1">
      <alignment horizontal="center" vertical="center"/>
      <protection locked="0"/>
    </xf>
    <xf numFmtId="0" fontId="18" fillId="0" borderId="235" xfId="5" applyFont="1" applyBorder="1" applyAlignment="1" applyProtection="1">
      <alignment horizontal="center" vertical="center"/>
      <protection locked="0"/>
    </xf>
    <xf numFmtId="0" fontId="14" fillId="0" borderId="201" xfId="5" applyFont="1" applyBorder="1" applyAlignment="1" applyProtection="1">
      <alignment horizontal="center" vertical="center"/>
      <protection locked="0"/>
    </xf>
    <xf numFmtId="0" fontId="50" fillId="0" borderId="0" xfId="5" applyFont="1" applyProtection="1">
      <alignment vertical="center"/>
      <protection locked="0"/>
    </xf>
    <xf numFmtId="0" fontId="50" fillId="0" borderId="0" xfId="5" applyFont="1">
      <alignment vertical="center"/>
    </xf>
    <xf numFmtId="0" fontId="34" fillId="0" borderId="0" xfId="5" applyFo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Alignment="1">
      <alignment horizontal="right" vertical="center"/>
    </xf>
    <xf numFmtId="0" fontId="20" fillId="0" borderId="0" xfId="5" applyFont="1" applyAlignment="1">
      <alignment horizontal="center" vertical="center"/>
    </xf>
    <xf numFmtId="0" fontId="27" fillId="0" borderId="0" xfId="5" applyFont="1" applyAlignment="1">
      <alignment horizontal="distributed" vertical="center" indent="1"/>
    </xf>
    <xf numFmtId="0" fontId="14" fillId="0" borderId="0" xfId="5" applyFont="1" applyAlignment="1">
      <alignment horizontal="distributed" vertical="center" indent="1"/>
    </xf>
    <xf numFmtId="0" fontId="14" fillId="0" borderId="0" xfId="5" applyNumberFormat="1" applyFont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2" fillId="0" borderId="68" xfId="4" applyFont="1" applyFill="1" applyBorder="1" applyAlignment="1" applyProtection="1">
      <alignment horizontal="center" vertical="center"/>
      <protection locked="0"/>
    </xf>
    <xf numFmtId="0" fontId="1" fillId="0" borderId="12" xfId="4" applyFont="1" applyFill="1" applyBorder="1" applyAlignment="1" applyProtection="1">
      <alignment horizontal="center" vertical="center"/>
      <protection locked="0"/>
    </xf>
    <xf numFmtId="0" fontId="1" fillId="0" borderId="42" xfId="4" applyFont="1" applyFill="1" applyBorder="1" applyProtection="1">
      <alignment vertical="center"/>
      <protection locked="0"/>
    </xf>
    <xf numFmtId="0" fontId="12" fillId="0" borderId="124" xfId="0" applyFont="1" applyBorder="1" applyAlignment="1" applyProtection="1">
      <alignment horizontal="center" vertical="center"/>
      <protection locked="0"/>
    </xf>
    <xf numFmtId="0" fontId="12" fillId="0" borderId="126" xfId="0" applyFont="1" applyBorder="1" applyAlignment="1" applyProtection="1">
      <alignment horizontal="center" vertical="center"/>
      <protection locked="0"/>
    </xf>
    <xf numFmtId="0" fontId="12" fillId="4" borderId="127" xfId="0" applyFont="1" applyFill="1" applyBorder="1" applyAlignment="1" applyProtection="1">
      <alignment horizontal="left" vertical="center"/>
      <protection locked="0"/>
    </xf>
    <xf numFmtId="0" fontId="12" fillId="4" borderId="128" xfId="0" applyFont="1" applyFill="1" applyBorder="1" applyAlignment="1" applyProtection="1">
      <alignment horizontal="left" vertical="center"/>
      <protection locked="0"/>
    </xf>
    <xf numFmtId="0" fontId="12" fillId="4" borderId="129" xfId="0" applyFont="1" applyFill="1" applyBorder="1" applyAlignment="1" applyProtection="1">
      <alignment horizontal="left" vertical="center"/>
      <protection locked="0"/>
    </xf>
    <xf numFmtId="0" fontId="12" fillId="4" borderId="130" xfId="0" applyFont="1" applyFill="1" applyBorder="1" applyAlignment="1" applyProtection="1">
      <alignment horizontal="left" vertical="center"/>
      <protection locked="0"/>
    </xf>
    <xf numFmtId="0" fontId="12" fillId="4" borderId="131" xfId="0" applyFont="1" applyFill="1" applyBorder="1" applyAlignment="1" applyProtection="1">
      <alignment horizontal="left" vertical="center"/>
      <protection locked="0"/>
    </xf>
    <xf numFmtId="0" fontId="12" fillId="4" borderId="132" xfId="0" applyFont="1" applyFill="1" applyBorder="1" applyAlignment="1" applyProtection="1">
      <alignment horizontal="left" vertical="center"/>
      <protection locked="0"/>
    </xf>
    <xf numFmtId="49" fontId="12" fillId="4" borderId="124" xfId="0" applyNumberFormat="1" applyFont="1" applyFill="1" applyBorder="1" applyAlignment="1" applyProtection="1">
      <alignment horizontal="left" vertical="center"/>
      <protection locked="0"/>
    </xf>
    <xf numFmtId="49" fontId="12" fillId="4" borderId="125" xfId="0" applyNumberFormat="1" applyFont="1" applyFill="1" applyBorder="1" applyAlignment="1" applyProtection="1">
      <alignment horizontal="left" vertical="center"/>
      <protection locked="0"/>
    </xf>
    <xf numFmtId="49" fontId="12" fillId="4" borderId="126" xfId="0" applyNumberFormat="1" applyFont="1" applyFill="1" applyBorder="1" applyAlignment="1" applyProtection="1">
      <alignment horizontal="left" vertical="center"/>
      <protection locked="0"/>
    </xf>
    <xf numFmtId="0" fontId="12" fillId="0" borderId="125" xfId="0" applyFont="1" applyBorder="1" applyAlignment="1" applyProtection="1">
      <alignment horizontal="center" vertical="center"/>
      <protection locked="0"/>
    </xf>
    <xf numFmtId="0" fontId="12" fillId="0" borderId="124" xfId="0" applyFont="1" applyBorder="1" applyAlignment="1" applyProtection="1">
      <alignment horizontal="left" vertical="center"/>
      <protection locked="0"/>
    </xf>
    <xf numFmtId="0" fontId="12" fillId="0" borderId="125" xfId="0" applyFont="1" applyBorder="1" applyAlignment="1" applyProtection="1">
      <alignment horizontal="left" vertical="center"/>
      <protection locked="0"/>
    </xf>
    <xf numFmtId="0" fontId="12" fillId="0" borderId="126" xfId="0" applyFont="1" applyBorder="1" applyAlignment="1" applyProtection="1">
      <alignment horizontal="left" vertical="center"/>
      <protection locked="0"/>
    </xf>
    <xf numFmtId="49" fontId="12" fillId="4" borderId="124" xfId="0" applyNumberFormat="1" applyFont="1" applyFill="1" applyBorder="1" applyAlignment="1" applyProtection="1">
      <alignment horizontal="center" vertical="center"/>
      <protection locked="0"/>
    </xf>
    <xf numFmtId="49" fontId="12" fillId="4" borderId="126" xfId="0" applyNumberFormat="1" applyFont="1" applyFill="1" applyBorder="1" applyAlignment="1" applyProtection="1">
      <alignment horizontal="center" vertical="center"/>
      <protection locked="0"/>
    </xf>
    <xf numFmtId="49" fontId="12" fillId="4" borderId="125" xfId="0" applyNumberFormat="1" applyFont="1" applyFill="1" applyBorder="1" applyAlignment="1" applyProtection="1">
      <alignment horizontal="center" vertical="center"/>
      <protection locked="0"/>
    </xf>
    <xf numFmtId="0" fontId="12" fillId="0" borderId="65" xfId="0" applyFont="1" applyBorder="1" applyAlignment="1">
      <alignment horizontal="center" vertical="center"/>
    </xf>
    <xf numFmtId="0" fontId="12" fillId="0" borderId="124" xfId="0" applyFont="1" applyBorder="1" applyAlignment="1" applyProtection="1">
      <alignment horizontal="center" vertical="center"/>
    </xf>
    <xf numFmtId="0" fontId="12" fillId="0" borderId="125" xfId="0" applyFont="1" applyBorder="1" applyAlignment="1" applyProtection="1">
      <alignment horizontal="center" vertical="center"/>
    </xf>
    <xf numFmtId="0" fontId="12" fillId="0" borderId="126" xfId="0" applyFont="1" applyBorder="1" applyAlignment="1" applyProtection="1">
      <alignment horizontal="center" vertical="center"/>
    </xf>
    <xf numFmtId="0" fontId="17" fillId="0" borderId="77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 textRotation="255"/>
    </xf>
    <xf numFmtId="0" fontId="17" fillId="0" borderId="80" xfId="0" applyFont="1" applyBorder="1" applyAlignment="1">
      <alignment horizontal="center" vertical="center" textRotation="255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37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155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 textRotation="255"/>
    </xf>
    <xf numFmtId="0" fontId="17" fillId="0" borderId="74" xfId="0" applyFont="1" applyBorder="1" applyAlignment="1">
      <alignment horizontal="center" vertical="center" textRotation="255"/>
    </xf>
    <xf numFmtId="0" fontId="14" fillId="0" borderId="87" xfId="0" applyFont="1" applyBorder="1" applyAlignment="1">
      <alignment horizontal="center" vertical="center"/>
    </xf>
    <xf numFmtId="49" fontId="12" fillId="0" borderId="0" xfId="3" applyNumberFormat="1" applyFont="1" applyAlignment="1">
      <alignment horizontal="center" vertical="center"/>
    </xf>
    <xf numFmtId="0" fontId="12" fillId="0" borderId="0" xfId="3" applyNumberFormat="1" applyFont="1" applyAlignment="1">
      <alignment horizontal="center" vertical="center"/>
    </xf>
    <xf numFmtId="0" fontId="12" fillId="0" borderId="0" xfId="3" applyFont="1" applyAlignment="1">
      <alignment horizontal="right" vertical="center"/>
    </xf>
    <xf numFmtId="0" fontId="45" fillId="0" borderId="0" xfId="3" applyFont="1" applyAlignment="1">
      <alignment horizontal="center" vertical="center"/>
    </xf>
    <xf numFmtId="0" fontId="6" fillId="0" borderId="202" xfId="3" applyBorder="1" applyAlignment="1">
      <alignment horizontal="center" vertical="center"/>
    </xf>
    <xf numFmtId="0" fontId="6" fillId="0" borderId="159" xfId="3" applyBorder="1" applyAlignment="1">
      <alignment horizontal="center" vertical="center"/>
    </xf>
    <xf numFmtId="0" fontId="6" fillId="0" borderId="207" xfId="3" applyBorder="1" applyAlignment="1">
      <alignment horizontal="center" vertical="center"/>
    </xf>
    <xf numFmtId="185" fontId="41" fillId="0" borderId="1" xfId="3" applyNumberFormat="1" applyFont="1" applyBorder="1" applyAlignment="1">
      <alignment horizontal="right" vertical="center"/>
    </xf>
    <xf numFmtId="0" fontId="41" fillId="0" borderId="1" xfId="3" applyFont="1" applyBorder="1" applyAlignment="1">
      <alignment horizontal="right" vertical="center"/>
    </xf>
    <xf numFmtId="193" fontId="6" fillId="0" borderId="0" xfId="3" applyNumberFormat="1" applyAlignment="1">
      <alignment horizontal="left" vertical="center"/>
    </xf>
    <xf numFmtId="0" fontId="6" fillId="0" borderId="193" xfId="3" applyBorder="1" applyAlignment="1">
      <alignment horizontal="center" vertical="center"/>
    </xf>
    <xf numFmtId="179" fontId="12" fillId="0" borderId="0" xfId="3" applyNumberFormat="1" applyFont="1" applyAlignment="1" applyProtection="1">
      <alignment horizontal="left" vertical="center"/>
    </xf>
    <xf numFmtId="179" fontId="6" fillId="0" borderId="0" xfId="3" applyNumberFormat="1" applyAlignment="1">
      <alignment horizontal="right" vertical="center"/>
    </xf>
    <xf numFmtId="0" fontId="6" fillId="0" borderId="0" xfId="3" applyAlignment="1">
      <alignment horizontal="center" vertical="center"/>
    </xf>
    <xf numFmtId="0" fontId="37" fillId="0" borderId="0" xfId="3" applyFont="1" applyAlignment="1">
      <alignment horizontal="center" vertical="center"/>
    </xf>
    <xf numFmtId="0" fontId="6" fillId="0" borderId="204" xfId="3" applyBorder="1" applyAlignment="1">
      <alignment horizontal="center" vertical="center"/>
    </xf>
    <xf numFmtId="0" fontId="6" fillId="0" borderId="228" xfId="3" applyBorder="1" applyAlignment="1">
      <alignment horizontal="center" vertical="center"/>
    </xf>
    <xf numFmtId="0" fontId="6" fillId="0" borderId="219" xfId="3" applyBorder="1" applyAlignment="1">
      <alignment horizontal="center" vertical="center"/>
    </xf>
    <xf numFmtId="49" fontId="12" fillId="0" borderId="0" xfId="3" applyNumberFormat="1" applyFont="1" applyAlignment="1">
      <alignment horizontal="left" vertical="center"/>
    </xf>
    <xf numFmtId="0" fontId="12" fillId="0" borderId="0" xfId="3" applyNumberFormat="1" applyFont="1" applyAlignment="1">
      <alignment horizontal="left" vertical="center"/>
    </xf>
    <xf numFmtId="179" fontId="12" fillId="0" borderId="0" xfId="3" applyNumberFormat="1" applyFont="1" applyAlignment="1" applyProtection="1">
      <alignment horizontal="left" vertical="center"/>
      <protection hidden="1"/>
    </xf>
    <xf numFmtId="0" fontId="12" fillId="0" borderId="216" xfId="3" applyFont="1" applyBorder="1" applyAlignment="1">
      <alignment horizontal="center" vertical="center" textRotation="255"/>
    </xf>
    <xf numFmtId="0" fontId="12" fillId="0" borderId="222" xfId="3" applyFont="1" applyBorder="1" applyAlignment="1">
      <alignment horizontal="center" vertical="center" textRotation="255"/>
    </xf>
    <xf numFmtId="0" fontId="12" fillId="0" borderId="218" xfId="3" applyFont="1" applyBorder="1" applyAlignment="1">
      <alignment horizontal="center" vertical="center" textRotation="255"/>
    </xf>
    <xf numFmtId="0" fontId="12" fillId="0" borderId="220" xfId="3" applyFont="1" applyBorder="1" applyAlignment="1">
      <alignment horizontal="center" vertical="center" textRotation="255"/>
    </xf>
    <xf numFmtId="0" fontId="12" fillId="0" borderId="223" xfId="3" applyFont="1" applyBorder="1" applyAlignment="1">
      <alignment horizontal="center" vertical="center" textRotation="255"/>
    </xf>
    <xf numFmtId="0" fontId="12" fillId="0" borderId="204" xfId="3" applyFont="1" applyBorder="1" applyAlignment="1">
      <alignment horizontal="center" vertical="center"/>
    </xf>
    <xf numFmtId="0" fontId="12" fillId="0" borderId="208" xfId="3" applyFont="1" applyBorder="1" applyAlignment="1">
      <alignment horizontal="center" vertical="center"/>
    </xf>
    <xf numFmtId="0" fontId="12" fillId="0" borderId="216" xfId="3" applyFont="1" applyBorder="1" applyAlignment="1">
      <alignment horizontal="center" vertical="center"/>
    </xf>
    <xf numFmtId="0" fontId="12" fillId="0" borderId="218" xfId="3" applyFont="1" applyBorder="1" applyAlignment="1">
      <alignment horizontal="center" vertical="center"/>
    </xf>
    <xf numFmtId="0" fontId="12" fillId="0" borderId="217" xfId="3" applyFont="1" applyBorder="1" applyAlignment="1">
      <alignment horizontal="center" vertical="center"/>
    </xf>
    <xf numFmtId="0" fontId="12" fillId="0" borderId="219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18" xfId="3" applyFont="1" applyBorder="1" applyAlignment="1">
      <alignment horizontal="center" vertical="center"/>
    </xf>
    <xf numFmtId="0" fontId="26" fillId="0" borderId="229" xfId="3" applyFont="1" applyBorder="1" applyAlignment="1">
      <alignment horizontal="center" vertical="center"/>
    </xf>
    <xf numFmtId="0" fontId="26" fillId="0" borderId="228" xfId="3" applyFont="1" applyBorder="1" applyAlignment="1">
      <alignment horizontal="center" vertical="center"/>
    </xf>
    <xf numFmtId="0" fontId="12" fillId="0" borderId="230" xfId="3" applyFont="1" applyBorder="1" applyAlignment="1">
      <alignment horizontal="center" vertical="center"/>
    </xf>
    <xf numFmtId="0" fontId="12" fillId="0" borderId="68" xfId="3" applyFont="1" applyBorder="1" applyAlignment="1">
      <alignment horizontal="center" vertical="center"/>
    </xf>
    <xf numFmtId="0" fontId="44" fillId="0" borderId="0" xfId="3" applyFont="1" applyAlignment="1">
      <alignment horizontal="center" vertical="center"/>
    </xf>
    <xf numFmtId="0" fontId="46" fillId="10" borderId="102" xfId="3" applyFont="1" applyFill="1" applyBorder="1" applyAlignment="1">
      <alignment horizontal="center" vertical="center"/>
    </xf>
    <xf numFmtId="0" fontId="46" fillId="10" borderId="166" xfId="3" applyFont="1" applyFill="1" applyBorder="1" applyAlignment="1">
      <alignment horizontal="center" vertical="center"/>
    </xf>
    <xf numFmtId="0" fontId="46" fillId="10" borderId="215" xfId="3" applyFont="1" applyFill="1" applyBorder="1" applyAlignment="1">
      <alignment horizontal="center" vertical="center"/>
    </xf>
    <xf numFmtId="0" fontId="46" fillId="11" borderId="102" xfId="3" applyFont="1" applyFill="1" applyBorder="1" applyAlignment="1">
      <alignment horizontal="center" vertical="center"/>
    </xf>
    <xf numFmtId="0" fontId="46" fillId="11" borderId="166" xfId="3" applyFont="1" applyFill="1" applyBorder="1" applyAlignment="1">
      <alignment horizontal="center" vertical="center"/>
    </xf>
    <xf numFmtId="0" fontId="46" fillId="11" borderId="215" xfId="3" applyFont="1" applyFill="1" applyBorder="1" applyAlignment="1">
      <alignment horizontal="center" vertical="center"/>
    </xf>
    <xf numFmtId="0" fontId="37" fillId="0" borderId="0" xfId="4" applyFont="1" applyAlignment="1">
      <alignment horizontal="center" vertical="center"/>
    </xf>
    <xf numFmtId="0" fontId="38" fillId="0" borderId="0" xfId="4" applyFont="1" applyAlignment="1">
      <alignment horizontal="center" vertical="center"/>
    </xf>
    <xf numFmtId="0" fontId="38" fillId="0" borderId="1" xfId="4" applyFont="1" applyBorder="1" applyAlignment="1">
      <alignment horizontal="left" vertical="center"/>
    </xf>
    <xf numFmtId="0" fontId="5" fillId="0" borderId="1" xfId="4" applyBorder="1" applyAlignment="1">
      <alignment horizontal="left" vertical="center"/>
    </xf>
    <xf numFmtId="0" fontId="1" fillId="0" borderId="102" xfId="4" applyFont="1" applyFill="1" applyBorder="1" applyAlignment="1" applyProtection="1">
      <alignment horizontal="left" vertical="center"/>
      <protection locked="0"/>
    </xf>
    <xf numFmtId="0" fontId="5" fillId="0" borderId="166" xfId="4" applyFill="1" applyBorder="1" applyAlignment="1" applyProtection="1">
      <alignment horizontal="left" vertical="center"/>
      <protection locked="0"/>
    </xf>
    <xf numFmtId="0" fontId="5" fillId="0" borderId="215" xfId="4" applyFill="1" applyBorder="1" applyAlignment="1" applyProtection="1">
      <alignment horizontal="left" vertical="center"/>
      <protection locked="0"/>
    </xf>
    <xf numFmtId="179" fontId="5" fillId="0" borderId="0" xfId="4" applyNumberFormat="1" applyAlignment="1" applyProtection="1">
      <alignment horizontal="left" vertical="center"/>
      <protection locked="0"/>
    </xf>
    <xf numFmtId="0" fontId="5" fillId="10" borderId="202" xfId="4" applyFill="1" applyBorder="1" applyAlignment="1">
      <alignment horizontal="center" vertical="center"/>
    </xf>
    <xf numFmtId="0" fontId="5" fillId="10" borderId="41" xfId="4" applyFill="1" applyBorder="1" applyAlignment="1">
      <alignment horizontal="center" vertical="center"/>
    </xf>
    <xf numFmtId="0" fontId="5" fillId="10" borderId="231" xfId="4" applyFill="1" applyBorder="1" applyAlignment="1">
      <alignment horizontal="center" vertical="center"/>
    </xf>
    <xf numFmtId="0" fontId="5" fillId="10" borderId="67" xfId="4" applyFill="1" applyBorder="1" applyAlignment="1">
      <alignment horizontal="center" vertical="center"/>
    </xf>
    <xf numFmtId="0" fontId="36" fillId="10" borderId="205" xfId="4" applyFont="1" applyFill="1" applyBorder="1" applyAlignment="1">
      <alignment horizontal="center" vertical="center"/>
    </xf>
    <xf numFmtId="0" fontId="36" fillId="10" borderId="38" xfId="4" applyFont="1" applyFill="1" applyBorder="1" applyAlignment="1">
      <alignment horizontal="center" vertical="center"/>
    </xf>
    <xf numFmtId="0" fontId="36" fillId="10" borderId="206" xfId="4" applyFont="1" applyFill="1" applyBorder="1" applyAlignment="1">
      <alignment horizontal="center" vertical="center"/>
    </xf>
    <xf numFmtId="0" fontId="5" fillId="10" borderId="204" xfId="4" applyFill="1" applyBorder="1" applyAlignment="1">
      <alignment horizontal="center" vertical="center"/>
    </xf>
    <xf numFmtId="0" fontId="5" fillId="10" borderId="208" xfId="4" applyFill="1" applyBorder="1" applyAlignment="1">
      <alignment horizontal="center" vertical="center"/>
    </xf>
    <xf numFmtId="0" fontId="5" fillId="13" borderId="202" xfId="4" applyFill="1" applyBorder="1" applyAlignment="1">
      <alignment horizontal="center" vertical="center"/>
    </xf>
    <xf numFmtId="0" fontId="5" fillId="13" borderId="41" xfId="4" applyFill="1" applyBorder="1" applyAlignment="1">
      <alignment horizontal="center" vertical="center"/>
    </xf>
    <xf numFmtId="0" fontId="5" fillId="13" borderId="231" xfId="4" applyFill="1" applyBorder="1" applyAlignment="1">
      <alignment horizontal="center" vertical="center"/>
    </xf>
    <xf numFmtId="0" fontId="5" fillId="13" borderId="67" xfId="4" applyFill="1" applyBorder="1" applyAlignment="1">
      <alignment horizontal="center" vertical="center"/>
    </xf>
    <xf numFmtId="0" fontId="36" fillId="13" borderId="205" xfId="4" applyFont="1" applyFill="1" applyBorder="1" applyAlignment="1">
      <alignment horizontal="center" vertical="center"/>
    </xf>
    <xf numFmtId="0" fontId="36" fillId="13" borderId="38" xfId="4" applyFont="1" applyFill="1" applyBorder="1" applyAlignment="1">
      <alignment horizontal="center" vertical="center"/>
    </xf>
    <xf numFmtId="0" fontId="36" fillId="13" borderId="206" xfId="4" applyFont="1" applyFill="1" applyBorder="1" applyAlignment="1">
      <alignment horizontal="center" vertical="center"/>
    </xf>
    <xf numFmtId="0" fontId="5" fillId="13" borderId="204" xfId="4" applyFill="1" applyBorder="1" applyAlignment="1">
      <alignment horizontal="center" vertical="center"/>
    </xf>
    <xf numFmtId="0" fontId="5" fillId="13" borderId="208" xfId="4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17" fillId="7" borderId="79" xfId="0" applyFont="1" applyFill="1" applyBorder="1" applyAlignment="1">
      <alignment horizontal="center" vertical="center"/>
    </xf>
    <xf numFmtId="0" fontId="17" fillId="7" borderId="80" xfId="0" applyFont="1" applyFill="1" applyBorder="1" applyAlignment="1">
      <alignment horizontal="center" vertical="center"/>
    </xf>
    <xf numFmtId="0" fontId="17" fillId="7" borderId="77" xfId="0" applyFont="1" applyFill="1" applyBorder="1" applyAlignment="1">
      <alignment horizontal="center" vertical="center" textRotation="255"/>
    </xf>
    <xf numFmtId="0" fontId="17" fillId="7" borderId="2" xfId="0" applyFont="1" applyFill="1" applyBorder="1" applyAlignment="1">
      <alignment horizontal="center" vertical="center" textRotation="255"/>
    </xf>
    <xf numFmtId="0" fontId="16" fillId="7" borderId="77" xfId="0" applyFont="1" applyFill="1" applyBorder="1" applyAlignment="1">
      <alignment horizontal="center" vertical="center"/>
    </xf>
    <xf numFmtId="0" fontId="16" fillId="7" borderId="78" xfId="0" applyFont="1" applyFill="1" applyBorder="1" applyAlignment="1">
      <alignment horizontal="center" vertical="center"/>
    </xf>
    <xf numFmtId="0" fontId="17" fillId="7" borderId="77" xfId="0" applyFont="1" applyFill="1" applyBorder="1" applyAlignment="1">
      <alignment horizontal="center" vertical="center"/>
    </xf>
    <xf numFmtId="0" fontId="17" fillId="7" borderId="105" xfId="0" applyFont="1" applyFill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7" fillId="6" borderId="77" xfId="0" applyFont="1" applyFill="1" applyBorder="1" applyAlignment="1">
      <alignment horizontal="center" vertical="center" textRotation="255"/>
    </xf>
    <xf numFmtId="0" fontId="17" fillId="6" borderId="2" xfId="0" applyFont="1" applyFill="1" applyBorder="1" applyAlignment="1">
      <alignment horizontal="center" vertical="center" textRotation="255"/>
    </xf>
    <xf numFmtId="0" fontId="16" fillId="6" borderId="77" xfId="0" applyFont="1" applyFill="1" applyBorder="1" applyAlignment="1">
      <alignment horizontal="center" vertical="center"/>
    </xf>
    <xf numFmtId="0" fontId="16" fillId="6" borderId="78" xfId="0" applyFont="1" applyFill="1" applyBorder="1" applyAlignment="1">
      <alignment horizontal="center" vertical="center"/>
    </xf>
    <xf numFmtId="0" fontId="17" fillId="6" borderId="77" xfId="0" applyFont="1" applyFill="1" applyBorder="1" applyAlignment="1">
      <alignment horizontal="center" vertical="center"/>
    </xf>
    <xf numFmtId="0" fontId="17" fillId="6" borderId="105" xfId="0" applyFont="1" applyFill="1" applyBorder="1" applyAlignment="1">
      <alignment horizontal="center" vertical="center"/>
    </xf>
    <xf numFmtId="0" fontId="17" fillId="6" borderId="79" xfId="0" applyFont="1" applyFill="1" applyBorder="1" applyAlignment="1">
      <alignment horizontal="center" vertical="center"/>
    </xf>
    <xf numFmtId="0" fontId="17" fillId="6" borderId="80" xfId="0" applyFont="1" applyFill="1" applyBorder="1" applyAlignment="1">
      <alignment horizontal="center" vertical="center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12" fillId="9" borderId="103" xfId="0" applyFont="1" applyFill="1" applyBorder="1" applyAlignment="1" applyProtection="1">
      <alignment horizontal="center" vertical="center"/>
      <protection hidden="1"/>
    </xf>
    <xf numFmtId="0" fontId="12" fillId="9" borderId="104" xfId="0" applyFont="1" applyFill="1" applyBorder="1" applyAlignment="1" applyProtection="1">
      <alignment horizontal="center" vertical="center"/>
      <protection hidden="1"/>
    </xf>
    <xf numFmtId="0" fontId="25" fillId="9" borderId="1" xfId="0" applyFont="1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>
      <alignment horizontal="center" vertical="center"/>
    </xf>
    <xf numFmtId="0" fontId="14" fillId="0" borderId="65" xfId="0" applyFont="1" applyBorder="1" applyAlignment="1" applyProtection="1">
      <alignment horizontal="center" vertical="center"/>
      <protection hidden="1"/>
    </xf>
    <xf numFmtId="0" fontId="15" fillId="0" borderId="65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97" xfId="0" applyFont="1" applyBorder="1" applyAlignment="1" applyProtection="1">
      <alignment horizontal="right" vertical="center"/>
      <protection hidden="1"/>
    </xf>
    <xf numFmtId="0" fontId="14" fillId="0" borderId="153" xfId="0" applyFont="1" applyBorder="1" applyAlignment="1" applyProtection="1">
      <alignment horizontal="right" vertical="center"/>
      <protection hidden="1"/>
    </xf>
    <xf numFmtId="185" fontId="27" fillId="0" borderId="153" xfId="0" applyNumberFormat="1" applyFont="1" applyBorder="1" applyAlignment="1" applyProtection="1">
      <alignment horizontal="right" vertical="center" indent="2"/>
      <protection hidden="1"/>
    </xf>
    <xf numFmtId="185" fontId="27" fillId="0" borderId="154" xfId="0" applyNumberFormat="1" applyFont="1" applyBorder="1" applyAlignment="1" applyProtection="1">
      <alignment horizontal="right" vertical="center" indent="2"/>
      <protection hidden="1"/>
    </xf>
    <xf numFmtId="0" fontId="14" fillId="0" borderId="191" xfId="0" applyFont="1" applyBorder="1" applyAlignment="1" applyProtection="1">
      <alignment horizontal="left" vertical="center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14" fillId="0" borderId="192" xfId="0" applyFont="1" applyBorder="1" applyAlignment="1" applyProtection="1">
      <alignment horizontal="left" vertical="center"/>
      <protection hidden="1"/>
    </xf>
    <xf numFmtId="0" fontId="14" fillId="0" borderId="195" xfId="0" applyFont="1" applyBorder="1" applyAlignment="1" applyProtection="1">
      <alignment horizontal="center" vertical="center"/>
      <protection hidden="1"/>
    </xf>
    <xf numFmtId="0" fontId="14" fillId="0" borderId="196" xfId="0" applyFont="1" applyBorder="1" applyAlignment="1" applyProtection="1">
      <alignment horizontal="center" vertical="center"/>
      <protection hidden="1"/>
    </xf>
    <xf numFmtId="0" fontId="14" fillId="0" borderId="197" xfId="0" applyFont="1" applyBorder="1" applyAlignment="1" applyProtection="1">
      <alignment horizontal="center" vertical="center"/>
      <protection hidden="1"/>
    </xf>
    <xf numFmtId="0" fontId="14" fillId="0" borderId="136" xfId="0" applyFont="1" applyBorder="1" applyAlignment="1" applyProtection="1">
      <alignment horizontal="center" vertical="center" textRotation="255"/>
      <protection hidden="1"/>
    </xf>
    <xf numFmtId="0" fontId="14" fillId="0" borderId="137" xfId="0" applyFont="1" applyBorder="1" applyAlignment="1" applyProtection="1">
      <alignment horizontal="center" vertical="center" textRotation="255"/>
      <protection hidden="1"/>
    </xf>
    <xf numFmtId="0" fontId="14" fillId="0" borderId="180" xfId="0" applyFont="1" applyBorder="1" applyAlignment="1" applyProtection="1">
      <alignment horizontal="center" vertical="center" textRotation="255"/>
      <protection hidden="1"/>
    </xf>
    <xf numFmtId="0" fontId="14" fillId="0" borderId="200" xfId="0" applyFont="1" applyBorder="1" applyAlignment="1" applyProtection="1">
      <alignment horizontal="center" vertical="center" textRotation="255"/>
      <protection hidden="1"/>
    </xf>
    <xf numFmtId="0" fontId="14" fillId="0" borderId="181" xfId="0" applyFont="1" applyBorder="1" applyAlignment="1" applyProtection="1">
      <alignment horizontal="center" vertical="center" textRotation="255"/>
      <protection hidden="1"/>
    </xf>
    <xf numFmtId="0" fontId="14" fillId="0" borderId="201" xfId="0" applyFont="1" applyBorder="1" applyAlignment="1" applyProtection="1">
      <alignment horizontal="center" vertical="center" textRotation="255"/>
      <protection hidden="1"/>
    </xf>
    <xf numFmtId="0" fontId="14" fillId="0" borderId="112" xfId="0" applyFont="1" applyBorder="1" applyAlignment="1" applyProtection="1">
      <alignment horizontal="center" vertical="center"/>
      <protection hidden="1"/>
    </xf>
    <xf numFmtId="0" fontId="14" fillId="0" borderId="179" xfId="0" applyFont="1" applyBorder="1" applyAlignment="1" applyProtection="1">
      <alignment horizontal="center" vertical="center"/>
      <protection hidden="1"/>
    </xf>
    <xf numFmtId="0" fontId="14" fillId="0" borderId="94" xfId="0" applyFont="1" applyBorder="1" applyAlignment="1" applyProtection="1">
      <alignment horizontal="center" vertical="center"/>
      <protection hidden="1"/>
    </xf>
    <xf numFmtId="0" fontId="14" fillId="0" borderId="162" xfId="0" applyFont="1" applyBorder="1" applyAlignment="1" applyProtection="1">
      <alignment horizontal="center" vertical="center"/>
      <protection hidden="1"/>
    </xf>
    <xf numFmtId="181" fontId="21" fillId="0" borderId="179" xfId="0" applyNumberFormat="1" applyFont="1" applyBorder="1" applyAlignment="1" applyProtection="1">
      <alignment horizontal="center" vertical="center"/>
      <protection hidden="1"/>
    </xf>
    <xf numFmtId="181" fontId="21" fillId="0" borderId="162" xfId="0" applyNumberFormat="1" applyFont="1" applyBorder="1" applyAlignment="1" applyProtection="1">
      <alignment horizontal="center" vertical="center"/>
      <protection hidden="1"/>
    </xf>
    <xf numFmtId="182" fontId="27" fillId="0" borderId="179" xfId="0" applyNumberFormat="1" applyFont="1" applyBorder="1" applyAlignment="1" applyProtection="1">
      <alignment horizontal="right" vertical="center" indent="2"/>
      <protection hidden="1"/>
    </xf>
    <xf numFmtId="182" fontId="27" fillId="0" borderId="177" xfId="0" applyNumberFormat="1" applyFont="1" applyBorder="1" applyAlignment="1" applyProtection="1">
      <alignment horizontal="right" vertical="center" indent="2"/>
      <protection hidden="1"/>
    </xf>
    <xf numFmtId="182" fontId="27" fillId="0" borderId="162" xfId="0" applyNumberFormat="1" applyFont="1" applyBorder="1" applyAlignment="1" applyProtection="1">
      <alignment horizontal="right" vertical="center" indent="2"/>
      <protection hidden="1"/>
    </xf>
    <xf numFmtId="182" fontId="27" fillId="0" borderId="178" xfId="0" applyNumberFormat="1" applyFont="1" applyBorder="1" applyAlignment="1" applyProtection="1">
      <alignment horizontal="right" vertical="center" indent="2"/>
      <protection hidden="1"/>
    </xf>
    <xf numFmtId="184" fontId="21" fillId="0" borderId="162" xfId="0" applyNumberFormat="1" applyFont="1" applyBorder="1" applyAlignment="1" applyProtection="1">
      <alignment horizontal="center" vertical="center"/>
      <protection hidden="1"/>
    </xf>
    <xf numFmtId="179" fontId="24" fillId="0" borderId="0" xfId="1" applyNumberForma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4" fillId="0" borderId="0" xfId="1" applyFont="1" applyAlignment="1" applyProtection="1">
      <alignment horizontal="left" vertical="center"/>
      <protection hidden="1"/>
    </xf>
    <xf numFmtId="0" fontId="14" fillId="0" borderId="160" xfId="0" applyFont="1" applyBorder="1" applyAlignment="1" applyProtection="1">
      <alignment horizontal="left" vertical="center"/>
      <protection hidden="1"/>
    </xf>
    <xf numFmtId="0" fontId="14" fillId="0" borderId="95" xfId="0" applyFont="1" applyBorder="1" applyAlignment="1" applyProtection="1">
      <alignment horizontal="left" vertical="center"/>
      <protection hidden="1"/>
    </xf>
    <xf numFmtId="0" fontId="14" fillId="0" borderId="161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4" fillId="0" borderId="174" xfId="0" applyFont="1" applyBorder="1" applyAlignment="1" applyProtection="1">
      <alignment horizontal="center" vertical="center"/>
      <protection hidden="1"/>
    </xf>
    <xf numFmtId="0" fontId="14" fillId="0" borderId="113" xfId="0" applyFont="1" applyBorder="1" applyAlignment="1" applyProtection="1">
      <alignment horizontal="center" vertical="center"/>
      <protection hidden="1"/>
    </xf>
    <xf numFmtId="0" fontId="14" fillId="0" borderId="175" xfId="0" applyFont="1" applyBorder="1" applyAlignment="1" applyProtection="1">
      <alignment horizontal="center" vertical="center"/>
      <protection hidden="1"/>
    </xf>
    <xf numFmtId="0" fontId="14" fillId="0" borderId="183" xfId="0" applyFont="1" applyBorder="1" applyAlignment="1" applyProtection="1">
      <alignment horizontal="center" vertical="center"/>
      <protection hidden="1"/>
    </xf>
    <xf numFmtId="0" fontId="14" fillId="0" borderId="184" xfId="0" applyFont="1" applyBorder="1" applyAlignment="1" applyProtection="1">
      <alignment horizontal="center" vertical="center"/>
      <protection hidden="1"/>
    </xf>
    <xf numFmtId="0" fontId="14" fillId="0" borderId="185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left" vertical="center"/>
      <protection hidden="1"/>
    </xf>
    <xf numFmtId="0" fontId="14" fillId="0" borderId="10" xfId="0" applyFont="1" applyBorder="1" applyAlignment="1" applyProtection="1">
      <alignment horizontal="left" vertical="center"/>
      <protection hidden="1"/>
    </xf>
    <xf numFmtId="0" fontId="14" fillId="0" borderId="182" xfId="0" applyFont="1" applyBorder="1" applyAlignment="1" applyProtection="1">
      <alignment horizontal="left" vertical="center"/>
      <protection hidden="1"/>
    </xf>
    <xf numFmtId="0" fontId="35" fillId="0" borderId="166" xfId="1" applyFont="1" applyBorder="1" applyAlignment="1">
      <alignment horizontal="center" vertical="center"/>
    </xf>
    <xf numFmtId="179" fontId="24" fillId="0" borderId="0" xfId="1" applyNumberFormat="1" applyAlignment="1">
      <alignment horizontal="right" vertical="center"/>
    </xf>
    <xf numFmtId="0" fontId="24" fillId="0" borderId="0" xfId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30" fillId="0" borderId="164" xfId="0" applyFont="1" applyBorder="1" applyAlignment="1">
      <alignment horizontal="center" vertical="center"/>
    </xf>
    <xf numFmtId="0" fontId="30" fillId="0" borderId="165" xfId="0" applyFont="1" applyBorder="1" applyAlignment="1">
      <alignment horizontal="center" vertical="center"/>
    </xf>
    <xf numFmtId="0" fontId="24" fillId="0" borderId="168" xfId="1" applyBorder="1" applyAlignment="1">
      <alignment horizontal="center" vertical="center"/>
    </xf>
    <xf numFmtId="0" fontId="24" fillId="0" borderId="169" xfId="1" applyBorder="1" applyAlignment="1">
      <alignment horizontal="center" vertical="center"/>
    </xf>
    <xf numFmtId="0" fontId="24" fillId="0" borderId="163" xfId="1" applyBorder="1" applyAlignment="1">
      <alignment horizontal="center" vertical="center"/>
    </xf>
    <xf numFmtId="0" fontId="24" fillId="0" borderId="172" xfId="1" applyBorder="1" applyAlignment="1">
      <alignment horizontal="center" vertical="center"/>
    </xf>
    <xf numFmtId="187" fontId="24" fillId="0" borderId="0" xfId="1" applyNumberFormat="1" applyAlignment="1">
      <alignment horizontal="left" vertical="center"/>
    </xf>
    <xf numFmtId="0" fontId="35" fillId="0" borderId="65" xfId="1" applyFont="1" applyBorder="1" applyAlignment="1">
      <alignment horizontal="center" vertical="center"/>
    </xf>
    <xf numFmtId="0" fontId="24" fillId="0" borderId="0" xfId="1" applyAlignment="1" applyProtection="1">
      <alignment vertical="center"/>
      <protection locked="0"/>
    </xf>
    <xf numFmtId="0" fontId="27" fillId="0" borderId="0" xfId="5" applyFont="1" applyAlignment="1">
      <alignment horizontal="distributed" vertical="center" indent="1"/>
    </xf>
    <xf numFmtId="49" fontId="14" fillId="0" borderId="65" xfId="5" applyNumberFormat="1" applyFont="1" applyBorder="1" applyAlignment="1">
      <alignment horizontal="center" vertical="center"/>
    </xf>
    <xf numFmtId="0" fontId="14" fillId="0" borderId="65" xfId="5" applyNumberFormat="1" applyFont="1" applyBorder="1" applyAlignment="1">
      <alignment horizontal="center" vertical="center"/>
    </xf>
    <xf numFmtId="0" fontId="14" fillId="0" borderId="0" xfId="5" applyFont="1" applyAlignment="1" applyProtection="1">
      <alignment horizontal="left" vertical="center" wrapText="1"/>
      <protection locked="0"/>
    </xf>
    <xf numFmtId="0" fontId="14" fillId="0" borderId="0" xfId="5" applyFont="1" applyAlignment="1" applyProtection="1">
      <alignment horizontal="left" vertical="center"/>
      <protection locked="0"/>
    </xf>
    <xf numFmtId="0" fontId="15" fillId="0" borderId="0" xfId="5" applyFont="1" applyAlignment="1">
      <alignment horizontal="center" vertical="center"/>
    </xf>
    <xf numFmtId="0" fontId="49" fillId="0" borderId="234" xfId="5" applyFont="1" applyBorder="1" applyAlignment="1">
      <alignment horizontal="center" vertical="center"/>
    </xf>
    <xf numFmtId="0" fontId="49" fillId="0" borderId="196" xfId="5" applyFont="1" applyBorder="1" applyAlignment="1">
      <alignment horizontal="center" vertical="center"/>
    </xf>
    <xf numFmtId="0" fontId="49" fillId="0" borderId="173" xfId="5" applyFont="1" applyBorder="1" applyAlignment="1">
      <alignment horizontal="center" vertical="center"/>
    </xf>
    <xf numFmtId="0" fontId="14" fillId="0" borderId="0" xfId="5" applyFont="1" applyAlignment="1">
      <alignment horizontal="left" vertical="center"/>
    </xf>
    <xf numFmtId="0" fontId="27" fillId="0" borderId="0" xfId="5" applyFont="1" applyAlignment="1">
      <alignment horizontal="distributed" vertical="center" wrapText="1" indent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4" fillId="5" borderId="103" xfId="0" applyFont="1" applyFill="1" applyBorder="1" applyAlignment="1" applyProtection="1">
      <alignment horizontal="center" vertical="center"/>
      <protection hidden="1"/>
    </xf>
    <xf numFmtId="0" fontId="14" fillId="5" borderId="104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21" fillId="5" borderId="1" xfId="0" applyFont="1" applyFill="1" applyBorder="1" applyAlignment="1" applyProtection="1">
      <alignment horizontal="center" vertical="center"/>
      <protection hidden="1"/>
    </xf>
  </cellXfs>
  <cellStyles count="6">
    <cellStyle name="桁区切り" xfId="2" builtinId="6"/>
    <cellStyle name="標準" xfId="0" builtinId="0"/>
    <cellStyle name="標準 2" xfId="1"/>
    <cellStyle name="標準 3" xfId="3"/>
    <cellStyle name="標準 4" xfId="4"/>
    <cellStyle name="標準 5" xfId="5"/>
  </cellStyles>
  <dxfs count="117"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EBFF"/>
        </patternFill>
      </fill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981075</xdr:colOff>
      <xdr:row>39</xdr:row>
      <xdr:rowOff>228600</xdr:rowOff>
    </xdr:from>
    <xdr:to>
      <xdr:col>12</xdr:col>
      <xdr:colOff>400050</xdr:colOff>
      <xdr:row>43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890135" y="11247120"/>
          <a:ext cx="276415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60</xdr:row>
      <xdr:rowOff>206189</xdr:rowOff>
    </xdr:from>
    <xdr:to>
      <xdr:col>12</xdr:col>
      <xdr:colOff>351305</xdr:colOff>
      <xdr:row>64</xdr:row>
      <xdr:rowOff>272864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755777" y="16504024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81</xdr:row>
      <xdr:rowOff>219636</xdr:rowOff>
    </xdr:from>
    <xdr:to>
      <xdr:col>12</xdr:col>
      <xdr:colOff>351305</xdr:colOff>
      <xdr:row>85</xdr:row>
      <xdr:rowOff>286311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4755777" y="22138342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102</xdr:row>
      <xdr:rowOff>233084</xdr:rowOff>
    </xdr:from>
    <xdr:to>
      <xdr:col>12</xdr:col>
      <xdr:colOff>351305</xdr:colOff>
      <xdr:row>106</xdr:row>
      <xdr:rowOff>299758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4755777" y="27772660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981075</xdr:colOff>
      <xdr:row>39</xdr:row>
      <xdr:rowOff>228600</xdr:rowOff>
    </xdr:from>
    <xdr:to>
      <xdr:col>12</xdr:col>
      <xdr:colOff>323850</xdr:colOff>
      <xdr:row>43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890135" y="11247120"/>
          <a:ext cx="268795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60</xdr:row>
      <xdr:rowOff>182880</xdr:rowOff>
    </xdr:from>
    <xdr:to>
      <xdr:col>12</xdr:col>
      <xdr:colOff>323850</xdr:colOff>
      <xdr:row>64</xdr:row>
      <xdr:rowOff>249555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4722495" y="16436340"/>
          <a:ext cx="288988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81</xdr:row>
      <xdr:rowOff>196327</xdr:rowOff>
    </xdr:from>
    <xdr:to>
      <xdr:col>12</xdr:col>
      <xdr:colOff>323850</xdr:colOff>
      <xdr:row>85</xdr:row>
      <xdr:rowOff>263002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728322" y="22101586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102</xdr:row>
      <xdr:rowOff>209775</xdr:rowOff>
    </xdr:from>
    <xdr:to>
      <xdr:col>12</xdr:col>
      <xdr:colOff>323850</xdr:colOff>
      <xdr:row>106</xdr:row>
      <xdr:rowOff>276449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4728322" y="27735904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68580</xdr:rowOff>
        </xdr:from>
        <xdr:to>
          <xdr:col>6</xdr:col>
          <xdr:colOff>327660</xdr:colOff>
          <xdr:row>0</xdr:row>
          <xdr:rowOff>350520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シングルス名簿取込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0</xdr:row>
          <xdr:rowOff>68580</xdr:rowOff>
        </xdr:from>
        <xdr:to>
          <xdr:col>6</xdr:col>
          <xdr:colOff>274320</xdr:colOff>
          <xdr:row>0</xdr:row>
          <xdr:rowOff>335280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ダブルス名簿取込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0</xdr:row>
          <xdr:rowOff>45720</xdr:rowOff>
        </xdr:from>
        <xdr:to>
          <xdr:col>6</xdr:col>
          <xdr:colOff>220980</xdr:colOff>
          <xdr:row>0</xdr:row>
          <xdr:rowOff>327660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団体名簿取込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68580</xdr:colOff>
          <xdr:row>0</xdr:row>
          <xdr:rowOff>114300</xdr:rowOff>
        </xdr:from>
        <xdr:to>
          <xdr:col>2</xdr:col>
          <xdr:colOff>1592580</xdr:colOff>
          <xdr:row>0</xdr:row>
          <xdr:rowOff>449580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代表者取込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68580</xdr:colOff>
          <xdr:row>0</xdr:row>
          <xdr:rowOff>114300</xdr:rowOff>
        </xdr:from>
        <xdr:to>
          <xdr:col>2</xdr:col>
          <xdr:colOff>1592580</xdr:colOff>
          <xdr:row>0</xdr:row>
          <xdr:rowOff>449580</xdr:rowOff>
        </xdr:to>
        <xdr:sp macro="" textlink="">
          <xdr:nvSpPr>
            <xdr:cNvPr id="29697" name="Button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代表者取込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190500</xdr:rowOff>
    </xdr:from>
    <xdr:to>
      <xdr:col>6</xdr:col>
      <xdr:colOff>523875</xdr:colOff>
      <xdr:row>6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/>
      </xdr:nvSpPr>
      <xdr:spPr>
        <a:xfrm>
          <a:off x="3796665" y="1257300"/>
          <a:ext cx="2941320" cy="102679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棄権をする選手名と</a:t>
          </a:r>
          <a:endParaRPr kumimoji="1" lang="en-US" altLang="ja-JP" sz="1100"/>
        </a:p>
        <a:p>
          <a:pPr algn="l"/>
          <a:r>
            <a:rPr kumimoji="1" lang="ja-JP" altLang="en-US" sz="1100"/>
            <a:t>届け日を入力し、印刷紙ＦＡＸまたは郵送するか、メールにて届けをしてください。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棄権が生じたら、すぐに連絡をお願いいたします。</a:t>
          </a:r>
        </a:p>
      </xdr:txBody>
    </xdr:sp>
    <xdr:clientData fPrintsWithSheet="0"/>
  </xdr:twoCellAnchor>
  <xdr:twoCellAnchor>
    <xdr:from>
      <xdr:col>3</xdr:col>
      <xdr:colOff>1181100</xdr:colOff>
      <xdr:row>18</xdr:row>
      <xdr:rowOff>114300</xdr:rowOff>
    </xdr:from>
    <xdr:to>
      <xdr:col>5</xdr:col>
      <xdr:colOff>409575</xdr:colOff>
      <xdr:row>20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/>
      </xdr:nvSpPr>
      <xdr:spPr>
        <a:xfrm>
          <a:off x="3036570" y="6023610"/>
          <a:ext cx="2059305" cy="28003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←　日付は変更可能です。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M57"/>
  <sheetViews>
    <sheetView showGridLines="0" showRowColHeaders="0" tabSelected="1" zoomScale="85" zoomScaleNormal="85" workbookViewId="0">
      <selection activeCell="X6" sqref="X6:AB6"/>
    </sheetView>
  </sheetViews>
  <sheetFormatPr defaultColWidth="8.88671875" defaultRowHeight="13.2" x14ac:dyDescent="0.2"/>
  <cols>
    <col min="1" max="1" width="1.6640625" style="1" customWidth="1"/>
    <col min="2" max="4" width="1.44140625" style="1" customWidth="1"/>
    <col min="5" max="8" width="2.44140625" style="1" customWidth="1"/>
    <col min="9" max="9" width="4" style="1" customWidth="1"/>
    <col min="10" max="32" width="2.44140625" style="1" customWidth="1"/>
    <col min="33" max="33" width="3.6640625" style="1" customWidth="1"/>
    <col min="34" max="34" width="2.44140625" style="1" customWidth="1"/>
    <col min="35" max="35" width="8.88671875" style="1" hidden="1" customWidth="1"/>
    <col min="36" max="36" width="10" style="1" hidden="1" customWidth="1"/>
    <col min="37" max="37" width="8.88671875" style="1" hidden="1" customWidth="1"/>
    <col min="38" max="38" width="14.33203125" style="1" hidden="1" customWidth="1"/>
    <col min="39" max="39" width="16.88671875" style="1" hidden="1" customWidth="1"/>
    <col min="40" max="52" width="6.6640625" style="1" hidden="1" customWidth="1"/>
    <col min="53" max="55" width="6.77734375" style="1" hidden="1" customWidth="1"/>
    <col min="56" max="64" width="3.21875" style="1" hidden="1" customWidth="1"/>
    <col min="65" max="65" width="7" style="1" hidden="1" customWidth="1"/>
    <col min="66" max="67" width="7" style="1" customWidth="1"/>
    <col min="68" max="16384" width="8.88671875" style="1"/>
  </cols>
  <sheetData>
    <row r="1" spans="2:64" ht="7.5" customHeight="1" thickBot="1" x14ac:dyDescent="0.25">
      <c r="AQ1"/>
      <c r="AR1"/>
      <c r="AS1"/>
      <c r="AT1"/>
      <c r="AU1"/>
      <c r="AV1"/>
      <c r="AW1"/>
      <c r="AX1"/>
      <c r="AY1"/>
      <c r="AZ1"/>
    </row>
    <row r="2" spans="2:64" ht="18" customHeight="1" thickBot="1" x14ac:dyDescent="0.25">
      <c r="B2" s="2"/>
      <c r="C2" s="3"/>
      <c r="D2" s="4" t="s">
        <v>578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03" t="s">
        <v>970</v>
      </c>
      <c r="AH2"/>
      <c r="AL2" s="1" t="s">
        <v>0</v>
      </c>
      <c r="AM2" s="179">
        <f>VLOOKUP(J6,AL3:AQ12,6,FALSE)</f>
        <v>1</v>
      </c>
      <c r="AQ2"/>
      <c r="AR2" s="536" t="s">
        <v>1</v>
      </c>
      <c r="AS2" s="536"/>
      <c r="AT2" s="536"/>
      <c r="AU2" s="536"/>
      <c r="AV2" s="76" t="str">
        <f>AR3</f>
        <v>小学</v>
      </c>
      <c r="AW2"/>
      <c r="AX2"/>
      <c r="AY2"/>
      <c r="AZ2"/>
    </row>
    <row r="3" spans="2:64" ht="15" customHeight="1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/>
      <c r="AL3" s="1" t="s">
        <v>2</v>
      </c>
      <c r="AM3" s="1" t="s">
        <v>3</v>
      </c>
      <c r="AN3" s="1" t="s">
        <v>4</v>
      </c>
      <c r="AO3" s="1" t="s">
        <v>5</v>
      </c>
      <c r="AP3" s="1" t="s">
        <v>6</v>
      </c>
      <c r="AQ3">
        <v>1</v>
      </c>
      <c r="AR3" s="8" t="str">
        <f>VLOOKUP(J6,AL3:AM8,2,FALSE)</f>
        <v>小学</v>
      </c>
      <c r="AS3" s="80" t="s">
        <v>26</v>
      </c>
      <c r="AT3" s="80" t="s">
        <v>76</v>
      </c>
      <c r="AU3" s="80" t="s">
        <v>210</v>
      </c>
      <c r="AV3" s="80" t="s">
        <v>42</v>
      </c>
      <c r="AW3" s="80" t="s">
        <v>209</v>
      </c>
      <c r="AX3" s="80" t="s">
        <v>210</v>
      </c>
      <c r="AY3"/>
      <c r="AZ3" s="122" t="s">
        <v>211</v>
      </c>
      <c r="BD3" s="6" t="s">
        <v>434</v>
      </c>
      <c r="BE3" s="6"/>
      <c r="BF3" s="6"/>
      <c r="BG3" s="6"/>
      <c r="BH3" s="6"/>
      <c r="BI3" s="6"/>
      <c r="BJ3" s="6"/>
      <c r="BK3" s="6"/>
      <c r="BL3" s="6"/>
    </row>
    <row r="4" spans="2:64" ht="15" customHeight="1" thickBot="1" x14ac:dyDescent="0.25">
      <c r="B4" s="9"/>
      <c r="C4" s="6"/>
      <c r="D4" s="6"/>
      <c r="E4" s="6" t="s">
        <v>7</v>
      </c>
      <c r="F4" s="6"/>
      <c r="G4" s="6"/>
      <c r="H4" s="6"/>
      <c r="I4" s="6"/>
      <c r="J4" s="6" t="s">
        <v>427</v>
      </c>
      <c r="K4" s="6"/>
      <c r="L4" s="518">
        <v>30</v>
      </c>
      <c r="M4" s="519"/>
      <c r="N4" s="6" t="s">
        <v>428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/>
      <c r="AL4" s="1" t="s">
        <v>8</v>
      </c>
      <c r="AM4" s="1" t="s">
        <v>9</v>
      </c>
      <c r="AN4" s="1" t="s">
        <v>4</v>
      </c>
      <c r="AO4" s="1" t="s">
        <v>5</v>
      </c>
      <c r="AP4" s="1" t="s">
        <v>6</v>
      </c>
      <c r="AQ4">
        <v>2</v>
      </c>
      <c r="AR4" s="8">
        <v>1</v>
      </c>
      <c r="AS4" s="10" t="str">
        <f ca="1">IFERROR(IF(VLOOKUP($AR4,INDIRECT($AR$3),2,FALSE)=0,"",VLOOKUP($AR4,INDIRECT($AR$3),2,FALSE)),"")</f>
        <v>ホ</v>
      </c>
      <c r="AT4" s="10">
        <f ca="1">IFERROR(IF(VLOOKUP($AR4,INDIRECT($AR$3),3,FALSE)=0,"",VLOOKUP($AR4,INDIRECT($AR$3),3,FALSE)),"")</f>
        <v>11</v>
      </c>
      <c r="AU4" s="10">
        <f ca="1">IFERROR(IF(VLOOKUP($AR4,INDIRECT($AR$3),4,FALSE)=0,"",VLOOKUP($AR4,INDIRECT($AR$3),4,FALSE)),"")</f>
        <v>300000</v>
      </c>
      <c r="AV4" s="80" t="str">
        <f ca="1">IFERROR(IF(VLOOKUP($AR4,INDIRECT($AR$3),5,FALSE)=0,"",VLOOKUP($AR4,INDIRECT($AR$3),5,FALSE)),"")</f>
        <v>○</v>
      </c>
      <c r="AW4" s="80" t="str">
        <f ca="1">IFERROR(IF(VLOOKUP($AR4,INDIRECT($AR$3),6,FALSE)=0,"",VLOOKUP($AR4,INDIRECT($AR$3),6,FALSE)),"")</f>
        <v/>
      </c>
      <c r="AX4" s="80">
        <f ca="1">IFERROR(IF(VLOOKUP($AR4,INDIRECT($AR$3),7,FALSE)=0,"",VLOOKUP($AR4,INDIRECT($AR$3),7,FALSE)),"")</f>
        <v>100000</v>
      </c>
      <c r="AY4"/>
      <c r="AZ4" s="76" t="s">
        <v>212</v>
      </c>
      <c r="BA4" s="8">
        <v>20000</v>
      </c>
      <c r="BD4" s="6"/>
      <c r="BE4" s="6"/>
      <c r="BF4" s="6"/>
      <c r="BG4" s="6"/>
      <c r="BH4" s="6"/>
      <c r="BI4" s="6"/>
      <c r="BJ4" s="6"/>
      <c r="BK4" s="6"/>
      <c r="BL4" s="6"/>
    </row>
    <row r="5" spans="2:64" ht="7.5" customHeight="1" thickBot="1" x14ac:dyDescent="0.2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/>
      <c r="AL5" s="1" t="s">
        <v>10</v>
      </c>
      <c r="AM5" s="1" t="s">
        <v>11</v>
      </c>
      <c r="AN5" s="1" t="s">
        <v>4</v>
      </c>
      <c r="AO5" s="1" t="s">
        <v>12</v>
      </c>
      <c r="AP5" s="1" t="s">
        <v>13</v>
      </c>
      <c r="AQ5">
        <v>3</v>
      </c>
      <c r="AR5" s="8">
        <v>2</v>
      </c>
      <c r="AS5" s="10" t="str">
        <f t="shared" ref="AS5:AS13" ca="1" si="0">IFERROR(IF(VLOOKUP($AR5,INDIRECT($AR$3),2,FALSE)=0,"",VLOOKUP($AR5,INDIRECT($AR$3),2,FALSE)),"")</f>
        <v>カ</v>
      </c>
      <c r="AT5" s="10">
        <f t="shared" ref="AT5:AT13" ca="1" si="1">IFERROR(IF(VLOOKUP($AR5,INDIRECT($AR$3),3,FALSE)=0,"",VLOOKUP($AR5,INDIRECT($AR$3),3,FALSE)),"")</f>
        <v>9</v>
      </c>
      <c r="AU5" s="80">
        <f t="shared" ref="AU5:AU13" ca="1" si="2">IFERROR(IF(VLOOKUP($AR5,INDIRECT($AR$3),4,FALSE)=0,"",VLOOKUP($AR5,INDIRECT($AR$3),4,FALSE)),"")</f>
        <v>200000</v>
      </c>
      <c r="AV5" s="80" t="str">
        <f t="shared" ref="AV5:AV13" ca="1" si="3">IFERROR(IF(VLOOKUP($AR5,INDIRECT($AR$3),5,FALSE)=0,"",VLOOKUP($AR5,INDIRECT($AR$3),5,FALSE)),"")</f>
        <v/>
      </c>
      <c r="AW5" s="80" t="str">
        <f t="shared" ref="AW5:AW13" ca="1" si="4">IFERROR(IF(VLOOKUP($AR5,INDIRECT($AR$3),6,FALSE)=0,"",VLOOKUP($AR5,INDIRECT($AR$3),6,FALSE)),"")</f>
        <v/>
      </c>
      <c r="AX5" s="80" t="str">
        <f t="shared" ref="AX5:AX13" ca="1" si="5">IFERROR(IF(VLOOKUP($AR5,INDIRECT($AR$3),7,FALSE)=0,"",VLOOKUP($AR5,INDIRECT($AR$3),7,FALSE)),"")</f>
        <v/>
      </c>
      <c r="AY5"/>
      <c r="AZ5" s="76" t="s">
        <v>213</v>
      </c>
      <c r="BA5" s="8">
        <v>10000</v>
      </c>
      <c r="BD5" s="518">
        <f>L4+1</f>
        <v>31</v>
      </c>
      <c r="BE5" s="519"/>
      <c r="BF5" s="6"/>
      <c r="BG5" s="518">
        <v>3</v>
      </c>
      <c r="BH5" s="519"/>
      <c r="BI5" s="6"/>
      <c r="BJ5" s="518">
        <v>31</v>
      </c>
      <c r="BK5" s="519"/>
      <c r="BL5" s="6" t="s">
        <v>15</v>
      </c>
    </row>
    <row r="6" spans="2:64" ht="15" customHeight="1" thickBot="1" x14ac:dyDescent="0.25">
      <c r="B6" s="9"/>
      <c r="C6" s="6"/>
      <c r="D6" s="6"/>
      <c r="E6" s="6" t="s">
        <v>14</v>
      </c>
      <c r="F6" s="6"/>
      <c r="G6" s="6"/>
      <c r="H6" s="6"/>
      <c r="I6" s="6"/>
      <c r="J6" s="537" t="s">
        <v>790</v>
      </c>
      <c r="K6" s="538"/>
      <c r="L6" s="538"/>
      <c r="M6" s="538"/>
      <c r="N6" s="538"/>
      <c r="O6" s="538"/>
      <c r="P6" s="538"/>
      <c r="Q6" s="538"/>
      <c r="R6" s="539"/>
      <c r="S6" s="6"/>
      <c r="T6" s="6"/>
      <c r="U6" s="6" t="s">
        <v>577</v>
      </c>
      <c r="V6" s="6"/>
      <c r="W6" s="6"/>
      <c r="X6" s="518" t="s">
        <v>971</v>
      </c>
      <c r="Y6" s="529"/>
      <c r="Z6" s="529"/>
      <c r="AA6" s="529"/>
      <c r="AB6" s="519"/>
      <c r="AC6" s="6"/>
      <c r="AD6" s="6"/>
      <c r="AE6" s="6"/>
      <c r="AF6" s="6"/>
      <c r="AG6" s="7"/>
      <c r="AH6"/>
      <c r="AL6" s="1" t="s">
        <v>16</v>
      </c>
      <c r="AM6" s="1" t="s">
        <v>17</v>
      </c>
      <c r="AN6" s="1" t="s">
        <v>18</v>
      </c>
      <c r="AO6" s="1" t="s">
        <v>19</v>
      </c>
      <c r="AP6" s="1" t="s">
        <v>20</v>
      </c>
      <c r="AQ6">
        <v>4</v>
      </c>
      <c r="AR6" s="8">
        <v>3</v>
      </c>
      <c r="AS6" s="10" t="str">
        <f t="shared" ca="1" si="0"/>
        <v>バ</v>
      </c>
      <c r="AT6" s="10">
        <f t="shared" ca="1" si="1"/>
        <v>1</v>
      </c>
      <c r="AU6" s="80">
        <f t="shared" ca="1" si="2"/>
        <v>100000</v>
      </c>
      <c r="AV6" s="80" t="str">
        <f t="shared" ca="1" si="3"/>
        <v/>
      </c>
      <c r="AW6" s="80" t="str">
        <f t="shared" ca="1" si="4"/>
        <v/>
      </c>
      <c r="AX6" s="80" t="str">
        <f t="shared" ca="1" si="5"/>
        <v/>
      </c>
      <c r="AY6"/>
      <c r="AZ6"/>
    </row>
    <row r="7" spans="2:64" ht="7.5" customHeight="1" thickBot="1" x14ac:dyDescent="0.25"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/>
      <c r="AL7" s="1" t="s">
        <v>22</v>
      </c>
      <c r="AM7" s="1" t="s">
        <v>23</v>
      </c>
      <c r="AN7" s="1" t="s">
        <v>21</v>
      </c>
      <c r="AO7" s="1" t="s">
        <v>24</v>
      </c>
      <c r="AP7" s="1" t="s">
        <v>6</v>
      </c>
      <c r="AQ7">
        <v>5</v>
      </c>
      <c r="AR7" s="8">
        <v>4</v>
      </c>
      <c r="AS7" s="10" t="str">
        <f t="shared" ca="1" si="0"/>
        <v/>
      </c>
      <c r="AT7" s="10" t="str">
        <f t="shared" ca="1" si="1"/>
        <v/>
      </c>
      <c r="AU7" s="80" t="str">
        <f t="shared" ca="1" si="2"/>
        <v/>
      </c>
      <c r="AV7" s="80" t="str">
        <f t="shared" ca="1" si="3"/>
        <v/>
      </c>
      <c r="AW7" s="80" t="str">
        <f t="shared" ca="1" si="4"/>
        <v/>
      </c>
      <c r="AX7" s="80" t="str">
        <f t="shared" ca="1" si="5"/>
        <v/>
      </c>
      <c r="AY7"/>
      <c r="AZ7"/>
    </row>
    <row r="8" spans="2:64" ht="15" customHeight="1" thickBot="1" x14ac:dyDescent="0.25">
      <c r="B8" s="9"/>
      <c r="C8" s="6"/>
      <c r="D8" s="6"/>
      <c r="E8" s="6" t="s">
        <v>25</v>
      </c>
      <c r="F8" s="6"/>
      <c r="G8" s="6"/>
      <c r="H8" s="6"/>
      <c r="I8" s="6"/>
      <c r="J8" s="518"/>
      <c r="K8" s="529"/>
      <c r="L8" s="529"/>
      <c r="M8" s="529"/>
      <c r="N8" s="519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  <c r="AH8"/>
      <c r="AL8" s="1" t="s">
        <v>432</v>
      </c>
      <c r="AM8" s="1" t="s">
        <v>433</v>
      </c>
      <c r="AN8" s="1" t="s">
        <v>4</v>
      </c>
      <c r="AO8" s="1" t="s">
        <v>19</v>
      </c>
      <c r="AP8" s="1" t="s">
        <v>6</v>
      </c>
      <c r="AQ8">
        <v>6</v>
      </c>
      <c r="AR8" s="8">
        <v>5</v>
      </c>
      <c r="AS8" s="10" t="str">
        <f t="shared" ca="1" si="0"/>
        <v/>
      </c>
      <c r="AT8" s="10" t="str">
        <f t="shared" ca="1" si="1"/>
        <v/>
      </c>
      <c r="AU8" s="80" t="str">
        <f t="shared" ca="1" si="2"/>
        <v/>
      </c>
      <c r="AV8" s="80" t="str">
        <f t="shared" ca="1" si="3"/>
        <v/>
      </c>
      <c r="AW8" s="80" t="str">
        <f t="shared" ca="1" si="4"/>
        <v/>
      </c>
      <c r="AX8" s="80" t="str">
        <f t="shared" ca="1" si="5"/>
        <v/>
      </c>
      <c r="AY8"/>
      <c r="AZ8"/>
    </row>
    <row r="9" spans="2:64" ht="7.5" customHeight="1" thickBot="1" x14ac:dyDescent="0.25"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/>
      <c r="AL9" s="1" t="s">
        <v>435</v>
      </c>
      <c r="AQ9">
        <v>7</v>
      </c>
      <c r="AR9" s="8">
        <v>6</v>
      </c>
      <c r="AS9" s="80" t="str">
        <f t="shared" ca="1" si="0"/>
        <v/>
      </c>
      <c r="AT9" s="80" t="str">
        <f t="shared" ca="1" si="1"/>
        <v/>
      </c>
      <c r="AU9" s="80" t="str">
        <f t="shared" ca="1" si="2"/>
        <v/>
      </c>
      <c r="AV9" s="80" t="str">
        <f t="shared" ca="1" si="3"/>
        <v/>
      </c>
      <c r="AW9" s="80" t="str">
        <f t="shared" ca="1" si="4"/>
        <v/>
      </c>
      <c r="AX9" s="80" t="str">
        <f t="shared" ca="1" si="5"/>
        <v/>
      </c>
      <c r="AY9"/>
      <c r="AZ9"/>
    </row>
    <row r="10" spans="2:64" ht="15" customHeight="1" thickBot="1" x14ac:dyDescent="0.25">
      <c r="B10" s="9"/>
      <c r="C10" s="6"/>
      <c r="D10" s="6"/>
      <c r="E10" s="6" t="s">
        <v>576</v>
      </c>
      <c r="F10" s="6"/>
      <c r="G10" s="6"/>
      <c r="H10" s="6"/>
      <c r="I10" s="6"/>
      <c r="J10" s="530"/>
      <c r="K10" s="531"/>
      <c r="L10" s="531"/>
      <c r="M10" s="531"/>
      <c r="N10" s="531"/>
      <c r="O10" s="531"/>
      <c r="P10" s="531"/>
      <c r="Q10" s="53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/>
      <c r="AL10" s="1" t="s">
        <v>436</v>
      </c>
      <c r="AQ10" s="1">
        <v>8</v>
      </c>
      <c r="AR10" s="8">
        <v>7</v>
      </c>
      <c r="AS10" s="80" t="str">
        <f t="shared" ca="1" si="0"/>
        <v/>
      </c>
      <c r="AT10" s="80" t="str">
        <f t="shared" ca="1" si="1"/>
        <v/>
      </c>
      <c r="AU10" s="80" t="str">
        <f t="shared" ca="1" si="2"/>
        <v/>
      </c>
      <c r="AV10" s="80" t="str">
        <f t="shared" ca="1" si="3"/>
        <v/>
      </c>
      <c r="AW10" s="80" t="str">
        <f t="shared" ca="1" si="4"/>
        <v/>
      </c>
      <c r="AX10" s="80" t="str">
        <f t="shared" ca="1" si="5"/>
        <v/>
      </c>
    </row>
    <row r="11" spans="2:64" ht="7.5" customHeight="1" thickBot="1" x14ac:dyDescent="0.25"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/>
      <c r="AL11" s="1" t="s">
        <v>435</v>
      </c>
      <c r="AQ11">
        <v>7</v>
      </c>
      <c r="AR11" s="8">
        <v>6</v>
      </c>
      <c r="AS11" s="80" t="str">
        <f t="shared" ca="1" si="0"/>
        <v/>
      </c>
      <c r="AT11" s="80" t="str">
        <f t="shared" ca="1" si="1"/>
        <v/>
      </c>
      <c r="AU11" s="80" t="str">
        <f t="shared" ca="1" si="2"/>
        <v/>
      </c>
      <c r="AV11" s="80" t="str">
        <f t="shared" ca="1" si="3"/>
        <v/>
      </c>
      <c r="AW11" s="80" t="str">
        <f t="shared" ca="1" si="4"/>
        <v/>
      </c>
      <c r="AX11" s="80" t="str">
        <f t="shared" ca="1" si="5"/>
        <v/>
      </c>
      <c r="AY11"/>
      <c r="AZ11"/>
    </row>
    <row r="12" spans="2:64" ht="15" customHeight="1" thickBot="1" x14ac:dyDescent="0.25">
      <c r="B12" s="9"/>
      <c r="C12" s="6"/>
      <c r="D12" s="6"/>
      <c r="E12" s="6" t="s">
        <v>33</v>
      </c>
      <c r="F12" s="6"/>
      <c r="G12" s="6"/>
      <c r="H12" s="6"/>
      <c r="I12" s="6"/>
      <c r="J12" s="530"/>
      <c r="K12" s="531"/>
      <c r="L12" s="531"/>
      <c r="M12" s="531"/>
      <c r="N12" s="531"/>
      <c r="O12" s="531"/>
      <c r="P12" s="531"/>
      <c r="Q12" s="532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/>
      <c r="AL12" s="1" t="s">
        <v>436</v>
      </c>
      <c r="AQ12" s="1">
        <v>8</v>
      </c>
      <c r="AR12" s="8">
        <v>7</v>
      </c>
      <c r="AS12" s="10" t="str">
        <f t="shared" ca="1" si="0"/>
        <v/>
      </c>
      <c r="AT12" s="10" t="str">
        <f t="shared" ca="1" si="1"/>
        <v/>
      </c>
      <c r="AU12" s="80" t="str">
        <f t="shared" ca="1" si="2"/>
        <v/>
      </c>
      <c r="AV12" s="80" t="str">
        <f t="shared" ca="1" si="3"/>
        <v/>
      </c>
      <c r="AW12" s="80" t="str">
        <f t="shared" ca="1" si="4"/>
        <v/>
      </c>
      <c r="AX12" s="80" t="str">
        <f t="shared" ca="1" si="5"/>
        <v/>
      </c>
    </row>
    <row r="13" spans="2:64" ht="7.5" customHeight="1" thickBot="1" x14ac:dyDescent="0.25"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/>
      <c r="AL13" s="11">
        <f>DATE(BD5+1988,BG5,BJ5)</f>
        <v>43555</v>
      </c>
      <c r="AR13" s="8">
        <v>8</v>
      </c>
      <c r="AS13" s="10" t="str">
        <f t="shared" ca="1" si="0"/>
        <v/>
      </c>
      <c r="AT13" s="10" t="str">
        <f t="shared" ca="1" si="1"/>
        <v/>
      </c>
      <c r="AU13" s="80" t="str">
        <f t="shared" ca="1" si="2"/>
        <v/>
      </c>
      <c r="AV13" s="80" t="str">
        <f t="shared" ca="1" si="3"/>
        <v/>
      </c>
      <c r="AW13" s="80" t="str">
        <f t="shared" ca="1" si="4"/>
        <v/>
      </c>
      <c r="AX13" s="80" t="str">
        <f t="shared" ca="1" si="5"/>
        <v/>
      </c>
    </row>
    <row r="14" spans="2:64" ht="15" customHeight="1" thickBot="1" x14ac:dyDescent="0.25">
      <c r="B14" s="9"/>
      <c r="C14" s="6"/>
      <c r="D14" s="6"/>
      <c r="E14" s="6" t="s">
        <v>36</v>
      </c>
      <c r="F14" s="6"/>
      <c r="G14" s="6"/>
      <c r="H14" s="6"/>
      <c r="I14" s="6"/>
      <c r="J14" s="6" t="s">
        <v>429</v>
      </c>
      <c r="K14" s="533"/>
      <c r="L14" s="534"/>
      <c r="M14" s="178" t="s">
        <v>430</v>
      </c>
      <c r="N14" s="533"/>
      <c r="O14" s="535"/>
      <c r="P14" s="534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/>
    </row>
    <row r="15" spans="2:64" ht="7.5" customHeight="1" thickBot="1" x14ac:dyDescent="0.25"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/>
      <c r="AL15" s="121" t="s">
        <v>3</v>
      </c>
      <c r="AM15" s="121"/>
      <c r="AN15" s="121"/>
      <c r="AO15" s="121"/>
      <c r="AP15" s="121"/>
      <c r="AQ15" s="8"/>
      <c r="AR15" s="8"/>
      <c r="AT15" t="s">
        <v>470</v>
      </c>
      <c r="AU15" t="s">
        <v>471</v>
      </c>
      <c r="AV15">
        <v>1</v>
      </c>
    </row>
    <row r="16" spans="2:64" ht="15" customHeight="1" x14ac:dyDescent="0.2">
      <c r="B16" s="9"/>
      <c r="C16" s="6"/>
      <c r="D16" s="6"/>
      <c r="E16" s="6"/>
      <c r="F16" s="6"/>
      <c r="G16" s="6"/>
      <c r="H16" s="6" t="s">
        <v>431</v>
      </c>
      <c r="I16" s="6"/>
      <c r="J16" s="520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2"/>
      <c r="AC16" s="6"/>
      <c r="AD16" s="6"/>
      <c r="AE16" s="6"/>
      <c r="AF16" s="6"/>
      <c r="AG16" s="7"/>
      <c r="AH16"/>
      <c r="AL16" s="10"/>
      <c r="AM16" s="10" t="s">
        <v>26</v>
      </c>
      <c r="AN16" s="10" t="s">
        <v>76</v>
      </c>
      <c r="AO16" s="80" t="s">
        <v>210</v>
      </c>
      <c r="AP16" s="10" t="s">
        <v>6</v>
      </c>
      <c r="AQ16" s="80" t="s">
        <v>76</v>
      </c>
      <c r="AR16" s="80" t="s">
        <v>210</v>
      </c>
      <c r="AT16" t="s">
        <v>472</v>
      </c>
      <c r="AU16" t="s">
        <v>471</v>
      </c>
      <c r="AV16">
        <v>2</v>
      </c>
    </row>
    <row r="17" spans="2:60" ht="15" customHeight="1" thickBot="1" x14ac:dyDescent="0.25">
      <c r="B17" s="9"/>
      <c r="C17" s="6"/>
      <c r="D17" s="6"/>
      <c r="E17" s="6"/>
      <c r="F17" s="6"/>
      <c r="G17" s="6"/>
      <c r="H17" s="6"/>
      <c r="I17" s="6"/>
      <c r="J17" s="523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5"/>
      <c r="AC17" s="6"/>
      <c r="AD17" s="6"/>
      <c r="AE17" s="6"/>
      <c r="AF17" s="6"/>
      <c r="AG17" s="7"/>
      <c r="AH17"/>
      <c r="AL17" s="10">
        <v>1</v>
      </c>
      <c r="AM17" s="10" t="s">
        <v>28</v>
      </c>
      <c r="AN17" s="10">
        <v>11</v>
      </c>
      <c r="AO17" s="10">
        <v>300000</v>
      </c>
      <c r="AP17" s="10" t="s">
        <v>29</v>
      </c>
      <c r="AQ17" s="8">
        <v>0</v>
      </c>
      <c r="AR17" s="80">
        <v>100000</v>
      </c>
      <c r="AT17" t="s">
        <v>473</v>
      </c>
      <c r="AU17" t="s">
        <v>474</v>
      </c>
      <c r="AV17">
        <v>3</v>
      </c>
    </row>
    <row r="18" spans="2:60" ht="7.5" customHeight="1" thickBot="1" x14ac:dyDescent="0.25"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/>
      <c r="AL18" s="10">
        <v>2</v>
      </c>
      <c r="AM18" s="10" t="s">
        <v>34</v>
      </c>
      <c r="AN18" s="10">
        <v>9</v>
      </c>
      <c r="AO18" s="10">
        <v>200000</v>
      </c>
      <c r="AP18" s="10"/>
      <c r="AQ18" s="8"/>
      <c r="AR18" s="8"/>
      <c r="AT18" t="s">
        <v>475</v>
      </c>
      <c r="AU18" t="s">
        <v>474</v>
      </c>
      <c r="AV18">
        <v>4</v>
      </c>
    </row>
    <row r="19" spans="2:60" ht="16.2" customHeight="1" thickBot="1" x14ac:dyDescent="0.25">
      <c r="B19" s="9"/>
      <c r="C19" s="6"/>
      <c r="D19" s="6"/>
      <c r="E19" s="6" t="s">
        <v>37</v>
      </c>
      <c r="F19" s="6"/>
      <c r="G19" s="6"/>
      <c r="H19" s="6"/>
      <c r="I19" s="6"/>
      <c r="J19" s="526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8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/>
      <c r="AL19" s="10">
        <v>3</v>
      </c>
      <c r="AM19" s="10" t="s">
        <v>35</v>
      </c>
      <c r="AN19" s="10">
        <v>1</v>
      </c>
      <c r="AO19" s="10">
        <v>100000</v>
      </c>
      <c r="AP19" s="10"/>
      <c r="AQ19" s="8"/>
      <c r="AR19" s="8"/>
      <c r="AT19" t="s">
        <v>476</v>
      </c>
      <c r="AU19" t="s">
        <v>471</v>
      </c>
      <c r="AV19">
        <v>5</v>
      </c>
    </row>
    <row r="20" spans="2:60" ht="6.9" customHeight="1" thickBot="1" x14ac:dyDescent="0.25"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/>
      <c r="AL20" s="10">
        <v>4</v>
      </c>
      <c r="AM20" s="10"/>
      <c r="AN20" s="10"/>
      <c r="AO20" s="10"/>
      <c r="AP20" s="10"/>
      <c r="AQ20" s="8"/>
      <c r="AR20" s="8"/>
      <c r="AT20" t="s">
        <v>477</v>
      </c>
      <c r="AU20" t="s">
        <v>471</v>
      </c>
      <c r="AV20">
        <v>6</v>
      </c>
    </row>
    <row r="21" spans="2:60" ht="16.2" customHeight="1" thickBot="1" x14ac:dyDescent="0.25">
      <c r="B21" s="9"/>
      <c r="C21" s="6"/>
      <c r="D21" s="6"/>
      <c r="E21" s="6" t="s">
        <v>862</v>
      </c>
      <c r="F21" s="6"/>
      <c r="G21" s="6"/>
      <c r="H21" s="6"/>
      <c r="I21" s="6"/>
      <c r="J21" s="526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8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/>
      <c r="AL21" s="10">
        <v>5</v>
      </c>
      <c r="AM21" s="10"/>
      <c r="AN21" s="10"/>
      <c r="AO21" s="10"/>
      <c r="AP21" s="10"/>
      <c r="AQ21" s="8"/>
      <c r="AR21" s="8"/>
      <c r="AT21" t="s">
        <v>478</v>
      </c>
      <c r="AU21" t="s">
        <v>474</v>
      </c>
      <c r="AV21">
        <v>7</v>
      </c>
    </row>
    <row r="22" spans="2:60" ht="6.9" customHeight="1" thickBot="1" x14ac:dyDescent="0.25"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/>
      <c r="AL22" s="10">
        <v>6</v>
      </c>
      <c r="AM22" s="10"/>
      <c r="AN22" s="10"/>
      <c r="AO22" s="10"/>
      <c r="AP22" s="10"/>
      <c r="AQ22" s="8"/>
      <c r="AR22" s="8"/>
      <c r="AT22" t="s">
        <v>479</v>
      </c>
      <c r="AU22" t="s">
        <v>471</v>
      </c>
      <c r="AV22">
        <v>8</v>
      </c>
    </row>
    <row r="23" spans="2:60" ht="16.2" customHeight="1" thickBot="1" x14ac:dyDescent="0.25">
      <c r="B23" s="9"/>
      <c r="C23" s="6"/>
      <c r="D23" s="6"/>
      <c r="E23" s="6" t="s">
        <v>863</v>
      </c>
      <c r="F23" s="6"/>
      <c r="G23" s="6"/>
      <c r="H23" s="6"/>
      <c r="I23" s="6"/>
      <c r="J23" s="526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8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  <c r="AH23"/>
      <c r="AL23" s="10">
        <v>7</v>
      </c>
      <c r="AM23" s="10"/>
      <c r="AN23" s="10"/>
      <c r="AO23" s="10"/>
      <c r="AP23" s="10"/>
      <c r="AQ23" s="8"/>
      <c r="AR23" s="8"/>
    </row>
    <row r="24" spans="2:60" ht="15" customHeight="1" thickBot="1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/>
      <c r="AL24" s="10">
        <v>8</v>
      </c>
      <c r="AM24" s="10"/>
      <c r="AN24" s="10"/>
      <c r="AO24" s="10"/>
      <c r="AP24" s="10"/>
      <c r="AQ24" s="8"/>
      <c r="AR24" s="8"/>
    </row>
    <row r="25" spans="2:60" ht="15" customHeight="1" x14ac:dyDescent="0.2">
      <c r="AH25"/>
      <c r="AL25" s="12"/>
      <c r="AM25" s="12"/>
      <c r="AN25" s="12"/>
      <c r="AO25" s="12"/>
      <c r="AP25" s="12"/>
      <c r="AQ25" s="13"/>
      <c r="AR25" s="13"/>
      <c r="AS25" s="13"/>
      <c r="AT25" s="13"/>
      <c r="AU25" s="13"/>
      <c r="AV25" s="13"/>
      <c r="AW25" s="13"/>
      <c r="AX25" s="13"/>
      <c r="AY25" s="12"/>
      <c r="AZ25" s="12"/>
      <c r="BA25" s="12"/>
      <c r="BB25" s="12"/>
      <c r="BC25" s="12"/>
      <c r="BD25" s="12"/>
    </row>
    <row r="26" spans="2:60" ht="15" customHeight="1" x14ac:dyDescent="0.2">
      <c r="AH26"/>
      <c r="AL26" s="121" t="s">
        <v>17</v>
      </c>
      <c r="AM26" s="121"/>
      <c r="AN26" s="121"/>
      <c r="AO26" s="8"/>
      <c r="AP26" s="121"/>
      <c r="AQ26" s="121"/>
      <c r="AR26" s="8"/>
      <c r="AT26" s="121" t="s">
        <v>38</v>
      </c>
      <c r="AU26" s="121"/>
      <c r="AV26" s="121"/>
      <c r="AW26" s="121"/>
      <c r="AY26" s="121" t="s">
        <v>39</v>
      </c>
      <c r="AZ26" s="121"/>
      <c r="BA26" s="121"/>
      <c r="BB26" s="121"/>
      <c r="BD26" s="121" t="s">
        <v>23</v>
      </c>
      <c r="BE26" s="121"/>
      <c r="BF26" s="121"/>
    </row>
    <row r="27" spans="2:60" ht="15" customHeight="1" x14ac:dyDescent="0.2">
      <c r="AH27"/>
      <c r="AI27" s="1" t="s">
        <v>40</v>
      </c>
      <c r="AJ27" s="1" t="s">
        <v>41</v>
      </c>
      <c r="AL27" s="80"/>
      <c r="AM27" s="80" t="s">
        <v>26</v>
      </c>
      <c r="AN27" s="80" t="s">
        <v>76</v>
      </c>
      <c r="AO27" s="80" t="s">
        <v>210</v>
      </c>
      <c r="AP27" s="80" t="s">
        <v>42</v>
      </c>
      <c r="AQ27" s="80" t="s">
        <v>209</v>
      </c>
      <c r="AR27" s="80" t="s">
        <v>210</v>
      </c>
      <c r="AT27" s="10"/>
      <c r="AU27" s="10" t="s">
        <v>43</v>
      </c>
      <c r="AV27" s="10" t="s">
        <v>44</v>
      </c>
      <c r="AW27" s="10" t="s">
        <v>45</v>
      </c>
      <c r="AX27" s="10"/>
      <c r="AY27" s="10"/>
      <c r="AZ27" s="10" t="s">
        <v>5</v>
      </c>
      <c r="BA27" s="10" t="s">
        <v>46</v>
      </c>
      <c r="BB27" s="10" t="s">
        <v>47</v>
      </c>
      <c r="BC27" s="10"/>
      <c r="BD27" s="10"/>
      <c r="BE27" s="10" t="s">
        <v>5</v>
      </c>
      <c r="BF27" s="10" t="s">
        <v>48</v>
      </c>
      <c r="BG27" s="10" t="s">
        <v>47</v>
      </c>
      <c r="BH27" s="10"/>
    </row>
    <row r="28" spans="2:60" ht="15" customHeight="1" x14ac:dyDescent="0.2">
      <c r="AH28"/>
      <c r="AI28" s="1" t="str">
        <f>ASC(RIGHT(AI27,LEN(AI27)-7))</f>
        <v>_40</v>
      </c>
      <c r="AJ28" s="1" t="e">
        <f ca="1">VLOOKUP(AI28,INDIRECT(AJ27),4,FALSE)</f>
        <v>#REF!</v>
      </c>
      <c r="AL28" s="80">
        <v>1</v>
      </c>
      <c r="AM28" s="120" t="s">
        <v>205</v>
      </c>
      <c r="AN28" s="80">
        <v>30</v>
      </c>
      <c r="AO28" s="80">
        <v>800000</v>
      </c>
      <c r="AP28" s="80" t="s">
        <v>49</v>
      </c>
      <c r="AQ28" s="80">
        <v>60</v>
      </c>
      <c r="AR28" s="80">
        <v>500000</v>
      </c>
      <c r="AT28" s="10">
        <v>1</v>
      </c>
      <c r="AU28" s="10" t="s">
        <v>49</v>
      </c>
      <c r="AV28" s="10" t="s">
        <v>50</v>
      </c>
      <c r="AW28" s="10" t="s">
        <v>51</v>
      </c>
      <c r="AX28" s="80">
        <v>600000</v>
      </c>
      <c r="AY28" s="10">
        <v>1</v>
      </c>
      <c r="AZ28" s="10"/>
      <c r="BA28" s="10" t="s">
        <v>52</v>
      </c>
      <c r="BB28" s="10" t="s">
        <v>53</v>
      </c>
      <c r="BC28" s="80">
        <v>400000</v>
      </c>
      <c r="BD28" s="10">
        <v>1</v>
      </c>
      <c r="BE28" s="10"/>
      <c r="BF28" s="10"/>
      <c r="BG28" s="10" t="s">
        <v>29</v>
      </c>
      <c r="BH28" s="10">
        <v>100000</v>
      </c>
    </row>
    <row r="29" spans="2:60" ht="15" customHeight="1" x14ac:dyDescent="0.2">
      <c r="AH29"/>
      <c r="AL29" s="80">
        <v>2</v>
      </c>
      <c r="AM29" s="120" t="s">
        <v>206</v>
      </c>
      <c r="AN29" s="80">
        <v>40</v>
      </c>
      <c r="AO29" s="80">
        <v>700000</v>
      </c>
      <c r="AP29" s="80" t="s">
        <v>54</v>
      </c>
      <c r="AQ29" s="80">
        <v>80</v>
      </c>
      <c r="AR29" s="80">
        <v>400000</v>
      </c>
      <c r="AT29" s="10">
        <v>2</v>
      </c>
      <c r="AU29" s="10" t="s">
        <v>55</v>
      </c>
      <c r="AV29" s="10" t="s">
        <v>54</v>
      </c>
      <c r="AW29" s="10" t="s">
        <v>56</v>
      </c>
      <c r="AX29" s="80">
        <v>500000</v>
      </c>
      <c r="AY29" s="10">
        <v>2</v>
      </c>
      <c r="AZ29" s="10"/>
      <c r="BA29" s="10" t="s">
        <v>57</v>
      </c>
      <c r="BB29" s="10" t="s">
        <v>55</v>
      </c>
      <c r="BC29" s="80">
        <v>300000</v>
      </c>
      <c r="BD29" s="10">
        <v>2</v>
      </c>
      <c r="BE29" s="10"/>
      <c r="BF29" s="10"/>
      <c r="BG29" s="10"/>
      <c r="BH29" s="10"/>
    </row>
    <row r="30" spans="2:60" ht="15" customHeight="1" x14ac:dyDescent="0.2">
      <c r="AL30" s="80">
        <v>3</v>
      </c>
      <c r="AM30" s="120" t="s">
        <v>207</v>
      </c>
      <c r="AN30" s="80">
        <v>50</v>
      </c>
      <c r="AO30" s="80">
        <v>600000</v>
      </c>
      <c r="AP30" s="80" t="s">
        <v>58</v>
      </c>
      <c r="AQ30" s="80">
        <v>100</v>
      </c>
      <c r="AR30" s="80">
        <v>300000</v>
      </c>
      <c r="AT30" s="10">
        <v>3</v>
      </c>
      <c r="AU30" s="10" t="s">
        <v>59</v>
      </c>
      <c r="AV30" s="10" t="s">
        <v>58</v>
      </c>
      <c r="AW30" s="10" t="s">
        <v>59</v>
      </c>
      <c r="AX30" s="80">
        <v>400000</v>
      </c>
      <c r="AY30" s="10">
        <v>3</v>
      </c>
      <c r="AZ30" s="10"/>
      <c r="BA30" s="10" t="s">
        <v>60</v>
      </c>
      <c r="BB30" s="10" t="s">
        <v>61</v>
      </c>
      <c r="BC30" s="80">
        <v>200000</v>
      </c>
      <c r="BD30" s="10">
        <v>3</v>
      </c>
      <c r="BE30" s="10"/>
      <c r="BF30" s="10"/>
      <c r="BG30" s="10"/>
      <c r="BH30" s="10"/>
    </row>
    <row r="31" spans="2:60" ht="15" customHeight="1" x14ac:dyDescent="0.2">
      <c r="AL31" s="80">
        <v>4</v>
      </c>
      <c r="AM31" s="80" t="s">
        <v>62</v>
      </c>
      <c r="AN31" s="80">
        <v>60</v>
      </c>
      <c r="AO31" s="80">
        <v>500000</v>
      </c>
      <c r="AP31" s="80" t="s">
        <v>63</v>
      </c>
      <c r="AQ31" s="80">
        <v>120</v>
      </c>
      <c r="AR31" s="80">
        <v>200000</v>
      </c>
      <c r="AT31" s="10">
        <v>4</v>
      </c>
      <c r="AU31" s="10" t="s">
        <v>64</v>
      </c>
      <c r="AV31" s="10" t="s">
        <v>46</v>
      </c>
      <c r="AW31" s="10" t="s">
        <v>63</v>
      </c>
      <c r="AX31" s="80">
        <v>300000</v>
      </c>
      <c r="AY31" s="10">
        <v>4</v>
      </c>
      <c r="AZ31" s="10"/>
      <c r="BA31" s="10" t="s">
        <v>65</v>
      </c>
      <c r="BB31" s="10"/>
      <c r="BC31" s="80">
        <v>100000</v>
      </c>
      <c r="BD31" s="10">
        <v>4</v>
      </c>
      <c r="BE31" s="10"/>
      <c r="BF31" s="10"/>
      <c r="BG31" s="10"/>
      <c r="BH31" s="10"/>
    </row>
    <row r="32" spans="2:60" ht="15" customHeight="1" x14ac:dyDescent="0.2">
      <c r="AL32" s="80">
        <v>5</v>
      </c>
      <c r="AM32" s="80" t="s">
        <v>66</v>
      </c>
      <c r="AN32" s="80">
        <v>65</v>
      </c>
      <c r="AO32" s="80">
        <v>400000</v>
      </c>
      <c r="AP32" s="80" t="s">
        <v>67</v>
      </c>
      <c r="AQ32" s="80">
        <v>140</v>
      </c>
      <c r="AR32" s="80">
        <v>100000</v>
      </c>
      <c r="AT32" s="10">
        <v>5</v>
      </c>
      <c r="AU32" s="10" t="s">
        <v>68</v>
      </c>
      <c r="AV32" s="10" t="s">
        <v>67</v>
      </c>
      <c r="AW32" s="10" t="s">
        <v>69</v>
      </c>
      <c r="AX32" s="80">
        <v>200000</v>
      </c>
      <c r="AY32" s="10">
        <v>5</v>
      </c>
      <c r="AZ32" s="10"/>
      <c r="BA32" s="10"/>
      <c r="BB32" s="10"/>
      <c r="BC32" s="10"/>
      <c r="BD32" s="10">
        <v>5</v>
      </c>
      <c r="BE32" s="10"/>
      <c r="BF32" s="10"/>
      <c r="BG32" s="10"/>
      <c r="BH32" s="10"/>
    </row>
    <row r="33" spans="38:60" ht="15" customHeight="1" x14ac:dyDescent="0.2">
      <c r="AL33" s="80">
        <v>6</v>
      </c>
      <c r="AM33" s="80" t="s">
        <v>70</v>
      </c>
      <c r="AN33" s="80">
        <v>70</v>
      </c>
      <c r="AO33" s="80">
        <v>300000</v>
      </c>
      <c r="AP33" s="8"/>
      <c r="AQ33" s="80"/>
      <c r="AR33" s="8"/>
      <c r="AT33" s="10">
        <v>6</v>
      </c>
      <c r="AU33" s="10" t="s">
        <v>71</v>
      </c>
      <c r="AV33" s="10"/>
      <c r="AW33" s="10"/>
      <c r="AX33" s="80">
        <v>100000</v>
      </c>
      <c r="AY33" s="10">
        <v>6</v>
      </c>
      <c r="AZ33" s="10"/>
      <c r="BA33" s="10"/>
      <c r="BB33" s="10"/>
      <c r="BC33" s="10"/>
      <c r="BD33" s="10">
        <v>6</v>
      </c>
      <c r="BE33" s="10"/>
      <c r="BF33" s="10"/>
      <c r="BG33" s="10"/>
      <c r="BH33" s="10"/>
    </row>
    <row r="34" spans="38:60" ht="15" customHeight="1" x14ac:dyDescent="0.2">
      <c r="AL34" s="80">
        <v>7</v>
      </c>
      <c r="AM34" s="80" t="s">
        <v>72</v>
      </c>
      <c r="AN34" s="80">
        <v>75</v>
      </c>
      <c r="AO34" s="80">
        <v>200000</v>
      </c>
      <c r="AP34" s="8"/>
      <c r="AQ34" s="80"/>
      <c r="AR34" s="8"/>
      <c r="AT34" s="10">
        <v>7</v>
      </c>
      <c r="AU34" s="10"/>
      <c r="AV34" s="10"/>
      <c r="AW34" s="10"/>
      <c r="AX34" s="80"/>
      <c r="AY34" s="10">
        <v>7</v>
      </c>
      <c r="AZ34" s="10"/>
      <c r="BA34" s="10"/>
      <c r="BB34" s="10"/>
      <c r="BC34" s="10"/>
      <c r="BD34" s="10">
        <v>7</v>
      </c>
      <c r="BE34" s="10"/>
      <c r="BF34" s="10"/>
      <c r="BG34" s="10"/>
      <c r="BH34" s="10"/>
    </row>
    <row r="35" spans="38:60" ht="15" customHeight="1" x14ac:dyDescent="0.2">
      <c r="AL35" s="80">
        <v>8</v>
      </c>
      <c r="AM35" s="120" t="s">
        <v>208</v>
      </c>
      <c r="AN35" s="80">
        <v>80</v>
      </c>
      <c r="AO35" s="80">
        <v>100000</v>
      </c>
      <c r="AP35" s="8"/>
      <c r="AQ35" s="80"/>
      <c r="AR35" s="8"/>
      <c r="AT35" s="10">
        <v>8</v>
      </c>
      <c r="AU35" s="10"/>
      <c r="AV35" s="10"/>
      <c r="AW35" s="10"/>
      <c r="AX35" s="80"/>
      <c r="AY35" s="10">
        <v>8</v>
      </c>
      <c r="AZ35" s="10"/>
      <c r="BA35" s="10"/>
      <c r="BB35" s="10"/>
      <c r="BC35" s="10"/>
      <c r="BD35" s="10">
        <v>8</v>
      </c>
      <c r="BE35" s="10"/>
      <c r="BF35" s="10"/>
      <c r="BG35" s="10"/>
      <c r="BH35" s="10"/>
    </row>
    <row r="36" spans="38:60" ht="15" customHeight="1" x14ac:dyDescent="0.2">
      <c r="AQ36"/>
      <c r="AR36"/>
      <c r="AS36"/>
      <c r="AT36"/>
      <c r="AU36"/>
      <c r="AV36"/>
      <c r="AW36"/>
      <c r="AX36"/>
    </row>
    <row r="37" spans="38:60" ht="15" customHeight="1" x14ac:dyDescent="0.2">
      <c r="AL37" s="121" t="s">
        <v>11</v>
      </c>
      <c r="AM37" s="121"/>
      <c r="AN37" s="8"/>
      <c r="AO37" s="8"/>
      <c r="AP37" s="121"/>
      <c r="AQ37" s="121"/>
      <c r="AR37" s="121"/>
      <c r="AS37"/>
      <c r="AT37"/>
      <c r="AU37"/>
      <c r="AV37"/>
      <c r="AW37"/>
      <c r="AX37"/>
    </row>
    <row r="38" spans="38:60" ht="15" customHeight="1" x14ac:dyDescent="0.2">
      <c r="AL38" s="80"/>
      <c r="AM38" s="80" t="s">
        <v>26</v>
      </c>
      <c r="AN38" s="80" t="s">
        <v>76</v>
      </c>
      <c r="AO38" s="8"/>
      <c r="AP38" s="80" t="s">
        <v>27</v>
      </c>
      <c r="AQ38" s="80" t="s">
        <v>76</v>
      </c>
      <c r="AR38" s="80"/>
      <c r="AS38"/>
      <c r="AT38"/>
      <c r="AU38"/>
      <c r="AV38"/>
      <c r="AW38"/>
      <c r="AX38"/>
    </row>
    <row r="39" spans="38:60" x14ac:dyDescent="0.2">
      <c r="AL39" s="80">
        <v>1</v>
      </c>
      <c r="AM39" s="80" t="s">
        <v>30</v>
      </c>
      <c r="AN39" s="8">
        <v>0</v>
      </c>
      <c r="AO39" s="80">
        <v>100000</v>
      </c>
      <c r="AP39" s="80" t="s">
        <v>32</v>
      </c>
      <c r="AQ39" s="80">
        <v>10</v>
      </c>
      <c r="AR39" s="80">
        <v>100000</v>
      </c>
      <c r="AS39"/>
      <c r="AT39"/>
      <c r="AU39"/>
      <c r="AV39"/>
      <c r="AW39"/>
      <c r="AX39"/>
    </row>
    <row r="40" spans="38:60" x14ac:dyDescent="0.2">
      <c r="AL40" s="80">
        <v>2</v>
      </c>
      <c r="AM40" s="80"/>
      <c r="AN40" s="8"/>
      <c r="AO40" s="8">
        <v>100000</v>
      </c>
      <c r="AP40" s="80"/>
      <c r="AQ40" s="80"/>
      <c r="AR40" s="80">
        <v>100000</v>
      </c>
      <c r="AS40"/>
      <c r="AT40"/>
      <c r="AU40"/>
      <c r="AV40"/>
      <c r="AW40"/>
      <c r="AX40"/>
    </row>
    <row r="41" spans="38:60" x14ac:dyDescent="0.2">
      <c r="AL41" s="80">
        <v>3</v>
      </c>
      <c r="AM41" s="80"/>
      <c r="AN41" s="8"/>
      <c r="AO41" s="8"/>
      <c r="AP41" s="80"/>
      <c r="AQ41" s="80"/>
      <c r="AR41" s="80"/>
      <c r="AS41"/>
      <c r="AT41"/>
      <c r="AU41"/>
      <c r="AV41"/>
      <c r="AW41"/>
      <c r="AX41"/>
    </row>
    <row r="42" spans="38:60" x14ac:dyDescent="0.2">
      <c r="AL42" s="80">
        <v>4</v>
      </c>
      <c r="AM42" s="80"/>
      <c r="AN42" s="8"/>
      <c r="AO42" s="8"/>
      <c r="AP42" s="80"/>
      <c r="AQ42" s="80"/>
      <c r="AR42" s="80"/>
      <c r="AS42"/>
      <c r="AT42"/>
      <c r="AU42"/>
      <c r="AV42"/>
      <c r="AW42"/>
      <c r="AX42"/>
    </row>
    <row r="43" spans="38:60" x14ac:dyDescent="0.2">
      <c r="AL43" s="80">
        <v>5</v>
      </c>
      <c r="AM43" s="80"/>
      <c r="AN43" s="8"/>
      <c r="AO43" s="8"/>
      <c r="AP43" s="80"/>
      <c r="AQ43" s="80"/>
      <c r="AR43" s="80"/>
    </row>
    <row r="44" spans="38:60" x14ac:dyDescent="0.2">
      <c r="AL44" s="80">
        <v>6</v>
      </c>
      <c r="AM44" s="80"/>
      <c r="AN44" s="8"/>
      <c r="AO44" s="8"/>
      <c r="AP44" s="80"/>
      <c r="AQ44" s="80"/>
      <c r="AR44" s="80"/>
    </row>
    <row r="45" spans="38:60" x14ac:dyDescent="0.2">
      <c r="AL45" s="80">
        <v>7</v>
      </c>
      <c r="AM45" s="80"/>
      <c r="AN45" s="8"/>
      <c r="AO45" s="8"/>
      <c r="AP45" s="80"/>
      <c r="AQ45" s="80"/>
      <c r="AR45" s="80"/>
    </row>
    <row r="46" spans="38:60" x14ac:dyDescent="0.2">
      <c r="AL46" s="80">
        <v>8</v>
      </c>
      <c r="AM46" s="80"/>
      <c r="AN46" s="8"/>
      <c r="AO46" s="8"/>
      <c r="AP46" s="80"/>
      <c r="AQ46" s="80"/>
      <c r="AR46" s="80"/>
    </row>
    <row r="48" spans="38:60" x14ac:dyDescent="0.2">
      <c r="AL48" s="121" t="s">
        <v>9</v>
      </c>
      <c r="AM48" s="121"/>
      <c r="AN48" s="121"/>
      <c r="AO48" s="121"/>
      <c r="AP48" s="121"/>
      <c r="AQ48" s="121"/>
      <c r="AR48" s="121"/>
    </row>
    <row r="49" spans="38:44" x14ac:dyDescent="0.2">
      <c r="AL49" s="10"/>
      <c r="AM49" s="10" t="s">
        <v>26</v>
      </c>
      <c r="AN49" s="10" t="s">
        <v>76</v>
      </c>
      <c r="AO49" s="10"/>
      <c r="AP49" s="10" t="s">
        <v>6</v>
      </c>
      <c r="AQ49" s="80" t="s">
        <v>76</v>
      </c>
      <c r="AR49" s="80"/>
    </row>
    <row r="50" spans="38:44" x14ac:dyDescent="0.2">
      <c r="AL50" s="10">
        <v>1</v>
      </c>
      <c r="AM50" s="10" t="s">
        <v>30</v>
      </c>
      <c r="AN50" s="10">
        <v>0</v>
      </c>
      <c r="AO50" s="10">
        <v>100000</v>
      </c>
      <c r="AP50" s="10" t="s">
        <v>31</v>
      </c>
      <c r="AQ50" s="80">
        <v>0</v>
      </c>
      <c r="AR50" s="80">
        <v>100000</v>
      </c>
    </row>
    <row r="51" spans="38:44" x14ac:dyDescent="0.2">
      <c r="AL51" s="10">
        <v>2</v>
      </c>
      <c r="AM51" s="10"/>
      <c r="AN51" s="10"/>
      <c r="AO51" s="10"/>
      <c r="AP51" s="10"/>
      <c r="AQ51" s="80"/>
      <c r="AR51" s="80"/>
    </row>
    <row r="52" spans="38:44" x14ac:dyDescent="0.2">
      <c r="AL52" s="10">
        <v>3</v>
      </c>
      <c r="AM52" s="10"/>
      <c r="AN52" s="10"/>
      <c r="AO52" s="10"/>
      <c r="AP52" s="10"/>
      <c r="AQ52" s="80"/>
      <c r="AR52" s="80"/>
    </row>
    <row r="53" spans="38:44" x14ac:dyDescent="0.2">
      <c r="AL53" s="10">
        <v>4</v>
      </c>
      <c r="AM53" s="10"/>
      <c r="AN53" s="10"/>
      <c r="AO53" s="10"/>
      <c r="AP53" s="10"/>
      <c r="AQ53" s="80"/>
      <c r="AR53" s="80"/>
    </row>
    <row r="54" spans="38:44" x14ac:dyDescent="0.2">
      <c r="AL54" s="10">
        <v>5</v>
      </c>
      <c r="AM54" s="10"/>
      <c r="AN54" s="10"/>
      <c r="AO54" s="10"/>
      <c r="AP54" s="10"/>
      <c r="AQ54" s="80"/>
      <c r="AR54" s="80"/>
    </row>
    <row r="55" spans="38:44" x14ac:dyDescent="0.2">
      <c r="AL55" s="10">
        <v>6</v>
      </c>
      <c r="AM55" s="10"/>
      <c r="AN55" s="10"/>
      <c r="AO55" s="10"/>
      <c r="AP55" s="10"/>
      <c r="AQ55" s="80"/>
      <c r="AR55" s="80"/>
    </row>
    <row r="56" spans="38:44" x14ac:dyDescent="0.2">
      <c r="AL56" s="10">
        <v>7</v>
      </c>
      <c r="AM56" s="10"/>
      <c r="AN56" s="10"/>
      <c r="AO56" s="10"/>
      <c r="AP56" s="10"/>
      <c r="AQ56" s="80"/>
      <c r="AR56" s="80"/>
    </row>
    <row r="57" spans="38:44" x14ac:dyDescent="0.2">
      <c r="AL57" s="10">
        <v>8</v>
      </c>
      <c r="AM57" s="10"/>
      <c r="AN57" s="10"/>
      <c r="AO57" s="10"/>
      <c r="AP57" s="10"/>
      <c r="AQ57" s="80"/>
      <c r="AR57" s="80"/>
    </row>
  </sheetData>
  <sheetProtection algorithmName="SHA-512" hashValue="7Koo+JK5C6HhgmQ3u5CkmKo3Rz1DfPmJVEuxIW3PrT/IE8SfV3db8Zn8+bhBsCxh5lVvTzpniX/daUnCPP8lWQ==" saltValue="9rNg3zIfhRapYByPfXgjVA==" spinCount="100000" sheet="1" objects="1" scenarios="1" selectLockedCells="1"/>
  <mergeCells count="16">
    <mergeCell ref="J21:V21"/>
    <mergeCell ref="J23:V23"/>
    <mergeCell ref="AR2:AU2"/>
    <mergeCell ref="L4:M4"/>
    <mergeCell ref="J6:R6"/>
    <mergeCell ref="J10:Q10"/>
    <mergeCell ref="X6:AB6"/>
    <mergeCell ref="BD5:BE5"/>
    <mergeCell ref="BG5:BH5"/>
    <mergeCell ref="BJ5:BK5"/>
    <mergeCell ref="J16:AB17"/>
    <mergeCell ref="J19:V19"/>
    <mergeCell ref="J8:N8"/>
    <mergeCell ref="J12:Q12"/>
    <mergeCell ref="K14:L14"/>
    <mergeCell ref="N14:P14"/>
  </mergeCells>
  <phoneticPr fontId="8"/>
  <dataValidations xWindow="638" yWindow="695" count="6">
    <dataValidation imeMode="off" allowBlank="1" showInputMessage="1" showErrorMessage="1" promptTitle="生年月日基準日" prompt="大会に参加する生年月日の基準日を、大会要項を見ながら入力して下さい。" sqref="BD5:BE5 BG5:BH5 BJ5:BK5"/>
    <dataValidation imeMode="off" allowBlank="1" showInputMessage="1" showErrorMessage="1" prompt="★お願い_x000a_連絡がすぐに取れる連絡先を入力下さい。_x000a_できれば携帯電話を御記入下さい。" sqref="J19:V19"/>
    <dataValidation imeMode="off" allowBlank="1" showInputMessage="1" showErrorMessage="1" sqref="K14:L14 N14:P14 L4:M4"/>
    <dataValidation imeMode="on" allowBlank="1" showInputMessage="1" showErrorMessage="1" sqref="J16:AB17 J12:Q12 J10:Q10"/>
    <dataValidation type="list" allowBlank="1" showInputMessage="1" showErrorMessage="1" prompt="★大会名選択_x000a_大会名はプルダウンメニュー（▼）を押して_x000a_選択して下さい。" sqref="J6:R6">
      <formula1>"全九州小学,全九州中学,全九州一般,全九州年齢別,九州高校新人,九州高校総体,全九州レディース,全九州ラージボール"</formula1>
    </dataValidation>
    <dataValidation type="list" allowBlank="1" showInputMessage="1" showErrorMessage="1" prompt="★県名選択_x000a_プルダウンメニュー（▼）を押して県名を選択して下さい。" sqref="J8:N8 X6:AB6">
      <formula1>"福岡,佐賀,長崎,大分,熊本,宮崎,鹿児島,沖縄"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showGridLines="0" showRowColHeaders="0" zoomScale="70" zoomScaleNormal="70" zoomScaleSheetLayoutView="100" workbookViewId="0">
      <selection activeCell="K5" sqref="K5"/>
    </sheetView>
  </sheetViews>
  <sheetFormatPr defaultColWidth="8.88671875" defaultRowHeight="13.2" x14ac:dyDescent="0.2"/>
  <cols>
    <col min="1" max="1" width="8.88671875" style="407"/>
    <col min="2" max="2" width="4.77734375" style="407" customWidth="1"/>
    <col min="3" max="3" width="4.44140625" style="407" customWidth="1"/>
    <col min="4" max="4" width="10" style="407" hidden="1" customWidth="1"/>
    <col min="5" max="5" width="16.21875" style="407" customWidth="1"/>
    <col min="6" max="6" width="20.21875" style="407" customWidth="1"/>
    <col min="7" max="7" width="15.109375" style="407" customWidth="1"/>
    <col min="8" max="8" width="24.109375" style="407" customWidth="1"/>
    <col min="9" max="9" width="4.88671875" style="407" customWidth="1"/>
    <col min="10" max="10" width="8.88671875" style="407"/>
    <col min="11" max="11" width="4.77734375" style="407" customWidth="1"/>
    <col min="12" max="12" width="4.44140625" style="407" customWidth="1"/>
    <col min="13" max="13" width="7.33203125" style="407" hidden="1" customWidth="1"/>
    <col min="14" max="14" width="16.21875" style="407" customWidth="1"/>
    <col min="15" max="15" width="20.21875" style="407" customWidth="1"/>
    <col min="16" max="16" width="15.109375" style="407" customWidth="1"/>
    <col min="17" max="17" width="24.109375" style="407" customWidth="1"/>
    <col min="18" max="18" width="4.88671875" style="407" customWidth="1"/>
    <col min="19" max="16384" width="8.88671875" style="407"/>
  </cols>
  <sheetData>
    <row r="1" spans="2:18" x14ac:dyDescent="0.2">
      <c r="B1" s="407" t="s">
        <v>804</v>
      </c>
      <c r="K1" s="407" t="s">
        <v>805</v>
      </c>
    </row>
    <row r="2" spans="2:18" ht="16.2" x14ac:dyDescent="0.2">
      <c r="B2" s="620" t="str">
        <f>"第"&amp;設定!L4+2&amp;"回　全国ホープス南日本ブロック大会"</f>
        <v>第32回　全国ホープス南日本ブロック大会</v>
      </c>
      <c r="C2" s="620"/>
      <c r="D2" s="620"/>
      <c r="E2" s="620"/>
      <c r="F2" s="620"/>
      <c r="G2" s="620"/>
      <c r="H2" s="620"/>
      <c r="I2" s="620"/>
      <c r="K2" s="620" t="str">
        <f>"第"&amp;設定!L4+2&amp;"回　全国ホープス南日本ブロック大会"</f>
        <v>第32回　全国ホープス南日本ブロック大会</v>
      </c>
      <c r="L2" s="620"/>
      <c r="M2" s="620"/>
      <c r="N2" s="620"/>
      <c r="O2" s="620"/>
      <c r="P2" s="620"/>
      <c r="Q2" s="620"/>
      <c r="R2" s="620"/>
    </row>
    <row r="3" spans="2:18" ht="6" customHeight="1" x14ac:dyDescent="0.2"/>
    <row r="4" spans="2:18" ht="21" x14ac:dyDescent="0.2">
      <c r="B4" s="585" t="str">
        <f>"第"&amp;設定!L4-7&amp;"回　全九州卓球選手権大会（小学生の部）"&amp;"参加申込書"</f>
        <v>第23回　全九州卓球選手権大会（小学生の部）参加申込書</v>
      </c>
      <c r="C4" s="585"/>
      <c r="D4" s="585"/>
      <c r="E4" s="585"/>
      <c r="F4" s="585"/>
      <c r="G4" s="585"/>
      <c r="H4" s="585"/>
      <c r="I4" s="585"/>
      <c r="K4" s="585" t="str">
        <f>"第"&amp;設定!L4-7&amp;"回　全九州卓球選手権大会（小学生の部）"&amp;"参加申込書"</f>
        <v>第23回　全九州卓球選手権大会（小学生の部）参加申込書</v>
      </c>
      <c r="L4" s="585"/>
      <c r="M4" s="585"/>
      <c r="N4" s="585"/>
      <c r="O4" s="585"/>
      <c r="P4" s="585"/>
      <c r="Q4" s="585"/>
      <c r="R4" s="585"/>
    </row>
    <row r="5" spans="2:18" ht="21" x14ac:dyDescent="0.2">
      <c r="B5" s="430"/>
      <c r="C5" s="430"/>
      <c r="D5" s="430"/>
      <c r="E5" s="430"/>
      <c r="F5" s="430"/>
      <c r="G5" s="430"/>
      <c r="H5" s="409" t="s">
        <v>806</v>
      </c>
      <c r="I5" s="430"/>
      <c r="K5" s="430"/>
      <c r="L5" s="430"/>
      <c r="M5" s="430"/>
      <c r="N5" s="430"/>
      <c r="O5" s="430"/>
      <c r="P5" s="430"/>
      <c r="Q5" s="409" t="s">
        <v>806</v>
      </c>
      <c r="R5" s="430"/>
    </row>
    <row r="6" spans="2:18" ht="6" customHeight="1" x14ac:dyDescent="0.2"/>
    <row r="7" spans="2:18" ht="29.25" customHeight="1" x14ac:dyDescent="0.2">
      <c r="B7" s="621" t="s">
        <v>484</v>
      </c>
      <c r="C7" s="622"/>
      <c r="D7" s="622"/>
      <c r="E7" s="623"/>
      <c r="F7" s="410" t="str">
        <f>開催県</f>
        <v>熊本</v>
      </c>
      <c r="K7" s="624" t="s">
        <v>485</v>
      </c>
      <c r="L7" s="625"/>
      <c r="M7" s="625"/>
      <c r="N7" s="626"/>
      <c r="O7" s="410" t="str">
        <f>開催県</f>
        <v>熊本</v>
      </c>
    </row>
    <row r="8" spans="2:18" ht="6.75" customHeight="1" x14ac:dyDescent="0.2">
      <c r="B8" s="411"/>
      <c r="K8" s="411"/>
    </row>
    <row r="9" spans="2:18" x14ac:dyDescent="0.2">
      <c r="B9" s="610" t="s">
        <v>483</v>
      </c>
      <c r="C9" s="616" t="s">
        <v>441</v>
      </c>
      <c r="D9" s="412"/>
      <c r="E9" s="618" t="s">
        <v>910</v>
      </c>
      <c r="F9" s="612" t="s">
        <v>808</v>
      </c>
      <c r="G9" s="616" t="s">
        <v>809</v>
      </c>
      <c r="H9" s="614" t="s">
        <v>810</v>
      </c>
      <c r="I9" s="608" t="s">
        <v>811</v>
      </c>
      <c r="K9" s="610" t="s">
        <v>483</v>
      </c>
      <c r="L9" s="616" t="s">
        <v>441</v>
      </c>
      <c r="M9" s="412"/>
      <c r="N9" s="618" t="s">
        <v>910</v>
      </c>
      <c r="O9" s="612" t="s">
        <v>808</v>
      </c>
      <c r="P9" s="616" t="s">
        <v>809</v>
      </c>
      <c r="Q9" s="614" t="s">
        <v>810</v>
      </c>
      <c r="R9" s="608" t="s">
        <v>811</v>
      </c>
    </row>
    <row r="10" spans="2:18" x14ac:dyDescent="0.2">
      <c r="B10" s="611"/>
      <c r="C10" s="617"/>
      <c r="D10" s="413"/>
      <c r="E10" s="619"/>
      <c r="F10" s="613"/>
      <c r="G10" s="617"/>
      <c r="H10" s="615"/>
      <c r="I10" s="609"/>
      <c r="K10" s="611"/>
      <c r="L10" s="617"/>
      <c r="M10" s="413"/>
      <c r="N10" s="619"/>
      <c r="O10" s="613"/>
      <c r="P10" s="617"/>
      <c r="Q10" s="615"/>
      <c r="R10" s="609"/>
    </row>
    <row r="11" spans="2:18" ht="17.7" customHeight="1" x14ac:dyDescent="0.2">
      <c r="B11" s="603" t="s">
        <v>798</v>
      </c>
      <c r="C11" s="414">
        <v>1</v>
      </c>
      <c r="D11" s="431" t="s">
        <v>870</v>
      </c>
      <c r="E11" s="452" t="str">
        <f t="shared" ref="E11:E50" si="0">IFERROR(VLOOKUP(D11,シングルスまとめ,9,FALSE),"")</f>
        <v/>
      </c>
      <c r="F11" s="453" t="str">
        <f t="shared" ref="F11:F50" si="1">IFERROR(VLOOKUP(D11,シングルスまとめ,16,FALSE),"")</f>
        <v/>
      </c>
      <c r="G11" s="454" t="str">
        <f t="shared" ref="G11:G50" si="2">IFERROR(VLOOKUP(D11,シングルスまとめ,14,FALSE),"")</f>
        <v/>
      </c>
      <c r="H11" s="455" t="str">
        <f t="shared" ref="H11:H50" si="3">IFERROR(VLOOKUP(D11,シングルスまとめ,11,FALSE),"")</f>
        <v/>
      </c>
      <c r="I11" s="456" t="str">
        <f t="shared" ref="I11:I50" si="4">IFERROR(VLOOKUP(D11,シングルスまとめ,15,FALSE),"")</f>
        <v/>
      </c>
      <c r="K11" s="606" t="s">
        <v>798</v>
      </c>
      <c r="L11" s="468">
        <v>1</v>
      </c>
      <c r="M11" s="477" t="s">
        <v>890</v>
      </c>
      <c r="N11" s="452" t="str">
        <f t="shared" ref="N11:N50" si="5">IFERROR(VLOOKUP(M11,シングルスまとめ,9,FALSE),"")</f>
        <v/>
      </c>
      <c r="O11" s="453" t="str">
        <f t="shared" ref="O11:O50" si="6">IFERROR(VLOOKUP(M11,シングルスまとめ,16,FALSE),"")</f>
        <v/>
      </c>
      <c r="P11" s="454" t="str">
        <f t="shared" ref="P11:P50" si="7">IFERROR(VLOOKUP(M11,シングルスまとめ,14,FALSE),"")</f>
        <v/>
      </c>
      <c r="Q11" s="455" t="str">
        <f t="shared" ref="Q11:Q50" si="8">IFERROR(VLOOKUP(M11,シングルスまとめ,11,FALSE),"")</f>
        <v/>
      </c>
      <c r="R11" s="456" t="str">
        <f t="shared" ref="R11:R50" si="9">IFERROR(VLOOKUP(M11,シングルスまとめ,15,FALSE),"")</f>
        <v/>
      </c>
    </row>
    <row r="12" spans="2:18" ht="17.7" customHeight="1" x14ac:dyDescent="0.2">
      <c r="B12" s="604"/>
      <c r="C12" s="417">
        <v>2</v>
      </c>
      <c r="D12" s="418" t="s">
        <v>871</v>
      </c>
      <c r="E12" s="457" t="str">
        <f t="shared" si="0"/>
        <v/>
      </c>
      <c r="F12" s="458" t="str">
        <f t="shared" si="1"/>
        <v/>
      </c>
      <c r="G12" s="459" t="str">
        <f t="shared" si="2"/>
        <v/>
      </c>
      <c r="H12" s="460" t="str">
        <f t="shared" si="3"/>
        <v/>
      </c>
      <c r="I12" s="461" t="str">
        <f t="shared" si="4"/>
        <v/>
      </c>
      <c r="K12" s="604"/>
      <c r="L12" s="457">
        <v>2</v>
      </c>
      <c r="M12" s="478" t="s">
        <v>891</v>
      </c>
      <c r="N12" s="457" t="str">
        <f t="shared" si="5"/>
        <v/>
      </c>
      <c r="O12" s="458" t="str">
        <f t="shared" si="6"/>
        <v/>
      </c>
      <c r="P12" s="459" t="str">
        <f t="shared" si="7"/>
        <v/>
      </c>
      <c r="Q12" s="460" t="str">
        <f t="shared" si="8"/>
        <v/>
      </c>
      <c r="R12" s="461" t="str">
        <f t="shared" si="9"/>
        <v/>
      </c>
    </row>
    <row r="13" spans="2:18" ht="17.7" customHeight="1" x14ac:dyDescent="0.2">
      <c r="B13" s="604"/>
      <c r="C13" s="417">
        <v>3</v>
      </c>
      <c r="D13" s="418" t="s">
        <v>872</v>
      </c>
      <c r="E13" s="457" t="str">
        <f t="shared" si="0"/>
        <v/>
      </c>
      <c r="F13" s="458" t="str">
        <f t="shared" si="1"/>
        <v/>
      </c>
      <c r="G13" s="459" t="str">
        <f t="shared" si="2"/>
        <v/>
      </c>
      <c r="H13" s="460" t="str">
        <f t="shared" si="3"/>
        <v/>
      </c>
      <c r="I13" s="461" t="str">
        <f t="shared" si="4"/>
        <v/>
      </c>
      <c r="K13" s="604"/>
      <c r="L13" s="457">
        <v>3</v>
      </c>
      <c r="M13" s="478" t="s">
        <v>892</v>
      </c>
      <c r="N13" s="457" t="str">
        <f t="shared" si="5"/>
        <v/>
      </c>
      <c r="O13" s="458" t="str">
        <f t="shared" si="6"/>
        <v/>
      </c>
      <c r="P13" s="459" t="str">
        <f t="shared" si="7"/>
        <v/>
      </c>
      <c r="Q13" s="460" t="str">
        <f t="shared" si="8"/>
        <v/>
      </c>
      <c r="R13" s="461" t="str">
        <f t="shared" si="9"/>
        <v/>
      </c>
    </row>
    <row r="14" spans="2:18" ht="17.7" customHeight="1" x14ac:dyDescent="0.2">
      <c r="B14" s="604"/>
      <c r="C14" s="417">
        <v>4</v>
      </c>
      <c r="D14" s="418" t="s">
        <v>873</v>
      </c>
      <c r="E14" s="457" t="str">
        <f t="shared" si="0"/>
        <v/>
      </c>
      <c r="F14" s="458" t="str">
        <f t="shared" si="1"/>
        <v/>
      </c>
      <c r="G14" s="459" t="str">
        <f t="shared" si="2"/>
        <v/>
      </c>
      <c r="H14" s="460" t="str">
        <f t="shared" si="3"/>
        <v/>
      </c>
      <c r="I14" s="461" t="str">
        <f t="shared" si="4"/>
        <v/>
      </c>
      <c r="K14" s="604"/>
      <c r="L14" s="457">
        <v>4</v>
      </c>
      <c r="M14" s="478" t="s">
        <v>893</v>
      </c>
      <c r="N14" s="457" t="str">
        <f t="shared" si="5"/>
        <v/>
      </c>
      <c r="O14" s="458" t="str">
        <f t="shared" si="6"/>
        <v/>
      </c>
      <c r="P14" s="459" t="str">
        <f t="shared" si="7"/>
        <v/>
      </c>
      <c r="Q14" s="460" t="str">
        <f t="shared" si="8"/>
        <v/>
      </c>
      <c r="R14" s="461" t="str">
        <f t="shared" si="9"/>
        <v/>
      </c>
    </row>
    <row r="15" spans="2:18" ht="17.7" customHeight="1" x14ac:dyDescent="0.2">
      <c r="B15" s="604"/>
      <c r="C15" s="417">
        <v>5</v>
      </c>
      <c r="D15" s="418" t="s">
        <v>874</v>
      </c>
      <c r="E15" s="457" t="str">
        <f t="shared" si="0"/>
        <v/>
      </c>
      <c r="F15" s="458" t="str">
        <f t="shared" si="1"/>
        <v/>
      </c>
      <c r="G15" s="459" t="str">
        <f t="shared" si="2"/>
        <v/>
      </c>
      <c r="H15" s="460" t="str">
        <f t="shared" si="3"/>
        <v/>
      </c>
      <c r="I15" s="461" t="str">
        <f t="shared" si="4"/>
        <v/>
      </c>
      <c r="K15" s="604"/>
      <c r="L15" s="457">
        <v>5</v>
      </c>
      <c r="M15" s="478" t="s">
        <v>894</v>
      </c>
      <c r="N15" s="457" t="str">
        <f t="shared" si="5"/>
        <v/>
      </c>
      <c r="O15" s="458" t="str">
        <f t="shared" si="6"/>
        <v/>
      </c>
      <c r="P15" s="459" t="str">
        <f t="shared" si="7"/>
        <v/>
      </c>
      <c r="Q15" s="460" t="str">
        <f t="shared" si="8"/>
        <v/>
      </c>
      <c r="R15" s="461" t="str">
        <f t="shared" si="9"/>
        <v/>
      </c>
    </row>
    <row r="16" spans="2:18" ht="17.7" customHeight="1" x14ac:dyDescent="0.2">
      <c r="B16" s="604"/>
      <c r="C16" s="417">
        <v>6</v>
      </c>
      <c r="D16" s="418" t="s">
        <v>875</v>
      </c>
      <c r="E16" s="457" t="str">
        <f t="shared" si="0"/>
        <v/>
      </c>
      <c r="F16" s="458" t="str">
        <f t="shared" si="1"/>
        <v/>
      </c>
      <c r="G16" s="459" t="str">
        <f t="shared" si="2"/>
        <v/>
      </c>
      <c r="H16" s="460" t="str">
        <f t="shared" si="3"/>
        <v/>
      </c>
      <c r="I16" s="461" t="str">
        <f t="shared" si="4"/>
        <v/>
      </c>
      <c r="K16" s="604"/>
      <c r="L16" s="457">
        <v>6</v>
      </c>
      <c r="M16" s="478" t="s">
        <v>895</v>
      </c>
      <c r="N16" s="457" t="str">
        <f t="shared" si="5"/>
        <v/>
      </c>
      <c r="O16" s="458" t="str">
        <f t="shared" si="6"/>
        <v/>
      </c>
      <c r="P16" s="459" t="str">
        <f t="shared" si="7"/>
        <v/>
      </c>
      <c r="Q16" s="460" t="str">
        <f t="shared" si="8"/>
        <v/>
      </c>
      <c r="R16" s="461" t="str">
        <f t="shared" si="9"/>
        <v/>
      </c>
    </row>
    <row r="17" spans="2:18" ht="17.7" customHeight="1" x14ac:dyDescent="0.2">
      <c r="B17" s="604"/>
      <c r="C17" s="417">
        <v>7</v>
      </c>
      <c r="D17" s="418" t="s">
        <v>876</v>
      </c>
      <c r="E17" s="457" t="str">
        <f t="shared" si="0"/>
        <v/>
      </c>
      <c r="F17" s="458" t="str">
        <f t="shared" si="1"/>
        <v/>
      </c>
      <c r="G17" s="459" t="str">
        <f t="shared" si="2"/>
        <v/>
      </c>
      <c r="H17" s="462" t="str">
        <f t="shared" si="3"/>
        <v/>
      </c>
      <c r="I17" s="461" t="str">
        <f t="shared" si="4"/>
        <v/>
      </c>
      <c r="K17" s="604"/>
      <c r="L17" s="457">
        <v>7</v>
      </c>
      <c r="M17" s="478" t="s">
        <v>896</v>
      </c>
      <c r="N17" s="457" t="str">
        <f t="shared" si="5"/>
        <v/>
      </c>
      <c r="O17" s="458" t="str">
        <f t="shared" si="6"/>
        <v/>
      </c>
      <c r="P17" s="459" t="str">
        <f t="shared" si="7"/>
        <v/>
      </c>
      <c r="Q17" s="462" t="str">
        <f t="shared" si="8"/>
        <v/>
      </c>
      <c r="R17" s="461" t="str">
        <f t="shared" si="9"/>
        <v/>
      </c>
    </row>
    <row r="18" spans="2:18" ht="17.7" customHeight="1" x14ac:dyDescent="0.2">
      <c r="B18" s="607"/>
      <c r="C18" s="421">
        <v>8</v>
      </c>
      <c r="D18" s="482" t="s">
        <v>877</v>
      </c>
      <c r="E18" s="457" t="str">
        <f t="shared" ref="E18:E25" si="10">IFERROR(VLOOKUP(D18,シングルスまとめ,9,FALSE),"")</f>
        <v/>
      </c>
      <c r="F18" s="458" t="str">
        <f t="shared" ref="F18:F25" si="11">IFERROR(VLOOKUP(D18,シングルスまとめ,16,FALSE),"")</f>
        <v/>
      </c>
      <c r="G18" s="459" t="str">
        <f t="shared" ref="G18:G25" si="12">IFERROR(VLOOKUP(D18,シングルスまとめ,14,FALSE),"")</f>
        <v/>
      </c>
      <c r="H18" s="462" t="str">
        <f t="shared" ref="H18:H25" si="13">IFERROR(VLOOKUP(D18,シングルスまとめ,11,FALSE),"")</f>
        <v/>
      </c>
      <c r="I18" s="461" t="str">
        <f t="shared" ref="I18:I25" si="14">IFERROR(VLOOKUP(D18,シングルスまとめ,15,FALSE),"")</f>
        <v/>
      </c>
      <c r="K18" s="607"/>
      <c r="L18" s="472">
        <v>8</v>
      </c>
      <c r="M18" s="483" t="s">
        <v>949</v>
      </c>
      <c r="N18" s="457" t="str">
        <f t="shared" ref="N18:N25" si="15">IFERROR(VLOOKUP(M18,シングルスまとめ,9,FALSE),"")</f>
        <v/>
      </c>
      <c r="O18" s="458" t="str">
        <f t="shared" ref="O18:O25" si="16">IFERROR(VLOOKUP(M18,シングルスまとめ,16,FALSE),"")</f>
        <v/>
      </c>
      <c r="P18" s="459" t="str">
        <f t="shared" ref="P18:P25" si="17">IFERROR(VLOOKUP(M18,シングルスまとめ,14,FALSE),"")</f>
        <v/>
      </c>
      <c r="Q18" s="462" t="str">
        <f t="shared" ref="Q18:Q25" si="18">IFERROR(VLOOKUP(M18,シングルスまとめ,11,FALSE),"")</f>
        <v/>
      </c>
      <c r="R18" s="461" t="str">
        <f t="shared" ref="R18:R25" si="19">IFERROR(VLOOKUP(M18,シングルスまとめ,15,FALSE),"")</f>
        <v/>
      </c>
    </row>
    <row r="19" spans="2:18" ht="17.7" customHeight="1" x14ac:dyDescent="0.2">
      <c r="B19" s="607"/>
      <c r="C19" s="421">
        <v>9</v>
      </c>
      <c r="D19" s="482" t="s">
        <v>941</v>
      </c>
      <c r="E19" s="457" t="str">
        <f t="shared" si="10"/>
        <v/>
      </c>
      <c r="F19" s="458" t="str">
        <f t="shared" si="11"/>
        <v/>
      </c>
      <c r="G19" s="459" t="str">
        <f t="shared" si="12"/>
        <v/>
      </c>
      <c r="H19" s="462" t="str">
        <f t="shared" si="13"/>
        <v/>
      </c>
      <c r="I19" s="461" t="str">
        <f t="shared" si="14"/>
        <v/>
      </c>
      <c r="K19" s="607"/>
      <c r="L19" s="472">
        <v>9</v>
      </c>
      <c r="M19" s="483" t="s">
        <v>950</v>
      </c>
      <c r="N19" s="457" t="str">
        <f t="shared" si="15"/>
        <v/>
      </c>
      <c r="O19" s="458" t="str">
        <f t="shared" si="16"/>
        <v/>
      </c>
      <c r="P19" s="459" t="str">
        <f t="shared" si="17"/>
        <v/>
      </c>
      <c r="Q19" s="462" t="str">
        <f t="shared" si="18"/>
        <v/>
      </c>
      <c r="R19" s="461" t="str">
        <f t="shared" si="19"/>
        <v/>
      </c>
    </row>
    <row r="20" spans="2:18" ht="17.7" customHeight="1" x14ac:dyDescent="0.2">
      <c r="B20" s="607"/>
      <c r="C20" s="421">
        <v>10</v>
      </c>
      <c r="D20" s="482" t="s">
        <v>942</v>
      </c>
      <c r="E20" s="457" t="str">
        <f t="shared" si="10"/>
        <v/>
      </c>
      <c r="F20" s="458" t="str">
        <f t="shared" si="11"/>
        <v/>
      </c>
      <c r="G20" s="459" t="str">
        <f t="shared" si="12"/>
        <v/>
      </c>
      <c r="H20" s="462" t="str">
        <f t="shared" si="13"/>
        <v/>
      </c>
      <c r="I20" s="461" t="str">
        <f t="shared" si="14"/>
        <v/>
      </c>
      <c r="K20" s="607"/>
      <c r="L20" s="472">
        <v>10</v>
      </c>
      <c r="M20" s="483" t="s">
        <v>951</v>
      </c>
      <c r="N20" s="457" t="str">
        <f t="shared" si="15"/>
        <v/>
      </c>
      <c r="O20" s="458" t="str">
        <f t="shared" si="16"/>
        <v/>
      </c>
      <c r="P20" s="459" t="str">
        <f t="shared" si="17"/>
        <v/>
      </c>
      <c r="Q20" s="462" t="str">
        <f t="shared" si="18"/>
        <v/>
      </c>
      <c r="R20" s="461" t="str">
        <f t="shared" si="19"/>
        <v/>
      </c>
    </row>
    <row r="21" spans="2:18" ht="17.7" customHeight="1" x14ac:dyDescent="0.2">
      <c r="B21" s="607"/>
      <c r="C21" s="421">
        <v>11</v>
      </c>
      <c r="D21" s="482" t="s">
        <v>943</v>
      </c>
      <c r="E21" s="457" t="str">
        <f t="shared" si="10"/>
        <v/>
      </c>
      <c r="F21" s="458" t="str">
        <f t="shared" si="11"/>
        <v/>
      </c>
      <c r="G21" s="459" t="str">
        <f t="shared" si="12"/>
        <v/>
      </c>
      <c r="H21" s="462" t="str">
        <f t="shared" si="13"/>
        <v/>
      </c>
      <c r="I21" s="461" t="str">
        <f t="shared" si="14"/>
        <v/>
      </c>
      <c r="K21" s="607"/>
      <c r="L21" s="472">
        <v>11</v>
      </c>
      <c r="M21" s="483" t="s">
        <v>952</v>
      </c>
      <c r="N21" s="457" t="str">
        <f t="shared" si="15"/>
        <v/>
      </c>
      <c r="O21" s="458" t="str">
        <f t="shared" si="16"/>
        <v/>
      </c>
      <c r="P21" s="459" t="str">
        <f t="shared" si="17"/>
        <v/>
      </c>
      <c r="Q21" s="462" t="str">
        <f t="shared" si="18"/>
        <v/>
      </c>
      <c r="R21" s="461" t="str">
        <f t="shared" si="19"/>
        <v/>
      </c>
    </row>
    <row r="22" spans="2:18" ht="17.7" customHeight="1" x14ac:dyDescent="0.2">
      <c r="B22" s="607"/>
      <c r="C22" s="421">
        <v>12</v>
      </c>
      <c r="D22" s="482" t="s">
        <v>944</v>
      </c>
      <c r="E22" s="457" t="str">
        <f t="shared" si="10"/>
        <v/>
      </c>
      <c r="F22" s="458" t="str">
        <f t="shared" si="11"/>
        <v/>
      </c>
      <c r="G22" s="459" t="str">
        <f t="shared" si="12"/>
        <v/>
      </c>
      <c r="H22" s="462" t="str">
        <f t="shared" si="13"/>
        <v/>
      </c>
      <c r="I22" s="461" t="str">
        <f t="shared" si="14"/>
        <v/>
      </c>
      <c r="K22" s="607"/>
      <c r="L22" s="472">
        <v>12</v>
      </c>
      <c r="M22" s="483" t="s">
        <v>953</v>
      </c>
      <c r="N22" s="457" t="str">
        <f t="shared" si="15"/>
        <v/>
      </c>
      <c r="O22" s="458" t="str">
        <f t="shared" si="16"/>
        <v/>
      </c>
      <c r="P22" s="459" t="str">
        <f t="shared" si="17"/>
        <v/>
      </c>
      <c r="Q22" s="462" t="str">
        <f t="shared" si="18"/>
        <v/>
      </c>
      <c r="R22" s="461" t="str">
        <f t="shared" si="19"/>
        <v/>
      </c>
    </row>
    <row r="23" spans="2:18" ht="17.7" customHeight="1" x14ac:dyDescent="0.2">
      <c r="B23" s="607"/>
      <c r="C23" s="421">
        <v>13</v>
      </c>
      <c r="D23" s="482" t="s">
        <v>945</v>
      </c>
      <c r="E23" s="457" t="str">
        <f t="shared" si="10"/>
        <v/>
      </c>
      <c r="F23" s="458" t="str">
        <f t="shared" si="11"/>
        <v/>
      </c>
      <c r="G23" s="459" t="str">
        <f t="shared" si="12"/>
        <v/>
      </c>
      <c r="H23" s="462" t="str">
        <f t="shared" si="13"/>
        <v/>
      </c>
      <c r="I23" s="461" t="str">
        <f t="shared" si="14"/>
        <v/>
      </c>
      <c r="K23" s="607"/>
      <c r="L23" s="472">
        <v>13</v>
      </c>
      <c r="M23" s="483" t="s">
        <v>954</v>
      </c>
      <c r="N23" s="457" t="str">
        <f t="shared" si="15"/>
        <v/>
      </c>
      <c r="O23" s="458" t="str">
        <f t="shared" si="16"/>
        <v/>
      </c>
      <c r="P23" s="459" t="str">
        <f t="shared" si="17"/>
        <v/>
      </c>
      <c r="Q23" s="462" t="str">
        <f t="shared" si="18"/>
        <v/>
      </c>
      <c r="R23" s="461" t="str">
        <f t="shared" si="19"/>
        <v/>
      </c>
    </row>
    <row r="24" spans="2:18" ht="17.7" customHeight="1" x14ac:dyDescent="0.2">
      <c r="B24" s="607"/>
      <c r="C24" s="421">
        <v>14</v>
      </c>
      <c r="D24" s="482" t="s">
        <v>946</v>
      </c>
      <c r="E24" s="457" t="str">
        <f t="shared" si="10"/>
        <v/>
      </c>
      <c r="F24" s="458" t="str">
        <f t="shared" si="11"/>
        <v/>
      </c>
      <c r="G24" s="459" t="str">
        <f t="shared" si="12"/>
        <v/>
      </c>
      <c r="H24" s="462" t="str">
        <f t="shared" si="13"/>
        <v/>
      </c>
      <c r="I24" s="461" t="str">
        <f t="shared" si="14"/>
        <v/>
      </c>
      <c r="K24" s="607"/>
      <c r="L24" s="472">
        <v>14</v>
      </c>
      <c r="M24" s="483" t="s">
        <v>955</v>
      </c>
      <c r="N24" s="457" t="str">
        <f t="shared" si="15"/>
        <v/>
      </c>
      <c r="O24" s="458" t="str">
        <f t="shared" si="16"/>
        <v/>
      </c>
      <c r="P24" s="459" t="str">
        <f t="shared" si="17"/>
        <v/>
      </c>
      <c r="Q24" s="462" t="str">
        <f t="shared" si="18"/>
        <v/>
      </c>
      <c r="R24" s="461" t="str">
        <f t="shared" si="19"/>
        <v/>
      </c>
    </row>
    <row r="25" spans="2:18" ht="17.7" customHeight="1" x14ac:dyDescent="0.2">
      <c r="B25" s="607"/>
      <c r="C25" s="421">
        <v>15</v>
      </c>
      <c r="D25" s="482" t="s">
        <v>947</v>
      </c>
      <c r="E25" s="457" t="str">
        <f t="shared" si="10"/>
        <v/>
      </c>
      <c r="F25" s="458" t="str">
        <f t="shared" si="11"/>
        <v/>
      </c>
      <c r="G25" s="459" t="str">
        <f t="shared" si="12"/>
        <v/>
      </c>
      <c r="H25" s="462" t="str">
        <f t="shared" si="13"/>
        <v/>
      </c>
      <c r="I25" s="461" t="str">
        <f t="shared" si="14"/>
        <v/>
      </c>
      <c r="K25" s="607"/>
      <c r="L25" s="472">
        <v>15</v>
      </c>
      <c r="M25" s="483" t="s">
        <v>956</v>
      </c>
      <c r="N25" s="457" t="str">
        <f t="shared" si="15"/>
        <v/>
      </c>
      <c r="O25" s="458" t="str">
        <f t="shared" si="16"/>
        <v/>
      </c>
      <c r="P25" s="459" t="str">
        <f t="shared" si="17"/>
        <v/>
      </c>
      <c r="Q25" s="462" t="str">
        <f t="shared" si="18"/>
        <v/>
      </c>
      <c r="R25" s="461" t="str">
        <f t="shared" si="19"/>
        <v/>
      </c>
    </row>
    <row r="26" spans="2:18" ht="17.7" customHeight="1" x14ac:dyDescent="0.2">
      <c r="B26" s="605"/>
      <c r="C26" s="419">
        <v>16</v>
      </c>
      <c r="D26" s="420" t="s">
        <v>948</v>
      </c>
      <c r="E26" s="463" t="str">
        <f t="shared" si="0"/>
        <v/>
      </c>
      <c r="F26" s="464" t="str">
        <f t="shared" si="1"/>
        <v/>
      </c>
      <c r="G26" s="465" t="str">
        <f t="shared" si="2"/>
        <v/>
      </c>
      <c r="H26" s="466" t="str">
        <f t="shared" si="3"/>
        <v/>
      </c>
      <c r="I26" s="467" t="str">
        <f t="shared" si="4"/>
        <v/>
      </c>
      <c r="K26" s="605"/>
      <c r="L26" s="463">
        <v>16</v>
      </c>
      <c r="M26" s="479" t="s">
        <v>957</v>
      </c>
      <c r="N26" s="463" t="str">
        <f t="shared" si="5"/>
        <v/>
      </c>
      <c r="O26" s="464" t="str">
        <f t="shared" si="6"/>
        <v/>
      </c>
      <c r="P26" s="465" t="str">
        <f t="shared" si="7"/>
        <v/>
      </c>
      <c r="Q26" s="466" t="str">
        <f t="shared" si="8"/>
        <v/>
      </c>
      <c r="R26" s="467" t="str">
        <f t="shared" si="9"/>
        <v/>
      </c>
    </row>
    <row r="27" spans="2:18" ht="17.7" customHeight="1" x14ac:dyDescent="0.2">
      <c r="B27" s="606" t="s">
        <v>799</v>
      </c>
      <c r="C27" s="416">
        <v>1</v>
      </c>
      <c r="D27" s="418" t="s">
        <v>878</v>
      </c>
      <c r="E27" s="468" t="str">
        <f t="shared" si="0"/>
        <v/>
      </c>
      <c r="F27" s="469" t="str">
        <f t="shared" si="1"/>
        <v/>
      </c>
      <c r="G27" s="470" t="str">
        <f t="shared" si="2"/>
        <v/>
      </c>
      <c r="H27" s="462" t="str">
        <f t="shared" si="3"/>
        <v/>
      </c>
      <c r="I27" s="471" t="str">
        <f t="shared" si="4"/>
        <v/>
      </c>
      <c r="K27" s="603" t="s">
        <v>799</v>
      </c>
      <c r="L27" s="452">
        <v>1</v>
      </c>
      <c r="M27" s="478" t="s">
        <v>898</v>
      </c>
      <c r="N27" s="468" t="str">
        <f t="shared" si="5"/>
        <v/>
      </c>
      <c r="O27" s="469" t="str">
        <f t="shared" si="6"/>
        <v/>
      </c>
      <c r="P27" s="470" t="str">
        <f t="shared" si="7"/>
        <v/>
      </c>
      <c r="Q27" s="462" t="str">
        <f t="shared" si="8"/>
        <v/>
      </c>
      <c r="R27" s="471" t="str">
        <f t="shared" si="9"/>
        <v/>
      </c>
    </row>
    <row r="28" spans="2:18" ht="17.7" customHeight="1" x14ac:dyDescent="0.2">
      <c r="B28" s="604"/>
      <c r="C28" s="417">
        <v>2</v>
      </c>
      <c r="D28" s="418" t="s">
        <v>879</v>
      </c>
      <c r="E28" s="457" t="str">
        <f t="shared" si="0"/>
        <v/>
      </c>
      <c r="F28" s="458" t="str">
        <f t="shared" si="1"/>
        <v/>
      </c>
      <c r="G28" s="459" t="str">
        <f t="shared" si="2"/>
        <v/>
      </c>
      <c r="H28" s="460" t="str">
        <f t="shared" si="3"/>
        <v/>
      </c>
      <c r="I28" s="461" t="str">
        <f t="shared" si="4"/>
        <v/>
      </c>
      <c r="K28" s="604"/>
      <c r="L28" s="457">
        <v>2</v>
      </c>
      <c r="M28" s="478" t="s">
        <v>899</v>
      </c>
      <c r="N28" s="457" t="str">
        <f t="shared" si="5"/>
        <v/>
      </c>
      <c r="O28" s="458" t="str">
        <f t="shared" si="6"/>
        <v/>
      </c>
      <c r="P28" s="459" t="str">
        <f t="shared" si="7"/>
        <v/>
      </c>
      <c r="Q28" s="460" t="str">
        <f t="shared" si="8"/>
        <v/>
      </c>
      <c r="R28" s="461" t="str">
        <f t="shared" si="9"/>
        <v/>
      </c>
    </row>
    <row r="29" spans="2:18" ht="17.7" customHeight="1" x14ac:dyDescent="0.2">
      <c r="B29" s="604"/>
      <c r="C29" s="417">
        <v>3</v>
      </c>
      <c r="D29" s="418" t="s">
        <v>880</v>
      </c>
      <c r="E29" s="457" t="str">
        <f t="shared" si="0"/>
        <v/>
      </c>
      <c r="F29" s="458" t="str">
        <f t="shared" si="1"/>
        <v/>
      </c>
      <c r="G29" s="459" t="str">
        <f t="shared" si="2"/>
        <v/>
      </c>
      <c r="H29" s="460" t="str">
        <f t="shared" si="3"/>
        <v/>
      </c>
      <c r="I29" s="461" t="str">
        <f t="shared" si="4"/>
        <v/>
      </c>
      <c r="K29" s="604"/>
      <c r="L29" s="457">
        <v>3</v>
      </c>
      <c r="M29" s="478" t="s">
        <v>900</v>
      </c>
      <c r="N29" s="457" t="str">
        <f t="shared" si="5"/>
        <v/>
      </c>
      <c r="O29" s="458" t="str">
        <f t="shared" si="6"/>
        <v/>
      </c>
      <c r="P29" s="459" t="str">
        <f t="shared" si="7"/>
        <v/>
      </c>
      <c r="Q29" s="460" t="str">
        <f t="shared" si="8"/>
        <v/>
      </c>
      <c r="R29" s="461" t="str">
        <f t="shared" si="9"/>
        <v/>
      </c>
    </row>
    <row r="30" spans="2:18" ht="17.7" customHeight="1" x14ac:dyDescent="0.2">
      <c r="B30" s="604"/>
      <c r="C30" s="417">
        <v>4</v>
      </c>
      <c r="D30" s="418" t="s">
        <v>881</v>
      </c>
      <c r="E30" s="457" t="str">
        <f t="shared" si="0"/>
        <v/>
      </c>
      <c r="F30" s="458" t="str">
        <f t="shared" si="1"/>
        <v/>
      </c>
      <c r="G30" s="459" t="str">
        <f t="shared" si="2"/>
        <v/>
      </c>
      <c r="H30" s="460" t="str">
        <f t="shared" si="3"/>
        <v/>
      </c>
      <c r="I30" s="461" t="str">
        <f t="shared" si="4"/>
        <v/>
      </c>
      <c r="K30" s="604"/>
      <c r="L30" s="457">
        <v>4</v>
      </c>
      <c r="M30" s="478" t="s">
        <v>901</v>
      </c>
      <c r="N30" s="457" t="str">
        <f t="shared" si="5"/>
        <v/>
      </c>
      <c r="O30" s="458" t="str">
        <f t="shared" si="6"/>
        <v/>
      </c>
      <c r="P30" s="459" t="str">
        <f t="shared" si="7"/>
        <v/>
      </c>
      <c r="Q30" s="460" t="str">
        <f t="shared" si="8"/>
        <v/>
      </c>
      <c r="R30" s="461" t="str">
        <f t="shared" si="9"/>
        <v/>
      </c>
    </row>
    <row r="31" spans="2:18" ht="17.7" customHeight="1" x14ac:dyDescent="0.2">
      <c r="B31" s="604"/>
      <c r="C31" s="417">
        <v>5</v>
      </c>
      <c r="D31" s="418" t="s">
        <v>882</v>
      </c>
      <c r="E31" s="457" t="str">
        <f t="shared" si="0"/>
        <v/>
      </c>
      <c r="F31" s="458" t="str">
        <f t="shared" si="1"/>
        <v/>
      </c>
      <c r="G31" s="459" t="str">
        <f t="shared" si="2"/>
        <v/>
      </c>
      <c r="H31" s="460" t="str">
        <f t="shared" si="3"/>
        <v/>
      </c>
      <c r="I31" s="461" t="str">
        <f t="shared" si="4"/>
        <v/>
      </c>
      <c r="K31" s="604"/>
      <c r="L31" s="457">
        <v>5</v>
      </c>
      <c r="M31" s="478" t="s">
        <v>902</v>
      </c>
      <c r="N31" s="457" t="str">
        <f t="shared" si="5"/>
        <v/>
      </c>
      <c r="O31" s="458" t="str">
        <f t="shared" si="6"/>
        <v/>
      </c>
      <c r="P31" s="459" t="str">
        <f t="shared" si="7"/>
        <v/>
      </c>
      <c r="Q31" s="460" t="str">
        <f t="shared" si="8"/>
        <v/>
      </c>
      <c r="R31" s="461" t="str">
        <f t="shared" si="9"/>
        <v/>
      </c>
    </row>
    <row r="32" spans="2:18" ht="17.7" customHeight="1" x14ac:dyDescent="0.2">
      <c r="B32" s="607"/>
      <c r="C32" s="421">
        <v>6</v>
      </c>
      <c r="D32" s="418" t="s">
        <v>883</v>
      </c>
      <c r="E32" s="472" t="str">
        <f t="shared" si="0"/>
        <v/>
      </c>
      <c r="F32" s="473" t="str">
        <f t="shared" si="1"/>
        <v/>
      </c>
      <c r="G32" s="474" t="str">
        <f t="shared" si="2"/>
        <v/>
      </c>
      <c r="H32" s="475" t="str">
        <f t="shared" si="3"/>
        <v/>
      </c>
      <c r="I32" s="476" t="str">
        <f t="shared" si="4"/>
        <v/>
      </c>
      <c r="K32" s="607"/>
      <c r="L32" s="472">
        <v>6</v>
      </c>
      <c r="M32" s="478" t="s">
        <v>903</v>
      </c>
      <c r="N32" s="472" t="str">
        <f t="shared" si="5"/>
        <v/>
      </c>
      <c r="O32" s="473" t="str">
        <f t="shared" si="6"/>
        <v/>
      </c>
      <c r="P32" s="474" t="str">
        <f t="shared" si="7"/>
        <v/>
      </c>
      <c r="Q32" s="475" t="str">
        <f t="shared" si="8"/>
        <v/>
      </c>
      <c r="R32" s="476" t="str">
        <f t="shared" si="9"/>
        <v/>
      </c>
    </row>
    <row r="33" spans="2:18" ht="17.7" customHeight="1" x14ac:dyDescent="0.2">
      <c r="B33" s="607"/>
      <c r="C33" s="421">
        <v>7</v>
      </c>
      <c r="D33" s="418" t="s">
        <v>884</v>
      </c>
      <c r="E33" s="472" t="str">
        <f t="shared" ref="E33:E41" si="20">IFERROR(VLOOKUP(D33,シングルスまとめ,9,FALSE),"")</f>
        <v/>
      </c>
      <c r="F33" s="473" t="str">
        <f t="shared" ref="F33:F41" si="21">IFERROR(VLOOKUP(D33,シングルスまとめ,16,FALSE),"")</f>
        <v/>
      </c>
      <c r="G33" s="474" t="str">
        <f t="shared" ref="G33:G41" si="22">IFERROR(VLOOKUP(D33,シングルスまとめ,14,FALSE),"")</f>
        <v/>
      </c>
      <c r="H33" s="475" t="str">
        <f t="shared" ref="H33:H41" si="23">IFERROR(VLOOKUP(D33,シングルスまとめ,11,FALSE),"")</f>
        <v/>
      </c>
      <c r="I33" s="476" t="str">
        <f t="shared" ref="I33:I41" si="24">IFERROR(VLOOKUP(D33,シングルスまとめ,15,FALSE),"")</f>
        <v/>
      </c>
      <c r="K33" s="607"/>
      <c r="L33" s="472">
        <v>7</v>
      </c>
      <c r="M33" s="478" t="s">
        <v>904</v>
      </c>
      <c r="N33" s="472" t="str">
        <f t="shared" ref="N33:N41" si="25">IFERROR(VLOOKUP(M33,シングルスまとめ,9,FALSE),"")</f>
        <v/>
      </c>
      <c r="O33" s="473" t="str">
        <f t="shared" ref="O33:O41" si="26">IFERROR(VLOOKUP(M33,シングルスまとめ,16,FALSE),"")</f>
        <v/>
      </c>
      <c r="P33" s="474" t="str">
        <f t="shared" ref="P33:P41" si="27">IFERROR(VLOOKUP(M33,シングルスまとめ,14,FALSE),"")</f>
        <v/>
      </c>
      <c r="Q33" s="475" t="str">
        <f t="shared" ref="Q33:Q41" si="28">IFERROR(VLOOKUP(M33,シングルスまとめ,11,FALSE),"")</f>
        <v/>
      </c>
      <c r="R33" s="476" t="str">
        <f t="shared" ref="R33:R41" si="29">IFERROR(VLOOKUP(M33,シングルスまとめ,15,FALSE),"")</f>
        <v/>
      </c>
    </row>
    <row r="34" spans="2:18" ht="17.7" customHeight="1" x14ac:dyDescent="0.2">
      <c r="B34" s="607"/>
      <c r="C34" s="421">
        <v>8</v>
      </c>
      <c r="D34" s="418" t="s">
        <v>885</v>
      </c>
      <c r="E34" s="472" t="str">
        <f t="shared" si="20"/>
        <v/>
      </c>
      <c r="F34" s="473" t="str">
        <f t="shared" si="21"/>
        <v/>
      </c>
      <c r="G34" s="474" t="str">
        <f t="shared" si="22"/>
        <v/>
      </c>
      <c r="H34" s="475" t="str">
        <f t="shared" si="23"/>
        <v/>
      </c>
      <c r="I34" s="476" t="str">
        <f t="shared" si="24"/>
        <v/>
      </c>
      <c r="K34" s="607"/>
      <c r="L34" s="472">
        <v>8</v>
      </c>
      <c r="M34" s="478" t="s">
        <v>926</v>
      </c>
      <c r="N34" s="472" t="str">
        <f t="shared" si="25"/>
        <v/>
      </c>
      <c r="O34" s="473" t="str">
        <f t="shared" si="26"/>
        <v/>
      </c>
      <c r="P34" s="474" t="str">
        <f t="shared" si="27"/>
        <v/>
      </c>
      <c r="Q34" s="475" t="str">
        <f t="shared" si="28"/>
        <v/>
      </c>
      <c r="R34" s="476" t="str">
        <f t="shared" si="29"/>
        <v/>
      </c>
    </row>
    <row r="35" spans="2:18" ht="17.7" customHeight="1" x14ac:dyDescent="0.2">
      <c r="B35" s="607"/>
      <c r="C35" s="421">
        <v>9</v>
      </c>
      <c r="D35" s="418" t="s">
        <v>914</v>
      </c>
      <c r="E35" s="472" t="str">
        <f t="shared" si="20"/>
        <v/>
      </c>
      <c r="F35" s="473" t="str">
        <f t="shared" si="21"/>
        <v/>
      </c>
      <c r="G35" s="474" t="str">
        <f t="shared" si="22"/>
        <v/>
      </c>
      <c r="H35" s="475" t="str">
        <f t="shared" si="23"/>
        <v/>
      </c>
      <c r="I35" s="476" t="str">
        <f t="shared" si="24"/>
        <v/>
      </c>
      <c r="K35" s="607"/>
      <c r="L35" s="472">
        <v>9</v>
      </c>
      <c r="M35" s="478" t="s">
        <v>927</v>
      </c>
      <c r="N35" s="472" t="str">
        <f t="shared" si="25"/>
        <v/>
      </c>
      <c r="O35" s="473" t="str">
        <f t="shared" si="26"/>
        <v/>
      </c>
      <c r="P35" s="474" t="str">
        <f t="shared" si="27"/>
        <v/>
      </c>
      <c r="Q35" s="475" t="str">
        <f t="shared" si="28"/>
        <v/>
      </c>
      <c r="R35" s="476" t="str">
        <f t="shared" si="29"/>
        <v/>
      </c>
    </row>
    <row r="36" spans="2:18" ht="17.7" customHeight="1" x14ac:dyDescent="0.2">
      <c r="B36" s="607"/>
      <c r="C36" s="421">
        <v>10</v>
      </c>
      <c r="D36" s="418" t="s">
        <v>915</v>
      </c>
      <c r="E36" s="472" t="str">
        <f t="shared" si="20"/>
        <v/>
      </c>
      <c r="F36" s="473" t="str">
        <f t="shared" si="21"/>
        <v/>
      </c>
      <c r="G36" s="474" t="str">
        <f t="shared" si="22"/>
        <v/>
      </c>
      <c r="H36" s="475" t="str">
        <f t="shared" si="23"/>
        <v/>
      </c>
      <c r="I36" s="476" t="str">
        <f t="shared" si="24"/>
        <v/>
      </c>
      <c r="K36" s="607"/>
      <c r="L36" s="472">
        <v>10</v>
      </c>
      <c r="M36" s="478" t="s">
        <v>928</v>
      </c>
      <c r="N36" s="472" t="str">
        <f t="shared" si="25"/>
        <v/>
      </c>
      <c r="O36" s="473" t="str">
        <f t="shared" si="26"/>
        <v/>
      </c>
      <c r="P36" s="474" t="str">
        <f t="shared" si="27"/>
        <v/>
      </c>
      <c r="Q36" s="475" t="str">
        <f t="shared" si="28"/>
        <v/>
      </c>
      <c r="R36" s="476" t="str">
        <f t="shared" si="29"/>
        <v/>
      </c>
    </row>
    <row r="37" spans="2:18" ht="17.7" customHeight="1" x14ac:dyDescent="0.2">
      <c r="B37" s="607"/>
      <c r="C37" s="421">
        <v>11</v>
      </c>
      <c r="D37" s="418" t="s">
        <v>916</v>
      </c>
      <c r="E37" s="472" t="str">
        <f t="shared" si="20"/>
        <v/>
      </c>
      <c r="F37" s="473" t="str">
        <f t="shared" si="21"/>
        <v/>
      </c>
      <c r="G37" s="474" t="str">
        <f t="shared" si="22"/>
        <v/>
      </c>
      <c r="H37" s="475" t="str">
        <f t="shared" si="23"/>
        <v/>
      </c>
      <c r="I37" s="476" t="str">
        <f t="shared" si="24"/>
        <v/>
      </c>
      <c r="K37" s="607"/>
      <c r="L37" s="472">
        <v>11</v>
      </c>
      <c r="M37" s="478" t="s">
        <v>929</v>
      </c>
      <c r="N37" s="472" t="str">
        <f t="shared" si="25"/>
        <v/>
      </c>
      <c r="O37" s="473" t="str">
        <f t="shared" si="26"/>
        <v/>
      </c>
      <c r="P37" s="474" t="str">
        <f t="shared" si="27"/>
        <v/>
      </c>
      <c r="Q37" s="475" t="str">
        <f t="shared" si="28"/>
        <v/>
      </c>
      <c r="R37" s="476" t="str">
        <f t="shared" si="29"/>
        <v/>
      </c>
    </row>
    <row r="38" spans="2:18" ht="17.7" customHeight="1" x14ac:dyDescent="0.2">
      <c r="B38" s="607"/>
      <c r="C38" s="421">
        <v>12</v>
      </c>
      <c r="D38" s="418" t="s">
        <v>917</v>
      </c>
      <c r="E38" s="472" t="str">
        <f t="shared" si="20"/>
        <v/>
      </c>
      <c r="F38" s="473" t="str">
        <f t="shared" si="21"/>
        <v/>
      </c>
      <c r="G38" s="474" t="str">
        <f t="shared" si="22"/>
        <v/>
      </c>
      <c r="H38" s="475" t="str">
        <f t="shared" si="23"/>
        <v/>
      </c>
      <c r="I38" s="476" t="str">
        <f t="shared" si="24"/>
        <v/>
      </c>
      <c r="K38" s="607"/>
      <c r="L38" s="472">
        <v>12</v>
      </c>
      <c r="M38" s="478" t="s">
        <v>930</v>
      </c>
      <c r="N38" s="472" t="str">
        <f t="shared" si="25"/>
        <v/>
      </c>
      <c r="O38" s="473" t="str">
        <f t="shared" si="26"/>
        <v/>
      </c>
      <c r="P38" s="474" t="str">
        <f t="shared" si="27"/>
        <v/>
      </c>
      <c r="Q38" s="475" t="str">
        <f t="shared" si="28"/>
        <v/>
      </c>
      <c r="R38" s="476" t="str">
        <f t="shared" si="29"/>
        <v/>
      </c>
    </row>
    <row r="39" spans="2:18" ht="17.7" customHeight="1" x14ac:dyDescent="0.2">
      <c r="B39" s="607"/>
      <c r="C39" s="421">
        <v>13</v>
      </c>
      <c r="D39" s="418" t="s">
        <v>918</v>
      </c>
      <c r="E39" s="472" t="str">
        <f t="shared" si="20"/>
        <v/>
      </c>
      <c r="F39" s="473" t="str">
        <f t="shared" si="21"/>
        <v/>
      </c>
      <c r="G39" s="474" t="str">
        <f t="shared" si="22"/>
        <v/>
      </c>
      <c r="H39" s="475" t="str">
        <f t="shared" si="23"/>
        <v/>
      </c>
      <c r="I39" s="476" t="str">
        <f t="shared" si="24"/>
        <v/>
      </c>
      <c r="K39" s="607"/>
      <c r="L39" s="472">
        <v>13</v>
      </c>
      <c r="M39" s="478" t="s">
        <v>931</v>
      </c>
      <c r="N39" s="472" t="str">
        <f t="shared" si="25"/>
        <v/>
      </c>
      <c r="O39" s="473" t="str">
        <f t="shared" si="26"/>
        <v/>
      </c>
      <c r="P39" s="474" t="str">
        <f t="shared" si="27"/>
        <v/>
      </c>
      <c r="Q39" s="475" t="str">
        <f t="shared" si="28"/>
        <v/>
      </c>
      <c r="R39" s="476" t="str">
        <f t="shared" si="29"/>
        <v/>
      </c>
    </row>
    <row r="40" spans="2:18" ht="17.7" customHeight="1" x14ac:dyDescent="0.2">
      <c r="B40" s="607"/>
      <c r="C40" s="421">
        <v>14</v>
      </c>
      <c r="D40" s="418" t="s">
        <v>919</v>
      </c>
      <c r="E40" s="472" t="str">
        <f t="shared" si="20"/>
        <v/>
      </c>
      <c r="F40" s="473" t="str">
        <f t="shared" si="21"/>
        <v/>
      </c>
      <c r="G40" s="474" t="str">
        <f t="shared" si="22"/>
        <v/>
      </c>
      <c r="H40" s="475" t="str">
        <f t="shared" si="23"/>
        <v/>
      </c>
      <c r="I40" s="476" t="str">
        <f t="shared" si="24"/>
        <v/>
      </c>
      <c r="K40" s="607"/>
      <c r="L40" s="472">
        <v>14</v>
      </c>
      <c r="M40" s="478" t="s">
        <v>932</v>
      </c>
      <c r="N40" s="472" t="str">
        <f t="shared" si="25"/>
        <v/>
      </c>
      <c r="O40" s="473" t="str">
        <f t="shared" si="26"/>
        <v/>
      </c>
      <c r="P40" s="474" t="str">
        <f t="shared" si="27"/>
        <v/>
      </c>
      <c r="Q40" s="475" t="str">
        <f t="shared" si="28"/>
        <v/>
      </c>
      <c r="R40" s="476" t="str">
        <f t="shared" si="29"/>
        <v/>
      </c>
    </row>
    <row r="41" spans="2:18" ht="17.7" customHeight="1" x14ac:dyDescent="0.2">
      <c r="B41" s="607"/>
      <c r="C41" s="421">
        <v>15</v>
      </c>
      <c r="D41" s="418" t="s">
        <v>920</v>
      </c>
      <c r="E41" s="472" t="str">
        <f t="shared" si="20"/>
        <v/>
      </c>
      <c r="F41" s="473" t="str">
        <f t="shared" si="21"/>
        <v/>
      </c>
      <c r="G41" s="474" t="str">
        <f t="shared" si="22"/>
        <v/>
      </c>
      <c r="H41" s="475" t="str">
        <f t="shared" si="23"/>
        <v/>
      </c>
      <c r="I41" s="476" t="str">
        <f t="shared" si="24"/>
        <v/>
      </c>
      <c r="K41" s="607"/>
      <c r="L41" s="472">
        <v>15</v>
      </c>
      <c r="M41" s="478" t="s">
        <v>933</v>
      </c>
      <c r="N41" s="472" t="str">
        <f t="shared" si="25"/>
        <v/>
      </c>
      <c r="O41" s="473" t="str">
        <f t="shared" si="26"/>
        <v/>
      </c>
      <c r="P41" s="474" t="str">
        <f t="shared" si="27"/>
        <v/>
      </c>
      <c r="Q41" s="475" t="str">
        <f t="shared" si="28"/>
        <v/>
      </c>
      <c r="R41" s="476" t="str">
        <f t="shared" si="29"/>
        <v/>
      </c>
    </row>
    <row r="42" spans="2:18" ht="17.7" customHeight="1" x14ac:dyDescent="0.2">
      <c r="B42" s="605"/>
      <c r="C42" s="419">
        <v>16</v>
      </c>
      <c r="D42" s="418" t="s">
        <v>921</v>
      </c>
      <c r="E42" s="463" t="str">
        <f t="shared" si="0"/>
        <v/>
      </c>
      <c r="F42" s="464" t="str">
        <f t="shared" si="1"/>
        <v/>
      </c>
      <c r="G42" s="465" t="str">
        <f t="shared" si="2"/>
        <v/>
      </c>
      <c r="H42" s="466" t="str">
        <f t="shared" si="3"/>
        <v/>
      </c>
      <c r="I42" s="467" t="str">
        <f t="shared" si="4"/>
        <v/>
      </c>
      <c r="K42" s="605"/>
      <c r="L42" s="463">
        <v>16</v>
      </c>
      <c r="M42" s="478" t="s">
        <v>934</v>
      </c>
      <c r="N42" s="463" t="str">
        <f t="shared" si="5"/>
        <v/>
      </c>
      <c r="O42" s="464" t="str">
        <f t="shared" si="6"/>
        <v/>
      </c>
      <c r="P42" s="465" t="str">
        <f t="shared" si="7"/>
        <v/>
      </c>
      <c r="Q42" s="466" t="str">
        <f t="shared" si="8"/>
        <v/>
      </c>
      <c r="R42" s="467" t="str">
        <f t="shared" si="9"/>
        <v/>
      </c>
    </row>
    <row r="43" spans="2:18" ht="17.7" customHeight="1" x14ac:dyDescent="0.2">
      <c r="B43" s="603" t="s">
        <v>801</v>
      </c>
      <c r="C43" s="414">
        <v>1</v>
      </c>
      <c r="D43" s="431" t="s">
        <v>886</v>
      </c>
      <c r="E43" s="452" t="str">
        <f t="shared" si="0"/>
        <v/>
      </c>
      <c r="F43" s="453" t="str">
        <f t="shared" si="1"/>
        <v/>
      </c>
      <c r="G43" s="454" t="str">
        <f t="shared" si="2"/>
        <v/>
      </c>
      <c r="H43" s="455" t="str">
        <f t="shared" si="3"/>
        <v/>
      </c>
      <c r="I43" s="456" t="str">
        <f t="shared" si="4"/>
        <v/>
      </c>
      <c r="K43" s="603" t="s">
        <v>801</v>
      </c>
      <c r="L43" s="452">
        <v>1</v>
      </c>
      <c r="M43" s="477" t="s">
        <v>906</v>
      </c>
      <c r="N43" s="452" t="str">
        <f t="shared" si="5"/>
        <v/>
      </c>
      <c r="O43" s="453" t="str">
        <f t="shared" si="6"/>
        <v/>
      </c>
      <c r="P43" s="454" t="str">
        <f t="shared" si="7"/>
        <v/>
      </c>
      <c r="Q43" s="455" t="str">
        <f t="shared" si="8"/>
        <v/>
      </c>
      <c r="R43" s="456" t="str">
        <f t="shared" si="9"/>
        <v/>
      </c>
    </row>
    <row r="44" spans="2:18" ht="17.7" customHeight="1" x14ac:dyDescent="0.2">
      <c r="B44" s="604"/>
      <c r="C44" s="417">
        <v>2</v>
      </c>
      <c r="D44" s="422" t="s">
        <v>887</v>
      </c>
      <c r="E44" s="457" t="str">
        <f t="shared" si="0"/>
        <v/>
      </c>
      <c r="F44" s="458" t="str">
        <f t="shared" si="1"/>
        <v/>
      </c>
      <c r="G44" s="459" t="str">
        <f t="shared" si="2"/>
        <v/>
      </c>
      <c r="H44" s="462" t="str">
        <f t="shared" si="3"/>
        <v/>
      </c>
      <c r="I44" s="461" t="str">
        <f t="shared" si="4"/>
        <v/>
      </c>
      <c r="K44" s="604"/>
      <c r="L44" s="457">
        <v>2</v>
      </c>
      <c r="M44" s="480" t="s">
        <v>907</v>
      </c>
      <c r="N44" s="457" t="str">
        <f t="shared" si="5"/>
        <v/>
      </c>
      <c r="O44" s="458" t="str">
        <f t="shared" si="6"/>
        <v/>
      </c>
      <c r="P44" s="459" t="str">
        <f t="shared" si="7"/>
        <v/>
      </c>
      <c r="Q44" s="462" t="str">
        <f t="shared" si="8"/>
        <v/>
      </c>
      <c r="R44" s="461" t="str">
        <f t="shared" si="9"/>
        <v/>
      </c>
    </row>
    <row r="45" spans="2:18" ht="17.7" customHeight="1" x14ac:dyDescent="0.2">
      <c r="B45" s="604"/>
      <c r="C45" s="417">
        <v>3</v>
      </c>
      <c r="D45" s="422" t="s">
        <v>888</v>
      </c>
      <c r="E45" s="457" t="str">
        <f t="shared" ref="E45:E49" si="30">IFERROR(VLOOKUP(D45,シングルスまとめ,9,FALSE),"")</f>
        <v/>
      </c>
      <c r="F45" s="458" t="str">
        <f t="shared" ref="F45:F49" si="31">IFERROR(VLOOKUP(D45,シングルスまとめ,16,FALSE),"")</f>
        <v/>
      </c>
      <c r="G45" s="459" t="str">
        <f t="shared" ref="G45:G49" si="32">IFERROR(VLOOKUP(D45,シングルスまとめ,14,FALSE),"")</f>
        <v/>
      </c>
      <c r="H45" s="460" t="str">
        <f t="shared" ref="H45:H49" si="33">IFERROR(VLOOKUP(D45,シングルスまとめ,11,FALSE),"")</f>
        <v/>
      </c>
      <c r="I45" s="461" t="str">
        <f t="shared" ref="I45:I49" si="34">IFERROR(VLOOKUP(D45,シングルスまとめ,15,FALSE),"")</f>
        <v/>
      </c>
      <c r="K45" s="604"/>
      <c r="L45" s="457">
        <v>3</v>
      </c>
      <c r="M45" s="480" t="s">
        <v>935</v>
      </c>
      <c r="N45" s="457" t="str">
        <f t="shared" ref="N45:N49" si="35">IFERROR(VLOOKUP(M45,シングルスまとめ,9,FALSE),"")</f>
        <v/>
      </c>
      <c r="O45" s="458" t="str">
        <f t="shared" ref="O45:O49" si="36">IFERROR(VLOOKUP(M45,シングルスまとめ,16,FALSE),"")</f>
        <v/>
      </c>
      <c r="P45" s="459" t="str">
        <f t="shared" ref="P45:P49" si="37">IFERROR(VLOOKUP(M45,シングルスまとめ,14,FALSE),"")</f>
        <v/>
      </c>
      <c r="Q45" s="462" t="str">
        <f t="shared" ref="Q45:Q49" si="38">IFERROR(VLOOKUP(M45,シングルスまとめ,11,FALSE),"")</f>
        <v/>
      </c>
      <c r="R45" s="461" t="str">
        <f t="shared" ref="R45:R49" si="39">IFERROR(VLOOKUP(M45,シングルスまとめ,15,FALSE),"")</f>
        <v/>
      </c>
    </row>
    <row r="46" spans="2:18" ht="17.7" customHeight="1" x14ac:dyDescent="0.2">
      <c r="B46" s="607"/>
      <c r="C46" s="421">
        <v>4</v>
      </c>
      <c r="D46" s="484" t="s">
        <v>889</v>
      </c>
      <c r="E46" s="472" t="str">
        <f t="shared" si="30"/>
        <v/>
      </c>
      <c r="F46" s="473" t="str">
        <f t="shared" si="31"/>
        <v/>
      </c>
      <c r="G46" s="474" t="str">
        <f t="shared" si="32"/>
        <v/>
      </c>
      <c r="H46" s="475" t="str">
        <f t="shared" si="33"/>
        <v/>
      </c>
      <c r="I46" s="476" t="str">
        <f t="shared" si="34"/>
        <v/>
      </c>
      <c r="K46" s="607"/>
      <c r="L46" s="472">
        <v>4</v>
      </c>
      <c r="M46" s="485" t="s">
        <v>936</v>
      </c>
      <c r="N46" s="457" t="str">
        <f t="shared" si="35"/>
        <v/>
      </c>
      <c r="O46" s="458" t="str">
        <f t="shared" si="36"/>
        <v/>
      </c>
      <c r="P46" s="459" t="str">
        <f t="shared" si="37"/>
        <v/>
      </c>
      <c r="Q46" s="462" t="str">
        <f t="shared" si="38"/>
        <v/>
      </c>
      <c r="R46" s="461" t="str">
        <f t="shared" si="39"/>
        <v/>
      </c>
    </row>
    <row r="47" spans="2:18" ht="17.7" customHeight="1" x14ac:dyDescent="0.2">
      <c r="B47" s="607"/>
      <c r="C47" s="421">
        <v>5</v>
      </c>
      <c r="D47" s="484" t="s">
        <v>922</v>
      </c>
      <c r="E47" s="472" t="str">
        <f t="shared" si="30"/>
        <v/>
      </c>
      <c r="F47" s="473" t="str">
        <f t="shared" si="31"/>
        <v/>
      </c>
      <c r="G47" s="474" t="str">
        <f t="shared" si="32"/>
        <v/>
      </c>
      <c r="H47" s="475" t="str">
        <f t="shared" si="33"/>
        <v/>
      </c>
      <c r="I47" s="476" t="str">
        <f t="shared" si="34"/>
        <v/>
      </c>
      <c r="K47" s="607"/>
      <c r="L47" s="472">
        <v>5</v>
      </c>
      <c r="M47" s="485" t="s">
        <v>937</v>
      </c>
      <c r="N47" s="457" t="str">
        <f t="shared" si="35"/>
        <v/>
      </c>
      <c r="O47" s="458" t="str">
        <f t="shared" si="36"/>
        <v/>
      </c>
      <c r="P47" s="459" t="str">
        <f t="shared" si="37"/>
        <v/>
      </c>
      <c r="Q47" s="462" t="str">
        <f t="shared" si="38"/>
        <v/>
      </c>
      <c r="R47" s="461" t="str">
        <f t="shared" si="39"/>
        <v/>
      </c>
    </row>
    <row r="48" spans="2:18" ht="17.7" customHeight="1" x14ac:dyDescent="0.2">
      <c r="B48" s="607"/>
      <c r="C48" s="421">
        <v>6</v>
      </c>
      <c r="D48" s="484" t="s">
        <v>923</v>
      </c>
      <c r="E48" s="472" t="str">
        <f t="shared" si="30"/>
        <v/>
      </c>
      <c r="F48" s="473" t="str">
        <f t="shared" si="31"/>
        <v/>
      </c>
      <c r="G48" s="474" t="str">
        <f t="shared" si="32"/>
        <v/>
      </c>
      <c r="H48" s="475" t="str">
        <f t="shared" si="33"/>
        <v/>
      </c>
      <c r="I48" s="476" t="str">
        <f t="shared" si="34"/>
        <v/>
      </c>
      <c r="K48" s="607"/>
      <c r="L48" s="472">
        <v>6</v>
      </c>
      <c r="M48" s="485" t="s">
        <v>938</v>
      </c>
      <c r="N48" s="457" t="str">
        <f t="shared" si="35"/>
        <v/>
      </c>
      <c r="O48" s="458" t="str">
        <f t="shared" si="36"/>
        <v/>
      </c>
      <c r="P48" s="459" t="str">
        <f t="shared" si="37"/>
        <v/>
      </c>
      <c r="Q48" s="462" t="str">
        <f t="shared" si="38"/>
        <v/>
      </c>
      <c r="R48" s="461" t="str">
        <f t="shared" si="39"/>
        <v/>
      </c>
    </row>
    <row r="49" spans="2:18" ht="17.7" customHeight="1" x14ac:dyDescent="0.2">
      <c r="B49" s="607"/>
      <c r="C49" s="421">
        <v>7</v>
      </c>
      <c r="D49" s="484" t="s">
        <v>924</v>
      </c>
      <c r="E49" s="472" t="str">
        <f t="shared" si="30"/>
        <v/>
      </c>
      <c r="F49" s="473" t="str">
        <f t="shared" si="31"/>
        <v/>
      </c>
      <c r="G49" s="474" t="str">
        <f t="shared" si="32"/>
        <v/>
      </c>
      <c r="H49" s="475" t="str">
        <f t="shared" si="33"/>
        <v/>
      </c>
      <c r="I49" s="476" t="str">
        <f t="shared" si="34"/>
        <v/>
      </c>
      <c r="K49" s="607"/>
      <c r="L49" s="472">
        <v>7</v>
      </c>
      <c r="M49" s="485" t="s">
        <v>939</v>
      </c>
      <c r="N49" s="457" t="str">
        <f t="shared" si="35"/>
        <v/>
      </c>
      <c r="O49" s="458" t="str">
        <f t="shared" si="36"/>
        <v/>
      </c>
      <c r="P49" s="459" t="str">
        <f t="shared" si="37"/>
        <v/>
      </c>
      <c r="Q49" s="462" t="str">
        <f t="shared" si="38"/>
        <v/>
      </c>
      <c r="R49" s="461" t="str">
        <f t="shared" si="39"/>
        <v/>
      </c>
    </row>
    <row r="50" spans="2:18" ht="17.7" customHeight="1" x14ac:dyDescent="0.2">
      <c r="B50" s="605"/>
      <c r="C50" s="419">
        <v>8</v>
      </c>
      <c r="D50" s="432" t="s">
        <v>925</v>
      </c>
      <c r="E50" s="463" t="str">
        <f t="shared" si="0"/>
        <v/>
      </c>
      <c r="F50" s="464" t="str">
        <f t="shared" si="1"/>
        <v/>
      </c>
      <c r="G50" s="465" t="str">
        <f t="shared" si="2"/>
        <v/>
      </c>
      <c r="H50" s="466" t="str">
        <f t="shared" si="3"/>
        <v/>
      </c>
      <c r="I50" s="467" t="str">
        <f t="shared" si="4"/>
        <v/>
      </c>
      <c r="K50" s="605"/>
      <c r="L50" s="463">
        <v>8</v>
      </c>
      <c r="M50" s="481" t="s">
        <v>940</v>
      </c>
      <c r="N50" s="463" t="str">
        <f t="shared" si="5"/>
        <v/>
      </c>
      <c r="O50" s="464" t="str">
        <f t="shared" si="6"/>
        <v/>
      </c>
      <c r="P50" s="465" t="str">
        <f t="shared" si="7"/>
        <v/>
      </c>
      <c r="Q50" s="466" t="str">
        <f t="shared" si="8"/>
        <v/>
      </c>
      <c r="R50" s="467" t="str">
        <f t="shared" si="9"/>
        <v/>
      </c>
    </row>
    <row r="51" spans="2:18" ht="4.5" customHeight="1" x14ac:dyDescent="0.2"/>
    <row r="52" spans="2:18" x14ac:dyDescent="0.2">
      <c r="B52" s="602">
        <f>設定!$J$21</f>
        <v>0</v>
      </c>
      <c r="C52" s="602"/>
      <c r="D52" s="602"/>
      <c r="E52" s="602"/>
      <c r="K52" s="602">
        <f>設定!$J$21</f>
        <v>0</v>
      </c>
      <c r="L52" s="602"/>
      <c r="M52" s="602"/>
      <c r="N52" s="602"/>
    </row>
    <row r="53" spans="2:18" ht="3.6" customHeight="1" x14ac:dyDescent="0.2"/>
    <row r="54" spans="2:18" x14ac:dyDescent="0.2">
      <c r="C54" s="407" t="s">
        <v>823</v>
      </c>
      <c r="L54" s="407" t="s">
        <v>823</v>
      </c>
    </row>
    <row r="55" spans="2:18" ht="3.6" customHeight="1" x14ac:dyDescent="0.2"/>
    <row r="56" spans="2:18" x14ac:dyDescent="0.2">
      <c r="E56" s="584" t="str">
        <f>IF(設定!$J$8="","",設定!$J$8&amp;"県"&amp;VLOOKUP(設定!J8,設定!$AT$15:$AU$22,2,FALSE))</f>
        <v/>
      </c>
      <c r="F56" s="584"/>
      <c r="N56" s="584" t="str">
        <f>IF(設定!$J$8="","",設定!$J$8&amp;"県"&amp;VLOOKUP(設定!J8,設定!$AT$15:$AU$22,2,FALSE))</f>
        <v/>
      </c>
      <c r="O56" s="584"/>
      <c r="Q56" s="487"/>
    </row>
    <row r="57" spans="2:18" ht="15" customHeight="1" x14ac:dyDescent="0.2">
      <c r="F57" s="584" t="s">
        <v>867</v>
      </c>
      <c r="G57" s="584"/>
      <c r="H57" s="488">
        <f>会長名</f>
        <v>0</v>
      </c>
      <c r="I57" s="425" t="s">
        <v>824</v>
      </c>
      <c r="O57" s="584" t="s">
        <v>867</v>
      </c>
      <c r="P57" s="584"/>
      <c r="Q57" s="488">
        <f>会長名</f>
        <v>0</v>
      </c>
      <c r="R57" s="425" t="s">
        <v>824</v>
      </c>
    </row>
    <row r="58" spans="2:18" ht="3.45" customHeight="1" x14ac:dyDescent="0.2">
      <c r="F58" s="429"/>
      <c r="G58" s="429"/>
      <c r="H58" s="486"/>
      <c r="I58" s="425"/>
      <c r="O58" s="429"/>
      <c r="P58" s="429"/>
      <c r="Q58" s="486"/>
      <c r="R58" s="425"/>
    </row>
    <row r="59" spans="2:18" ht="15" customHeight="1" x14ac:dyDescent="0.2">
      <c r="F59" s="584" t="s">
        <v>868</v>
      </c>
      <c r="G59" s="584"/>
      <c r="H59" s="488">
        <f>申込責任者</f>
        <v>0</v>
      </c>
      <c r="I59" s="425" t="s">
        <v>824</v>
      </c>
      <c r="O59" s="584" t="s">
        <v>868</v>
      </c>
      <c r="P59" s="584"/>
      <c r="Q59" s="488">
        <f>申込責任者</f>
        <v>0</v>
      </c>
      <c r="R59" s="425" t="s">
        <v>824</v>
      </c>
    </row>
    <row r="60" spans="2:18" ht="3.45" customHeight="1" x14ac:dyDescent="0.2">
      <c r="F60" s="429"/>
      <c r="G60" s="429"/>
      <c r="H60" s="487"/>
      <c r="O60" s="429"/>
      <c r="P60" s="429"/>
    </row>
    <row r="61" spans="2:18" ht="9.9" customHeight="1" x14ac:dyDescent="0.2">
      <c r="F61" s="584" t="s">
        <v>869</v>
      </c>
      <c r="G61" s="584"/>
      <c r="H61" s="600">
        <f>設定!J19</f>
        <v>0</v>
      </c>
      <c r="I61" s="601"/>
      <c r="O61" s="584" t="s">
        <v>869</v>
      </c>
      <c r="P61" s="584"/>
      <c r="Q61" s="600">
        <f>設定!J19</f>
        <v>0</v>
      </c>
      <c r="R61" s="601"/>
    </row>
  </sheetData>
  <sheetProtection algorithmName="SHA-512" hashValue="RbGPOh6M6NAqFnH6GBwQceiNW28IuZEMH2QEExYQp8GwJKFaUL1xNSgyxjut8Hjgm9Q1OINwfh62ep/ELko+tw==" saltValue="SIsgpfHzZ6BWlqb9wq+4FA==" spinCount="100000" sheet="1" objects="1" scenarios="1" selectLockedCells="1"/>
  <mergeCells count="38">
    <mergeCell ref="Q9:Q10"/>
    <mergeCell ref="R9:R10"/>
    <mergeCell ref="L9:L10"/>
    <mergeCell ref="N9:N10"/>
    <mergeCell ref="O9:O10"/>
    <mergeCell ref="P9:P10"/>
    <mergeCell ref="B2:I2"/>
    <mergeCell ref="K2:R2"/>
    <mergeCell ref="B4:I4"/>
    <mergeCell ref="K4:R4"/>
    <mergeCell ref="B7:E7"/>
    <mergeCell ref="K7:N7"/>
    <mergeCell ref="B11:B26"/>
    <mergeCell ref="K11:K26"/>
    <mergeCell ref="B27:B42"/>
    <mergeCell ref="K27:K42"/>
    <mergeCell ref="I9:I10"/>
    <mergeCell ref="K9:K10"/>
    <mergeCell ref="B9:B10"/>
    <mergeCell ref="C9:C10"/>
    <mergeCell ref="E9:E10"/>
    <mergeCell ref="F9:F10"/>
    <mergeCell ref="G9:G10"/>
    <mergeCell ref="H9:H10"/>
    <mergeCell ref="B43:B50"/>
    <mergeCell ref="K43:K50"/>
    <mergeCell ref="B52:E52"/>
    <mergeCell ref="K52:N52"/>
    <mergeCell ref="E56:F56"/>
    <mergeCell ref="N56:O56"/>
    <mergeCell ref="Q61:R61"/>
    <mergeCell ref="F57:G57"/>
    <mergeCell ref="O57:P57"/>
    <mergeCell ref="F59:G59"/>
    <mergeCell ref="O59:P59"/>
    <mergeCell ref="F61:G61"/>
    <mergeCell ref="H61:I61"/>
    <mergeCell ref="O61:P61"/>
  </mergeCells>
  <phoneticPr fontId="22"/>
  <dataValidations count="2">
    <dataValidation imeMode="on" allowBlank="1" showInputMessage="1" showErrorMessage="1" sqref="H11:H50 E11:F50 Q11:Q50 N11:O50"/>
    <dataValidation imeMode="off" allowBlank="1" showInputMessage="1" showErrorMessage="1" sqref="G11:G50 P11:P50"/>
  </dataValidations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85" orientation="portrait" horizontalDpi="4294967293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L122"/>
  <sheetViews>
    <sheetView showGridLines="0" showRowColHeaders="0" topLeftCell="B39" zoomScale="85" zoomScaleNormal="85" workbookViewId="0">
      <pane xSplit="1" ySplit="1" topLeftCell="C85" activePane="bottomRight" state="frozen"/>
      <selection activeCell="B39" sqref="B39"/>
      <selection pane="topRight" activeCell="C39" sqref="C39"/>
      <selection pane="bottomLeft" activeCell="B40" sqref="B40"/>
      <selection pane="bottomRight" activeCell="E48" sqref="E48:G48"/>
    </sheetView>
  </sheetViews>
  <sheetFormatPr defaultColWidth="8.88671875" defaultRowHeight="21" x14ac:dyDescent="0.2"/>
  <cols>
    <col min="1" max="1" width="1.44140625" style="343" customWidth="1"/>
    <col min="2" max="2" width="1" style="343" customWidth="1"/>
    <col min="3" max="3" width="7.77734375" style="345" bestFit="1" customWidth="1"/>
    <col min="4" max="4" width="12.109375" style="343" customWidth="1"/>
    <col min="5" max="5" width="11.6640625" style="343" bestFit="1" customWidth="1"/>
    <col min="6" max="7" width="8.88671875" style="343"/>
    <col min="8" max="8" width="23.44140625" style="343" customWidth="1"/>
    <col min="9" max="9" width="7.33203125" style="343" customWidth="1"/>
    <col min="10" max="11" width="4.6640625" style="343" customWidth="1"/>
    <col min="12" max="15" width="8.88671875" style="343"/>
    <col min="16" max="16" width="13.44140625" style="343" customWidth="1"/>
    <col min="17" max="17" width="21.77734375" style="343" customWidth="1"/>
    <col min="18" max="18" width="22.77734375" style="343" customWidth="1"/>
    <col min="19" max="19" width="17.6640625" style="343" customWidth="1"/>
    <col min="20" max="21" width="8.88671875" style="343"/>
    <col min="22" max="22" width="13.44140625" style="343" customWidth="1"/>
    <col min="23" max="23" width="21.77734375" style="343" customWidth="1"/>
    <col min="24" max="24" width="22.77734375" style="343" customWidth="1"/>
    <col min="25" max="25" width="17.6640625" style="343" customWidth="1"/>
    <col min="26" max="27" width="8.88671875" style="343"/>
    <col min="28" max="28" width="13.44140625" style="343" customWidth="1"/>
    <col min="29" max="29" width="21.77734375" style="343" customWidth="1"/>
    <col min="30" max="30" width="22.77734375" style="343" customWidth="1"/>
    <col min="31" max="31" width="17.6640625" style="343" customWidth="1"/>
    <col min="32" max="33" width="8.88671875" style="343"/>
    <col min="34" max="34" width="13.44140625" style="343" customWidth="1"/>
    <col min="35" max="35" width="21.77734375" style="343" customWidth="1"/>
    <col min="36" max="36" width="22.77734375" style="343" customWidth="1"/>
    <col min="37" max="37" width="17.6640625" style="343" customWidth="1"/>
    <col min="38" max="16384" width="8.88671875" style="343"/>
  </cols>
  <sheetData>
    <row r="2" spans="13:38" x14ac:dyDescent="0.2">
      <c r="P2" s="627" t="str">
        <f>"第"&amp;設定!L4+2&amp;"回　全国ホープス南日本ブロック大会"</f>
        <v>第32回　全国ホープス南日本ブロック大会</v>
      </c>
      <c r="Q2" s="627"/>
      <c r="R2" s="627"/>
      <c r="S2" s="627"/>
      <c r="T2" s="627"/>
      <c r="U2" s="344"/>
      <c r="V2" s="627" t="str">
        <f>P2</f>
        <v>第32回　全国ホープス南日本ブロック大会</v>
      </c>
      <c r="W2" s="627"/>
      <c r="X2" s="627"/>
      <c r="Y2" s="627"/>
      <c r="Z2" s="627"/>
      <c r="AB2" s="627" t="str">
        <f>V2</f>
        <v>第32回　全国ホープス南日本ブロック大会</v>
      </c>
      <c r="AC2" s="627"/>
      <c r="AD2" s="627"/>
      <c r="AE2" s="627"/>
      <c r="AF2" s="627"/>
      <c r="AH2" s="627" t="str">
        <f>AB2</f>
        <v>第32回　全国ホープス南日本ブロック大会</v>
      </c>
      <c r="AI2" s="627"/>
      <c r="AJ2" s="627"/>
      <c r="AK2" s="627"/>
      <c r="AL2" s="627"/>
    </row>
    <row r="3" spans="13:38" x14ac:dyDescent="0.2">
      <c r="P3" s="345"/>
      <c r="V3" s="345"/>
      <c r="AB3" s="345"/>
      <c r="AH3" s="345"/>
    </row>
    <row r="4" spans="13:38" x14ac:dyDescent="0.2">
      <c r="P4" s="628" t="str">
        <f>"第"&amp;設定!L4-7&amp;"回　全九州卓球選手権大会（小学生の部）"&amp;"参加申込書"</f>
        <v>第23回　全九州卓球選手権大会（小学生の部）参加申込書</v>
      </c>
      <c r="Q4" s="628"/>
      <c r="R4" s="628"/>
      <c r="S4" s="628"/>
      <c r="T4" s="628"/>
      <c r="U4" s="344"/>
      <c r="V4" s="628" t="str">
        <f>P4</f>
        <v>第23回　全九州卓球選手権大会（小学生の部）参加申込書</v>
      </c>
      <c r="W4" s="628"/>
      <c r="X4" s="628"/>
      <c r="Y4" s="628"/>
      <c r="Z4" s="628"/>
      <c r="AB4" s="628" t="str">
        <f>V4</f>
        <v>第23回　全九州卓球選手権大会（小学生の部）参加申込書</v>
      </c>
      <c r="AC4" s="628"/>
      <c r="AD4" s="628"/>
      <c r="AE4" s="628"/>
      <c r="AF4" s="628"/>
      <c r="AH4" s="628" t="str">
        <f>AB4</f>
        <v>第23回　全九州卓球選手権大会（小学生の部）参加申込書</v>
      </c>
      <c r="AI4" s="628"/>
      <c r="AJ4" s="628"/>
      <c r="AK4" s="628"/>
      <c r="AL4" s="628"/>
    </row>
    <row r="5" spans="13:38" x14ac:dyDescent="0.2">
      <c r="M5" s="345"/>
      <c r="N5" s="345"/>
      <c r="O5" s="345"/>
    </row>
    <row r="6" spans="13:38" ht="35.25" customHeight="1" x14ac:dyDescent="0.2">
      <c r="P6" s="346" t="s">
        <v>484</v>
      </c>
      <c r="Q6" s="347" t="str">
        <f>県名&amp;"県　１位"</f>
        <v>県　１位</v>
      </c>
      <c r="V6" s="346" t="s">
        <v>484</v>
      </c>
      <c r="W6" s="347" t="str">
        <f>県名&amp;"県　２位"</f>
        <v>県　２位</v>
      </c>
      <c r="AB6" s="346" t="s">
        <v>484</v>
      </c>
      <c r="AC6" s="347" t="str">
        <f>県名&amp;"県　３位"</f>
        <v>県　３位</v>
      </c>
      <c r="AH6" s="346" t="s">
        <v>484</v>
      </c>
      <c r="AI6" s="347" t="str">
        <f>県名&amp;"県　４位"</f>
        <v>県　４位</v>
      </c>
    </row>
    <row r="7" spans="13:38" x14ac:dyDescent="0.2">
      <c r="M7" s="345"/>
      <c r="N7" s="345"/>
      <c r="O7" s="345"/>
    </row>
    <row r="8" spans="13:38" ht="31.5" customHeight="1" x14ac:dyDescent="0.2">
      <c r="M8" s="345"/>
      <c r="N8" s="345"/>
      <c r="O8" s="345"/>
      <c r="P8" s="348" t="s">
        <v>461</v>
      </c>
      <c r="Q8" s="629">
        <f>E42</f>
        <v>0</v>
      </c>
      <c r="R8" s="629"/>
      <c r="S8" s="629"/>
      <c r="T8" s="629"/>
      <c r="V8" s="348" t="s">
        <v>461</v>
      </c>
      <c r="W8" s="629">
        <f>E63</f>
        <v>0</v>
      </c>
      <c r="X8" s="629"/>
      <c r="Y8" s="629"/>
      <c r="Z8" s="629"/>
      <c r="AB8" s="348" t="s">
        <v>461</v>
      </c>
      <c r="AC8" s="629">
        <f>E84</f>
        <v>0</v>
      </c>
      <c r="AD8" s="629"/>
      <c r="AE8" s="629"/>
      <c r="AF8" s="629"/>
      <c r="AH8" s="348" t="s">
        <v>461</v>
      </c>
      <c r="AI8" s="629">
        <f>E105</f>
        <v>0</v>
      </c>
      <c r="AJ8" s="629"/>
      <c r="AK8" s="629"/>
      <c r="AL8" s="629"/>
    </row>
    <row r="9" spans="13:38" ht="31.5" customHeight="1" x14ac:dyDescent="0.2">
      <c r="M9" s="345"/>
      <c r="N9" s="345"/>
      <c r="O9" s="345"/>
      <c r="P9" s="348" t="s">
        <v>825</v>
      </c>
      <c r="Q9" s="630">
        <f>E44</f>
        <v>0</v>
      </c>
      <c r="R9" s="630"/>
      <c r="S9" s="630"/>
      <c r="T9" s="630"/>
      <c r="V9" s="348" t="s">
        <v>825</v>
      </c>
      <c r="W9" s="630">
        <f>E65</f>
        <v>0</v>
      </c>
      <c r="X9" s="630"/>
      <c r="Y9" s="630"/>
      <c r="Z9" s="630"/>
      <c r="AB9" s="348" t="s">
        <v>825</v>
      </c>
      <c r="AC9" s="630">
        <f>E86</f>
        <v>0</v>
      </c>
      <c r="AD9" s="630"/>
      <c r="AE9" s="630"/>
      <c r="AF9" s="630"/>
      <c r="AH9" s="348" t="s">
        <v>825</v>
      </c>
      <c r="AI9" s="630">
        <f>E107</f>
        <v>0</v>
      </c>
      <c r="AJ9" s="630"/>
      <c r="AK9" s="630"/>
      <c r="AL9" s="630"/>
    </row>
    <row r="10" spans="13:38" ht="31.5" customHeight="1" x14ac:dyDescent="0.2">
      <c r="M10" s="345"/>
      <c r="N10" s="345"/>
      <c r="O10" s="345"/>
      <c r="P10" s="348" t="s">
        <v>826</v>
      </c>
      <c r="Q10" s="630">
        <f>E46</f>
        <v>0</v>
      </c>
      <c r="R10" s="630"/>
      <c r="S10" s="630"/>
      <c r="T10" s="630"/>
      <c r="V10" s="348" t="s">
        <v>826</v>
      </c>
      <c r="W10" s="630">
        <f>E67</f>
        <v>0</v>
      </c>
      <c r="X10" s="630"/>
      <c r="Y10" s="630"/>
      <c r="Z10" s="630"/>
      <c r="AB10" s="348" t="s">
        <v>826</v>
      </c>
      <c r="AC10" s="630">
        <f>E88</f>
        <v>0</v>
      </c>
      <c r="AD10" s="630"/>
      <c r="AE10" s="630"/>
      <c r="AF10" s="630"/>
      <c r="AH10" s="348" t="s">
        <v>826</v>
      </c>
      <c r="AI10" s="630">
        <f>E109</f>
        <v>0</v>
      </c>
      <c r="AJ10" s="630"/>
      <c r="AK10" s="630"/>
      <c r="AL10" s="630"/>
    </row>
    <row r="11" spans="13:38" ht="31.5" customHeight="1" x14ac:dyDescent="0.2">
      <c r="M11" s="345"/>
      <c r="N11" s="345"/>
      <c r="O11" s="345"/>
      <c r="P11" s="348" t="s">
        <v>463</v>
      </c>
      <c r="Q11" s="630">
        <f>E48</f>
        <v>0</v>
      </c>
      <c r="R11" s="630"/>
      <c r="S11" s="630"/>
      <c r="T11" s="630"/>
      <c r="V11" s="348" t="s">
        <v>463</v>
      </c>
      <c r="W11" s="630">
        <f>E69</f>
        <v>0</v>
      </c>
      <c r="X11" s="630"/>
      <c r="Y11" s="630"/>
      <c r="Z11" s="630"/>
      <c r="AB11" s="348" t="s">
        <v>463</v>
      </c>
      <c r="AC11" s="630">
        <f>E90</f>
        <v>0</v>
      </c>
      <c r="AD11" s="630"/>
      <c r="AE11" s="630"/>
      <c r="AF11" s="630"/>
      <c r="AH11" s="348" t="s">
        <v>463</v>
      </c>
      <c r="AI11" s="630">
        <f>E111</f>
        <v>0</v>
      </c>
      <c r="AJ11" s="630"/>
      <c r="AK11" s="630"/>
      <c r="AL11" s="630"/>
    </row>
    <row r="13" spans="13:38" x14ac:dyDescent="0.2">
      <c r="P13" s="349"/>
      <c r="Q13" s="350" t="s">
        <v>807</v>
      </c>
      <c r="R13" s="350" t="s">
        <v>827</v>
      </c>
      <c r="S13" s="350" t="s">
        <v>456</v>
      </c>
      <c r="T13" s="351" t="s">
        <v>811</v>
      </c>
      <c r="V13" s="349"/>
      <c r="W13" s="350" t="s">
        <v>807</v>
      </c>
      <c r="X13" s="350" t="s">
        <v>827</v>
      </c>
      <c r="Y13" s="350" t="s">
        <v>456</v>
      </c>
      <c r="Z13" s="351" t="s">
        <v>811</v>
      </c>
      <c r="AB13" s="349"/>
      <c r="AC13" s="350" t="s">
        <v>807</v>
      </c>
      <c r="AD13" s="350" t="s">
        <v>827</v>
      </c>
      <c r="AE13" s="350" t="s">
        <v>456</v>
      </c>
      <c r="AF13" s="351" t="s">
        <v>811</v>
      </c>
      <c r="AH13" s="349"/>
      <c r="AI13" s="350" t="s">
        <v>807</v>
      </c>
      <c r="AJ13" s="350" t="s">
        <v>827</v>
      </c>
      <c r="AK13" s="350" t="s">
        <v>456</v>
      </c>
      <c r="AL13" s="351" t="s">
        <v>811</v>
      </c>
    </row>
    <row r="14" spans="13:38" ht="31.5" customHeight="1" x14ac:dyDescent="0.2">
      <c r="P14" s="352" t="s">
        <v>828</v>
      </c>
      <c r="Q14" s="353" t="str">
        <f t="shared" ref="Q14:Q20" si="0">VLOOKUP(P14,男子１位,2,FALSE)&amp;"　"&amp;VLOOKUP(P14,男子１位,3,FALSE)</f>
        <v>　</v>
      </c>
      <c r="R14" s="354">
        <f t="shared" ref="R14:R20" si="1">VLOOKUP(P14,男子１位,4,FALSE)</f>
        <v>0</v>
      </c>
      <c r="S14" s="355" t="str">
        <f t="shared" ref="S14:S20" si="2">VLOOKUP(P14,男子１位,5,FALSE)&amp;"."&amp;VLOOKUP(P14,男子１位,6,FALSE)&amp;"."&amp;VLOOKUP(P14,男子１位,7,FALSE)&amp;"."</f>
        <v>...</v>
      </c>
      <c r="T14" s="356" t="str">
        <f t="shared" ref="T14:T20" si="3">VLOOKUP(P14,男子１位,8,FALSE)</f>
        <v>-</v>
      </c>
      <c r="V14" s="352" t="s">
        <v>828</v>
      </c>
      <c r="W14" s="353" t="str">
        <f t="shared" ref="W14:W20" si="4">VLOOKUP(V14,男子２位,2,FALSE)&amp;"　"&amp;VLOOKUP(V14,男子２位,3,FALSE)</f>
        <v>　</v>
      </c>
      <c r="X14" s="354">
        <f t="shared" ref="X14:X20" si="5">VLOOKUP(V14,男子２位,4,FALSE)</f>
        <v>0</v>
      </c>
      <c r="Y14" s="355" t="str">
        <f t="shared" ref="Y14:Y20" si="6">VLOOKUP(V14,男子２位,5,FALSE)&amp;"."&amp;VLOOKUP(V14,男子２位,6,FALSE)&amp;"."&amp;VLOOKUP(V14,男子２位,7,FALSE)&amp;"."</f>
        <v>...</v>
      </c>
      <c r="Z14" s="356" t="str">
        <f t="shared" ref="Z14:Z20" si="7">VLOOKUP(V14,男子２位,8,FALSE)</f>
        <v>-</v>
      </c>
      <c r="AB14" s="352" t="s">
        <v>828</v>
      </c>
      <c r="AC14" s="353" t="str">
        <f t="shared" ref="AC14:AC20" si="8">VLOOKUP(AB14,男子３位,2,FALSE)&amp;"　"&amp;VLOOKUP(AB14,男子３位,3,FALSE)</f>
        <v>　</v>
      </c>
      <c r="AD14" s="354">
        <f t="shared" ref="AD14:AD20" si="9">VLOOKUP(AB14,男子３位,4,FALSE)</f>
        <v>0</v>
      </c>
      <c r="AE14" s="355" t="str">
        <f t="shared" ref="AE14:AE20" si="10">VLOOKUP(AB14,男子３位,5,FALSE)&amp;"."&amp;VLOOKUP(AB14,男子３位,6,FALSE)&amp;"."&amp;VLOOKUP(AB14,男子３位,7,FALSE)&amp;"."</f>
        <v>...</v>
      </c>
      <c r="AF14" s="356" t="str">
        <f t="shared" ref="AF14:AF20" si="11">VLOOKUP(AB14,男子３位,8,FALSE)</f>
        <v>-</v>
      </c>
      <c r="AH14" s="352" t="s">
        <v>828</v>
      </c>
      <c r="AI14" s="353" t="str">
        <f t="shared" ref="AI14:AI20" si="12">VLOOKUP(AH14,男子４位,2,FALSE)&amp;"　"&amp;VLOOKUP(AH14,男子４位,3,FALSE)</f>
        <v>　</v>
      </c>
      <c r="AJ14" s="354">
        <f t="shared" ref="AJ14:AJ20" si="13">VLOOKUP(AH14,男子４位,4,FALSE)</f>
        <v>0</v>
      </c>
      <c r="AK14" s="355" t="str">
        <f t="shared" ref="AK14:AK20" si="14">VLOOKUP(AH14,男子４位,5,FALSE)&amp;"."&amp;VLOOKUP(AH14,男子４位,6,FALSE)&amp;"."&amp;VLOOKUP(AH14,男子４位,7,FALSE)&amp;"."</f>
        <v>...</v>
      </c>
      <c r="AL14" s="356" t="str">
        <f t="shared" ref="AL14:AL20" si="15">VLOOKUP(AH14,男子４位,8,FALSE)</f>
        <v>-</v>
      </c>
    </row>
    <row r="15" spans="13:38" ht="31.5" customHeight="1" x14ac:dyDescent="0.2">
      <c r="P15" s="357" t="s">
        <v>230</v>
      </c>
      <c r="Q15" s="358" t="str">
        <f t="shared" si="0"/>
        <v>　</v>
      </c>
      <c r="R15" s="359">
        <f t="shared" si="1"/>
        <v>0</v>
      </c>
      <c r="S15" s="360" t="str">
        <f t="shared" si="2"/>
        <v>...</v>
      </c>
      <c r="T15" s="361" t="str">
        <f t="shared" si="3"/>
        <v>-</v>
      </c>
      <c r="V15" s="357" t="s">
        <v>230</v>
      </c>
      <c r="W15" s="358" t="str">
        <f t="shared" si="4"/>
        <v>　</v>
      </c>
      <c r="X15" s="359">
        <f t="shared" si="5"/>
        <v>0</v>
      </c>
      <c r="Y15" s="360" t="str">
        <f t="shared" si="6"/>
        <v>...</v>
      </c>
      <c r="Z15" s="361" t="str">
        <f t="shared" si="7"/>
        <v>-</v>
      </c>
      <c r="AB15" s="357" t="s">
        <v>230</v>
      </c>
      <c r="AC15" s="358" t="str">
        <f t="shared" si="8"/>
        <v>　</v>
      </c>
      <c r="AD15" s="359">
        <f t="shared" si="9"/>
        <v>0</v>
      </c>
      <c r="AE15" s="360" t="str">
        <f t="shared" si="10"/>
        <v>...</v>
      </c>
      <c r="AF15" s="361" t="str">
        <f t="shared" si="11"/>
        <v>-</v>
      </c>
      <c r="AH15" s="357" t="s">
        <v>230</v>
      </c>
      <c r="AI15" s="358" t="str">
        <f t="shared" si="12"/>
        <v>　</v>
      </c>
      <c r="AJ15" s="359">
        <f t="shared" si="13"/>
        <v>0</v>
      </c>
      <c r="AK15" s="360" t="str">
        <f t="shared" si="14"/>
        <v>...</v>
      </c>
      <c r="AL15" s="361" t="str">
        <f t="shared" si="15"/>
        <v>-</v>
      </c>
    </row>
    <row r="16" spans="13:38" ht="31.5" customHeight="1" x14ac:dyDescent="0.2">
      <c r="P16" s="357" t="s">
        <v>829</v>
      </c>
      <c r="Q16" s="358" t="str">
        <f t="shared" si="0"/>
        <v>　</v>
      </c>
      <c r="R16" s="359">
        <f t="shared" si="1"/>
        <v>0</v>
      </c>
      <c r="S16" s="360" t="str">
        <f t="shared" si="2"/>
        <v>...</v>
      </c>
      <c r="T16" s="361">
        <f t="shared" si="3"/>
        <v>0</v>
      </c>
      <c r="V16" s="357" t="s">
        <v>829</v>
      </c>
      <c r="W16" s="358" t="str">
        <f t="shared" si="4"/>
        <v>　</v>
      </c>
      <c r="X16" s="359">
        <f t="shared" si="5"/>
        <v>0</v>
      </c>
      <c r="Y16" s="360" t="str">
        <f t="shared" si="6"/>
        <v>...</v>
      </c>
      <c r="Z16" s="361">
        <f t="shared" si="7"/>
        <v>0</v>
      </c>
      <c r="AB16" s="357" t="s">
        <v>829</v>
      </c>
      <c r="AC16" s="358" t="str">
        <f t="shared" si="8"/>
        <v>　</v>
      </c>
      <c r="AD16" s="359">
        <f t="shared" si="9"/>
        <v>0</v>
      </c>
      <c r="AE16" s="360" t="str">
        <f t="shared" si="10"/>
        <v>...</v>
      </c>
      <c r="AF16" s="361">
        <f t="shared" si="11"/>
        <v>0</v>
      </c>
      <c r="AH16" s="357" t="s">
        <v>829</v>
      </c>
      <c r="AI16" s="358" t="str">
        <f t="shared" si="12"/>
        <v>　</v>
      </c>
      <c r="AJ16" s="359">
        <f t="shared" si="13"/>
        <v>0</v>
      </c>
      <c r="AK16" s="360" t="str">
        <f t="shared" si="14"/>
        <v>...</v>
      </c>
      <c r="AL16" s="361">
        <f t="shared" si="15"/>
        <v>0</v>
      </c>
    </row>
    <row r="17" spans="16:38" ht="31.5" customHeight="1" x14ac:dyDescent="0.2">
      <c r="P17" s="357" t="s">
        <v>830</v>
      </c>
      <c r="Q17" s="358" t="str">
        <f t="shared" si="0"/>
        <v>　</v>
      </c>
      <c r="R17" s="359">
        <f t="shared" si="1"/>
        <v>0</v>
      </c>
      <c r="S17" s="360" t="str">
        <f t="shared" si="2"/>
        <v>...</v>
      </c>
      <c r="T17" s="361">
        <f t="shared" si="3"/>
        <v>0</v>
      </c>
      <c r="V17" s="357" t="s">
        <v>830</v>
      </c>
      <c r="W17" s="358" t="str">
        <f t="shared" si="4"/>
        <v>　</v>
      </c>
      <c r="X17" s="359">
        <f t="shared" si="5"/>
        <v>0</v>
      </c>
      <c r="Y17" s="360" t="str">
        <f t="shared" si="6"/>
        <v>...</v>
      </c>
      <c r="Z17" s="361">
        <f t="shared" si="7"/>
        <v>0</v>
      </c>
      <c r="AB17" s="357" t="s">
        <v>830</v>
      </c>
      <c r="AC17" s="358" t="str">
        <f t="shared" si="8"/>
        <v>　</v>
      </c>
      <c r="AD17" s="359">
        <f t="shared" si="9"/>
        <v>0</v>
      </c>
      <c r="AE17" s="360" t="str">
        <f t="shared" si="10"/>
        <v>...</v>
      </c>
      <c r="AF17" s="361">
        <f t="shared" si="11"/>
        <v>0</v>
      </c>
      <c r="AH17" s="357" t="s">
        <v>830</v>
      </c>
      <c r="AI17" s="358" t="str">
        <f t="shared" si="12"/>
        <v>　</v>
      </c>
      <c r="AJ17" s="359">
        <f t="shared" si="13"/>
        <v>0</v>
      </c>
      <c r="AK17" s="360" t="str">
        <f t="shared" si="14"/>
        <v>...</v>
      </c>
      <c r="AL17" s="361">
        <f t="shared" si="15"/>
        <v>0</v>
      </c>
    </row>
    <row r="18" spans="16:38" ht="31.5" customHeight="1" x14ac:dyDescent="0.2">
      <c r="P18" s="357" t="s">
        <v>831</v>
      </c>
      <c r="Q18" s="358" t="str">
        <f t="shared" si="0"/>
        <v>　</v>
      </c>
      <c r="R18" s="359">
        <f t="shared" si="1"/>
        <v>0</v>
      </c>
      <c r="S18" s="360" t="str">
        <f t="shared" si="2"/>
        <v>...</v>
      </c>
      <c r="T18" s="361">
        <f t="shared" si="3"/>
        <v>0</v>
      </c>
      <c r="V18" s="357" t="s">
        <v>831</v>
      </c>
      <c r="W18" s="358" t="str">
        <f t="shared" si="4"/>
        <v>　</v>
      </c>
      <c r="X18" s="359">
        <f t="shared" si="5"/>
        <v>0</v>
      </c>
      <c r="Y18" s="360" t="str">
        <f t="shared" si="6"/>
        <v>...</v>
      </c>
      <c r="Z18" s="361">
        <f t="shared" si="7"/>
        <v>0</v>
      </c>
      <c r="AB18" s="357" t="s">
        <v>831</v>
      </c>
      <c r="AC18" s="358" t="str">
        <f t="shared" si="8"/>
        <v>　</v>
      </c>
      <c r="AD18" s="359">
        <f t="shared" si="9"/>
        <v>0</v>
      </c>
      <c r="AE18" s="360" t="str">
        <f t="shared" si="10"/>
        <v>...</v>
      </c>
      <c r="AF18" s="361">
        <f t="shared" si="11"/>
        <v>0</v>
      </c>
      <c r="AH18" s="357" t="s">
        <v>831</v>
      </c>
      <c r="AI18" s="358" t="str">
        <f t="shared" si="12"/>
        <v>　</v>
      </c>
      <c r="AJ18" s="359">
        <f t="shared" si="13"/>
        <v>0</v>
      </c>
      <c r="AK18" s="360" t="str">
        <f t="shared" si="14"/>
        <v>...</v>
      </c>
      <c r="AL18" s="361">
        <f t="shared" si="15"/>
        <v>0</v>
      </c>
    </row>
    <row r="19" spans="16:38" ht="31.5" customHeight="1" x14ac:dyDescent="0.2">
      <c r="P19" s="357" t="s">
        <v>832</v>
      </c>
      <c r="Q19" s="358" t="str">
        <f t="shared" si="0"/>
        <v>　</v>
      </c>
      <c r="R19" s="359">
        <f t="shared" si="1"/>
        <v>0</v>
      </c>
      <c r="S19" s="360" t="str">
        <f t="shared" si="2"/>
        <v>...</v>
      </c>
      <c r="T19" s="361">
        <f t="shared" si="3"/>
        <v>0</v>
      </c>
      <c r="V19" s="357" t="s">
        <v>832</v>
      </c>
      <c r="W19" s="358" t="str">
        <f t="shared" si="4"/>
        <v>　</v>
      </c>
      <c r="X19" s="359">
        <f t="shared" si="5"/>
        <v>0</v>
      </c>
      <c r="Y19" s="360" t="str">
        <f t="shared" si="6"/>
        <v>...</v>
      </c>
      <c r="Z19" s="361">
        <f t="shared" si="7"/>
        <v>0</v>
      </c>
      <c r="AB19" s="357" t="s">
        <v>832</v>
      </c>
      <c r="AC19" s="358" t="str">
        <f t="shared" si="8"/>
        <v>　</v>
      </c>
      <c r="AD19" s="359">
        <f t="shared" si="9"/>
        <v>0</v>
      </c>
      <c r="AE19" s="360" t="str">
        <f t="shared" si="10"/>
        <v>...</v>
      </c>
      <c r="AF19" s="361">
        <f t="shared" si="11"/>
        <v>0</v>
      </c>
      <c r="AH19" s="357" t="s">
        <v>832</v>
      </c>
      <c r="AI19" s="358" t="str">
        <f t="shared" si="12"/>
        <v>　</v>
      </c>
      <c r="AJ19" s="359">
        <f t="shared" si="13"/>
        <v>0</v>
      </c>
      <c r="AK19" s="360" t="str">
        <f t="shared" si="14"/>
        <v>...</v>
      </c>
      <c r="AL19" s="361">
        <f t="shared" si="15"/>
        <v>0</v>
      </c>
    </row>
    <row r="20" spans="16:38" ht="31.5" customHeight="1" x14ac:dyDescent="0.2">
      <c r="P20" s="362" t="s">
        <v>833</v>
      </c>
      <c r="Q20" s="363" t="str">
        <f t="shared" si="0"/>
        <v>　</v>
      </c>
      <c r="R20" s="364">
        <f t="shared" si="1"/>
        <v>0</v>
      </c>
      <c r="S20" s="365" t="str">
        <f t="shared" si="2"/>
        <v>...</v>
      </c>
      <c r="T20" s="366">
        <f t="shared" si="3"/>
        <v>0</v>
      </c>
      <c r="V20" s="362" t="s">
        <v>833</v>
      </c>
      <c r="W20" s="363" t="str">
        <f t="shared" si="4"/>
        <v>　</v>
      </c>
      <c r="X20" s="364">
        <f t="shared" si="5"/>
        <v>0</v>
      </c>
      <c r="Y20" s="365" t="str">
        <f t="shared" si="6"/>
        <v>...</v>
      </c>
      <c r="Z20" s="366">
        <f t="shared" si="7"/>
        <v>0</v>
      </c>
      <c r="AB20" s="362" t="s">
        <v>833</v>
      </c>
      <c r="AC20" s="363" t="str">
        <f t="shared" si="8"/>
        <v>　</v>
      </c>
      <c r="AD20" s="364">
        <f t="shared" si="9"/>
        <v>0</v>
      </c>
      <c r="AE20" s="365" t="str">
        <f t="shared" si="10"/>
        <v>...</v>
      </c>
      <c r="AF20" s="366">
        <f t="shared" si="11"/>
        <v>0</v>
      </c>
      <c r="AH20" s="362" t="s">
        <v>833</v>
      </c>
      <c r="AI20" s="363" t="str">
        <f t="shared" si="12"/>
        <v>　</v>
      </c>
      <c r="AJ20" s="364">
        <f t="shared" si="13"/>
        <v>0</v>
      </c>
      <c r="AK20" s="365" t="str">
        <f t="shared" si="14"/>
        <v>...</v>
      </c>
      <c r="AL20" s="366">
        <f t="shared" si="15"/>
        <v>0</v>
      </c>
    </row>
    <row r="21" spans="16:38" x14ac:dyDescent="0.2">
      <c r="P21" s="367"/>
      <c r="Q21" s="368"/>
      <c r="R21" s="368"/>
      <c r="S21" s="368"/>
      <c r="T21" s="367"/>
      <c r="V21" s="367"/>
      <c r="W21" s="368"/>
      <c r="X21" s="368"/>
      <c r="Y21" s="368"/>
      <c r="Z21" s="367"/>
      <c r="AB21" s="367"/>
      <c r="AC21" s="368"/>
      <c r="AD21" s="368"/>
      <c r="AE21" s="368"/>
      <c r="AF21" s="367"/>
      <c r="AH21" s="367"/>
      <c r="AI21" s="368"/>
      <c r="AJ21" s="368"/>
      <c r="AK21" s="368"/>
      <c r="AL21" s="367"/>
    </row>
    <row r="22" spans="16:38" x14ac:dyDescent="0.2">
      <c r="P22" s="634">
        <f>設定!$J$21</f>
        <v>0</v>
      </c>
      <c r="Q22" s="634"/>
      <c r="R22" s="369"/>
      <c r="S22" s="369"/>
      <c r="T22" s="369"/>
      <c r="U22" s="369"/>
      <c r="V22" s="634">
        <f>設定!$J$21</f>
        <v>0</v>
      </c>
      <c r="W22" s="634"/>
      <c r="X22" s="369"/>
      <c r="Y22" s="369"/>
      <c r="Z22" s="369"/>
      <c r="AB22" s="634">
        <f>設定!$J$21</f>
        <v>0</v>
      </c>
      <c r="AC22" s="634"/>
      <c r="AD22" s="369"/>
      <c r="AE22" s="369"/>
      <c r="AF22" s="369"/>
      <c r="AH22" s="634">
        <f>設定!$J$21</f>
        <v>0</v>
      </c>
      <c r="AI22" s="634"/>
      <c r="AJ22" s="369"/>
      <c r="AK22" s="369"/>
      <c r="AL22" s="369"/>
    </row>
    <row r="23" spans="16:38" ht="8.25" customHeight="1" x14ac:dyDescent="0.2"/>
    <row r="24" spans="16:38" x14ac:dyDescent="0.2">
      <c r="P24" s="343" t="s">
        <v>823</v>
      </c>
      <c r="V24" s="343" t="s">
        <v>823</v>
      </c>
      <c r="AB24" s="343" t="s">
        <v>823</v>
      </c>
      <c r="AH24" s="343" t="s">
        <v>823</v>
      </c>
    </row>
    <row r="25" spans="16:38" ht="7.5" customHeight="1" x14ac:dyDescent="0.2"/>
    <row r="26" spans="16:38" x14ac:dyDescent="0.2">
      <c r="Q26" s="370" t="str">
        <f>IF(設定!$J$8="","",設定!$J$8&amp;"県"&amp;VLOOKUP(設定!J8,設定!$AT$15:$AU$22,2,FALSE))</f>
        <v/>
      </c>
      <c r="W26" s="370" t="str">
        <f>IF(設定!$J$8="","",設定!$J$8&amp;"県"&amp;VLOOKUP(設定!J8,設定!$AT$15:$AU$22,2,FALSE))</f>
        <v/>
      </c>
      <c r="AC26" s="370" t="str">
        <f>IF(設定!$J$8="","",設定!$J$8&amp;"県"&amp;VLOOKUP(設定!J8,設定!$AT$15:$AU$22,2,FALSE))</f>
        <v/>
      </c>
      <c r="AI26" s="370" t="str">
        <f>IF(設定!$J$8="","",設定!$J$8&amp;"県"&amp;VLOOKUP(設定!J8,設定!$AT$15:$AU$22,2,FALSE))</f>
        <v/>
      </c>
    </row>
    <row r="27" spans="16:38" ht="8.25" customHeight="1" x14ac:dyDescent="0.2">
      <c r="P27" s="367"/>
      <c r="Q27" s="368"/>
      <c r="R27" s="368"/>
      <c r="S27" s="368"/>
      <c r="T27" s="367"/>
      <c r="V27" s="367"/>
      <c r="W27" s="368"/>
      <c r="X27" s="368"/>
      <c r="Y27" s="368"/>
      <c r="Z27" s="367"/>
      <c r="AB27" s="367"/>
      <c r="AC27" s="368"/>
      <c r="AD27" s="368"/>
      <c r="AE27" s="368"/>
      <c r="AF27" s="367"/>
      <c r="AH27" s="367"/>
      <c r="AI27" s="368"/>
      <c r="AJ27" s="368"/>
      <c r="AK27" s="368"/>
      <c r="AL27" s="367"/>
    </row>
    <row r="28" spans="16:38" x14ac:dyDescent="0.2">
      <c r="P28" s="367"/>
      <c r="Q28" s="368"/>
      <c r="R28" s="367" t="s">
        <v>834</v>
      </c>
      <c r="S28" s="371">
        <f>会長名</f>
        <v>0</v>
      </c>
      <c r="T28" s="372" t="s">
        <v>835</v>
      </c>
      <c r="V28" s="367"/>
      <c r="W28" s="368"/>
      <c r="X28" s="367" t="s">
        <v>834</v>
      </c>
      <c r="Y28" s="371">
        <f>会長名</f>
        <v>0</v>
      </c>
      <c r="Z28" s="372" t="s">
        <v>835</v>
      </c>
      <c r="AB28" s="367"/>
      <c r="AC28" s="368"/>
      <c r="AD28" s="367" t="s">
        <v>834</v>
      </c>
      <c r="AE28" s="371">
        <f>会長名</f>
        <v>0</v>
      </c>
      <c r="AF28" s="372" t="s">
        <v>835</v>
      </c>
      <c r="AH28" s="367"/>
      <c r="AI28" s="368"/>
      <c r="AJ28" s="367" t="s">
        <v>834</v>
      </c>
      <c r="AK28" s="371">
        <f>会長名</f>
        <v>0</v>
      </c>
      <c r="AL28" s="372" t="s">
        <v>835</v>
      </c>
    </row>
    <row r="29" spans="16:38" ht="9" customHeight="1" x14ac:dyDescent="0.2">
      <c r="R29" s="373"/>
      <c r="S29" s="371"/>
      <c r="T29" s="374"/>
      <c r="X29" s="373"/>
      <c r="Y29" s="371"/>
      <c r="Z29" s="374"/>
      <c r="AD29" s="373"/>
      <c r="AE29" s="371"/>
      <c r="AF29" s="374"/>
      <c r="AJ29" s="373"/>
      <c r="AK29" s="371"/>
      <c r="AL29" s="374"/>
    </row>
    <row r="30" spans="16:38" x14ac:dyDescent="0.2">
      <c r="R30" s="373" t="s">
        <v>836</v>
      </c>
      <c r="S30" s="371">
        <f>申込責任者</f>
        <v>0</v>
      </c>
      <c r="T30" s="374" t="s">
        <v>835</v>
      </c>
      <c r="X30" s="373" t="s">
        <v>836</v>
      </c>
      <c r="Y30" s="371">
        <f>申込責任者</f>
        <v>0</v>
      </c>
      <c r="Z30" s="374" t="s">
        <v>835</v>
      </c>
      <c r="AD30" s="373" t="s">
        <v>836</v>
      </c>
      <c r="AE30" s="371">
        <f>申込責任者</f>
        <v>0</v>
      </c>
      <c r="AF30" s="374" t="s">
        <v>835</v>
      </c>
      <c r="AJ30" s="373" t="s">
        <v>836</v>
      </c>
      <c r="AK30" s="371">
        <f>申込責任者</f>
        <v>0</v>
      </c>
      <c r="AL30" s="374" t="s">
        <v>835</v>
      </c>
    </row>
    <row r="31" spans="16:38" ht="9" customHeight="1" x14ac:dyDescent="0.2">
      <c r="R31" s="373"/>
      <c r="X31" s="373"/>
      <c r="AD31" s="373"/>
      <c r="AJ31" s="373"/>
    </row>
    <row r="32" spans="16:38" x14ac:dyDescent="0.2">
      <c r="R32" s="373" t="s">
        <v>837</v>
      </c>
      <c r="S32" s="343">
        <f>責任者連絡先</f>
        <v>0</v>
      </c>
      <c r="X32" s="373" t="s">
        <v>837</v>
      </c>
      <c r="Y32" s="343">
        <f>責任者連絡先</f>
        <v>0</v>
      </c>
      <c r="AD32" s="373" t="s">
        <v>837</v>
      </c>
      <c r="AE32" s="343">
        <f>責任者連絡先</f>
        <v>0</v>
      </c>
      <c r="AJ32" s="373" t="s">
        <v>837</v>
      </c>
      <c r="AK32" s="343">
        <f>責任者連絡先</f>
        <v>0</v>
      </c>
    </row>
    <row r="37" spans="3:15" ht="6" customHeight="1" x14ac:dyDescent="0.2"/>
    <row r="38" spans="3:15" ht="9.75" customHeight="1" x14ac:dyDescent="0.2"/>
    <row r="39" spans="3:15" ht="6.9" customHeight="1" x14ac:dyDescent="0.2"/>
    <row r="40" spans="3:15" ht="23.4" x14ac:dyDescent="0.2">
      <c r="C40" s="375" t="s">
        <v>484</v>
      </c>
      <c r="D40" s="376" t="s">
        <v>838</v>
      </c>
      <c r="E40" s="377"/>
      <c r="F40" s="377"/>
      <c r="G40" s="377"/>
      <c r="H40" s="377"/>
      <c r="I40" s="377"/>
      <c r="J40" s="377"/>
      <c r="K40" s="377"/>
      <c r="L40" s="377"/>
      <c r="M40" s="377"/>
      <c r="N40" s="378"/>
      <c r="O40" s="378"/>
    </row>
    <row r="41" spans="3:15" ht="9.75" customHeight="1" x14ac:dyDescent="0.2">
      <c r="C41" s="37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8"/>
      <c r="O41" s="378"/>
    </row>
    <row r="42" spans="3:15" ht="26.25" customHeight="1" x14ac:dyDescent="0.2">
      <c r="C42" s="375"/>
      <c r="D42" s="377" t="s">
        <v>461</v>
      </c>
      <c r="E42" s="631"/>
      <c r="F42" s="632"/>
      <c r="G42" s="633"/>
      <c r="H42" s="377"/>
      <c r="I42" s="377"/>
      <c r="J42" s="377"/>
      <c r="K42" s="377"/>
      <c r="L42" s="377"/>
      <c r="M42" s="377"/>
      <c r="N42" s="378"/>
      <c r="O42" s="378"/>
    </row>
    <row r="43" spans="3:15" ht="9.75" customHeight="1" x14ac:dyDescent="0.2">
      <c r="C43" s="375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8"/>
      <c r="O43" s="378"/>
    </row>
    <row r="44" spans="3:15" ht="26.25" customHeight="1" x14ac:dyDescent="0.2">
      <c r="C44" s="375"/>
      <c r="D44" s="377" t="s">
        <v>825</v>
      </c>
      <c r="E44" s="631"/>
      <c r="F44" s="632"/>
      <c r="G44" s="633"/>
      <c r="H44" s="377"/>
      <c r="I44" s="377"/>
      <c r="J44" s="377"/>
      <c r="K44" s="377"/>
      <c r="L44" s="377"/>
      <c r="M44" s="377"/>
      <c r="N44" s="378"/>
      <c r="O44" s="378"/>
    </row>
    <row r="45" spans="3:15" ht="9.75" customHeight="1" x14ac:dyDescent="0.2">
      <c r="C45" s="375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8"/>
      <c r="O45" s="378"/>
    </row>
    <row r="46" spans="3:15" ht="26.25" customHeight="1" x14ac:dyDescent="0.2">
      <c r="C46" s="375"/>
      <c r="D46" s="377" t="s">
        <v>826</v>
      </c>
      <c r="E46" s="631"/>
      <c r="F46" s="632"/>
      <c r="G46" s="632"/>
      <c r="H46" s="632"/>
      <c r="I46" s="632"/>
      <c r="J46" s="632"/>
      <c r="K46" s="632"/>
      <c r="L46" s="633"/>
      <c r="M46" s="377"/>
      <c r="N46" s="378"/>
      <c r="O46" s="378"/>
    </row>
    <row r="47" spans="3:15" ht="9.75" customHeight="1" x14ac:dyDescent="0.2">
      <c r="C47" s="375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8"/>
      <c r="O47" s="378"/>
    </row>
    <row r="48" spans="3:15" ht="26.25" customHeight="1" x14ac:dyDescent="0.2">
      <c r="C48" s="375"/>
      <c r="D48" s="377" t="s">
        <v>463</v>
      </c>
      <c r="E48" s="631"/>
      <c r="F48" s="632"/>
      <c r="G48" s="633"/>
      <c r="H48" s="377"/>
      <c r="I48" s="377"/>
      <c r="J48" s="377"/>
      <c r="K48" s="377"/>
      <c r="L48" s="377"/>
      <c r="M48" s="377"/>
      <c r="N48" s="378"/>
      <c r="O48" s="378"/>
    </row>
    <row r="49" spans="3:15" x14ac:dyDescent="0.2">
      <c r="C49" s="375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8"/>
      <c r="O49" s="378"/>
    </row>
    <row r="50" spans="3:15" x14ac:dyDescent="0.2">
      <c r="C50" s="375"/>
      <c r="D50" s="377"/>
      <c r="E50" s="635" t="s">
        <v>807</v>
      </c>
      <c r="F50" s="636"/>
      <c r="G50" s="636"/>
      <c r="H50" s="637" t="s">
        <v>839</v>
      </c>
      <c r="I50" s="639" t="s">
        <v>912</v>
      </c>
      <c r="J50" s="640"/>
      <c r="K50" s="641"/>
      <c r="L50" s="642" t="s">
        <v>811</v>
      </c>
      <c r="M50" s="377"/>
      <c r="N50" s="378"/>
      <c r="O50" s="378"/>
    </row>
    <row r="51" spans="3:15" x14ac:dyDescent="0.2">
      <c r="C51" s="375"/>
      <c r="D51" s="377"/>
      <c r="E51" s="379"/>
      <c r="F51" s="380" t="s">
        <v>813</v>
      </c>
      <c r="G51" s="380" t="s">
        <v>814</v>
      </c>
      <c r="H51" s="638"/>
      <c r="I51" s="451" t="s">
        <v>913</v>
      </c>
      <c r="J51" s="382" t="s">
        <v>815</v>
      </c>
      <c r="K51" s="391" t="s">
        <v>816</v>
      </c>
      <c r="L51" s="643"/>
      <c r="M51" s="377"/>
      <c r="N51" s="378"/>
      <c r="O51" s="378"/>
    </row>
    <row r="52" spans="3:15" ht="24.75" customHeight="1" x14ac:dyDescent="0.2">
      <c r="C52" s="375"/>
      <c r="D52" s="377"/>
      <c r="E52" s="383" t="s">
        <v>828</v>
      </c>
      <c r="F52" s="516"/>
      <c r="G52" s="516"/>
      <c r="H52" s="517"/>
      <c r="I52" s="405"/>
      <c r="J52" s="384"/>
      <c r="K52" s="386"/>
      <c r="L52" s="387" t="s">
        <v>840</v>
      </c>
      <c r="M52" s="377"/>
      <c r="N52" s="378"/>
      <c r="O52" s="378"/>
    </row>
    <row r="53" spans="3:15" ht="24.75" customHeight="1" x14ac:dyDescent="0.2">
      <c r="C53" s="375"/>
      <c r="D53" s="377"/>
      <c r="E53" s="383" t="s">
        <v>841</v>
      </c>
      <c r="F53" s="384"/>
      <c r="G53" s="384"/>
      <c r="H53" s="385"/>
      <c r="I53" s="405"/>
      <c r="J53" s="384"/>
      <c r="K53" s="386"/>
      <c r="L53" s="387" t="s">
        <v>840</v>
      </c>
      <c r="M53" s="377"/>
      <c r="N53" s="378"/>
      <c r="O53" s="378"/>
    </row>
    <row r="54" spans="3:15" ht="24.75" customHeight="1" x14ac:dyDescent="0.2">
      <c r="C54" s="375"/>
      <c r="D54" s="377"/>
      <c r="E54" s="383" t="s">
        <v>829</v>
      </c>
      <c r="F54" s="516"/>
      <c r="G54" s="516"/>
      <c r="H54" s="517"/>
      <c r="I54" s="405"/>
      <c r="J54" s="384"/>
      <c r="K54" s="386"/>
      <c r="L54" s="386"/>
      <c r="M54" s="377"/>
      <c r="N54" s="378"/>
      <c r="O54" s="378"/>
    </row>
    <row r="55" spans="3:15" ht="24.75" customHeight="1" x14ac:dyDescent="0.2">
      <c r="C55" s="375"/>
      <c r="D55" s="377"/>
      <c r="E55" s="383" t="s">
        <v>830</v>
      </c>
      <c r="F55" s="516"/>
      <c r="G55" s="516"/>
      <c r="H55" s="517"/>
      <c r="I55" s="405"/>
      <c r="J55" s="384"/>
      <c r="K55" s="386"/>
      <c r="L55" s="386"/>
      <c r="M55" s="377"/>
      <c r="N55" s="378"/>
      <c r="O55" s="378"/>
    </row>
    <row r="56" spans="3:15" ht="24.75" customHeight="1" x14ac:dyDescent="0.2">
      <c r="C56" s="375"/>
      <c r="D56" s="377"/>
      <c r="E56" s="383" t="s">
        <v>831</v>
      </c>
      <c r="F56" s="516"/>
      <c r="G56" s="516"/>
      <c r="H56" s="517"/>
      <c r="I56" s="405"/>
      <c r="J56" s="384"/>
      <c r="K56" s="386"/>
      <c r="L56" s="386"/>
      <c r="M56" s="377"/>
      <c r="N56" s="378"/>
      <c r="O56" s="378"/>
    </row>
    <row r="57" spans="3:15" ht="24.75" customHeight="1" x14ac:dyDescent="0.2">
      <c r="C57" s="375"/>
      <c r="D57" s="377"/>
      <c r="E57" s="383" t="s">
        <v>832</v>
      </c>
      <c r="F57" s="516"/>
      <c r="G57" s="516"/>
      <c r="H57" s="517"/>
      <c r="I57" s="405"/>
      <c r="J57" s="384"/>
      <c r="K57" s="386"/>
      <c r="L57" s="386"/>
      <c r="M57" s="377"/>
      <c r="N57" s="378"/>
      <c r="O57" s="378"/>
    </row>
    <row r="58" spans="3:15" ht="24.75" customHeight="1" x14ac:dyDescent="0.2">
      <c r="C58" s="375"/>
      <c r="D58" s="377"/>
      <c r="E58" s="381" t="s">
        <v>833</v>
      </c>
      <c r="F58" s="515"/>
      <c r="G58" s="515"/>
      <c r="H58" s="389"/>
      <c r="I58" s="406"/>
      <c r="J58" s="388"/>
      <c r="K58" s="390"/>
      <c r="L58" s="390"/>
      <c r="M58" s="377"/>
      <c r="N58" s="378"/>
      <c r="O58" s="378"/>
    </row>
    <row r="59" spans="3:15" x14ac:dyDescent="0.2">
      <c r="C59" s="375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8"/>
      <c r="O59" s="378"/>
    </row>
    <row r="60" spans="3:15" x14ac:dyDescent="0.2">
      <c r="N60" s="378"/>
      <c r="O60" s="378"/>
    </row>
    <row r="61" spans="3:15" ht="23.4" x14ac:dyDescent="0.2">
      <c r="C61" s="375" t="s">
        <v>484</v>
      </c>
      <c r="D61" s="376" t="s">
        <v>842</v>
      </c>
      <c r="E61" s="377"/>
      <c r="F61" s="377"/>
      <c r="G61" s="377"/>
      <c r="H61" s="377"/>
      <c r="I61" s="377"/>
      <c r="J61" s="377"/>
      <c r="K61" s="377"/>
      <c r="L61" s="377"/>
      <c r="M61" s="377"/>
      <c r="N61" s="378"/>
      <c r="O61" s="378"/>
    </row>
    <row r="62" spans="3:15" ht="9.75" customHeight="1" x14ac:dyDescent="0.2">
      <c r="C62" s="375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8"/>
      <c r="O62" s="378"/>
    </row>
    <row r="63" spans="3:15" ht="26.25" customHeight="1" x14ac:dyDescent="0.2">
      <c r="C63" s="375"/>
      <c r="D63" s="377" t="s">
        <v>461</v>
      </c>
      <c r="E63" s="631"/>
      <c r="F63" s="632"/>
      <c r="G63" s="633"/>
      <c r="H63" s="377"/>
      <c r="I63" s="377"/>
      <c r="J63" s="377"/>
      <c r="K63" s="377"/>
      <c r="L63" s="377"/>
      <c r="M63" s="377"/>
      <c r="N63" s="378"/>
      <c r="O63" s="378"/>
    </row>
    <row r="64" spans="3:15" ht="9.75" customHeight="1" x14ac:dyDescent="0.2">
      <c r="C64" s="375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8"/>
      <c r="O64" s="378"/>
    </row>
    <row r="65" spans="3:15" ht="26.25" customHeight="1" x14ac:dyDescent="0.2">
      <c r="C65" s="375"/>
      <c r="D65" s="377" t="s">
        <v>825</v>
      </c>
      <c r="E65" s="631"/>
      <c r="F65" s="632"/>
      <c r="G65" s="633"/>
      <c r="H65" s="377"/>
      <c r="I65" s="377"/>
      <c r="J65" s="377"/>
      <c r="K65" s="377"/>
      <c r="L65" s="377"/>
      <c r="M65" s="377"/>
      <c r="N65" s="378"/>
      <c r="O65" s="378"/>
    </row>
    <row r="66" spans="3:15" ht="9.75" customHeight="1" x14ac:dyDescent="0.2">
      <c r="C66" s="375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8"/>
      <c r="O66" s="378"/>
    </row>
    <row r="67" spans="3:15" ht="26.25" customHeight="1" x14ac:dyDescent="0.2">
      <c r="C67" s="375"/>
      <c r="D67" s="377" t="s">
        <v>826</v>
      </c>
      <c r="E67" s="631"/>
      <c r="F67" s="632"/>
      <c r="G67" s="632"/>
      <c r="H67" s="632"/>
      <c r="I67" s="632"/>
      <c r="J67" s="632"/>
      <c r="K67" s="632"/>
      <c r="L67" s="633"/>
      <c r="M67" s="377"/>
      <c r="N67" s="378"/>
      <c r="O67" s="378"/>
    </row>
    <row r="68" spans="3:15" ht="9.75" customHeight="1" x14ac:dyDescent="0.2">
      <c r="C68" s="375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8"/>
      <c r="O68" s="378"/>
    </row>
    <row r="69" spans="3:15" ht="26.25" customHeight="1" x14ac:dyDescent="0.2">
      <c r="C69" s="375"/>
      <c r="D69" s="377" t="s">
        <v>463</v>
      </c>
      <c r="E69" s="631"/>
      <c r="F69" s="632"/>
      <c r="G69" s="633"/>
      <c r="H69" s="377"/>
      <c r="I69" s="377"/>
      <c r="J69" s="377"/>
      <c r="K69" s="377"/>
      <c r="L69" s="377"/>
      <c r="M69" s="377"/>
      <c r="N69" s="378"/>
      <c r="O69" s="378"/>
    </row>
    <row r="70" spans="3:15" x14ac:dyDescent="0.2">
      <c r="C70" s="375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8"/>
      <c r="O70" s="378"/>
    </row>
    <row r="71" spans="3:15" x14ac:dyDescent="0.2">
      <c r="C71" s="375"/>
      <c r="D71" s="377"/>
      <c r="E71" s="635" t="s">
        <v>807</v>
      </c>
      <c r="F71" s="636"/>
      <c r="G71" s="636"/>
      <c r="H71" s="637" t="s">
        <v>843</v>
      </c>
      <c r="I71" s="639" t="s">
        <v>912</v>
      </c>
      <c r="J71" s="640"/>
      <c r="K71" s="641"/>
      <c r="L71" s="642" t="s">
        <v>811</v>
      </c>
      <c r="M71" s="377"/>
      <c r="N71" s="378"/>
      <c r="O71" s="378"/>
    </row>
    <row r="72" spans="3:15" x14ac:dyDescent="0.2">
      <c r="C72" s="375"/>
      <c r="D72" s="377"/>
      <c r="E72" s="379"/>
      <c r="F72" s="380" t="s">
        <v>813</v>
      </c>
      <c r="G72" s="380" t="s">
        <v>814</v>
      </c>
      <c r="H72" s="638"/>
      <c r="I72" s="451" t="s">
        <v>913</v>
      </c>
      <c r="J72" s="382" t="s">
        <v>815</v>
      </c>
      <c r="K72" s="391" t="s">
        <v>816</v>
      </c>
      <c r="L72" s="643"/>
      <c r="M72" s="377"/>
      <c r="N72" s="378"/>
      <c r="O72" s="378"/>
    </row>
    <row r="73" spans="3:15" ht="24.75" customHeight="1" x14ac:dyDescent="0.2">
      <c r="C73" s="375"/>
      <c r="D73" s="377"/>
      <c r="E73" s="383" t="s">
        <v>828</v>
      </c>
      <c r="F73" s="516"/>
      <c r="G73" s="516"/>
      <c r="H73" s="517"/>
      <c r="I73" s="405"/>
      <c r="J73" s="384"/>
      <c r="K73" s="386"/>
      <c r="L73" s="387" t="s">
        <v>969</v>
      </c>
      <c r="M73" s="377"/>
      <c r="N73" s="378"/>
      <c r="O73" s="378"/>
    </row>
    <row r="74" spans="3:15" ht="24.75" customHeight="1" x14ac:dyDescent="0.2">
      <c r="C74" s="375"/>
      <c r="D74" s="377"/>
      <c r="E74" s="383" t="s">
        <v>844</v>
      </c>
      <c r="F74" s="516"/>
      <c r="G74" s="516"/>
      <c r="H74" s="517"/>
      <c r="I74" s="405"/>
      <c r="J74" s="384"/>
      <c r="K74" s="386"/>
      <c r="L74" s="387" t="s">
        <v>969</v>
      </c>
      <c r="M74" s="377"/>
      <c r="N74" s="378"/>
      <c r="O74" s="378"/>
    </row>
    <row r="75" spans="3:15" ht="24.75" customHeight="1" x14ac:dyDescent="0.2">
      <c r="C75" s="375"/>
      <c r="D75" s="377"/>
      <c r="E75" s="383" t="s">
        <v>829</v>
      </c>
      <c r="F75" s="516"/>
      <c r="G75" s="516"/>
      <c r="H75" s="517"/>
      <c r="I75" s="405"/>
      <c r="J75" s="384"/>
      <c r="K75" s="386"/>
      <c r="L75" s="386"/>
      <c r="M75" s="377"/>
      <c r="N75" s="378"/>
      <c r="O75" s="378"/>
    </row>
    <row r="76" spans="3:15" ht="24.75" customHeight="1" x14ac:dyDescent="0.2">
      <c r="C76" s="375"/>
      <c r="D76" s="377"/>
      <c r="E76" s="383" t="s">
        <v>830</v>
      </c>
      <c r="F76" s="516"/>
      <c r="G76" s="516"/>
      <c r="H76" s="517"/>
      <c r="I76" s="405"/>
      <c r="J76" s="384"/>
      <c r="K76" s="386"/>
      <c r="L76" s="386"/>
      <c r="M76" s="377"/>
      <c r="N76" s="378"/>
      <c r="O76" s="378"/>
    </row>
    <row r="77" spans="3:15" ht="24.75" customHeight="1" x14ac:dyDescent="0.2">
      <c r="C77" s="375"/>
      <c r="D77" s="377"/>
      <c r="E77" s="383" t="s">
        <v>831</v>
      </c>
      <c r="F77" s="516"/>
      <c r="G77" s="516"/>
      <c r="H77" s="517"/>
      <c r="I77" s="405"/>
      <c r="J77" s="384"/>
      <c r="K77" s="386"/>
      <c r="L77" s="386"/>
      <c r="M77" s="377"/>
      <c r="N77" s="378"/>
      <c r="O77" s="378"/>
    </row>
    <row r="78" spans="3:15" ht="24.75" customHeight="1" x14ac:dyDescent="0.2">
      <c r="C78" s="375"/>
      <c r="D78" s="377"/>
      <c r="E78" s="383" t="s">
        <v>832</v>
      </c>
      <c r="F78" s="516"/>
      <c r="G78" s="516"/>
      <c r="H78" s="517"/>
      <c r="I78" s="405"/>
      <c r="J78" s="384"/>
      <c r="K78" s="386"/>
      <c r="L78" s="386"/>
      <c r="M78" s="377"/>
      <c r="N78" s="378"/>
      <c r="O78" s="378"/>
    </row>
    <row r="79" spans="3:15" ht="24.75" customHeight="1" x14ac:dyDescent="0.2">
      <c r="C79" s="375"/>
      <c r="D79" s="377"/>
      <c r="E79" s="381" t="s">
        <v>833</v>
      </c>
      <c r="F79" s="388"/>
      <c r="G79" s="388"/>
      <c r="H79" s="389"/>
      <c r="I79" s="406"/>
      <c r="J79" s="388"/>
      <c r="K79" s="390"/>
      <c r="L79" s="390"/>
      <c r="M79" s="377"/>
      <c r="N79" s="378"/>
      <c r="O79" s="378"/>
    </row>
    <row r="80" spans="3:15" x14ac:dyDescent="0.2">
      <c r="C80" s="375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8"/>
      <c r="O80" s="378"/>
    </row>
    <row r="81" spans="3:15" x14ac:dyDescent="0.2">
      <c r="N81" s="378"/>
      <c r="O81" s="378"/>
    </row>
    <row r="82" spans="3:15" ht="23.4" x14ac:dyDescent="0.2">
      <c r="C82" s="375" t="s">
        <v>484</v>
      </c>
      <c r="D82" s="376" t="s">
        <v>845</v>
      </c>
      <c r="E82" s="377"/>
      <c r="F82" s="377"/>
      <c r="G82" s="377"/>
      <c r="H82" s="377"/>
      <c r="I82" s="377"/>
      <c r="J82" s="377"/>
      <c r="K82" s="377"/>
      <c r="L82" s="377"/>
      <c r="M82" s="377"/>
      <c r="N82" s="378"/>
      <c r="O82" s="378"/>
    </row>
    <row r="83" spans="3:15" ht="9.75" customHeight="1" x14ac:dyDescent="0.2">
      <c r="C83" s="375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8"/>
      <c r="O83" s="378"/>
    </row>
    <row r="84" spans="3:15" ht="26.25" customHeight="1" x14ac:dyDescent="0.2">
      <c r="C84" s="375"/>
      <c r="D84" s="377" t="s">
        <v>461</v>
      </c>
      <c r="E84" s="631"/>
      <c r="F84" s="632"/>
      <c r="G84" s="633"/>
      <c r="H84" s="377"/>
      <c r="I84" s="377"/>
      <c r="J84" s="377"/>
      <c r="K84" s="377"/>
      <c r="L84" s="377"/>
      <c r="M84" s="377"/>
      <c r="N84" s="378"/>
      <c r="O84" s="378"/>
    </row>
    <row r="85" spans="3:15" ht="9.75" customHeight="1" x14ac:dyDescent="0.2">
      <c r="C85" s="375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8"/>
      <c r="O85" s="378"/>
    </row>
    <row r="86" spans="3:15" ht="26.25" customHeight="1" x14ac:dyDescent="0.2">
      <c r="C86" s="375"/>
      <c r="D86" s="377" t="s">
        <v>825</v>
      </c>
      <c r="E86" s="631"/>
      <c r="F86" s="632"/>
      <c r="G86" s="633"/>
      <c r="H86" s="377"/>
      <c r="I86" s="377"/>
      <c r="J86" s="377"/>
      <c r="K86" s="377"/>
      <c r="L86" s="377"/>
      <c r="M86" s="377"/>
      <c r="N86" s="378"/>
      <c r="O86" s="378"/>
    </row>
    <row r="87" spans="3:15" ht="9.75" customHeight="1" x14ac:dyDescent="0.2">
      <c r="C87" s="375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8"/>
      <c r="O87" s="378"/>
    </row>
    <row r="88" spans="3:15" ht="26.25" customHeight="1" x14ac:dyDescent="0.2">
      <c r="C88" s="375"/>
      <c r="D88" s="377" t="s">
        <v>826</v>
      </c>
      <c r="E88" s="631"/>
      <c r="F88" s="632"/>
      <c r="G88" s="632"/>
      <c r="H88" s="632"/>
      <c r="I88" s="632"/>
      <c r="J88" s="632"/>
      <c r="K88" s="632"/>
      <c r="L88" s="633"/>
      <c r="M88" s="377"/>
      <c r="N88" s="378"/>
      <c r="O88" s="378"/>
    </row>
    <row r="89" spans="3:15" ht="9.75" customHeight="1" x14ac:dyDescent="0.2">
      <c r="C89" s="375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8"/>
      <c r="O89" s="378"/>
    </row>
    <row r="90" spans="3:15" ht="26.25" customHeight="1" x14ac:dyDescent="0.2">
      <c r="C90" s="375"/>
      <c r="D90" s="377" t="s">
        <v>463</v>
      </c>
      <c r="E90" s="631"/>
      <c r="F90" s="632"/>
      <c r="G90" s="633"/>
      <c r="H90" s="377"/>
      <c r="I90" s="377"/>
      <c r="J90" s="377"/>
      <c r="K90" s="377"/>
      <c r="L90" s="377"/>
      <c r="M90" s="377"/>
      <c r="N90" s="378"/>
      <c r="O90" s="378"/>
    </row>
    <row r="91" spans="3:15" x14ac:dyDescent="0.2">
      <c r="C91" s="375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8"/>
      <c r="O91" s="378"/>
    </row>
    <row r="92" spans="3:15" x14ac:dyDescent="0.2">
      <c r="C92" s="375"/>
      <c r="D92" s="377"/>
      <c r="E92" s="635" t="s">
        <v>807</v>
      </c>
      <c r="F92" s="636"/>
      <c r="G92" s="636"/>
      <c r="H92" s="637" t="s">
        <v>846</v>
      </c>
      <c r="I92" s="639" t="s">
        <v>912</v>
      </c>
      <c r="J92" s="640"/>
      <c r="K92" s="641"/>
      <c r="L92" s="642" t="s">
        <v>811</v>
      </c>
      <c r="M92" s="377"/>
      <c r="N92" s="378"/>
      <c r="O92" s="378"/>
    </row>
    <row r="93" spans="3:15" x14ac:dyDescent="0.2">
      <c r="C93" s="375"/>
      <c r="D93" s="377"/>
      <c r="E93" s="379"/>
      <c r="F93" s="380" t="s">
        <v>813</v>
      </c>
      <c r="G93" s="380" t="s">
        <v>814</v>
      </c>
      <c r="H93" s="638"/>
      <c r="I93" s="451" t="s">
        <v>913</v>
      </c>
      <c r="J93" s="382" t="s">
        <v>815</v>
      </c>
      <c r="K93" s="391" t="s">
        <v>816</v>
      </c>
      <c r="L93" s="643"/>
      <c r="M93" s="377"/>
      <c r="N93" s="378"/>
      <c r="O93" s="378"/>
    </row>
    <row r="94" spans="3:15" ht="24.75" customHeight="1" x14ac:dyDescent="0.2">
      <c r="C94" s="375"/>
      <c r="D94" s="377"/>
      <c r="E94" s="383" t="s">
        <v>828</v>
      </c>
      <c r="F94" s="516"/>
      <c r="G94" s="516"/>
      <c r="H94" s="517"/>
      <c r="I94" s="405"/>
      <c r="J94" s="384"/>
      <c r="K94" s="386"/>
      <c r="L94" s="387" t="s">
        <v>969</v>
      </c>
      <c r="M94" s="377"/>
      <c r="N94" s="378"/>
      <c r="O94" s="378"/>
    </row>
    <row r="95" spans="3:15" ht="24.75" customHeight="1" x14ac:dyDescent="0.2">
      <c r="C95" s="375"/>
      <c r="D95" s="377"/>
      <c r="E95" s="383" t="s">
        <v>847</v>
      </c>
      <c r="F95" s="384"/>
      <c r="G95" s="384"/>
      <c r="H95" s="385"/>
      <c r="I95" s="405"/>
      <c r="J95" s="384"/>
      <c r="K95" s="386"/>
      <c r="L95" s="387" t="s">
        <v>969</v>
      </c>
      <c r="M95" s="377"/>
      <c r="N95" s="378"/>
      <c r="O95" s="378"/>
    </row>
    <row r="96" spans="3:15" ht="24.75" customHeight="1" x14ac:dyDescent="0.2">
      <c r="C96" s="375"/>
      <c r="D96" s="377"/>
      <c r="E96" s="383" t="s">
        <v>829</v>
      </c>
      <c r="F96" s="516"/>
      <c r="G96" s="516"/>
      <c r="H96" s="517"/>
      <c r="I96" s="405"/>
      <c r="J96" s="384"/>
      <c r="K96" s="386"/>
      <c r="L96" s="386"/>
      <c r="M96" s="377"/>
      <c r="N96" s="378"/>
      <c r="O96" s="378"/>
    </row>
    <row r="97" spans="3:15" ht="24.75" customHeight="1" x14ac:dyDescent="0.2">
      <c r="C97" s="375"/>
      <c r="D97" s="377"/>
      <c r="E97" s="383" t="s">
        <v>830</v>
      </c>
      <c r="F97" s="516"/>
      <c r="G97" s="516"/>
      <c r="H97" s="517"/>
      <c r="I97" s="405"/>
      <c r="J97" s="384"/>
      <c r="K97" s="386"/>
      <c r="L97" s="386"/>
      <c r="M97" s="377"/>
      <c r="N97" s="378"/>
      <c r="O97" s="378"/>
    </row>
    <row r="98" spans="3:15" ht="24.75" customHeight="1" x14ac:dyDescent="0.2">
      <c r="C98" s="375"/>
      <c r="D98" s="377"/>
      <c r="E98" s="383" t="s">
        <v>831</v>
      </c>
      <c r="F98" s="516"/>
      <c r="G98" s="516"/>
      <c r="H98" s="517"/>
      <c r="I98" s="405"/>
      <c r="J98" s="384"/>
      <c r="K98" s="386"/>
      <c r="L98" s="386"/>
      <c r="M98" s="377"/>
      <c r="N98" s="378"/>
      <c r="O98" s="378"/>
    </row>
    <row r="99" spans="3:15" ht="24.75" customHeight="1" x14ac:dyDescent="0.2">
      <c r="C99" s="375"/>
      <c r="D99" s="377"/>
      <c r="E99" s="383" t="s">
        <v>832</v>
      </c>
      <c r="F99" s="384"/>
      <c r="G99" s="384"/>
      <c r="H99" s="385"/>
      <c r="I99" s="405"/>
      <c r="J99" s="384"/>
      <c r="K99" s="386"/>
      <c r="L99" s="386"/>
      <c r="M99" s="377"/>
      <c r="N99" s="378"/>
      <c r="O99" s="378"/>
    </row>
    <row r="100" spans="3:15" ht="24.75" customHeight="1" x14ac:dyDescent="0.2">
      <c r="C100" s="375"/>
      <c r="D100" s="377"/>
      <c r="E100" s="381" t="s">
        <v>833</v>
      </c>
      <c r="F100" s="388"/>
      <c r="G100" s="388"/>
      <c r="H100" s="389"/>
      <c r="I100" s="406"/>
      <c r="J100" s="388"/>
      <c r="K100" s="390"/>
      <c r="L100" s="390"/>
      <c r="M100" s="377"/>
      <c r="N100" s="378"/>
      <c r="O100" s="378"/>
    </row>
    <row r="101" spans="3:15" x14ac:dyDescent="0.2">
      <c r="C101" s="375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8"/>
      <c r="O101" s="378"/>
    </row>
    <row r="102" spans="3:15" x14ac:dyDescent="0.2">
      <c r="N102" s="378"/>
      <c r="O102" s="378"/>
    </row>
    <row r="103" spans="3:15" ht="23.4" x14ac:dyDescent="0.2">
      <c r="C103" s="375" t="s">
        <v>484</v>
      </c>
      <c r="D103" s="376" t="s">
        <v>848</v>
      </c>
      <c r="E103" s="377"/>
      <c r="F103" s="377"/>
      <c r="G103" s="377"/>
      <c r="H103" s="377"/>
      <c r="I103" s="377"/>
      <c r="J103" s="377"/>
      <c r="K103" s="377"/>
      <c r="L103" s="377"/>
      <c r="M103" s="377"/>
      <c r="N103" s="378"/>
      <c r="O103" s="378"/>
    </row>
    <row r="104" spans="3:15" ht="9.75" customHeight="1" x14ac:dyDescent="0.2">
      <c r="C104" s="375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8"/>
      <c r="O104" s="378"/>
    </row>
    <row r="105" spans="3:15" ht="26.25" customHeight="1" x14ac:dyDescent="0.2">
      <c r="C105" s="375"/>
      <c r="D105" s="377" t="s">
        <v>461</v>
      </c>
      <c r="E105" s="631"/>
      <c r="F105" s="632"/>
      <c r="G105" s="633"/>
      <c r="H105" s="377"/>
      <c r="I105" s="377"/>
      <c r="J105" s="377"/>
      <c r="K105" s="377"/>
      <c r="L105" s="377"/>
      <c r="M105" s="377"/>
      <c r="N105" s="378"/>
      <c r="O105" s="378"/>
    </row>
    <row r="106" spans="3:15" ht="9.75" customHeight="1" x14ac:dyDescent="0.2">
      <c r="C106" s="375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8"/>
      <c r="O106" s="378"/>
    </row>
    <row r="107" spans="3:15" ht="26.25" customHeight="1" x14ac:dyDescent="0.2">
      <c r="C107" s="375"/>
      <c r="D107" s="377" t="s">
        <v>825</v>
      </c>
      <c r="E107" s="631"/>
      <c r="F107" s="632"/>
      <c r="G107" s="633"/>
      <c r="H107" s="377"/>
      <c r="I107" s="377"/>
      <c r="J107" s="377"/>
      <c r="K107" s="377"/>
      <c r="L107" s="377"/>
      <c r="M107" s="377"/>
      <c r="N107" s="378"/>
      <c r="O107" s="378"/>
    </row>
    <row r="108" spans="3:15" ht="9.75" customHeight="1" x14ac:dyDescent="0.2">
      <c r="C108" s="375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8"/>
      <c r="O108" s="378"/>
    </row>
    <row r="109" spans="3:15" ht="26.25" customHeight="1" x14ac:dyDescent="0.2">
      <c r="C109" s="375"/>
      <c r="D109" s="377" t="s">
        <v>826</v>
      </c>
      <c r="E109" s="631"/>
      <c r="F109" s="632"/>
      <c r="G109" s="632"/>
      <c r="H109" s="632"/>
      <c r="I109" s="632"/>
      <c r="J109" s="632"/>
      <c r="K109" s="632"/>
      <c r="L109" s="633"/>
      <c r="M109" s="377"/>
      <c r="N109" s="378"/>
      <c r="O109" s="378"/>
    </row>
    <row r="110" spans="3:15" ht="9.75" customHeight="1" x14ac:dyDescent="0.2">
      <c r="C110" s="375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8"/>
      <c r="O110" s="378"/>
    </row>
    <row r="111" spans="3:15" ht="26.25" customHeight="1" x14ac:dyDescent="0.2">
      <c r="C111" s="375"/>
      <c r="D111" s="377" t="s">
        <v>463</v>
      </c>
      <c r="E111" s="631"/>
      <c r="F111" s="632"/>
      <c r="G111" s="633"/>
      <c r="H111" s="377"/>
      <c r="I111" s="377"/>
      <c r="J111" s="377"/>
      <c r="K111" s="377"/>
      <c r="L111" s="377"/>
      <c r="M111" s="377"/>
      <c r="N111" s="378"/>
      <c r="O111" s="378"/>
    </row>
    <row r="112" spans="3:15" x14ac:dyDescent="0.2">
      <c r="C112" s="375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8"/>
      <c r="O112" s="378"/>
    </row>
    <row r="113" spans="3:15" x14ac:dyDescent="0.2">
      <c r="C113" s="375"/>
      <c r="D113" s="377"/>
      <c r="E113" s="635" t="s">
        <v>807</v>
      </c>
      <c r="F113" s="636"/>
      <c r="G113" s="636"/>
      <c r="H113" s="637" t="s">
        <v>849</v>
      </c>
      <c r="I113" s="639" t="s">
        <v>912</v>
      </c>
      <c r="J113" s="640"/>
      <c r="K113" s="641"/>
      <c r="L113" s="642" t="s">
        <v>811</v>
      </c>
      <c r="M113" s="377"/>
      <c r="N113" s="378"/>
      <c r="O113" s="378"/>
    </row>
    <row r="114" spans="3:15" x14ac:dyDescent="0.2">
      <c r="C114" s="375"/>
      <c r="D114" s="377"/>
      <c r="E114" s="379"/>
      <c r="F114" s="380" t="s">
        <v>813</v>
      </c>
      <c r="G114" s="380" t="s">
        <v>814</v>
      </c>
      <c r="H114" s="638"/>
      <c r="I114" s="451" t="s">
        <v>913</v>
      </c>
      <c r="J114" s="382" t="s">
        <v>815</v>
      </c>
      <c r="K114" s="391" t="s">
        <v>816</v>
      </c>
      <c r="L114" s="643"/>
      <c r="M114" s="377"/>
      <c r="N114" s="378"/>
      <c r="O114" s="378"/>
    </row>
    <row r="115" spans="3:15" ht="24.75" customHeight="1" x14ac:dyDescent="0.2">
      <c r="C115" s="375"/>
      <c r="D115" s="377"/>
      <c r="E115" s="383" t="s">
        <v>828</v>
      </c>
      <c r="F115" s="516"/>
      <c r="G115" s="516"/>
      <c r="H115" s="517"/>
      <c r="I115" s="405"/>
      <c r="J115" s="384"/>
      <c r="K115" s="386"/>
      <c r="L115" s="387" t="s">
        <v>969</v>
      </c>
      <c r="M115" s="377"/>
      <c r="N115" s="378"/>
      <c r="O115" s="378"/>
    </row>
    <row r="116" spans="3:15" ht="24.75" customHeight="1" x14ac:dyDescent="0.2">
      <c r="C116" s="375"/>
      <c r="D116" s="377"/>
      <c r="E116" s="383" t="s">
        <v>847</v>
      </c>
      <c r="F116" s="384"/>
      <c r="G116" s="384"/>
      <c r="H116" s="385"/>
      <c r="I116" s="405"/>
      <c r="J116" s="384"/>
      <c r="K116" s="386"/>
      <c r="L116" s="387" t="s">
        <v>969</v>
      </c>
      <c r="M116" s="377"/>
      <c r="N116" s="378"/>
      <c r="O116" s="378"/>
    </row>
    <row r="117" spans="3:15" ht="24.75" customHeight="1" x14ac:dyDescent="0.2">
      <c r="C117" s="375"/>
      <c r="D117" s="377"/>
      <c r="E117" s="383" t="s">
        <v>829</v>
      </c>
      <c r="F117" s="516"/>
      <c r="G117" s="516"/>
      <c r="H117" s="517"/>
      <c r="I117" s="405"/>
      <c r="J117" s="384"/>
      <c r="K117" s="386"/>
      <c r="L117" s="386"/>
      <c r="M117" s="377"/>
      <c r="N117" s="378"/>
      <c r="O117" s="378"/>
    </row>
    <row r="118" spans="3:15" ht="24.75" customHeight="1" x14ac:dyDescent="0.2">
      <c r="C118" s="375"/>
      <c r="D118" s="377"/>
      <c r="E118" s="383" t="s">
        <v>830</v>
      </c>
      <c r="F118" s="516"/>
      <c r="G118" s="516"/>
      <c r="H118" s="517"/>
      <c r="I118" s="405"/>
      <c r="J118" s="384"/>
      <c r="K118" s="386"/>
      <c r="L118" s="386"/>
      <c r="M118" s="377"/>
      <c r="N118" s="378"/>
      <c r="O118" s="378"/>
    </row>
    <row r="119" spans="3:15" ht="24.75" customHeight="1" x14ac:dyDescent="0.2">
      <c r="C119" s="375"/>
      <c r="D119" s="377"/>
      <c r="E119" s="383" t="s">
        <v>831</v>
      </c>
      <c r="F119" s="516"/>
      <c r="G119" s="516"/>
      <c r="H119" s="517"/>
      <c r="I119" s="405"/>
      <c r="J119" s="384"/>
      <c r="K119" s="386"/>
      <c r="L119" s="386"/>
      <c r="M119" s="377"/>
      <c r="N119" s="378"/>
      <c r="O119" s="378"/>
    </row>
    <row r="120" spans="3:15" ht="24.75" customHeight="1" x14ac:dyDescent="0.2">
      <c r="C120" s="375"/>
      <c r="D120" s="377"/>
      <c r="E120" s="383" t="s">
        <v>832</v>
      </c>
      <c r="F120" s="516"/>
      <c r="G120" s="516"/>
      <c r="H120" s="517"/>
      <c r="I120" s="405"/>
      <c r="J120" s="384"/>
      <c r="K120" s="386"/>
      <c r="L120" s="386"/>
      <c r="M120" s="377"/>
      <c r="N120" s="378"/>
      <c r="O120" s="378"/>
    </row>
    <row r="121" spans="3:15" ht="24.75" customHeight="1" x14ac:dyDescent="0.2">
      <c r="C121" s="375"/>
      <c r="D121" s="377"/>
      <c r="E121" s="381" t="s">
        <v>833</v>
      </c>
      <c r="F121" s="388"/>
      <c r="G121" s="388"/>
      <c r="H121" s="389"/>
      <c r="I121" s="406"/>
      <c r="J121" s="388"/>
      <c r="K121" s="390"/>
      <c r="L121" s="390"/>
      <c r="M121" s="377"/>
      <c r="N121" s="378"/>
      <c r="O121" s="378"/>
    </row>
    <row r="122" spans="3:15" x14ac:dyDescent="0.2">
      <c r="C122" s="375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8"/>
      <c r="O122" s="378"/>
    </row>
  </sheetData>
  <sheetProtection algorithmName="SHA-512" hashValue="KDNXGuaPZcQeSIA4d9gHT8ja3PRSS8CaRLgIQqa8bWlnDI7OwObA8mG7pxbi93JnAxahe+aX2ubIXuxpr4hVZQ==" saltValue="l4cq2seoNK9CxM68qRr+0Q==" spinCount="100000" sheet="1" objects="1" scenarios="1" selectLockedCells="1"/>
  <mergeCells count="60">
    <mergeCell ref="E105:G105"/>
    <mergeCell ref="E107:G107"/>
    <mergeCell ref="E109:L109"/>
    <mergeCell ref="E111:G111"/>
    <mergeCell ref="E113:G113"/>
    <mergeCell ref="H113:H114"/>
    <mergeCell ref="I113:K113"/>
    <mergeCell ref="L113:L114"/>
    <mergeCell ref="E84:G84"/>
    <mergeCell ref="E86:G86"/>
    <mergeCell ref="E88:L88"/>
    <mergeCell ref="E90:G90"/>
    <mergeCell ref="E92:G92"/>
    <mergeCell ref="H92:H93"/>
    <mergeCell ref="I92:K92"/>
    <mergeCell ref="L92:L93"/>
    <mergeCell ref="E63:G63"/>
    <mergeCell ref="E65:G65"/>
    <mergeCell ref="E67:L67"/>
    <mergeCell ref="E69:G69"/>
    <mergeCell ref="E71:G71"/>
    <mergeCell ref="H71:H72"/>
    <mergeCell ref="I71:K71"/>
    <mergeCell ref="L71:L72"/>
    <mergeCell ref="E46:L46"/>
    <mergeCell ref="E48:G48"/>
    <mergeCell ref="E50:G50"/>
    <mergeCell ref="H50:H51"/>
    <mergeCell ref="I50:K50"/>
    <mergeCell ref="L50:L51"/>
    <mergeCell ref="E44:G44"/>
    <mergeCell ref="Q10:T10"/>
    <mergeCell ref="W10:Z10"/>
    <mergeCell ref="AC10:AF10"/>
    <mergeCell ref="AI10:AL10"/>
    <mergeCell ref="Q11:T11"/>
    <mergeCell ref="W11:Z11"/>
    <mergeCell ref="AC11:AF11"/>
    <mergeCell ref="AI11:AL11"/>
    <mergeCell ref="P22:Q22"/>
    <mergeCell ref="V22:W22"/>
    <mergeCell ref="AB22:AC22"/>
    <mergeCell ref="AH22:AI22"/>
    <mergeCell ref="E42:G42"/>
    <mergeCell ref="Q8:T8"/>
    <mergeCell ref="W8:Z8"/>
    <mergeCell ref="AC8:AF8"/>
    <mergeCell ref="AI8:AL8"/>
    <mergeCell ref="Q9:T9"/>
    <mergeCell ref="W9:Z9"/>
    <mergeCell ref="AC9:AF9"/>
    <mergeCell ref="AI9:AL9"/>
    <mergeCell ref="P2:T2"/>
    <mergeCell ref="V2:Z2"/>
    <mergeCell ref="AB2:AF2"/>
    <mergeCell ref="AH2:AL2"/>
    <mergeCell ref="P4:T4"/>
    <mergeCell ref="V4:Z4"/>
    <mergeCell ref="AB4:AF4"/>
    <mergeCell ref="AH4:AL4"/>
  </mergeCells>
  <phoneticPr fontId="22"/>
  <conditionalFormatting sqref="AC8:AF11 AI8:AL11 W8:Z11 Q8:T11">
    <cfRule type="cellIs" dxfId="77" priority="30" operator="equal">
      <formula>0</formula>
    </cfRule>
  </conditionalFormatting>
  <conditionalFormatting sqref="Q14:R20 W14:X20 AC14:AD20 AI14:AJ20 T14:T20 Z14:Z20 AF14:AF20 AL14:AL20">
    <cfRule type="cellIs" dxfId="76" priority="29" operator="equal">
      <formula>0</formula>
    </cfRule>
  </conditionalFormatting>
  <conditionalFormatting sqref="S14:S20">
    <cfRule type="cellIs" dxfId="75" priority="24" operator="equal">
      <formula>0</formula>
    </cfRule>
  </conditionalFormatting>
  <conditionalFormatting sqref="S14:S20">
    <cfRule type="cellIs" dxfId="74" priority="23" operator="equal">
      <formula>"...."</formula>
    </cfRule>
  </conditionalFormatting>
  <conditionalFormatting sqref="S14:S20">
    <cfRule type="cellIs" dxfId="73" priority="22" operator="equal">
      <formula>"...."</formula>
    </cfRule>
  </conditionalFormatting>
  <conditionalFormatting sqref="S14:S20">
    <cfRule type="cellIs" dxfId="72" priority="21" operator="equal">
      <formula>"...."</formula>
    </cfRule>
  </conditionalFormatting>
  <conditionalFormatting sqref="S14:S20">
    <cfRule type="cellIs" dxfId="71" priority="19" operator="equal">
      <formula>"..."</formula>
    </cfRule>
    <cfRule type="cellIs" dxfId="70" priority="20" operator="equal">
      <formula>"...."</formula>
    </cfRule>
  </conditionalFormatting>
  <conditionalFormatting sqref="Y14:Y20">
    <cfRule type="cellIs" dxfId="69" priority="18" operator="equal">
      <formula>0</formula>
    </cfRule>
  </conditionalFormatting>
  <conditionalFormatting sqref="Y14:Y20">
    <cfRule type="cellIs" dxfId="68" priority="17" operator="equal">
      <formula>"...."</formula>
    </cfRule>
  </conditionalFormatting>
  <conditionalFormatting sqref="Y14:Y20">
    <cfRule type="cellIs" dxfId="67" priority="16" operator="equal">
      <formula>"...."</formula>
    </cfRule>
  </conditionalFormatting>
  <conditionalFormatting sqref="Y14:Y20">
    <cfRule type="cellIs" dxfId="66" priority="15" operator="equal">
      <formula>"...."</formula>
    </cfRule>
  </conditionalFormatting>
  <conditionalFormatting sqref="Y14:Y20">
    <cfRule type="cellIs" dxfId="65" priority="13" operator="equal">
      <formula>"..."</formula>
    </cfRule>
    <cfRule type="cellIs" dxfId="64" priority="14" operator="equal">
      <formula>"...."</formula>
    </cfRule>
  </conditionalFormatting>
  <conditionalFormatting sqref="AE14:AE20">
    <cfRule type="cellIs" dxfId="63" priority="12" operator="equal">
      <formula>0</formula>
    </cfRule>
  </conditionalFormatting>
  <conditionalFormatting sqref="AE14:AE20">
    <cfRule type="cellIs" dxfId="62" priority="11" operator="equal">
      <formula>"...."</formula>
    </cfRule>
  </conditionalFormatting>
  <conditionalFormatting sqref="AE14:AE20">
    <cfRule type="cellIs" dxfId="61" priority="10" operator="equal">
      <formula>"...."</formula>
    </cfRule>
  </conditionalFormatting>
  <conditionalFormatting sqref="AE14:AE20">
    <cfRule type="cellIs" dxfId="60" priority="9" operator="equal">
      <formula>"...."</formula>
    </cfRule>
  </conditionalFormatting>
  <conditionalFormatting sqref="AE14:AE20">
    <cfRule type="cellIs" dxfId="59" priority="7" operator="equal">
      <formula>"..."</formula>
    </cfRule>
    <cfRule type="cellIs" dxfId="58" priority="8" operator="equal">
      <formula>"...."</formula>
    </cfRule>
  </conditionalFormatting>
  <conditionalFormatting sqref="AK14:AK20">
    <cfRule type="cellIs" dxfId="57" priority="6" operator="equal">
      <formula>0</formula>
    </cfRule>
  </conditionalFormatting>
  <conditionalFormatting sqref="AK14:AK20">
    <cfRule type="cellIs" dxfId="56" priority="5" operator="equal">
      <formula>"...."</formula>
    </cfRule>
  </conditionalFormatting>
  <conditionalFormatting sqref="AK14:AK20">
    <cfRule type="cellIs" dxfId="55" priority="4" operator="equal">
      <formula>"...."</formula>
    </cfRule>
  </conditionalFormatting>
  <conditionalFormatting sqref="AK14:AK20">
    <cfRule type="cellIs" dxfId="54" priority="3" operator="equal">
      <formula>"...."</formula>
    </cfRule>
  </conditionalFormatting>
  <conditionalFormatting sqref="AK14:AK20">
    <cfRule type="cellIs" dxfId="53" priority="1" operator="equal">
      <formula>"..."</formula>
    </cfRule>
    <cfRule type="cellIs" dxfId="52" priority="2" operator="equal">
      <formula>"...."</formula>
    </cfRule>
  </conditionalFormatting>
  <dataValidations count="4">
    <dataValidation imeMode="on" allowBlank="1" showInputMessage="1" showErrorMessage="1" sqref="F52:H58 F73:H79 F94:H100 F115:H121 E109:L109 E107:G107 E105:G105 E88:L88 E86:G86 E84:G84 E67:L67 E65:G65 E63:G63 E46:L46 E44:G44 E42:G42"/>
    <dataValidation imeMode="off" allowBlank="1" showInputMessage="1" showErrorMessage="1" sqref="L52:L53 L94:L95 L73:L74 J52:K58 J73:K79 J94:K100 J115:K121 L115:L116"/>
    <dataValidation type="whole" imeMode="off" operator="greaterThan" allowBlank="1" showInputMessage="1" showErrorMessage="1" errorTitle="西暦で入力してください" error="西暦で生年月日を入力してください。_x000a_西暦は、西暦確認のタブで確認をお願いします。" sqref="I52:I58 I73:I79 I94:I100 I115:I121">
      <formula1>1900</formula1>
    </dataValidation>
    <dataValidation imeMode="off" allowBlank="1" showInputMessage="1" showErrorMessage="1" prompt="幼稚園の場合は　幼　と入力してください。" sqref="L117:L121 L96:L100 L75:L79 L54:L5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180" r:id="rId1"/>
  <headerFooter>
    <oddHeader>&amp;L（様式３　男）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L122"/>
  <sheetViews>
    <sheetView showGridLines="0" showRowColHeaders="0" topLeftCell="B39" zoomScale="85" zoomScaleNormal="85" workbookViewId="0">
      <pane xSplit="1" ySplit="1" topLeftCell="C61" activePane="bottomRight" state="frozen"/>
      <selection activeCell="B39" sqref="B39"/>
      <selection pane="topRight" activeCell="C39" sqref="C39"/>
      <selection pane="bottomLeft" activeCell="B40" sqref="B40"/>
      <selection pane="bottomRight" activeCell="E42" sqref="E42:G42"/>
    </sheetView>
  </sheetViews>
  <sheetFormatPr defaultColWidth="8.88671875" defaultRowHeight="21" x14ac:dyDescent="0.2"/>
  <cols>
    <col min="1" max="1" width="1.44140625" style="343" customWidth="1"/>
    <col min="2" max="2" width="1" style="343" customWidth="1"/>
    <col min="3" max="3" width="7.77734375" style="345" bestFit="1" customWidth="1"/>
    <col min="4" max="4" width="12.109375" style="343" customWidth="1"/>
    <col min="5" max="5" width="11.6640625" style="343" bestFit="1" customWidth="1"/>
    <col min="6" max="7" width="8.88671875" style="343"/>
    <col min="8" max="8" width="23.44140625" style="343" customWidth="1"/>
    <col min="9" max="9" width="7.33203125" style="343" customWidth="1"/>
    <col min="10" max="11" width="4.6640625" style="343" customWidth="1"/>
    <col min="12" max="15" width="8.88671875" style="343"/>
    <col min="16" max="16" width="13.44140625" style="343" customWidth="1"/>
    <col min="17" max="17" width="21.77734375" style="343" customWidth="1"/>
    <col min="18" max="18" width="22.77734375" style="343" customWidth="1"/>
    <col min="19" max="19" width="17.6640625" style="343" customWidth="1"/>
    <col min="20" max="21" width="8.88671875" style="343"/>
    <col min="22" max="22" width="13.44140625" style="343" customWidth="1"/>
    <col min="23" max="23" width="21.77734375" style="343" customWidth="1"/>
    <col min="24" max="24" width="22.77734375" style="343" customWidth="1"/>
    <col min="25" max="25" width="17.6640625" style="343" customWidth="1"/>
    <col min="26" max="27" width="8.88671875" style="343"/>
    <col min="28" max="28" width="13.44140625" style="343" customWidth="1"/>
    <col min="29" max="29" width="21.77734375" style="343" customWidth="1"/>
    <col min="30" max="30" width="22.77734375" style="343" customWidth="1"/>
    <col min="31" max="31" width="17.6640625" style="343" customWidth="1"/>
    <col min="32" max="33" width="8.88671875" style="343"/>
    <col min="34" max="34" width="13.44140625" style="343" customWidth="1"/>
    <col min="35" max="35" width="21.77734375" style="343" customWidth="1"/>
    <col min="36" max="36" width="22.77734375" style="343" customWidth="1"/>
    <col min="37" max="37" width="17.6640625" style="343" customWidth="1"/>
    <col min="38" max="16384" width="8.88671875" style="343"/>
  </cols>
  <sheetData>
    <row r="2" spans="13:38" x14ac:dyDescent="0.2">
      <c r="P2" s="627" t="str">
        <f>"第"&amp;設定!L4+2&amp;"回　全国ホープス南日本ブロック大会"</f>
        <v>第32回　全国ホープス南日本ブロック大会</v>
      </c>
      <c r="Q2" s="627"/>
      <c r="R2" s="627"/>
      <c r="S2" s="627"/>
      <c r="T2" s="627"/>
      <c r="U2" s="344"/>
      <c r="V2" s="627" t="str">
        <f>P2</f>
        <v>第32回　全国ホープス南日本ブロック大会</v>
      </c>
      <c r="W2" s="627"/>
      <c r="X2" s="627"/>
      <c r="Y2" s="627"/>
      <c r="Z2" s="627"/>
      <c r="AB2" s="627" t="str">
        <f>V2</f>
        <v>第32回　全国ホープス南日本ブロック大会</v>
      </c>
      <c r="AC2" s="627"/>
      <c r="AD2" s="627"/>
      <c r="AE2" s="627"/>
      <c r="AF2" s="627"/>
      <c r="AH2" s="627" t="str">
        <f>AB2</f>
        <v>第32回　全国ホープス南日本ブロック大会</v>
      </c>
      <c r="AI2" s="627"/>
      <c r="AJ2" s="627"/>
      <c r="AK2" s="627"/>
      <c r="AL2" s="627"/>
    </row>
    <row r="3" spans="13:38" x14ac:dyDescent="0.2">
      <c r="P3" s="345"/>
      <c r="V3" s="345"/>
      <c r="AB3" s="345"/>
      <c r="AH3" s="345"/>
    </row>
    <row r="4" spans="13:38" x14ac:dyDescent="0.2">
      <c r="P4" s="628" t="str">
        <f>"第"&amp;設定!L4-7&amp;"回　全九州卓球選手権大会（小学生の部）"&amp;"参加申込書"</f>
        <v>第23回　全九州卓球選手権大会（小学生の部）参加申込書</v>
      </c>
      <c r="Q4" s="628"/>
      <c r="R4" s="628"/>
      <c r="S4" s="628"/>
      <c r="T4" s="628"/>
      <c r="U4" s="344"/>
      <c r="V4" s="628" t="str">
        <f>P4</f>
        <v>第23回　全九州卓球選手権大会（小学生の部）参加申込書</v>
      </c>
      <c r="W4" s="628"/>
      <c r="X4" s="628"/>
      <c r="Y4" s="628"/>
      <c r="Z4" s="628"/>
      <c r="AB4" s="628" t="str">
        <f>V4</f>
        <v>第23回　全九州卓球選手権大会（小学生の部）参加申込書</v>
      </c>
      <c r="AC4" s="628"/>
      <c r="AD4" s="628"/>
      <c r="AE4" s="628"/>
      <c r="AF4" s="628"/>
      <c r="AH4" s="628" t="str">
        <f>AB4</f>
        <v>第23回　全九州卓球選手権大会（小学生の部）参加申込書</v>
      </c>
      <c r="AI4" s="628"/>
      <c r="AJ4" s="628"/>
      <c r="AK4" s="628"/>
      <c r="AL4" s="628"/>
    </row>
    <row r="5" spans="13:38" x14ac:dyDescent="0.2">
      <c r="M5" s="345"/>
      <c r="N5" s="345"/>
      <c r="O5" s="345"/>
    </row>
    <row r="6" spans="13:38" ht="35.25" customHeight="1" x14ac:dyDescent="0.2">
      <c r="P6" s="346" t="s">
        <v>865</v>
      </c>
      <c r="Q6" s="347" t="str">
        <f>県名&amp;"県　１位"</f>
        <v>県　１位</v>
      </c>
      <c r="V6" s="346" t="s">
        <v>851</v>
      </c>
      <c r="W6" s="347" t="str">
        <f>県名&amp;"県　２位"</f>
        <v>県　２位</v>
      </c>
      <c r="AB6" s="346" t="s">
        <v>866</v>
      </c>
      <c r="AC6" s="347" t="str">
        <f>県名&amp;"県　３位"</f>
        <v>県　３位</v>
      </c>
      <c r="AH6" s="346" t="s">
        <v>866</v>
      </c>
      <c r="AI6" s="347" t="str">
        <f>県名&amp;"県　４位"</f>
        <v>県　４位</v>
      </c>
    </row>
    <row r="7" spans="13:38" x14ac:dyDescent="0.2">
      <c r="M7" s="345"/>
      <c r="N7" s="345"/>
      <c r="O7" s="345"/>
    </row>
    <row r="8" spans="13:38" ht="31.5" customHeight="1" x14ac:dyDescent="0.2">
      <c r="M8" s="345"/>
      <c r="N8" s="345"/>
      <c r="O8" s="345"/>
      <c r="P8" s="348" t="s">
        <v>461</v>
      </c>
      <c r="Q8" s="629">
        <f>E42</f>
        <v>0</v>
      </c>
      <c r="R8" s="629"/>
      <c r="S8" s="629"/>
      <c r="T8" s="629"/>
      <c r="V8" s="348" t="s">
        <v>461</v>
      </c>
      <c r="W8" s="629">
        <f>E63</f>
        <v>0</v>
      </c>
      <c r="X8" s="629"/>
      <c r="Y8" s="629"/>
      <c r="Z8" s="629"/>
      <c r="AB8" s="348" t="s">
        <v>461</v>
      </c>
      <c r="AC8" s="629">
        <f>E84</f>
        <v>0</v>
      </c>
      <c r="AD8" s="629"/>
      <c r="AE8" s="629"/>
      <c r="AF8" s="629"/>
      <c r="AH8" s="348" t="s">
        <v>461</v>
      </c>
      <c r="AI8" s="629">
        <f>E105</f>
        <v>0</v>
      </c>
      <c r="AJ8" s="629"/>
      <c r="AK8" s="629"/>
      <c r="AL8" s="629"/>
    </row>
    <row r="9" spans="13:38" ht="31.5" customHeight="1" x14ac:dyDescent="0.2">
      <c r="M9" s="345"/>
      <c r="N9" s="345"/>
      <c r="O9" s="345"/>
      <c r="P9" s="348" t="s">
        <v>825</v>
      </c>
      <c r="Q9" s="630">
        <f>E44</f>
        <v>0</v>
      </c>
      <c r="R9" s="630"/>
      <c r="S9" s="630"/>
      <c r="T9" s="630"/>
      <c r="V9" s="348" t="s">
        <v>825</v>
      </c>
      <c r="W9" s="630">
        <f>E65</f>
        <v>0</v>
      </c>
      <c r="X9" s="630"/>
      <c r="Y9" s="630"/>
      <c r="Z9" s="630"/>
      <c r="AB9" s="348" t="s">
        <v>825</v>
      </c>
      <c r="AC9" s="630">
        <f>E86</f>
        <v>0</v>
      </c>
      <c r="AD9" s="630"/>
      <c r="AE9" s="630"/>
      <c r="AF9" s="630"/>
      <c r="AH9" s="348" t="s">
        <v>825</v>
      </c>
      <c r="AI9" s="630">
        <f>E107</f>
        <v>0</v>
      </c>
      <c r="AJ9" s="630"/>
      <c r="AK9" s="630"/>
      <c r="AL9" s="630"/>
    </row>
    <row r="10" spans="13:38" ht="31.5" customHeight="1" x14ac:dyDescent="0.2">
      <c r="M10" s="345"/>
      <c r="N10" s="345"/>
      <c r="O10" s="345"/>
      <c r="P10" s="348" t="s">
        <v>826</v>
      </c>
      <c r="Q10" s="630">
        <f>E46</f>
        <v>0</v>
      </c>
      <c r="R10" s="630"/>
      <c r="S10" s="630"/>
      <c r="T10" s="630"/>
      <c r="V10" s="348" t="s">
        <v>826</v>
      </c>
      <c r="W10" s="630">
        <f>E67</f>
        <v>0</v>
      </c>
      <c r="X10" s="630"/>
      <c r="Y10" s="630"/>
      <c r="Z10" s="630"/>
      <c r="AB10" s="348" t="s">
        <v>826</v>
      </c>
      <c r="AC10" s="630">
        <f>E88</f>
        <v>0</v>
      </c>
      <c r="AD10" s="630"/>
      <c r="AE10" s="630"/>
      <c r="AF10" s="630"/>
      <c r="AH10" s="348" t="s">
        <v>826</v>
      </c>
      <c r="AI10" s="630">
        <f>E109</f>
        <v>0</v>
      </c>
      <c r="AJ10" s="630"/>
      <c r="AK10" s="630"/>
      <c r="AL10" s="630"/>
    </row>
    <row r="11" spans="13:38" ht="31.5" customHeight="1" x14ac:dyDescent="0.2">
      <c r="M11" s="345"/>
      <c r="N11" s="345"/>
      <c r="O11" s="345"/>
      <c r="P11" s="348" t="s">
        <v>463</v>
      </c>
      <c r="Q11" s="630">
        <f>E48</f>
        <v>0</v>
      </c>
      <c r="R11" s="630"/>
      <c r="S11" s="630"/>
      <c r="T11" s="630"/>
      <c r="V11" s="348" t="s">
        <v>463</v>
      </c>
      <c r="W11" s="630">
        <f>E69</f>
        <v>0</v>
      </c>
      <c r="X11" s="630"/>
      <c r="Y11" s="630"/>
      <c r="Z11" s="630"/>
      <c r="AB11" s="348" t="s">
        <v>463</v>
      </c>
      <c r="AC11" s="630">
        <f>E90</f>
        <v>0</v>
      </c>
      <c r="AD11" s="630"/>
      <c r="AE11" s="630"/>
      <c r="AF11" s="630"/>
      <c r="AH11" s="348" t="s">
        <v>463</v>
      </c>
      <c r="AI11" s="630">
        <f>E111</f>
        <v>0</v>
      </c>
      <c r="AJ11" s="630"/>
      <c r="AK11" s="630"/>
      <c r="AL11" s="630"/>
    </row>
    <row r="13" spans="13:38" x14ac:dyDescent="0.2">
      <c r="P13" s="349"/>
      <c r="Q13" s="350" t="s">
        <v>807</v>
      </c>
      <c r="R13" s="350" t="s">
        <v>827</v>
      </c>
      <c r="S13" s="350" t="s">
        <v>456</v>
      </c>
      <c r="T13" s="351" t="s">
        <v>811</v>
      </c>
      <c r="V13" s="349"/>
      <c r="W13" s="350" t="s">
        <v>807</v>
      </c>
      <c r="X13" s="350" t="s">
        <v>827</v>
      </c>
      <c r="Y13" s="350" t="s">
        <v>456</v>
      </c>
      <c r="Z13" s="351" t="s">
        <v>811</v>
      </c>
      <c r="AB13" s="349"/>
      <c r="AC13" s="350" t="s">
        <v>807</v>
      </c>
      <c r="AD13" s="350" t="s">
        <v>827</v>
      </c>
      <c r="AE13" s="350" t="s">
        <v>456</v>
      </c>
      <c r="AF13" s="351" t="s">
        <v>811</v>
      </c>
      <c r="AH13" s="349"/>
      <c r="AI13" s="350" t="s">
        <v>807</v>
      </c>
      <c r="AJ13" s="350" t="s">
        <v>827</v>
      </c>
      <c r="AK13" s="350" t="s">
        <v>456</v>
      </c>
      <c r="AL13" s="351" t="s">
        <v>811</v>
      </c>
    </row>
    <row r="14" spans="13:38" ht="31.5" customHeight="1" x14ac:dyDescent="0.2">
      <c r="P14" s="352" t="s">
        <v>828</v>
      </c>
      <c r="Q14" s="353" t="str">
        <f t="shared" ref="Q14:Q20" si="0">VLOOKUP(P14,女子１位,2,FALSE)&amp;"　"&amp;VLOOKUP(P14,女子１位,3,FALSE)</f>
        <v>　</v>
      </c>
      <c r="R14" s="354">
        <f t="shared" ref="R14:R20" si="1">VLOOKUP(P14,女子１位,4,FALSE)</f>
        <v>0</v>
      </c>
      <c r="S14" s="355" t="str">
        <f t="shared" ref="S14:S20" si="2">VLOOKUP(P14,女子１位,5,FALSE)&amp;"."&amp;VLOOKUP(P14,女子１位,6,FALSE)&amp;"."&amp;VLOOKUP(P14,女子１位,7,FALSE)&amp;"."</f>
        <v>...</v>
      </c>
      <c r="T14" s="356" t="str">
        <f t="shared" ref="T14:T20" si="3">VLOOKUP(P14,女子１位,8,FALSE)</f>
        <v>-</v>
      </c>
      <c r="V14" s="352" t="s">
        <v>828</v>
      </c>
      <c r="W14" s="353" t="str">
        <f t="shared" ref="W14:W20" si="4">VLOOKUP(V14,女子２位,2,FALSE)&amp;"　"&amp;VLOOKUP(V14,女子２位,3,FALSE)</f>
        <v>　</v>
      </c>
      <c r="X14" s="354">
        <f t="shared" ref="X14:X20" si="5">VLOOKUP(V14,女子２位,4,FALSE)</f>
        <v>0</v>
      </c>
      <c r="Y14" s="355" t="str">
        <f t="shared" ref="Y14:Y20" si="6">VLOOKUP(V14,女子２位,5,FALSE)&amp;"."&amp;VLOOKUP(V14,女子２位,6,FALSE)&amp;"."&amp;VLOOKUP(V14,女子２位,7,FALSE)&amp;"."</f>
        <v>...</v>
      </c>
      <c r="Z14" s="356" t="str">
        <f t="shared" ref="Z14:Z20" si="7">VLOOKUP(V14,女子２位,8,FALSE)</f>
        <v>-</v>
      </c>
      <c r="AB14" s="352" t="s">
        <v>828</v>
      </c>
      <c r="AC14" s="353" t="str">
        <f t="shared" ref="AC14:AC20" si="8">VLOOKUP(AB14,女子３位,2,FALSE)&amp;"　"&amp;VLOOKUP(AB14,女子３位,3,FALSE)</f>
        <v>　</v>
      </c>
      <c r="AD14" s="354">
        <f t="shared" ref="AD14:AD20" si="9">VLOOKUP(AB14,女子３位,4,FALSE)</f>
        <v>0</v>
      </c>
      <c r="AE14" s="355" t="str">
        <f t="shared" ref="AE14:AE20" si="10">VLOOKUP(AB14,女子３位,5,FALSE)&amp;"."&amp;VLOOKUP(AB14,女子３位,6,FALSE)&amp;"."&amp;VLOOKUP(AB14,女子３位,7,FALSE)&amp;"."</f>
        <v>...</v>
      </c>
      <c r="AF14" s="356" t="str">
        <f t="shared" ref="AF14:AF20" si="11">VLOOKUP(AB14,女子３位,8,FALSE)</f>
        <v>-</v>
      </c>
      <c r="AH14" s="352" t="s">
        <v>828</v>
      </c>
      <c r="AI14" s="353" t="str">
        <f t="shared" ref="AI14:AI20" si="12">VLOOKUP(AH14,女子４位,2,FALSE)&amp;"　"&amp;VLOOKUP(AH14,女子４位,3,FALSE)</f>
        <v>　</v>
      </c>
      <c r="AJ14" s="354">
        <f t="shared" ref="AJ14:AJ20" si="13">VLOOKUP(AH14,女子４位,4,FALSE)</f>
        <v>0</v>
      </c>
      <c r="AK14" s="355" t="str">
        <f t="shared" ref="AK14:AK20" si="14">VLOOKUP(AH14,女子４位,5,FALSE)&amp;"."&amp;VLOOKUP(AH14,女子４位,6,FALSE)&amp;"."&amp;VLOOKUP(AH14,女子４位,7,FALSE)&amp;"."</f>
        <v>...</v>
      </c>
      <c r="AL14" s="356" t="str">
        <f t="shared" ref="AL14:AL20" si="15">VLOOKUP(AH14,女子４位,8,FALSE)</f>
        <v>-</v>
      </c>
    </row>
    <row r="15" spans="13:38" ht="31.5" customHeight="1" x14ac:dyDescent="0.2">
      <c r="P15" s="357" t="s">
        <v>230</v>
      </c>
      <c r="Q15" s="358" t="str">
        <f t="shared" si="0"/>
        <v>　</v>
      </c>
      <c r="R15" s="359">
        <f t="shared" si="1"/>
        <v>0</v>
      </c>
      <c r="S15" s="360" t="str">
        <f t="shared" si="2"/>
        <v>...</v>
      </c>
      <c r="T15" s="361" t="str">
        <f t="shared" si="3"/>
        <v>-</v>
      </c>
      <c r="V15" s="357" t="s">
        <v>230</v>
      </c>
      <c r="W15" s="358" t="str">
        <f t="shared" si="4"/>
        <v>　</v>
      </c>
      <c r="X15" s="359">
        <f t="shared" si="5"/>
        <v>0</v>
      </c>
      <c r="Y15" s="360" t="str">
        <f t="shared" si="6"/>
        <v>...</v>
      </c>
      <c r="Z15" s="361" t="str">
        <f t="shared" si="7"/>
        <v>-</v>
      </c>
      <c r="AB15" s="357" t="s">
        <v>230</v>
      </c>
      <c r="AC15" s="358" t="str">
        <f t="shared" si="8"/>
        <v>　</v>
      </c>
      <c r="AD15" s="359">
        <f t="shared" si="9"/>
        <v>0</v>
      </c>
      <c r="AE15" s="360" t="str">
        <f t="shared" si="10"/>
        <v>...</v>
      </c>
      <c r="AF15" s="361" t="str">
        <f t="shared" si="11"/>
        <v>-</v>
      </c>
      <c r="AH15" s="357" t="s">
        <v>230</v>
      </c>
      <c r="AI15" s="358" t="str">
        <f t="shared" si="12"/>
        <v>　</v>
      </c>
      <c r="AJ15" s="359">
        <f t="shared" si="13"/>
        <v>0</v>
      </c>
      <c r="AK15" s="360" t="str">
        <f t="shared" si="14"/>
        <v>...</v>
      </c>
      <c r="AL15" s="361" t="str">
        <f t="shared" si="15"/>
        <v>-</v>
      </c>
    </row>
    <row r="16" spans="13:38" ht="31.5" customHeight="1" x14ac:dyDescent="0.2">
      <c r="P16" s="357" t="s">
        <v>829</v>
      </c>
      <c r="Q16" s="358" t="str">
        <f t="shared" si="0"/>
        <v>　</v>
      </c>
      <c r="R16" s="359">
        <f t="shared" si="1"/>
        <v>0</v>
      </c>
      <c r="S16" s="360" t="str">
        <f t="shared" si="2"/>
        <v>...</v>
      </c>
      <c r="T16" s="361">
        <f t="shared" si="3"/>
        <v>0</v>
      </c>
      <c r="V16" s="357" t="s">
        <v>829</v>
      </c>
      <c r="W16" s="358" t="str">
        <f t="shared" si="4"/>
        <v>　</v>
      </c>
      <c r="X16" s="359">
        <f t="shared" si="5"/>
        <v>0</v>
      </c>
      <c r="Y16" s="360" t="str">
        <f t="shared" si="6"/>
        <v>...</v>
      </c>
      <c r="Z16" s="361">
        <f t="shared" si="7"/>
        <v>0</v>
      </c>
      <c r="AB16" s="357" t="s">
        <v>829</v>
      </c>
      <c r="AC16" s="358" t="str">
        <f t="shared" si="8"/>
        <v>　</v>
      </c>
      <c r="AD16" s="359">
        <f t="shared" si="9"/>
        <v>0</v>
      </c>
      <c r="AE16" s="360" t="str">
        <f t="shared" si="10"/>
        <v>...</v>
      </c>
      <c r="AF16" s="361">
        <f t="shared" si="11"/>
        <v>0</v>
      </c>
      <c r="AH16" s="357" t="s">
        <v>829</v>
      </c>
      <c r="AI16" s="358" t="str">
        <f t="shared" si="12"/>
        <v>　</v>
      </c>
      <c r="AJ16" s="359">
        <f t="shared" si="13"/>
        <v>0</v>
      </c>
      <c r="AK16" s="360" t="str">
        <f t="shared" si="14"/>
        <v>...</v>
      </c>
      <c r="AL16" s="361">
        <f t="shared" si="15"/>
        <v>0</v>
      </c>
    </row>
    <row r="17" spans="16:38" ht="31.5" customHeight="1" x14ac:dyDescent="0.2">
      <c r="P17" s="357" t="s">
        <v>830</v>
      </c>
      <c r="Q17" s="358" t="str">
        <f t="shared" si="0"/>
        <v>　</v>
      </c>
      <c r="R17" s="359">
        <f t="shared" si="1"/>
        <v>0</v>
      </c>
      <c r="S17" s="360" t="str">
        <f t="shared" si="2"/>
        <v>...</v>
      </c>
      <c r="T17" s="361">
        <f t="shared" si="3"/>
        <v>0</v>
      </c>
      <c r="V17" s="357" t="s">
        <v>830</v>
      </c>
      <c r="W17" s="358" t="str">
        <f t="shared" si="4"/>
        <v>　</v>
      </c>
      <c r="X17" s="359">
        <f t="shared" si="5"/>
        <v>0</v>
      </c>
      <c r="Y17" s="360" t="str">
        <f t="shared" si="6"/>
        <v>...</v>
      </c>
      <c r="Z17" s="361">
        <f t="shared" si="7"/>
        <v>0</v>
      </c>
      <c r="AB17" s="357" t="s">
        <v>830</v>
      </c>
      <c r="AC17" s="358" t="str">
        <f t="shared" si="8"/>
        <v>　</v>
      </c>
      <c r="AD17" s="359">
        <f t="shared" si="9"/>
        <v>0</v>
      </c>
      <c r="AE17" s="360" t="str">
        <f t="shared" si="10"/>
        <v>...</v>
      </c>
      <c r="AF17" s="361">
        <f t="shared" si="11"/>
        <v>0</v>
      </c>
      <c r="AH17" s="357" t="s">
        <v>830</v>
      </c>
      <c r="AI17" s="358" t="str">
        <f t="shared" si="12"/>
        <v>　</v>
      </c>
      <c r="AJ17" s="359">
        <f t="shared" si="13"/>
        <v>0</v>
      </c>
      <c r="AK17" s="360" t="str">
        <f t="shared" si="14"/>
        <v>...</v>
      </c>
      <c r="AL17" s="361">
        <f t="shared" si="15"/>
        <v>0</v>
      </c>
    </row>
    <row r="18" spans="16:38" ht="31.5" customHeight="1" x14ac:dyDescent="0.2">
      <c r="P18" s="357" t="s">
        <v>831</v>
      </c>
      <c r="Q18" s="358" t="str">
        <f t="shared" si="0"/>
        <v>　</v>
      </c>
      <c r="R18" s="359">
        <f t="shared" si="1"/>
        <v>0</v>
      </c>
      <c r="S18" s="360" t="str">
        <f t="shared" si="2"/>
        <v>...</v>
      </c>
      <c r="T18" s="361">
        <f t="shared" si="3"/>
        <v>0</v>
      </c>
      <c r="V18" s="357" t="s">
        <v>831</v>
      </c>
      <c r="W18" s="358" t="str">
        <f t="shared" si="4"/>
        <v>　</v>
      </c>
      <c r="X18" s="359">
        <f t="shared" si="5"/>
        <v>0</v>
      </c>
      <c r="Y18" s="360" t="str">
        <f t="shared" si="6"/>
        <v>...</v>
      </c>
      <c r="Z18" s="361">
        <f t="shared" si="7"/>
        <v>0</v>
      </c>
      <c r="AB18" s="357" t="s">
        <v>831</v>
      </c>
      <c r="AC18" s="358" t="str">
        <f t="shared" si="8"/>
        <v>　</v>
      </c>
      <c r="AD18" s="359">
        <f t="shared" si="9"/>
        <v>0</v>
      </c>
      <c r="AE18" s="360" t="str">
        <f t="shared" si="10"/>
        <v>...</v>
      </c>
      <c r="AF18" s="361">
        <f t="shared" si="11"/>
        <v>0</v>
      </c>
      <c r="AH18" s="357" t="s">
        <v>831</v>
      </c>
      <c r="AI18" s="358" t="str">
        <f t="shared" si="12"/>
        <v>　</v>
      </c>
      <c r="AJ18" s="359">
        <f t="shared" si="13"/>
        <v>0</v>
      </c>
      <c r="AK18" s="360" t="str">
        <f t="shared" si="14"/>
        <v>...</v>
      </c>
      <c r="AL18" s="361">
        <f t="shared" si="15"/>
        <v>0</v>
      </c>
    </row>
    <row r="19" spans="16:38" ht="31.5" customHeight="1" x14ac:dyDescent="0.2">
      <c r="P19" s="357" t="s">
        <v>832</v>
      </c>
      <c r="Q19" s="358" t="str">
        <f t="shared" si="0"/>
        <v>　</v>
      </c>
      <c r="R19" s="359">
        <f t="shared" si="1"/>
        <v>0</v>
      </c>
      <c r="S19" s="360" t="str">
        <f t="shared" si="2"/>
        <v>...</v>
      </c>
      <c r="T19" s="361">
        <f t="shared" si="3"/>
        <v>0</v>
      </c>
      <c r="V19" s="357" t="s">
        <v>832</v>
      </c>
      <c r="W19" s="358" t="str">
        <f t="shared" si="4"/>
        <v>　</v>
      </c>
      <c r="X19" s="359">
        <f t="shared" si="5"/>
        <v>0</v>
      </c>
      <c r="Y19" s="360" t="str">
        <f t="shared" si="6"/>
        <v>...</v>
      </c>
      <c r="Z19" s="361">
        <f t="shared" si="7"/>
        <v>0</v>
      </c>
      <c r="AB19" s="357" t="s">
        <v>832</v>
      </c>
      <c r="AC19" s="358" t="str">
        <f t="shared" si="8"/>
        <v>　</v>
      </c>
      <c r="AD19" s="359">
        <f t="shared" si="9"/>
        <v>0</v>
      </c>
      <c r="AE19" s="360" t="str">
        <f t="shared" si="10"/>
        <v>...</v>
      </c>
      <c r="AF19" s="361">
        <f t="shared" si="11"/>
        <v>0</v>
      </c>
      <c r="AH19" s="357" t="s">
        <v>832</v>
      </c>
      <c r="AI19" s="358" t="str">
        <f t="shared" si="12"/>
        <v>　</v>
      </c>
      <c r="AJ19" s="359">
        <f t="shared" si="13"/>
        <v>0</v>
      </c>
      <c r="AK19" s="360" t="str">
        <f t="shared" si="14"/>
        <v>...</v>
      </c>
      <c r="AL19" s="361">
        <f t="shared" si="15"/>
        <v>0</v>
      </c>
    </row>
    <row r="20" spans="16:38" ht="31.5" customHeight="1" x14ac:dyDescent="0.2">
      <c r="P20" s="362" t="s">
        <v>833</v>
      </c>
      <c r="Q20" s="363" t="str">
        <f t="shared" si="0"/>
        <v>　</v>
      </c>
      <c r="R20" s="364">
        <f t="shared" si="1"/>
        <v>0</v>
      </c>
      <c r="S20" s="365" t="str">
        <f t="shared" si="2"/>
        <v>...</v>
      </c>
      <c r="T20" s="366">
        <f t="shared" si="3"/>
        <v>0</v>
      </c>
      <c r="V20" s="362" t="s">
        <v>833</v>
      </c>
      <c r="W20" s="363" t="str">
        <f t="shared" si="4"/>
        <v>　</v>
      </c>
      <c r="X20" s="364">
        <f t="shared" si="5"/>
        <v>0</v>
      </c>
      <c r="Y20" s="365" t="str">
        <f t="shared" si="6"/>
        <v>...</v>
      </c>
      <c r="Z20" s="366">
        <f t="shared" si="7"/>
        <v>0</v>
      </c>
      <c r="AB20" s="362" t="s">
        <v>833</v>
      </c>
      <c r="AC20" s="363" t="str">
        <f t="shared" si="8"/>
        <v>　</v>
      </c>
      <c r="AD20" s="364">
        <f t="shared" si="9"/>
        <v>0</v>
      </c>
      <c r="AE20" s="365" t="str">
        <f t="shared" si="10"/>
        <v>...</v>
      </c>
      <c r="AF20" s="366">
        <f t="shared" si="11"/>
        <v>0</v>
      </c>
      <c r="AH20" s="362" t="s">
        <v>833</v>
      </c>
      <c r="AI20" s="363" t="str">
        <f t="shared" si="12"/>
        <v>　</v>
      </c>
      <c r="AJ20" s="364">
        <f t="shared" si="13"/>
        <v>0</v>
      </c>
      <c r="AK20" s="365" t="str">
        <f t="shared" si="14"/>
        <v>...</v>
      </c>
      <c r="AL20" s="366">
        <f t="shared" si="15"/>
        <v>0</v>
      </c>
    </row>
    <row r="21" spans="16:38" x14ac:dyDescent="0.2">
      <c r="P21" s="367"/>
      <c r="Q21" s="368"/>
      <c r="R21" s="368"/>
      <c r="S21" s="368"/>
      <c r="T21" s="367"/>
      <c r="V21" s="367"/>
      <c r="W21" s="368"/>
      <c r="X21" s="368"/>
      <c r="Y21" s="368"/>
      <c r="Z21" s="367"/>
      <c r="AB21" s="367"/>
      <c r="AC21" s="368"/>
      <c r="AD21" s="368"/>
      <c r="AE21" s="368"/>
      <c r="AF21" s="367"/>
      <c r="AH21" s="367"/>
      <c r="AI21" s="368"/>
      <c r="AJ21" s="368"/>
      <c r="AK21" s="368"/>
      <c r="AL21" s="367"/>
    </row>
    <row r="22" spans="16:38" x14ac:dyDescent="0.2">
      <c r="P22" s="634">
        <f>設定!$J$21</f>
        <v>0</v>
      </c>
      <c r="Q22" s="634"/>
      <c r="R22" s="369"/>
      <c r="S22" s="369"/>
      <c r="T22" s="369"/>
      <c r="U22" s="369"/>
      <c r="V22" s="634">
        <f>設定!$J$21</f>
        <v>0</v>
      </c>
      <c r="W22" s="634"/>
      <c r="X22" s="369"/>
      <c r="Y22" s="369"/>
      <c r="Z22" s="369"/>
      <c r="AB22" s="634">
        <f>設定!$J$21</f>
        <v>0</v>
      </c>
      <c r="AC22" s="634"/>
      <c r="AD22" s="369"/>
      <c r="AE22" s="369"/>
      <c r="AF22" s="369"/>
      <c r="AH22" s="634">
        <f>設定!$J$21</f>
        <v>0</v>
      </c>
      <c r="AI22" s="634"/>
      <c r="AJ22" s="369"/>
      <c r="AK22" s="369"/>
      <c r="AL22" s="369"/>
    </row>
    <row r="23" spans="16:38" ht="8.25" customHeight="1" x14ac:dyDescent="0.2"/>
    <row r="24" spans="16:38" x14ac:dyDescent="0.2">
      <c r="P24" s="343" t="s">
        <v>823</v>
      </c>
      <c r="V24" s="343" t="s">
        <v>823</v>
      </c>
      <c r="AB24" s="343" t="s">
        <v>823</v>
      </c>
      <c r="AH24" s="343" t="s">
        <v>823</v>
      </c>
    </row>
    <row r="25" spans="16:38" ht="7.5" customHeight="1" x14ac:dyDescent="0.2"/>
    <row r="26" spans="16:38" x14ac:dyDescent="0.2">
      <c r="Q26" s="370" t="str">
        <f>IF(設定!$J$8="","",設定!$J$8&amp;"県"&amp;VLOOKUP(設定!J8,設定!$AT$15:$AU$22,2,FALSE))</f>
        <v/>
      </c>
      <c r="W26" s="370" t="str">
        <f>IF(設定!$J$8="","",設定!$J$8&amp;"県"&amp;VLOOKUP(設定!J8,設定!$AT$15:$AU$22,2,FALSE))</f>
        <v/>
      </c>
      <c r="AC26" s="370" t="str">
        <f>IF(設定!$J$8="","",設定!$J$8&amp;"県"&amp;VLOOKUP(設定!J8,設定!$AT$15:$AU$22,2,FALSE))</f>
        <v/>
      </c>
      <c r="AI26" s="370" t="str">
        <f>IF(設定!$J$8="","",設定!$J$8&amp;"県"&amp;VLOOKUP(設定!J8,設定!$AT$15:$AU$22,2,FALSE))</f>
        <v/>
      </c>
    </row>
    <row r="27" spans="16:38" ht="8.25" customHeight="1" x14ac:dyDescent="0.2">
      <c r="P27" s="367"/>
      <c r="Q27" s="368"/>
      <c r="R27" s="368"/>
      <c r="S27" s="368"/>
      <c r="T27" s="367"/>
      <c r="V27" s="367"/>
      <c r="W27" s="368"/>
      <c r="X27" s="368"/>
      <c r="Y27" s="368"/>
      <c r="Z27" s="367"/>
      <c r="AB27" s="367"/>
      <c r="AC27" s="368"/>
      <c r="AD27" s="368"/>
      <c r="AE27" s="368"/>
      <c r="AF27" s="367"/>
      <c r="AH27" s="367"/>
      <c r="AI27" s="368"/>
      <c r="AJ27" s="368"/>
      <c r="AK27" s="368"/>
      <c r="AL27" s="367"/>
    </row>
    <row r="28" spans="16:38" x14ac:dyDescent="0.2">
      <c r="P28" s="367"/>
      <c r="Q28" s="368"/>
      <c r="R28" s="367" t="s">
        <v>834</v>
      </c>
      <c r="S28" s="371">
        <f>会長名</f>
        <v>0</v>
      </c>
      <c r="T28" s="372" t="s">
        <v>835</v>
      </c>
      <c r="V28" s="367"/>
      <c r="W28" s="368"/>
      <c r="X28" s="367" t="s">
        <v>834</v>
      </c>
      <c r="Y28" s="371">
        <f>会長名</f>
        <v>0</v>
      </c>
      <c r="Z28" s="372" t="s">
        <v>835</v>
      </c>
      <c r="AB28" s="367"/>
      <c r="AC28" s="368"/>
      <c r="AD28" s="367" t="s">
        <v>834</v>
      </c>
      <c r="AE28" s="371">
        <f>会長名</f>
        <v>0</v>
      </c>
      <c r="AF28" s="372" t="s">
        <v>835</v>
      </c>
      <c r="AH28" s="367"/>
      <c r="AI28" s="368"/>
      <c r="AJ28" s="367" t="s">
        <v>834</v>
      </c>
      <c r="AK28" s="371">
        <f>会長名</f>
        <v>0</v>
      </c>
      <c r="AL28" s="372" t="s">
        <v>835</v>
      </c>
    </row>
    <row r="29" spans="16:38" ht="9" customHeight="1" x14ac:dyDescent="0.2">
      <c r="R29" s="373"/>
      <c r="S29" s="371"/>
      <c r="T29" s="374"/>
      <c r="X29" s="373"/>
      <c r="Y29" s="371"/>
      <c r="Z29" s="374"/>
      <c r="AD29" s="373"/>
      <c r="AE29" s="371"/>
      <c r="AF29" s="374"/>
      <c r="AJ29" s="373"/>
      <c r="AK29" s="371"/>
      <c r="AL29" s="374"/>
    </row>
    <row r="30" spans="16:38" x14ac:dyDescent="0.2">
      <c r="R30" s="373" t="s">
        <v>836</v>
      </c>
      <c r="S30" s="371">
        <f>申込責任者</f>
        <v>0</v>
      </c>
      <c r="T30" s="374" t="s">
        <v>835</v>
      </c>
      <c r="X30" s="373" t="s">
        <v>836</v>
      </c>
      <c r="Y30" s="371">
        <f>申込責任者</f>
        <v>0</v>
      </c>
      <c r="Z30" s="374" t="s">
        <v>835</v>
      </c>
      <c r="AD30" s="373" t="s">
        <v>836</v>
      </c>
      <c r="AE30" s="371">
        <f>申込責任者</f>
        <v>0</v>
      </c>
      <c r="AF30" s="374" t="s">
        <v>835</v>
      </c>
      <c r="AJ30" s="373" t="s">
        <v>836</v>
      </c>
      <c r="AK30" s="371">
        <f>申込責任者</f>
        <v>0</v>
      </c>
      <c r="AL30" s="374" t="s">
        <v>835</v>
      </c>
    </row>
    <row r="31" spans="16:38" ht="9" customHeight="1" x14ac:dyDescent="0.2">
      <c r="R31" s="373"/>
      <c r="X31" s="373"/>
      <c r="AD31" s="373"/>
      <c r="AJ31" s="373"/>
    </row>
    <row r="32" spans="16:38" x14ac:dyDescent="0.2">
      <c r="R32" s="373" t="s">
        <v>837</v>
      </c>
      <c r="S32" s="343">
        <f>責任者連絡先</f>
        <v>0</v>
      </c>
      <c r="X32" s="373" t="s">
        <v>837</v>
      </c>
      <c r="Y32" s="343">
        <f>責任者連絡先</f>
        <v>0</v>
      </c>
      <c r="AD32" s="373" t="s">
        <v>837</v>
      </c>
      <c r="AE32" s="343">
        <f>責任者連絡先</f>
        <v>0</v>
      </c>
      <c r="AJ32" s="373" t="s">
        <v>837</v>
      </c>
      <c r="AK32" s="343">
        <f>責任者連絡先</f>
        <v>0</v>
      </c>
    </row>
    <row r="37" spans="3:15" ht="6" customHeight="1" x14ac:dyDescent="0.2"/>
    <row r="38" spans="3:15" ht="9.75" customHeight="1" x14ac:dyDescent="0.2"/>
    <row r="39" spans="3:15" ht="6" customHeight="1" x14ac:dyDescent="0.2"/>
    <row r="40" spans="3:15" ht="23.4" x14ac:dyDescent="0.2">
      <c r="C40" s="392" t="s">
        <v>851</v>
      </c>
      <c r="D40" s="393" t="s">
        <v>838</v>
      </c>
      <c r="E40" s="394"/>
      <c r="F40" s="394"/>
      <c r="G40" s="394"/>
      <c r="H40" s="394"/>
      <c r="I40" s="394"/>
      <c r="J40" s="394"/>
      <c r="K40" s="394"/>
      <c r="L40" s="394"/>
      <c r="M40" s="394"/>
      <c r="N40" s="378"/>
      <c r="O40" s="378"/>
    </row>
    <row r="41" spans="3:15" ht="9.75" customHeight="1" x14ac:dyDescent="0.2">
      <c r="C41" s="392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78"/>
      <c r="O41" s="378"/>
    </row>
    <row r="42" spans="3:15" ht="26.25" customHeight="1" x14ac:dyDescent="0.2">
      <c r="C42" s="392"/>
      <c r="D42" s="394" t="s">
        <v>461</v>
      </c>
      <c r="E42" s="631"/>
      <c r="F42" s="632"/>
      <c r="G42" s="633"/>
      <c r="H42" s="394"/>
      <c r="I42" s="394"/>
      <c r="J42" s="394"/>
      <c r="K42" s="394"/>
      <c r="L42" s="394"/>
      <c r="M42" s="394"/>
      <c r="N42" s="378"/>
      <c r="O42" s="378"/>
    </row>
    <row r="43" spans="3:15" ht="9.75" customHeight="1" x14ac:dyDescent="0.2">
      <c r="C43" s="392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78"/>
      <c r="O43" s="378"/>
    </row>
    <row r="44" spans="3:15" ht="26.25" customHeight="1" x14ac:dyDescent="0.2">
      <c r="C44" s="392"/>
      <c r="D44" s="394" t="s">
        <v>825</v>
      </c>
      <c r="E44" s="631"/>
      <c r="F44" s="632"/>
      <c r="G44" s="633"/>
      <c r="H44" s="394"/>
      <c r="I44" s="394"/>
      <c r="J44" s="394"/>
      <c r="K44" s="394"/>
      <c r="L44" s="394"/>
      <c r="M44" s="394"/>
      <c r="N44" s="378"/>
      <c r="O44" s="378"/>
    </row>
    <row r="45" spans="3:15" ht="9.75" customHeight="1" x14ac:dyDescent="0.2">
      <c r="C45" s="392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78"/>
      <c r="O45" s="378"/>
    </row>
    <row r="46" spans="3:15" ht="26.25" customHeight="1" x14ac:dyDescent="0.2">
      <c r="C46" s="392"/>
      <c r="D46" s="394" t="s">
        <v>826</v>
      </c>
      <c r="E46" s="631"/>
      <c r="F46" s="632"/>
      <c r="G46" s="632"/>
      <c r="H46" s="632"/>
      <c r="I46" s="632"/>
      <c r="J46" s="632"/>
      <c r="K46" s="632"/>
      <c r="L46" s="633"/>
      <c r="M46" s="394"/>
      <c r="N46" s="378"/>
      <c r="O46" s="378"/>
    </row>
    <row r="47" spans="3:15" ht="9.75" customHeight="1" x14ac:dyDescent="0.2">
      <c r="C47" s="392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78"/>
      <c r="O47" s="378"/>
    </row>
    <row r="48" spans="3:15" ht="26.25" customHeight="1" x14ac:dyDescent="0.2">
      <c r="C48" s="392"/>
      <c r="D48" s="394" t="s">
        <v>463</v>
      </c>
      <c r="E48" s="631"/>
      <c r="F48" s="632"/>
      <c r="G48" s="633"/>
      <c r="H48" s="394"/>
      <c r="I48" s="394"/>
      <c r="J48" s="394"/>
      <c r="K48" s="394"/>
      <c r="L48" s="394"/>
      <c r="M48" s="394"/>
      <c r="N48" s="378"/>
      <c r="O48" s="378"/>
    </row>
    <row r="49" spans="3:15" x14ac:dyDescent="0.2">
      <c r="C49" s="392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78"/>
      <c r="O49" s="378"/>
    </row>
    <row r="50" spans="3:15" x14ac:dyDescent="0.2">
      <c r="C50" s="392"/>
      <c r="D50" s="394"/>
      <c r="E50" s="644" t="s">
        <v>807</v>
      </c>
      <c r="F50" s="645"/>
      <c r="G50" s="645"/>
      <c r="H50" s="646" t="s">
        <v>808</v>
      </c>
      <c r="I50" s="648" t="s">
        <v>912</v>
      </c>
      <c r="J50" s="649"/>
      <c r="K50" s="650"/>
      <c r="L50" s="651" t="s">
        <v>811</v>
      </c>
      <c r="M50" s="394"/>
      <c r="N50" s="378"/>
      <c r="O50" s="378"/>
    </row>
    <row r="51" spans="3:15" x14ac:dyDescent="0.2">
      <c r="C51" s="392"/>
      <c r="D51" s="394"/>
      <c r="E51" s="395"/>
      <c r="F51" s="396" t="s">
        <v>813</v>
      </c>
      <c r="G51" s="396" t="s">
        <v>814</v>
      </c>
      <c r="H51" s="647"/>
      <c r="I51" s="397" t="s">
        <v>913</v>
      </c>
      <c r="J51" s="398" t="s">
        <v>815</v>
      </c>
      <c r="K51" s="400" t="s">
        <v>816</v>
      </c>
      <c r="L51" s="652"/>
      <c r="M51" s="394"/>
      <c r="N51" s="378"/>
      <c r="O51" s="378"/>
    </row>
    <row r="52" spans="3:15" ht="24.75" customHeight="1" x14ac:dyDescent="0.2">
      <c r="C52" s="392"/>
      <c r="D52" s="394"/>
      <c r="E52" s="399" t="s">
        <v>828</v>
      </c>
      <c r="F52" s="516"/>
      <c r="G52" s="516"/>
      <c r="H52" s="517"/>
      <c r="I52" s="405"/>
      <c r="J52" s="384"/>
      <c r="K52" s="386"/>
      <c r="L52" s="387" t="s">
        <v>969</v>
      </c>
      <c r="M52" s="394"/>
      <c r="N52" s="378"/>
      <c r="O52" s="378"/>
    </row>
    <row r="53" spans="3:15" ht="24.75" customHeight="1" x14ac:dyDescent="0.2">
      <c r="C53" s="392"/>
      <c r="D53" s="394"/>
      <c r="E53" s="399" t="s">
        <v>852</v>
      </c>
      <c r="F53" s="384"/>
      <c r="G53" s="384"/>
      <c r="H53" s="385"/>
      <c r="I53" s="405"/>
      <c r="J53" s="384"/>
      <c r="K53" s="386"/>
      <c r="L53" s="387" t="s">
        <v>969</v>
      </c>
      <c r="M53" s="394"/>
      <c r="N53" s="378"/>
      <c r="O53" s="378"/>
    </row>
    <row r="54" spans="3:15" ht="24.75" customHeight="1" x14ac:dyDescent="0.2">
      <c r="C54" s="392"/>
      <c r="D54" s="394"/>
      <c r="E54" s="399" t="s">
        <v>829</v>
      </c>
      <c r="F54" s="516"/>
      <c r="G54" s="516"/>
      <c r="H54" s="517"/>
      <c r="I54" s="405"/>
      <c r="J54" s="384"/>
      <c r="K54" s="386"/>
      <c r="L54" s="386"/>
      <c r="M54" s="394"/>
      <c r="N54" s="378"/>
      <c r="O54" s="378"/>
    </row>
    <row r="55" spans="3:15" ht="24.75" customHeight="1" x14ac:dyDescent="0.2">
      <c r="C55" s="392"/>
      <c r="D55" s="394"/>
      <c r="E55" s="399" t="s">
        <v>830</v>
      </c>
      <c r="F55" s="516"/>
      <c r="G55" s="516"/>
      <c r="H55" s="517"/>
      <c r="I55" s="405"/>
      <c r="J55" s="384"/>
      <c r="K55" s="386"/>
      <c r="L55" s="386"/>
      <c r="M55" s="394"/>
      <c r="N55" s="378"/>
      <c r="O55" s="378"/>
    </row>
    <row r="56" spans="3:15" ht="24.75" customHeight="1" x14ac:dyDescent="0.2">
      <c r="C56" s="392"/>
      <c r="D56" s="394"/>
      <c r="E56" s="399" t="s">
        <v>831</v>
      </c>
      <c r="F56" s="516"/>
      <c r="G56" s="516"/>
      <c r="H56" s="517"/>
      <c r="I56" s="405"/>
      <c r="J56" s="384"/>
      <c r="K56" s="386"/>
      <c r="L56" s="386"/>
      <c r="M56" s="394"/>
      <c r="N56" s="378"/>
      <c r="O56" s="378"/>
    </row>
    <row r="57" spans="3:15" ht="24.75" customHeight="1" x14ac:dyDescent="0.2">
      <c r="C57" s="392"/>
      <c r="D57" s="394"/>
      <c r="E57" s="399" t="s">
        <v>832</v>
      </c>
      <c r="F57" s="384"/>
      <c r="G57" s="384"/>
      <c r="H57" s="385"/>
      <c r="I57" s="405"/>
      <c r="J57" s="384"/>
      <c r="K57" s="386"/>
      <c r="L57" s="386"/>
      <c r="M57" s="394"/>
      <c r="N57" s="378"/>
      <c r="O57" s="378"/>
    </row>
    <row r="58" spans="3:15" ht="24.75" customHeight="1" x14ac:dyDescent="0.2">
      <c r="C58" s="392"/>
      <c r="D58" s="394"/>
      <c r="E58" s="397" t="s">
        <v>833</v>
      </c>
      <c r="F58" s="388"/>
      <c r="G58" s="388"/>
      <c r="H58" s="389"/>
      <c r="I58" s="406"/>
      <c r="J58" s="388"/>
      <c r="K58" s="390"/>
      <c r="L58" s="390"/>
      <c r="M58" s="394"/>
      <c r="N58" s="378"/>
      <c r="O58" s="378"/>
    </row>
    <row r="59" spans="3:15" x14ac:dyDescent="0.2">
      <c r="C59" s="392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78"/>
      <c r="O59" s="378"/>
    </row>
    <row r="60" spans="3:15" x14ac:dyDescent="0.2">
      <c r="N60" s="378"/>
      <c r="O60" s="378"/>
    </row>
    <row r="61" spans="3:15" ht="23.4" x14ac:dyDescent="0.2">
      <c r="C61" s="392" t="s">
        <v>853</v>
      </c>
      <c r="D61" s="393" t="s">
        <v>842</v>
      </c>
      <c r="E61" s="394"/>
      <c r="F61" s="394"/>
      <c r="G61" s="394"/>
      <c r="H61" s="394"/>
      <c r="I61" s="394"/>
      <c r="J61" s="394"/>
      <c r="K61" s="394"/>
      <c r="L61" s="394"/>
      <c r="M61" s="394"/>
      <c r="N61" s="378"/>
      <c r="O61" s="378"/>
    </row>
    <row r="62" spans="3:15" ht="9.75" customHeight="1" x14ac:dyDescent="0.2">
      <c r="C62" s="392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78"/>
      <c r="O62" s="378"/>
    </row>
    <row r="63" spans="3:15" ht="26.25" customHeight="1" x14ac:dyDescent="0.2">
      <c r="C63" s="392"/>
      <c r="D63" s="394" t="s">
        <v>461</v>
      </c>
      <c r="E63" s="631"/>
      <c r="F63" s="632"/>
      <c r="G63" s="633"/>
      <c r="H63" s="394"/>
      <c r="I63" s="394"/>
      <c r="J63" s="394"/>
      <c r="K63" s="394"/>
      <c r="L63" s="394"/>
      <c r="M63" s="394"/>
      <c r="N63" s="378"/>
      <c r="O63" s="378"/>
    </row>
    <row r="64" spans="3:15" ht="9.75" customHeight="1" x14ac:dyDescent="0.2">
      <c r="C64" s="392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78"/>
      <c r="O64" s="378"/>
    </row>
    <row r="65" spans="3:15" ht="26.25" customHeight="1" x14ac:dyDescent="0.2">
      <c r="C65" s="392"/>
      <c r="D65" s="394" t="s">
        <v>825</v>
      </c>
      <c r="E65" s="631"/>
      <c r="F65" s="632"/>
      <c r="G65" s="633"/>
      <c r="H65" s="394"/>
      <c r="I65" s="394"/>
      <c r="J65" s="394"/>
      <c r="K65" s="394"/>
      <c r="L65" s="394"/>
      <c r="M65" s="394"/>
      <c r="N65" s="378"/>
      <c r="O65" s="378"/>
    </row>
    <row r="66" spans="3:15" ht="9.75" customHeight="1" x14ac:dyDescent="0.2">
      <c r="C66" s="392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78"/>
      <c r="O66" s="378"/>
    </row>
    <row r="67" spans="3:15" ht="26.25" customHeight="1" x14ac:dyDescent="0.2">
      <c r="C67" s="392"/>
      <c r="D67" s="394" t="s">
        <v>826</v>
      </c>
      <c r="E67" s="631"/>
      <c r="F67" s="632"/>
      <c r="G67" s="632"/>
      <c r="H67" s="632"/>
      <c r="I67" s="632"/>
      <c r="J67" s="632"/>
      <c r="K67" s="632"/>
      <c r="L67" s="633"/>
      <c r="M67" s="394"/>
      <c r="N67" s="378"/>
      <c r="O67" s="378"/>
    </row>
    <row r="68" spans="3:15" ht="9.75" customHeight="1" x14ac:dyDescent="0.2">
      <c r="C68" s="392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78"/>
      <c r="O68" s="378"/>
    </row>
    <row r="69" spans="3:15" ht="26.25" customHeight="1" x14ac:dyDescent="0.2">
      <c r="C69" s="392"/>
      <c r="D69" s="394" t="s">
        <v>463</v>
      </c>
      <c r="E69" s="631"/>
      <c r="F69" s="632"/>
      <c r="G69" s="633"/>
      <c r="H69" s="394"/>
      <c r="I69" s="394"/>
      <c r="J69" s="394"/>
      <c r="K69" s="394"/>
      <c r="L69" s="394"/>
      <c r="M69" s="394"/>
      <c r="N69" s="378"/>
      <c r="O69" s="378"/>
    </row>
    <row r="70" spans="3:15" x14ac:dyDescent="0.2">
      <c r="C70" s="392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78"/>
      <c r="O70" s="378"/>
    </row>
    <row r="71" spans="3:15" x14ac:dyDescent="0.2">
      <c r="C71" s="392"/>
      <c r="D71" s="394"/>
      <c r="E71" s="644" t="s">
        <v>807</v>
      </c>
      <c r="F71" s="645"/>
      <c r="G71" s="645"/>
      <c r="H71" s="646" t="s">
        <v>854</v>
      </c>
      <c r="I71" s="648" t="s">
        <v>912</v>
      </c>
      <c r="J71" s="649"/>
      <c r="K71" s="650"/>
      <c r="L71" s="651" t="s">
        <v>811</v>
      </c>
      <c r="M71" s="394"/>
      <c r="N71" s="378"/>
      <c r="O71" s="378"/>
    </row>
    <row r="72" spans="3:15" x14ac:dyDescent="0.2">
      <c r="C72" s="392"/>
      <c r="D72" s="394"/>
      <c r="E72" s="395"/>
      <c r="F72" s="396" t="s">
        <v>813</v>
      </c>
      <c r="G72" s="396" t="s">
        <v>814</v>
      </c>
      <c r="H72" s="647"/>
      <c r="I72" s="397" t="s">
        <v>913</v>
      </c>
      <c r="J72" s="398" t="s">
        <v>815</v>
      </c>
      <c r="K72" s="400" t="s">
        <v>816</v>
      </c>
      <c r="L72" s="652"/>
      <c r="M72" s="394"/>
      <c r="N72" s="378"/>
      <c r="O72" s="378"/>
    </row>
    <row r="73" spans="3:15" ht="24.75" customHeight="1" x14ac:dyDescent="0.2">
      <c r="C73" s="392"/>
      <c r="D73" s="394"/>
      <c r="E73" s="399" t="s">
        <v>828</v>
      </c>
      <c r="F73" s="516"/>
      <c r="G73" s="516"/>
      <c r="H73" s="517"/>
      <c r="I73" s="405"/>
      <c r="J73" s="384"/>
      <c r="K73" s="386"/>
      <c r="L73" s="387" t="s">
        <v>855</v>
      </c>
      <c r="M73" s="394"/>
      <c r="N73" s="378"/>
      <c r="O73" s="378"/>
    </row>
    <row r="74" spans="3:15" ht="24.75" customHeight="1" x14ac:dyDescent="0.2">
      <c r="C74" s="392"/>
      <c r="D74" s="394"/>
      <c r="E74" s="399" t="s">
        <v>856</v>
      </c>
      <c r="F74" s="384"/>
      <c r="G74" s="384"/>
      <c r="H74" s="385"/>
      <c r="I74" s="405"/>
      <c r="J74" s="384"/>
      <c r="K74" s="386"/>
      <c r="L74" s="387" t="s">
        <v>840</v>
      </c>
      <c r="M74" s="394"/>
      <c r="N74" s="378"/>
      <c r="O74" s="378"/>
    </row>
    <row r="75" spans="3:15" ht="24.75" customHeight="1" x14ac:dyDescent="0.2">
      <c r="C75" s="392"/>
      <c r="D75" s="394"/>
      <c r="E75" s="399" t="s">
        <v>829</v>
      </c>
      <c r="F75" s="516"/>
      <c r="G75" s="516"/>
      <c r="H75" s="517"/>
      <c r="I75" s="405"/>
      <c r="J75" s="384"/>
      <c r="K75" s="386"/>
      <c r="L75" s="386"/>
      <c r="M75" s="394"/>
      <c r="N75" s="378"/>
      <c r="O75" s="378"/>
    </row>
    <row r="76" spans="3:15" ht="24.75" customHeight="1" x14ac:dyDescent="0.2">
      <c r="C76" s="392"/>
      <c r="D76" s="394"/>
      <c r="E76" s="399" t="s">
        <v>830</v>
      </c>
      <c r="F76" s="516"/>
      <c r="G76" s="516"/>
      <c r="H76" s="517"/>
      <c r="I76" s="405"/>
      <c r="J76" s="384"/>
      <c r="K76" s="386"/>
      <c r="L76" s="386"/>
      <c r="M76" s="394"/>
      <c r="N76" s="378"/>
      <c r="O76" s="378"/>
    </row>
    <row r="77" spans="3:15" ht="24.75" customHeight="1" x14ac:dyDescent="0.2">
      <c r="C77" s="392"/>
      <c r="D77" s="394"/>
      <c r="E77" s="399" t="s">
        <v>831</v>
      </c>
      <c r="F77" s="516"/>
      <c r="G77" s="516"/>
      <c r="H77" s="517"/>
      <c r="I77" s="405"/>
      <c r="J77" s="384"/>
      <c r="K77" s="386"/>
      <c r="L77" s="386"/>
      <c r="M77" s="394"/>
      <c r="N77" s="378"/>
      <c r="O77" s="378"/>
    </row>
    <row r="78" spans="3:15" ht="24.75" customHeight="1" x14ac:dyDescent="0.2">
      <c r="C78" s="392"/>
      <c r="D78" s="394"/>
      <c r="E78" s="399" t="s">
        <v>832</v>
      </c>
      <c r="F78" s="384"/>
      <c r="G78" s="384"/>
      <c r="H78" s="385"/>
      <c r="I78" s="405"/>
      <c r="J78" s="384"/>
      <c r="K78" s="386"/>
      <c r="L78" s="386"/>
      <c r="M78" s="394"/>
      <c r="N78" s="378"/>
      <c r="O78" s="378"/>
    </row>
    <row r="79" spans="3:15" ht="24.75" customHeight="1" x14ac:dyDescent="0.2">
      <c r="C79" s="392"/>
      <c r="D79" s="394"/>
      <c r="E79" s="397" t="s">
        <v>833</v>
      </c>
      <c r="F79" s="388"/>
      <c r="G79" s="388"/>
      <c r="H79" s="389"/>
      <c r="I79" s="406"/>
      <c r="J79" s="388"/>
      <c r="K79" s="390"/>
      <c r="L79" s="390"/>
      <c r="M79" s="394"/>
      <c r="N79" s="378"/>
      <c r="O79" s="378"/>
    </row>
    <row r="80" spans="3:15" x14ac:dyDescent="0.2">
      <c r="C80" s="392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78"/>
      <c r="O80" s="378"/>
    </row>
    <row r="81" spans="3:15" x14ac:dyDescent="0.2">
      <c r="N81" s="378"/>
      <c r="O81" s="378"/>
    </row>
    <row r="82" spans="3:15" ht="23.4" x14ac:dyDescent="0.2">
      <c r="C82" s="392" t="s">
        <v>853</v>
      </c>
      <c r="D82" s="393" t="s">
        <v>845</v>
      </c>
      <c r="E82" s="394"/>
      <c r="F82" s="394"/>
      <c r="G82" s="394"/>
      <c r="H82" s="394"/>
      <c r="I82" s="394"/>
      <c r="J82" s="394"/>
      <c r="K82" s="394"/>
      <c r="L82" s="394"/>
      <c r="M82" s="394"/>
      <c r="N82" s="378"/>
      <c r="O82" s="378"/>
    </row>
    <row r="83" spans="3:15" ht="9.75" customHeight="1" x14ac:dyDescent="0.2">
      <c r="C83" s="392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78"/>
      <c r="O83" s="378"/>
    </row>
    <row r="84" spans="3:15" ht="26.25" customHeight="1" x14ac:dyDescent="0.2">
      <c r="C84" s="392"/>
      <c r="D84" s="394" t="s">
        <v>461</v>
      </c>
      <c r="E84" s="631"/>
      <c r="F84" s="632"/>
      <c r="G84" s="633"/>
      <c r="H84" s="394"/>
      <c r="I84" s="394"/>
      <c r="J84" s="394"/>
      <c r="K84" s="394"/>
      <c r="L84" s="394"/>
      <c r="M84" s="394"/>
      <c r="N84" s="378"/>
      <c r="O84" s="378"/>
    </row>
    <row r="85" spans="3:15" ht="9.75" customHeight="1" x14ac:dyDescent="0.2">
      <c r="C85" s="392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78"/>
      <c r="O85" s="378"/>
    </row>
    <row r="86" spans="3:15" ht="26.25" customHeight="1" x14ac:dyDescent="0.2">
      <c r="C86" s="392"/>
      <c r="D86" s="394" t="s">
        <v>825</v>
      </c>
      <c r="E86" s="631"/>
      <c r="F86" s="632"/>
      <c r="G86" s="633"/>
      <c r="H86" s="394"/>
      <c r="I86" s="394"/>
      <c r="J86" s="394"/>
      <c r="K86" s="394"/>
      <c r="L86" s="394"/>
      <c r="M86" s="394"/>
      <c r="N86" s="378"/>
      <c r="O86" s="378"/>
    </row>
    <row r="87" spans="3:15" ht="9.75" customHeight="1" x14ac:dyDescent="0.2">
      <c r="C87" s="392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78"/>
      <c r="O87" s="378"/>
    </row>
    <row r="88" spans="3:15" ht="26.25" customHeight="1" x14ac:dyDescent="0.2">
      <c r="C88" s="392"/>
      <c r="D88" s="394" t="s">
        <v>826</v>
      </c>
      <c r="E88" s="631"/>
      <c r="F88" s="632"/>
      <c r="G88" s="632"/>
      <c r="H88" s="632"/>
      <c r="I88" s="632"/>
      <c r="J88" s="632"/>
      <c r="K88" s="632"/>
      <c r="L88" s="633"/>
      <c r="M88" s="394"/>
      <c r="N88" s="378"/>
      <c r="O88" s="378"/>
    </row>
    <row r="89" spans="3:15" ht="9.75" customHeight="1" x14ac:dyDescent="0.2">
      <c r="C89" s="392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78"/>
      <c r="O89" s="378"/>
    </row>
    <row r="90" spans="3:15" ht="26.25" customHeight="1" x14ac:dyDescent="0.2">
      <c r="C90" s="392"/>
      <c r="D90" s="394" t="s">
        <v>463</v>
      </c>
      <c r="E90" s="631"/>
      <c r="F90" s="632"/>
      <c r="G90" s="633"/>
      <c r="H90" s="394"/>
      <c r="I90" s="394"/>
      <c r="J90" s="394"/>
      <c r="K90" s="394"/>
      <c r="L90" s="394"/>
      <c r="M90" s="394"/>
      <c r="N90" s="378"/>
      <c r="O90" s="378"/>
    </row>
    <row r="91" spans="3:15" x14ac:dyDescent="0.2">
      <c r="C91" s="392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78"/>
      <c r="O91" s="378"/>
    </row>
    <row r="92" spans="3:15" x14ac:dyDescent="0.2">
      <c r="C92" s="392"/>
      <c r="D92" s="394"/>
      <c r="E92" s="644" t="s">
        <v>807</v>
      </c>
      <c r="F92" s="645"/>
      <c r="G92" s="645"/>
      <c r="H92" s="646" t="s">
        <v>846</v>
      </c>
      <c r="I92" s="648" t="s">
        <v>912</v>
      </c>
      <c r="J92" s="649"/>
      <c r="K92" s="650"/>
      <c r="L92" s="651" t="s">
        <v>811</v>
      </c>
      <c r="M92" s="394"/>
      <c r="N92" s="378"/>
      <c r="O92" s="378"/>
    </row>
    <row r="93" spans="3:15" x14ac:dyDescent="0.2">
      <c r="C93" s="392"/>
      <c r="D93" s="394"/>
      <c r="E93" s="395"/>
      <c r="F93" s="396" t="s">
        <v>813</v>
      </c>
      <c r="G93" s="396" t="s">
        <v>814</v>
      </c>
      <c r="H93" s="647"/>
      <c r="I93" s="397" t="s">
        <v>913</v>
      </c>
      <c r="J93" s="398" t="s">
        <v>815</v>
      </c>
      <c r="K93" s="400" t="s">
        <v>816</v>
      </c>
      <c r="L93" s="652"/>
      <c r="M93" s="394"/>
      <c r="N93" s="378"/>
      <c r="O93" s="378"/>
    </row>
    <row r="94" spans="3:15" ht="24.75" customHeight="1" x14ac:dyDescent="0.2">
      <c r="C94" s="392"/>
      <c r="D94" s="394"/>
      <c r="E94" s="399" t="s">
        <v>828</v>
      </c>
      <c r="F94" s="516"/>
      <c r="G94" s="516"/>
      <c r="H94" s="517"/>
      <c r="I94" s="405"/>
      <c r="J94" s="384"/>
      <c r="K94" s="386"/>
      <c r="L94" s="387" t="s">
        <v>857</v>
      </c>
      <c r="M94" s="394"/>
      <c r="N94" s="378"/>
      <c r="O94" s="378"/>
    </row>
    <row r="95" spans="3:15" ht="24.75" customHeight="1" x14ac:dyDescent="0.2">
      <c r="C95" s="392"/>
      <c r="D95" s="394"/>
      <c r="E95" s="399" t="s">
        <v>858</v>
      </c>
      <c r="F95" s="384"/>
      <c r="G95" s="384"/>
      <c r="H95" s="385"/>
      <c r="I95" s="405"/>
      <c r="J95" s="384"/>
      <c r="K95" s="386"/>
      <c r="L95" s="387" t="s">
        <v>857</v>
      </c>
      <c r="M95" s="394"/>
      <c r="N95" s="378"/>
      <c r="O95" s="378"/>
    </row>
    <row r="96" spans="3:15" ht="24.75" customHeight="1" x14ac:dyDescent="0.2">
      <c r="C96" s="392"/>
      <c r="D96" s="394"/>
      <c r="E96" s="399" t="s">
        <v>829</v>
      </c>
      <c r="F96" s="516"/>
      <c r="G96" s="516"/>
      <c r="H96" s="517"/>
      <c r="I96" s="405"/>
      <c r="J96" s="384"/>
      <c r="K96" s="386"/>
      <c r="L96" s="386"/>
      <c r="M96" s="394"/>
      <c r="N96" s="378"/>
      <c r="O96" s="378"/>
    </row>
    <row r="97" spans="3:15" ht="24.75" customHeight="1" x14ac:dyDescent="0.2">
      <c r="C97" s="392"/>
      <c r="D97" s="394"/>
      <c r="E97" s="399" t="s">
        <v>830</v>
      </c>
      <c r="F97" s="516"/>
      <c r="G97" s="516"/>
      <c r="H97" s="517"/>
      <c r="I97" s="405"/>
      <c r="J97" s="384"/>
      <c r="K97" s="386"/>
      <c r="L97" s="386"/>
      <c r="M97" s="394"/>
      <c r="N97" s="378"/>
      <c r="O97" s="378"/>
    </row>
    <row r="98" spans="3:15" ht="24.75" customHeight="1" x14ac:dyDescent="0.2">
      <c r="C98" s="392"/>
      <c r="D98" s="394"/>
      <c r="E98" s="399" t="s">
        <v>831</v>
      </c>
      <c r="F98" s="516"/>
      <c r="G98" s="516"/>
      <c r="H98" s="517"/>
      <c r="I98" s="405"/>
      <c r="J98" s="384"/>
      <c r="K98" s="386"/>
      <c r="L98" s="386"/>
      <c r="M98" s="394"/>
      <c r="N98" s="378"/>
      <c r="O98" s="378"/>
    </row>
    <row r="99" spans="3:15" ht="24.75" customHeight="1" x14ac:dyDescent="0.2">
      <c r="C99" s="392"/>
      <c r="D99" s="394"/>
      <c r="E99" s="399" t="s">
        <v>832</v>
      </c>
      <c r="F99" s="384"/>
      <c r="G99" s="384"/>
      <c r="H99" s="385"/>
      <c r="I99" s="405"/>
      <c r="J99" s="384"/>
      <c r="K99" s="386"/>
      <c r="L99" s="386"/>
      <c r="M99" s="394"/>
      <c r="N99" s="378"/>
      <c r="O99" s="378"/>
    </row>
    <row r="100" spans="3:15" ht="24.75" customHeight="1" x14ac:dyDescent="0.2">
      <c r="C100" s="392"/>
      <c r="D100" s="394"/>
      <c r="E100" s="397" t="s">
        <v>833</v>
      </c>
      <c r="F100" s="388"/>
      <c r="G100" s="388"/>
      <c r="H100" s="389"/>
      <c r="I100" s="406"/>
      <c r="J100" s="388"/>
      <c r="K100" s="390"/>
      <c r="L100" s="390"/>
      <c r="M100" s="394"/>
      <c r="N100" s="378"/>
      <c r="O100" s="378"/>
    </row>
    <row r="101" spans="3:15" x14ac:dyDescent="0.2">
      <c r="C101" s="392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78"/>
      <c r="O101" s="378"/>
    </row>
    <row r="102" spans="3:15" x14ac:dyDescent="0.2">
      <c r="N102" s="378"/>
      <c r="O102" s="378"/>
    </row>
    <row r="103" spans="3:15" ht="23.4" x14ac:dyDescent="0.2">
      <c r="C103" s="392" t="s">
        <v>859</v>
      </c>
      <c r="D103" s="393" t="s">
        <v>848</v>
      </c>
      <c r="E103" s="394"/>
      <c r="F103" s="394"/>
      <c r="G103" s="394"/>
      <c r="H103" s="394"/>
      <c r="I103" s="394"/>
      <c r="J103" s="394"/>
      <c r="K103" s="394"/>
      <c r="L103" s="394"/>
      <c r="M103" s="394"/>
      <c r="N103" s="378"/>
      <c r="O103" s="378"/>
    </row>
    <row r="104" spans="3:15" ht="9.75" customHeight="1" x14ac:dyDescent="0.2">
      <c r="C104" s="392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78"/>
      <c r="O104" s="378"/>
    </row>
    <row r="105" spans="3:15" ht="26.25" customHeight="1" x14ac:dyDescent="0.2">
      <c r="C105" s="392"/>
      <c r="D105" s="394" t="s">
        <v>461</v>
      </c>
      <c r="E105" s="631"/>
      <c r="F105" s="632"/>
      <c r="G105" s="633"/>
      <c r="H105" s="394"/>
      <c r="I105" s="394"/>
      <c r="J105" s="394"/>
      <c r="K105" s="394"/>
      <c r="L105" s="394"/>
      <c r="M105" s="394"/>
      <c r="N105" s="378"/>
      <c r="O105" s="378"/>
    </row>
    <row r="106" spans="3:15" ht="9.75" customHeight="1" x14ac:dyDescent="0.2">
      <c r="C106" s="392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78"/>
      <c r="O106" s="378"/>
    </row>
    <row r="107" spans="3:15" ht="26.25" customHeight="1" x14ac:dyDescent="0.2">
      <c r="C107" s="392"/>
      <c r="D107" s="394" t="s">
        <v>825</v>
      </c>
      <c r="E107" s="631"/>
      <c r="F107" s="632"/>
      <c r="G107" s="633"/>
      <c r="H107" s="394"/>
      <c r="I107" s="394"/>
      <c r="J107" s="394"/>
      <c r="K107" s="394"/>
      <c r="L107" s="394"/>
      <c r="M107" s="394"/>
      <c r="N107" s="378"/>
      <c r="O107" s="378"/>
    </row>
    <row r="108" spans="3:15" ht="9.75" customHeight="1" x14ac:dyDescent="0.2">
      <c r="C108" s="392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78"/>
      <c r="O108" s="378"/>
    </row>
    <row r="109" spans="3:15" ht="26.25" customHeight="1" x14ac:dyDescent="0.2">
      <c r="C109" s="392"/>
      <c r="D109" s="394" t="s">
        <v>826</v>
      </c>
      <c r="E109" s="631"/>
      <c r="F109" s="632"/>
      <c r="G109" s="632"/>
      <c r="H109" s="632"/>
      <c r="I109" s="632"/>
      <c r="J109" s="632"/>
      <c r="K109" s="632"/>
      <c r="L109" s="633"/>
      <c r="M109" s="394"/>
      <c r="N109" s="378"/>
      <c r="O109" s="378"/>
    </row>
    <row r="110" spans="3:15" ht="9.75" customHeight="1" x14ac:dyDescent="0.2">
      <c r="C110" s="392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78"/>
      <c r="O110" s="378"/>
    </row>
    <row r="111" spans="3:15" ht="26.25" customHeight="1" x14ac:dyDescent="0.2">
      <c r="C111" s="392"/>
      <c r="D111" s="394" t="s">
        <v>463</v>
      </c>
      <c r="E111" s="631"/>
      <c r="F111" s="632"/>
      <c r="G111" s="633"/>
      <c r="H111" s="394"/>
      <c r="I111" s="394"/>
      <c r="J111" s="394"/>
      <c r="K111" s="394"/>
      <c r="L111" s="394"/>
      <c r="M111" s="394"/>
      <c r="N111" s="378"/>
      <c r="O111" s="378"/>
    </row>
    <row r="112" spans="3:15" x14ac:dyDescent="0.2">
      <c r="C112" s="392"/>
      <c r="D112" s="394"/>
      <c r="E112" s="394"/>
      <c r="F112" s="394"/>
      <c r="G112" s="394"/>
      <c r="H112" s="394"/>
      <c r="I112" s="394"/>
      <c r="J112" s="394"/>
      <c r="K112" s="394"/>
      <c r="L112" s="394"/>
      <c r="M112" s="394"/>
      <c r="N112" s="378"/>
      <c r="O112" s="378"/>
    </row>
    <row r="113" spans="3:15" x14ac:dyDescent="0.2">
      <c r="C113" s="392"/>
      <c r="D113" s="394"/>
      <c r="E113" s="644" t="s">
        <v>807</v>
      </c>
      <c r="F113" s="645"/>
      <c r="G113" s="645"/>
      <c r="H113" s="646" t="s">
        <v>860</v>
      </c>
      <c r="I113" s="648" t="s">
        <v>912</v>
      </c>
      <c r="J113" s="649"/>
      <c r="K113" s="650"/>
      <c r="L113" s="651" t="s">
        <v>811</v>
      </c>
      <c r="M113" s="394"/>
      <c r="N113" s="378"/>
      <c r="O113" s="378"/>
    </row>
    <row r="114" spans="3:15" x14ac:dyDescent="0.2">
      <c r="C114" s="392"/>
      <c r="D114" s="394"/>
      <c r="E114" s="395"/>
      <c r="F114" s="396" t="s">
        <v>813</v>
      </c>
      <c r="G114" s="396" t="s">
        <v>814</v>
      </c>
      <c r="H114" s="647"/>
      <c r="I114" s="397" t="s">
        <v>913</v>
      </c>
      <c r="J114" s="398" t="s">
        <v>815</v>
      </c>
      <c r="K114" s="400" t="s">
        <v>816</v>
      </c>
      <c r="L114" s="652"/>
      <c r="M114" s="394"/>
      <c r="N114" s="378"/>
      <c r="O114" s="378"/>
    </row>
    <row r="115" spans="3:15" ht="24.75" customHeight="1" x14ac:dyDescent="0.2">
      <c r="C115" s="392"/>
      <c r="D115" s="394"/>
      <c r="E115" s="399" t="s">
        <v>828</v>
      </c>
      <c r="F115" s="516"/>
      <c r="G115" s="516"/>
      <c r="H115" s="517"/>
      <c r="I115" s="405"/>
      <c r="J115" s="384"/>
      <c r="K115" s="386"/>
      <c r="L115" s="387" t="s">
        <v>850</v>
      </c>
      <c r="M115" s="394"/>
      <c r="N115" s="378"/>
      <c r="O115" s="378"/>
    </row>
    <row r="116" spans="3:15" ht="24.75" customHeight="1" x14ac:dyDescent="0.2">
      <c r="C116" s="392"/>
      <c r="D116" s="394"/>
      <c r="E116" s="399" t="s">
        <v>861</v>
      </c>
      <c r="F116" s="384"/>
      <c r="G116" s="384"/>
      <c r="H116" s="385"/>
      <c r="I116" s="405"/>
      <c r="J116" s="384"/>
      <c r="K116" s="386"/>
      <c r="L116" s="387" t="s">
        <v>855</v>
      </c>
      <c r="M116" s="394"/>
      <c r="N116" s="378"/>
      <c r="O116" s="378"/>
    </row>
    <row r="117" spans="3:15" ht="24.75" customHeight="1" x14ac:dyDescent="0.2">
      <c r="C117" s="392"/>
      <c r="D117" s="394"/>
      <c r="E117" s="399" t="s">
        <v>829</v>
      </c>
      <c r="F117" s="516"/>
      <c r="G117" s="516"/>
      <c r="H117" s="517"/>
      <c r="I117" s="405"/>
      <c r="J117" s="384"/>
      <c r="K117" s="386"/>
      <c r="L117" s="386"/>
      <c r="M117" s="394"/>
      <c r="N117" s="378"/>
      <c r="O117" s="378"/>
    </row>
    <row r="118" spans="3:15" ht="24.75" customHeight="1" x14ac:dyDescent="0.2">
      <c r="C118" s="392"/>
      <c r="D118" s="394"/>
      <c r="E118" s="399" t="s">
        <v>830</v>
      </c>
      <c r="F118" s="516"/>
      <c r="G118" s="516"/>
      <c r="H118" s="517"/>
      <c r="I118" s="405"/>
      <c r="J118" s="384"/>
      <c r="K118" s="386"/>
      <c r="L118" s="386"/>
      <c r="M118" s="394"/>
      <c r="N118" s="378"/>
      <c r="O118" s="378"/>
    </row>
    <row r="119" spans="3:15" ht="24.75" customHeight="1" x14ac:dyDescent="0.2">
      <c r="C119" s="392"/>
      <c r="D119" s="394"/>
      <c r="E119" s="399" t="s">
        <v>831</v>
      </c>
      <c r="F119" s="516"/>
      <c r="G119" s="516"/>
      <c r="H119" s="517"/>
      <c r="I119" s="405"/>
      <c r="J119" s="384"/>
      <c r="K119" s="386"/>
      <c r="L119" s="386"/>
      <c r="M119" s="394"/>
      <c r="N119" s="378"/>
      <c r="O119" s="378"/>
    </row>
    <row r="120" spans="3:15" ht="24.75" customHeight="1" x14ac:dyDescent="0.2">
      <c r="C120" s="392"/>
      <c r="D120" s="394"/>
      <c r="E120" s="399" t="s">
        <v>832</v>
      </c>
      <c r="F120" s="516"/>
      <c r="G120" s="516"/>
      <c r="H120" s="517"/>
      <c r="I120" s="405"/>
      <c r="J120" s="384"/>
      <c r="K120" s="386"/>
      <c r="L120" s="386"/>
      <c r="M120" s="394"/>
      <c r="N120" s="378"/>
      <c r="O120" s="378"/>
    </row>
    <row r="121" spans="3:15" ht="24.75" customHeight="1" x14ac:dyDescent="0.2">
      <c r="C121" s="392"/>
      <c r="D121" s="394"/>
      <c r="E121" s="397" t="s">
        <v>833</v>
      </c>
      <c r="F121" s="388"/>
      <c r="G121" s="388"/>
      <c r="H121" s="389"/>
      <c r="I121" s="406"/>
      <c r="J121" s="388"/>
      <c r="K121" s="390"/>
      <c r="L121" s="390"/>
      <c r="M121" s="394"/>
      <c r="N121" s="378"/>
      <c r="O121" s="378"/>
    </row>
    <row r="122" spans="3:15" x14ac:dyDescent="0.2">
      <c r="C122" s="392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78"/>
      <c r="O122" s="378"/>
    </row>
  </sheetData>
  <sheetProtection algorithmName="SHA-512" hashValue="YavpmlNpMEBvCFP0UyWf3JkITKvGxuK+8g1l/6FE00V9G1t4wG1JCmJglkVYauhiSKYkLN0bkr/W1iBamp89og==" saltValue="LDDb4p+456T3nJ0wE/LrzA==" spinCount="100000" sheet="1" objects="1" scenarios="1" selectLockedCells="1"/>
  <mergeCells count="60">
    <mergeCell ref="E105:G105"/>
    <mergeCell ref="E107:G107"/>
    <mergeCell ref="E109:L109"/>
    <mergeCell ref="E111:G111"/>
    <mergeCell ref="E113:G113"/>
    <mergeCell ref="H113:H114"/>
    <mergeCell ref="I113:K113"/>
    <mergeCell ref="L113:L114"/>
    <mergeCell ref="E84:G84"/>
    <mergeCell ref="E86:G86"/>
    <mergeCell ref="E88:L88"/>
    <mergeCell ref="E90:G90"/>
    <mergeCell ref="E92:G92"/>
    <mergeCell ref="H92:H93"/>
    <mergeCell ref="I92:K92"/>
    <mergeCell ref="L92:L93"/>
    <mergeCell ref="E63:G63"/>
    <mergeCell ref="E65:G65"/>
    <mergeCell ref="E67:L67"/>
    <mergeCell ref="E69:G69"/>
    <mergeCell ref="E71:G71"/>
    <mergeCell ref="H71:H72"/>
    <mergeCell ref="I71:K71"/>
    <mergeCell ref="L71:L72"/>
    <mergeCell ref="E46:L46"/>
    <mergeCell ref="E48:G48"/>
    <mergeCell ref="E50:G50"/>
    <mergeCell ref="H50:H51"/>
    <mergeCell ref="I50:K50"/>
    <mergeCell ref="L50:L51"/>
    <mergeCell ref="E44:G44"/>
    <mergeCell ref="Q10:T10"/>
    <mergeCell ref="W10:Z10"/>
    <mergeCell ref="AC10:AF10"/>
    <mergeCell ref="AI10:AL10"/>
    <mergeCell ref="Q11:T11"/>
    <mergeCell ref="W11:Z11"/>
    <mergeCell ref="AC11:AF11"/>
    <mergeCell ref="AI11:AL11"/>
    <mergeCell ref="P22:Q22"/>
    <mergeCell ref="V22:W22"/>
    <mergeCell ref="AB22:AC22"/>
    <mergeCell ref="AH22:AI22"/>
    <mergeCell ref="E42:G42"/>
    <mergeCell ref="Q8:T8"/>
    <mergeCell ref="W8:Z8"/>
    <mergeCell ref="AC8:AF8"/>
    <mergeCell ref="AI8:AL8"/>
    <mergeCell ref="Q9:T9"/>
    <mergeCell ref="W9:Z9"/>
    <mergeCell ref="AC9:AF9"/>
    <mergeCell ref="AI9:AL9"/>
    <mergeCell ref="P2:T2"/>
    <mergeCell ref="V2:Z2"/>
    <mergeCell ref="AB2:AF2"/>
    <mergeCell ref="AH2:AL2"/>
    <mergeCell ref="P4:T4"/>
    <mergeCell ref="V4:Z4"/>
    <mergeCell ref="AB4:AF4"/>
    <mergeCell ref="AH4:AL4"/>
  </mergeCells>
  <phoneticPr fontId="22"/>
  <conditionalFormatting sqref="AC8:AF11 AI8:AL11 W8:Z11 Q8:T11 AI14:AL20 AC14:AF20 W14:Z20 Q14:T20">
    <cfRule type="cellIs" dxfId="51" priority="15" operator="equal">
      <formula>0</formula>
    </cfRule>
  </conditionalFormatting>
  <conditionalFormatting sqref="S14:S20">
    <cfRule type="cellIs" dxfId="50" priority="14" operator="equal">
      <formula>"...."</formula>
    </cfRule>
  </conditionalFormatting>
  <conditionalFormatting sqref="Y14:Y20">
    <cfRule type="cellIs" dxfId="49" priority="13" operator="equal">
      <formula>"...."</formula>
    </cfRule>
  </conditionalFormatting>
  <conditionalFormatting sqref="AE14:AE20">
    <cfRule type="cellIs" dxfId="48" priority="12" operator="equal">
      <formula>"...."</formula>
    </cfRule>
  </conditionalFormatting>
  <conditionalFormatting sqref="AK14:AK20">
    <cfRule type="cellIs" dxfId="47" priority="10" operator="equal">
      <formula>"..."</formula>
    </cfRule>
    <cfRule type="cellIs" dxfId="46" priority="11" operator="equal">
      <formula>"...."</formula>
    </cfRule>
  </conditionalFormatting>
  <conditionalFormatting sqref="AE14:AE20">
    <cfRule type="cellIs" dxfId="45" priority="8" operator="equal">
      <formula>"..."</formula>
    </cfRule>
    <cfRule type="cellIs" dxfId="44" priority="9" operator="equal">
      <formula>"...."</formula>
    </cfRule>
  </conditionalFormatting>
  <conditionalFormatting sqref="Y14:Y20">
    <cfRule type="cellIs" dxfId="43" priority="7" operator="equal">
      <formula>"...."</formula>
    </cfRule>
  </conditionalFormatting>
  <conditionalFormatting sqref="Y14:Y20">
    <cfRule type="cellIs" dxfId="42" priority="5" operator="equal">
      <formula>"..."</formula>
    </cfRule>
    <cfRule type="cellIs" dxfId="41" priority="6" operator="equal">
      <formula>"...."</formula>
    </cfRule>
  </conditionalFormatting>
  <conditionalFormatting sqref="S14:S20">
    <cfRule type="cellIs" dxfId="40" priority="4" operator="equal">
      <formula>"...."</formula>
    </cfRule>
  </conditionalFormatting>
  <conditionalFormatting sqref="S14:S20">
    <cfRule type="cellIs" dxfId="39" priority="3" operator="equal">
      <formula>"...."</formula>
    </cfRule>
  </conditionalFormatting>
  <conditionalFormatting sqref="S14:S20">
    <cfRule type="cellIs" dxfId="38" priority="1" operator="equal">
      <formula>"..."</formula>
    </cfRule>
    <cfRule type="cellIs" dxfId="37" priority="2" operator="equal">
      <formula>"...."</formula>
    </cfRule>
  </conditionalFormatting>
  <dataValidations count="4">
    <dataValidation imeMode="off" allowBlank="1" showInputMessage="1" showErrorMessage="1" sqref="L94:L95 L73:L74 L115:L116 J115:K121 J94:K100 J73:K79 J52:K58 L52:L53"/>
    <dataValidation imeMode="on" allowBlank="1" showInputMessage="1" showErrorMessage="1" sqref="E42:G42 E44:G44 E46:L46 F52:H58 E63:G63 E65:G65 E67:L67 F73:H79 E84:G84 G87 E86:G86 E88:L88 F94:H100 E105:G105 E107:G107 E109:L109 F115:H121"/>
    <dataValidation type="whole" imeMode="off" operator="greaterThan" allowBlank="1" showInputMessage="1" showErrorMessage="1" errorTitle="西暦で入力してください" error="西暦で生年月日を入力してください。_x000a_西暦は、西暦確認のタブで確認をお願いします。" sqref="I52:I58 I73:I79 I94:I100 I115:I121">
      <formula1>1900</formula1>
    </dataValidation>
    <dataValidation imeMode="off" allowBlank="1" showInputMessage="1" showErrorMessage="1" prompt="幼稚園の場合は　幼　と入力してください。" sqref="L54:L58 L75:L79 L96:L100 L117:L12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180" r:id="rId1"/>
  <headerFooter>
    <oddHeader>&amp;L（様式３　女）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O102"/>
  <sheetViews>
    <sheetView topLeftCell="A7" workbookViewId="0">
      <selection activeCell="J3" sqref="J3:O44"/>
    </sheetView>
  </sheetViews>
  <sheetFormatPr defaultColWidth="3.6640625" defaultRowHeight="13.2" x14ac:dyDescent="0.2"/>
  <cols>
    <col min="1" max="1" width="3.6640625" style="17"/>
    <col min="2" max="2" width="4.33203125" style="46" customWidth="1"/>
    <col min="3" max="3" width="19.33203125" style="46" customWidth="1"/>
    <col min="4" max="4" width="15.88671875" style="17" customWidth="1"/>
    <col min="5" max="6" width="9.88671875" style="17" customWidth="1"/>
    <col min="7" max="7" width="21" style="52" customWidth="1"/>
    <col min="8" max="8" width="6.33203125" style="17" customWidth="1"/>
    <col min="9" max="11" width="3.6640625" style="17"/>
    <col min="12" max="12" width="3.77734375" style="17" customWidth="1"/>
    <col min="13" max="16384" width="3.6640625" style="17"/>
  </cols>
  <sheetData>
    <row r="1" spans="2:15" ht="24.6" customHeight="1" thickBot="1" x14ac:dyDescent="0.25">
      <c r="B1" s="653" t="s">
        <v>240</v>
      </c>
      <c r="C1" s="653"/>
      <c r="D1" s="653"/>
      <c r="E1" s="653"/>
      <c r="F1" s="653"/>
      <c r="G1" s="653"/>
      <c r="H1" s="653"/>
    </row>
    <row r="2" spans="2:15" ht="11.25" customHeight="1" x14ac:dyDescent="0.2">
      <c r="B2" s="656" t="s">
        <v>85</v>
      </c>
      <c r="C2" s="658" t="s">
        <v>90</v>
      </c>
      <c r="D2" s="659"/>
      <c r="E2" s="660" t="s">
        <v>73</v>
      </c>
      <c r="F2" s="661"/>
      <c r="G2" s="654" t="s">
        <v>75</v>
      </c>
      <c r="H2" s="654" t="s">
        <v>228</v>
      </c>
    </row>
    <row r="3" spans="2:15" ht="57.45" customHeight="1" thickBot="1" x14ac:dyDescent="0.25">
      <c r="B3" s="657"/>
      <c r="C3" s="188" t="s">
        <v>111</v>
      </c>
      <c r="D3" s="148" t="s">
        <v>85</v>
      </c>
      <c r="E3" s="149" t="s">
        <v>77</v>
      </c>
      <c r="F3" s="150" t="s">
        <v>78</v>
      </c>
      <c r="G3" s="655"/>
      <c r="H3" s="655"/>
      <c r="J3" s="665" t="s">
        <v>864</v>
      </c>
      <c r="K3" s="665"/>
      <c r="L3" s="665"/>
      <c r="M3" s="665"/>
      <c r="N3" s="665"/>
      <c r="O3" s="665"/>
    </row>
    <row r="4" spans="2:15" ht="13.95" customHeight="1" thickTop="1" x14ac:dyDescent="0.2">
      <c r="B4" s="574">
        <v>1</v>
      </c>
      <c r="C4" s="667">
        <f>'様式３(男)'!E42</f>
        <v>0</v>
      </c>
      <c r="D4" s="27" t="s">
        <v>229</v>
      </c>
      <c r="E4" s="59" t="str">
        <f>IF('様式３(男)'!F52="","",'様式３(男)'!F52)</f>
        <v/>
      </c>
      <c r="F4" s="60" t="str">
        <f>IF('様式３(男)'!G52="","",'様式３(男)'!G52)</f>
        <v/>
      </c>
      <c r="G4" s="142" t="str">
        <f>IF('様式３(男)'!H52="","",'様式３(男)'!H52)</f>
        <v/>
      </c>
      <c r="H4" s="61" t="str">
        <f>IF('様式３(男)'!L52="","",'様式３(男)'!L52)</f>
        <v>-</v>
      </c>
      <c r="J4" s="667">
        <f>'様式３(男)'!L42</f>
        <v>0</v>
      </c>
      <c r="K4" s="27" t="s">
        <v>229</v>
      </c>
      <c r="L4" s="59" t="str">
        <f>IF('様式３(男)'!M52="","",'様式３(男)'!M52)</f>
        <v/>
      </c>
      <c r="M4" s="60" t="str">
        <f>IF('様式３(男)'!N52="","",'様式３(男)'!N52)</f>
        <v/>
      </c>
      <c r="N4" s="142" t="str">
        <f>IF('様式３(男)'!O52="","",'様式３(男)'!O52)</f>
        <v/>
      </c>
      <c r="O4" s="61" t="str">
        <f>IF('様式３(男)'!S52="","",'様式３(男)'!S52)</f>
        <v/>
      </c>
    </row>
    <row r="5" spans="2:15" ht="13.95" customHeight="1" x14ac:dyDescent="0.2">
      <c r="B5" s="666"/>
      <c r="C5" s="668"/>
      <c r="D5" s="34" t="s">
        <v>230</v>
      </c>
      <c r="E5" s="133" t="str">
        <f>IF('様式３(男)'!F53="","",'様式３(男)'!F53)</f>
        <v/>
      </c>
      <c r="F5" s="134" t="str">
        <f>IF('様式３(男)'!G53="","",'様式３(男)'!G53)</f>
        <v/>
      </c>
      <c r="G5" s="143" t="str">
        <f>IF('様式３(男)'!H53="","",'様式３(男)'!H53)</f>
        <v/>
      </c>
      <c r="H5" s="135" t="str">
        <f>IF('様式３(男)'!L53="","",'様式３(男)'!L53)</f>
        <v>-</v>
      </c>
      <c r="J5" s="668"/>
      <c r="K5" s="34" t="s">
        <v>230</v>
      </c>
      <c r="L5" s="133" t="str">
        <f>IF('様式３(男)'!M53="","",'様式３(男)'!M53)</f>
        <v/>
      </c>
      <c r="M5" s="134" t="str">
        <f>IF('様式３(男)'!N53="","",'様式３(男)'!N53)</f>
        <v/>
      </c>
      <c r="N5" s="143" t="str">
        <f>IF('様式３(男)'!O53="","",'様式３(男)'!O53)</f>
        <v/>
      </c>
      <c r="O5" s="135" t="str">
        <f>IF('様式３(男)'!S53="","",'様式３(男)'!S53)</f>
        <v/>
      </c>
    </row>
    <row r="6" spans="2:15" ht="13.95" hidden="1" customHeight="1" x14ac:dyDescent="0.2">
      <c r="B6" s="666"/>
      <c r="C6" s="668"/>
      <c r="D6" s="34" t="s">
        <v>239</v>
      </c>
      <c r="E6" s="133" t="str">
        <f>IF('様式３(男)'!F54="","",'様式３(男)'!F54)</f>
        <v/>
      </c>
      <c r="F6" s="134" t="str">
        <f>IF('様式３(男)'!G54="","",'様式３(男)'!G54)</f>
        <v/>
      </c>
      <c r="G6" s="143" t="str">
        <f>IF('様式３(男)'!H54="","",'様式３(男)'!H54)</f>
        <v/>
      </c>
      <c r="H6" s="135" t="str">
        <f>IF('様式３(男)'!L54="","",'様式３(男)'!L54)</f>
        <v/>
      </c>
      <c r="J6" s="668"/>
      <c r="K6" s="34" t="s">
        <v>239</v>
      </c>
      <c r="L6" s="133" t="str">
        <f>IF('様式３(男)'!M54="","",'様式３(男)'!M54)</f>
        <v/>
      </c>
      <c r="M6" s="134" t="str">
        <f>IF('様式３(男)'!N54="","",'様式３(男)'!N54)</f>
        <v/>
      </c>
      <c r="N6" s="143" t="str">
        <f>IF('様式３(男)'!O54="","",'様式３(男)'!O54)</f>
        <v/>
      </c>
      <c r="O6" s="135" t="str">
        <f>IF('様式３(男)'!S54="","",'様式３(男)'!S54)</f>
        <v/>
      </c>
    </row>
    <row r="7" spans="2:15" ht="13.95" customHeight="1" x14ac:dyDescent="0.2">
      <c r="B7" s="666"/>
      <c r="C7" s="668"/>
      <c r="D7" s="34" t="s">
        <v>231</v>
      </c>
      <c r="E7" s="133" t="str">
        <f>IF('様式３(男)'!F55="","",'様式３(男)'!F55)</f>
        <v/>
      </c>
      <c r="F7" s="134" t="str">
        <f>IF('様式３(男)'!G55="","",'様式３(男)'!G55)</f>
        <v/>
      </c>
      <c r="G7" s="143" t="str">
        <f>IF('様式３(男)'!H55="","",'様式３(男)'!H55)</f>
        <v/>
      </c>
      <c r="H7" s="135" t="str">
        <f>IF('様式３(男)'!L55="","",'様式３(男)'!L55)</f>
        <v/>
      </c>
      <c r="J7" s="668"/>
      <c r="K7" s="34" t="s">
        <v>231</v>
      </c>
      <c r="L7" s="133" t="str">
        <f>IF('様式３(男)'!M55="","",'様式３(男)'!M55)</f>
        <v/>
      </c>
      <c r="M7" s="134" t="str">
        <f>IF('様式３(男)'!N55="","",'様式３(男)'!N55)</f>
        <v/>
      </c>
      <c r="N7" s="143" t="str">
        <f>IF('様式３(男)'!O55="","",'様式３(男)'!O55)</f>
        <v/>
      </c>
      <c r="O7" s="135" t="str">
        <f>IF('様式３(男)'!S55="","",'様式３(男)'!S55)</f>
        <v/>
      </c>
    </row>
    <row r="8" spans="2:15" ht="13.95" customHeight="1" x14ac:dyDescent="0.2">
      <c r="B8" s="666"/>
      <c r="C8" s="668"/>
      <c r="D8" s="34" t="s">
        <v>232</v>
      </c>
      <c r="E8" s="133" t="str">
        <f>IF('様式３(男)'!F56="","",'様式３(男)'!F56)</f>
        <v/>
      </c>
      <c r="F8" s="134" t="str">
        <f>IF('様式３(男)'!G56="","",'様式３(男)'!G56)</f>
        <v/>
      </c>
      <c r="G8" s="143" t="str">
        <f>IF('様式３(男)'!H56="","",'様式３(男)'!H56)</f>
        <v/>
      </c>
      <c r="H8" s="135" t="str">
        <f>IF('様式３(男)'!L56="","",'様式３(男)'!L56)</f>
        <v/>
      </c>
      <c r="J8" s="668"/>
      <c r="K8" s="34" t="s">
        <v>232</v>
      </c>
      <c r="L8" s="133" t="str">
        <f>IF('様式３(男)'!M56="","",'様式３(男)'!M56)</f>
        <v/>
      </c>
      <c r="M8" s="134" t="str">
        <f>IF('様式３(男)'!N56="","",'様式３(男)'!N56)</f>
        <v/>
      </c>
      <c r="N8" s="143" t="str">
        <f>IF('様式３(男)'!O56="","",'様式３(男)'!O56)</f>
        <v/>
      </c>
      <c r="O8" s="135" t="str">
        <f>IF('様式３(男)'!S56="","",'様式３(男)'!S56)</f>
        <v/>
      </c>
    </row>
    <row r="9" spans="2:15" ht="13.95" customHeight="1" x14ac:dyDescent="0.2">
      <c r="B9" s="666"/>
      <c r="C9" s="668"/>
      <c r="D9" s="34" t="s">
        <v>233</v>
      </c>
      <c r="E9" s="133" t="str">
        <f>IF('様式３(男)'!F57="","",'様式３(男)'!F57)</f>
        <v/>
      </c>
      <c r="F9" s="134" t="str">
        <f>IF('様式３(男)'!G57="","",'様式３(男)'!G57)</f>
        <v/>
      </c>
      <c r="G9" s="143" t="str">
        <f>IF('様式３(男)'!H57="","",'様式３(男)'!H57)</f>
        <v/>
      </c>
      <c r="H9" s="135" t="str">
        <f>IF('様式３(男)'!L57="","",'様式３(男)'!L57)</f>
        <v/>
      </c>
      <c r="J9" s="668"/>
      <c r="K9" s="34" t="s">
        <v>233</v>
      </c>
      <c r="L9" s="133" t="str">
        <f>IF('様式３(男)'!M57="","",'様式３(男)'!M57)</f>
        <v/>
      </c>
      <c r="M9" s="134" t="str">
        <f>IF('様式３(男)'!N57="","",'様式３(男)'!N57)</f>
        <v/>
      </c>
      <c r="N9" s="143" t="str">
        <f>IF('様式３(男)'!O57="","",'様式３(男)'!O57)</f>
        <v/>
      </c>
      <c r="O9" s="135" t="str">
        <f>IF('様式３(男)'!S57="","",'様式３(男)'!S57)</f>
        <v/>
      </c>
    </row>
    <row r="10" spans="2:15" ht="13.95" customHeight="1" x14ac:dyDescent="0.2">
      <c r="B10" s="666"/>
      <c r="C10" s="668"/>
      <c r="D10" s="34" t="s">
        <v>234</v>
      </c>
      <c r="E10" s="133" t="str">
        <f>IF('様式３(男)'!F58="","",'様式３(男)'!F58)</f>
        <v/>
      </c>
      <c r="F10" s="134" t="str">
        <f>IF('様式３(男)'!G58="","",'様式３(男)'!G58)</f>
        <v/>
      </c>
      <c r="G10" s="143" t="str">
        <f>IF('様式３(男)'!H58="","",'様式３(男)'!H58)</f>
        <v/>
      </c>
      <c r="H10" s="135" t="str">
        <f>IF('様式３(男)'!L58="","",'様式３(男)'!L58)</f>
        <v/>
      </c>
      <c r="J10" s="668"/>
      <c r="K10" s="34" t="s">
        <v>234</v>
      </c>
      <c r="L10" s="133" t="str">
        <f>IF('様式３(男)'!M58="","",'様式３(男)'!M58)</f>
        <v/>
      </c>
      <c r="M10" s="134" t="str">
        <f>IF('様式３(男)'!N58="","",'様式３(男)'!N58)</f>
        <v/>
      </c>
      <c r="N10" s="143" t="str">
        <f>IF('様式３(男)'!O58="","",'様式３(男)'!O58)</f>
        <v/>
      </c>
      <c r="O10" s="135" t="str">
        <f>IF('様式３(男)'!S58="","",'様式３(男)'!S58)</f>
        <v/>
      </c>
    </row>
    <row r="11" spans="2:15" ht="13.95" customHeight="1" thickBot="1" x14ac:dyDescent="0.25">
      <c r="B11" s="666"/>
      <c r="C11" s="668"/>
      <c r="D11" s="34" t="s">
        <v>235</v>
      </c>
      <c r="E11" s="133" t="str">
        <f>IF('様式３(男)'!F59="","",'様式３(男)'!F59)</f>
        <v/>
      </c>
      <c r="F11" s="134" t="str">
        <f>IF('様式３(男)'!G59="","",'様式３(男)'!G59)</f>
        <v/>
      </c>
      <c r="G11" s="143" t="str">
        <f>IF('様式３(男)'!H59="","",'様式３(男)'!H59)</f>
        <v/>
      </c>
      <c r="H11" s="135" t="str">
        <f>IF('様式３(男)'!L59="","",'様式３(男)'!L59)</f>
        <v/>
      </c>
      <c r="J11" s="668"/>
      <c r="K11" s="34" t="s">
        <v>235</v>
      </c>
      <c r="L11" s="133" t="str">
        <f>IF('様式３(男)'!M59="","",'様式３(男)'!M59)</f>
        <v/>
      </c>
      <c r="M11" s="134" t="str">
        <f>IF('様式３(男)'!N59="","",'様式３(男)'!N59)</f>
        <v/>
      </c>
      <c r="N11" s="143" t="str">
        <f>IF('様式３(男)'!O59="","",'様式３(男)'!O59)</f>
        <v/>
      </c>
      <c r="O11" s="135" t="str">
        <f>IF('様式３(男)'!S59="","",'様式３(男)'!S59)</f>
        <v/>
      </c>
    </row>
    <row r="12" spans="2:15" ht="13.95" hidden="1" customHeight="1" x14ac:dyDescent="0.2">
      <c r="B12" s="315"/>
      <c r="C12" s="317"/>
      <c r="D12" s="34" t="s">
        <v>236</v>
      </c>
      <c r="E12" s="133" t="str">
        <f>IF('様式３(男)'!F60="","",'様式３(男)'!F60)</f>
        <v/>
      </c>
      <c r="F12" s="134" t="str">
        <f>IF('様式３(男)'!G60="","",'様式３(男)'!G60)</f>
        <v/>
      </c>
      <c r="G12" s="143" t="str">
        <f>IF('様式３(男)'!H60="","",'様式３(男)'!H60)</f>
        <v/>
      </c>
      <c r="H12" s="135" t="str">
        <f>IF('様式３(男)'!L60="","",'様式３(男)'!L60)</f>
        <v/>
      </c>
      <c r="J12" s="317"/>
      <c r="K12" s="34" t="s">
        <v>236</v>
      </c>
      <c r="L12" s="133" t="str">
        <f>IF('様式３(男)'!M60="","",'様式３(男)'!M60)</f>
        <v/>
      </c>
      <c r="M12" s="134" t="str">
        <f>IF('様式３(男)'!N60="","",'様式３(男)'!N60)</f>
        <v/>
      </c>
      <c r="N12" s="143" t="str">
        <f>IF('様式３(男)'!O60="","",'様式３(男)'!O60)</f>
        <v/>
      </c>
      <c r="O12" s="135" t="str">
        <f>IF('様式３(男)'!S60="","",'様式３(男)'!S60)</f>
        <v/>
      </c>
    </row>
    <row r="13" spans="2:15" ht="13.95" hidden="1" customHeight="1" x14ac:dyDescent="0.2">
      <c r="B13" s="315"/>
      <c r="C13" s="317"/>
      <c r="D13" s="34" t="s">
        <v>237</v>
      </c>
      <c r="E13" s="133" t="str">
        <f>IF('様式３(男)'!F61="","",'様式３(男)'!F61)</f>
        <v/>
      </c>
      <c r="F13" s="134" t="str">
        <f>IF('様式３(男)'!G61="","",'様式３(男)'!G61)</f>
        <v/>
      </c>
      <c r="G13" s="143" t="str">
        <f>IF('様式３(男)'!H61="","",'様式３(男)'!H61)</f>
        <v/>
      </c>
      <c r="H13" s="135" t="str">
        <f>IF('様式３(男)'!L61="","",'様式３(男)'!L61)</f>
        <v/>
      </c>
      <c r="J13" s="317"/>
      <c r="K13" s="34" t="s">
        <v>237</v>
      </c>
      <c r="L13" s="133" t="str">
        <f>IF('様式３(男)'!M61="","",'様式３(男)'!M61)</f>
        <v/>
      </c>
      <c r="M13" s="134" t="str">
        <f>IF('様式３(男)'!N61="","",'様式３(男)'!N61)</f>
        <v/>
      </c>
      <c r="N13" s="143" t="str">
        <f>IF('様式３(男)'!O61="","",'様式３(男)'!O61)</f>
        <v/>
      </c>
      <c r="O13" s="135" t="str">
        <f>IF('様式３(男)'!S61="","",'様式３(男)'!S61)</f>
        <v/>
      </c>
    </row>
    <row r="14" spans="2:15" ht="13.95" hidden="1" customHeight="1" thickBot="1" x14ac:dyDescent="0.25">
      <c r="B14" s="321"/>
      <c r="C14" s="322"/>
      <c r="D14" s="83" t="s">
        <v>238</v>
      </c>
      <c r="E14" s="151" t="str">
        <f>IF('様式３(男)'!F62="","",'様式３(男)'!F62)</f>
        <v/>
      </c>
      <c r="F14" s="152" t="str">
        <f>IF('様式３(男)'!G62="","",'様式３(男)'!G62)</f>
        <v/>
      </c>
      <c r="G14" s="153" t="str">
        <f>IF('様式３(男)'!H62="","",'様式３(男)'!H62)</f>
        <v/>
      </c>
      <c r="H14" s="154" t="str">
        <f>IF('様式３(男)'!L62="","",'様式３(男)'!L62)</f>
        <v/>
      </c>
      <c r="J14" s="322"/>
      <c r="K14" s="83" t="s">
        <v>238</v>
      </c>
      <c r="L14" s="151" t="str">
        <f>IF('様式３(男)'!M62="","",'様式３(男)'!M62)</f>
        <v/>
      </c>
      <c r="M14" s="152" t="str">
        <f>IF('様式３(男)'!N62="","",'様式３(男)'!N62)</f>
        <v/>
      </c>
      <c r="N14" s="153" t="str">
        <f>IF('様式３(男)'!O62="","",'様式３(男)'!O62)</f>
        <v/>
      </c>
      <c r="O14" s="154" t="str">
        <f>IF('様式３(男)'!S62="","",'様式３(男)'!S62)</f>
        <v/>
      </c>
    </row>
    <row r="15" spans="2:15" ht="13.95" customHeight="1" x14ac:dyDescent="0.2">
      <c r="B15" s="669">
        <v>2</v>
      </c>
      <c r="C15" s="662">
        <f>'様式３(男)'!E63</f>
        <v>0</v>
      </c>
      <c r="D15" s="155" t="s">
        <v>229</v>
      </c>
      <c r="E15" s="156" t="str">
        <f>IF('様式３(男)'!F73="","",'様式３(男)'!F73)</f>
        <v/>
      </c>
      <c r="F15" s="157" t="str">
        <f>IF('様式３(男)'!G73="","",'様式３(男)'!G73)</f>
        <v/>
      </c>
      <c r="G15" s="158" t="str">
        <f>IF('様式３(男)'!H73="","",'様式３(男)'!H73)</f>
        <v/>
      </c>
      <c r="H15" s="159" t="str">
        <f>IF('様式３(男)'!L73="","",'様式３(男)'!L73)</f>
        <v>-</v>
      </c>
      <c r="J15" s="662">
        <f>'様式３(男)'!L63</f>
        <v>0</v>
      </c>
      <c r="K15" s="155" t="s">
        <v>229</v>
      </c>
      <c r="L15" s="156" t="str">
        <f>IF('様式３(男)'!M73="","",'様式３(男)'!M73)</f>
        <v/>
      </c>
      <c r="M15" s="157" t="str">
        <f>IF('様式３(男)'!N73="","",'様式３(男)'!N73)</f>
        <v/>
      </c>
      <c r="N15" s="158" t="str">
        <f>IF('様式３(男)'!O73="","",'様式３(男)'!O73)</f>
        <v/>
      </c>
      <c r="O15" s="159" t="str">
        <f>IF('様式３(男)'!S73="","",'様式３(男)'!S73)</f>
        <v/>
      </c>
    </row>
    <row r="16" spans="2:15" ht="13.95" customHeight="1" x14ac:dyDescent="0.2">
      <c r="B16" s="666"/>
      <c r="C16" s="663"/>
      <c r="D16" s="34" t="s">
        <v>230</v>
      </c>
      <c r="E16" s="133" t="str">
        <f>IF('様式３(男)'!F74="","",'様式３(男)'!F74)</f>
        <v/>
      </c>
      <c r="F16" s="134" t="str">
        <f>IF('様式３(男)'!G74="","",'様式３(男)'!G74)</f>
        <v/>
      </c>
      <c r="G16" s="143" t="str">
        <f>IF('様式３(男)'!H74="","",'様式３(男)'!H74)</f>
        <v/>
      </c>
      <c r="H16" s="135" t="str">
        <f>IF('様式３(男)'!L74="","",'様式３(男)'!L74)</f>
        <v>-</v>
      </c>
      <c r="J16" s="663"/>
      <c r="K16" s="34" t="s">
        <v>230</v>
      </c>
      <c r="L16" s="133" t="str">
        <f>IF('様式３(男)'!M74="","",'様式３(男)'!M74)</f>
        <v/>
      </c>
      <c r="M16" s="134" t="str">
        <f>IF('様式３(男)'!N74="","",'様式３(男)'!N74)</f>
        <v/>
      </c>
      <c r="N16" s="143" t="str">
        <f>IF('様式３(男)'!O74="","",'様式３(男)'!O74)</f>
        <v/>
      </c>
      <c r="O16" s="135" t="str">
        <f>IF('様式３(男)'!S74="","",'様式３(男)'!S74)</f>
        <v/>
      </c>
    </row>
    <row r="17" spans="2:15" ht="13.95" hidden="1" customHeight="1" x14ac:dyDescent="0.2">
      <c r="B17" s="666"/>
      <c r="C17" s="663"/>
      <c r="D17" s="34" t="s">
        <v>239</v>
      </c>
      <c r="E17" s="133" t="str">
        <f>IF('様式３(男)'!F75="","",'様式３(男)'!F75)</f>
        <v/>
      </c>
      <c r="F17" s="134" t="str">
        <f>IF('様式３(男)'!G75="","",'様式３(男)'!G75)</f>
        <v/>
      </c>
      <c r="G17" s="143" t="str">
        <f>IF('様式３(男)'!H75="","",'様式３(男)'!H75)</f>
        <v/>
      </c>
      <c r="H17" s="135" t="str">
        <f>IF('様式３(男)'!L75="","",'様式３(男)'!L75)</f>
        <v/>
      </c>
      <c r="J17" s="663"/>
      <c r="K17" s="34" t="s">
        <v>239</v>
      </c>
      <c r="L17" s="133" t="str">
        <f>IF('様式３(男)'!M75="","",'様式３(男)'!M75)</f>
        <v/>
      </c>
      <c r="M17" s="134" t="str">
        <f>IF('様式３(男)'!N75="","",'様式３(男)'!N75)</f>
        <v/>
      </c>
      <c r="N17" s="143" t="str">
        <f>IF('様式３(男)'!O75="","",'様式３(男)'!O75)</f>
        <v/>
      </c>
      <c r="O17" s="135" t="str">
        <f>IF('様式３(男)'!S75="","",'様式３(男)'!S75)</f>
        <v/>
      </c>
    </row>
    <row r="18" spans="2:15" ht="13.95" customHeight="1" x14ac:dyDescent="0.2">
      <c r="B18" s="666"/>
      <c r="C18" s="663"/>
      <c r="D18" s="34" t="s">
        <v>231</v>
      </c>
      <c r="E18" s="133" t="str">
        <f>IF('様式３(男)'!F76="","",'様式３(男)'!F76)</f>
        <v/>
      </c>
      <c r="F18" s="134" t="str">
        <f>IF('様式３(男)'!G76="","",'様式３(男)'!G76)</f>
        <v/>
      </c>
      <c r="G18" s="143" t="str">
        <f>IF('様式３(男)'!H76="","",'様式３(男)'!H76)</f>
        <v/>
      </c>
      <c r="H18" s="135" t="str">
        <f>IF('様式３(男)'!L76="","",'様式３(男)'!L76)</f>
        <v/>
      </c>
      <c r="J18" s="663"/>
      <c r="K18" s="34" t="s">
        <v>231</v>
      </c>
      <c r="L18" s="133" t="str">
        <f>IF('様式３(男)'!M76="","",'様式３(男)'!M76)</f>
        <v/>
      </c>
      <c r="M18" s="134" t="str">
        <f>IF('様式３(男)'!N76="","",'様式３(男)'!N76)</f>
        <v/>
      </c>
      <c r="N18" s="143" t="str">
        <f>IF('様式３(男)'!O76="","",'様式３(男)'!O76)</f>
        <v/>
      </c>
      <c r="O18" s="135" t="str">
        <f>IF('様式３(男)'!S76="","",'様式３(男)'!S76)</f>
        <v/>
      </c>
    </row>
    <row r="19" spans="2:15" ht="13.95" customHeight="1" x14ac:dyDescent="0.2">
      <c r="B19" s="666"/>
      <c r="C19" s="663"/>
      <c r="D19" s="34" t="s">
        <v>232</v>
      </c>
      <c r="E19" s="133" t="str">
        <f>IF('様式３(男)'!F77="","",'様式３(男)'!F77)</f>
        <v/>
      </c>
      <c r="F19" s="134" t="str">
        <f>IF('様式３(男)'!G77="","",'様式３(男)'!G77)</f>
        <v/>
      </c>
      <c r="G19" s="143" t="str">
        <f>IF('様式３(男)'!H77="","",'様式３(男)'!H77)</f>
        <v/>
      </c>
      <c r="H19" s="135" t="str">
        <f>IF('様式３(男)'!L77="","",'様式３(男)'!L77)</f>
        <v/>
      </c>
      <c r="J19" s="663"/>
      <c r="K19" s="34" t="s">
        <v>232</v>
      </c>
      <c r="L19" s="133" t="str">
        <f>IF('様式３(男)'!M77="","",'様式３(男)'!M77)</f>
        <v/>
      </c>
      <c r="M19" s="134" t="str">
        <f>IF('様式３(男)'!N77="","",'様式３(男)'!N77)</f>
        <v/>
      </c>
      <c r="N19" s="143" t="str">
        <f>IF('様式３(男)'!O77="","",'様式３(男)'!O77)</f>
        <v/>
      </c>
      <c r="O19" s="135" t="str">
        <f>IF('様式３(男)'!S77="","",'様式３(男)'!S77)</f>
        <v/>
      </c>
    </row>
    <row r="20" spans="2:15" ht="13.95" customHeight="1" x14ac:dyDescent="0.2">
      <c r="B20" s="666"/>
      <c r="C20" s="663"/>
      <c r="D20" s="34" t="s">
        <v>233</v>
      </c>
      <c r="E20" s="133" t="str">
        <f>IF('様式３(男)'!F78="","",'様式３(男)'!F78)</f>
        <v/>
      </c>
      <c r="F20" s="134" t="str">
        <f>IF('様式３(男)'!G78="","",'様式３(男)'!G78)</f>
        <v/>
      </c>
      <c r="G20" s="143" t="str">
        <f>IF('様式３(男)'!H78="","",'様式３(男)'!H78)</f>
        <v/>
      </c>
      <c r="H20" s="135" t="str">
        <f>IF('様式３(男)'!L78="","",'様式３(男)'!L78)</f>
        <v/>
      </c>
      <c r="J20" s="663"/>
      <c r="K20" s="34" t="s">
        <v>233</v>
      </c>
      <c r="L20" s="133" t="str">
        <f>IF('様式３(男)'!M78="","",'様式３(男)'!M78)</f>
        <v/>
      </c>
      <c r="M20" s="134" t="str">
        <f>IF('様式３(男)'!N78="","",'様式３(男)'!N78)</f>
        <v/>
      </c>
      <c r="N20" s="143" t="str">
        <f>IF('様式３(男)'!O78="","",'様式３(男)'!O78)</f>
        <v/>
      </c>
      <c r="O20" s="135" t="str">
        <f>IF('様式３(男)'!S78="","",'様式３(男)'!S78)</f>
        <v/>
      </c>
    </row>
    <row r="21" spans="2:15" ht="13.95" customHeight="1" x14ac:dyDescent="0.2">
      <c r="B21" s="666"/>
      <c r="C21" s="663"/>
      <c r="D21" s="34" t="s">
        <v>234</v>
      </c>
      <c r="E21" s="133" t="str">
        <f>IF('様式３(男)'!F79="","",'様式３(男)'!F79)</f>
        <v/>
      </c>
      <c r="F21" s="134" t="str">
        <f>IF('様式３(男)'!G79="","",'様式３(男)'!G79)</f>
        <v/>
      </c>
      <c r="G21" s="143" t="str">
        <f>IF('様式３(男)'!H79="","",'様式３(男)'!H79)</f>
        <v/>
      </c>
      <c r="H21" s="135" t="str">
        <f>IF('様式３(男)'!L79="","",'様式３(男)'!L79)</f>
        <v/>
      </c>
      <c r="J21" s="663"/>
      <c r="K21" s="34" t="s">
        <v>234</v>
      </c>
      <c r="L21" s="133" t="str">
        <f>IF('様式３(男)'!M79="","",'様式３(男)'!M79)</f>
        <v/>
      </c>
      <c r="M21" s="134" t="str">
        <f>IF('様式３(男)'!N79="","",'様式３(男)'!N79)</f>
        <v/>
      </c>
      <c r="N21" s="143" t="str">
        <f>IF('様式３(男)'!O79="","",'様式３(男)'!O79)</f>
        <v/>
      </c>
      <c r="O21" s="135" t="str">
        <f>IF('様式３(男)'!S79="","",'様式３(男)'!S79)</f>
        <v/>
      </c>
    </row>
    <row r="22" spans="2:15" ht="13.95" customHeight="1" thickBot="1" x14ac:dyDescent="0.25">
      <c r="B22" s="666"/>
      <c r="C22" s="663"/>
      <c r="D22" s="34" t="s">
        <v>235</v>
      </c>
      <c r="E22" s="133" t="str">
        <f>IF('様式３(男)'!F80="","",'様式３(男)'!F80)</f>
        <v/>
      </c>
      <c r="F22" s="134" t="str">
        <f>IF('様式３(男)'!G80="","",'様式３(男)'!G80)</f>
        <v/>
      </c>
      <c r="G22" s="143" t="str">
        <f>IF('様式３(男)'!H80="","",'様式３(男)'!H80)</f>
        <v/>
      </c>
      <c r="H22" s="135" t="str">
        <f>IF('様式３(男)'!L80="","",'様式３(男)'!L80)</f>
        <v/>
      </c>
      <c r="J22" s="663"/>
      <c r="K22" s="34" t="s">
        <v>235</v>
      </c>
      <c r="L22" s="133" t="str">
        <f>IF('様式３(男)'!M80="","",'様式３(男)'!M80)</f>
        <v/>
      </c>
      <c r="M22" s="134" t="str">
        <f>IF('様式３(男)'!N80="","",'様式３(男)'!N80)</f>
        <v/>
      </c>
      <c r="N22" s="143" t="str">
        <f>IF('様式３(男)'!O80="","",'様式３(男)'!O80)</f>
        <v/>
      </c>
      <c r="O22" s="135" t="str">
        <f>IF('様式３(男)'!S80="","",'様式３(男)'!S80)</f>
        <v/>
      </c>
    </row>
    <row r="23" spans="2:15" ht="13.95" hidden="1" customHeight="1" x14ac:dyDescent="0.2">
      <c r="B23" s="315"/>
      <c r="C23" s="317"/>
      <c r="D23" s="34" t="s">
        <v>236</v>
      </c>
      <c r="E23" s="133" t="str">
        <f>IF('様式３(男)'!F81="","",'様式３(男)'!F81)</f>
        <v/>
      </c>
      <c r="F23" s="134" t="str">
        <f>IF('様式３(男)'!G81="","",'様式３(男)'!G81)</f>
        <v/>
      </c>
      <c r="G23" s="143" t="str">
        <f>IF('様式３(男)'!H81="","",'様式３(男)'!H81)</f>
        <v/>
      </c>
      <c r="H23" s="135"/>
      <c r="J23" s="317"/>
      <c r="K23" s="34" t="s">
        <v>236</v>
      </c>
      <c r="L23" s="133" t="str">
        <f>IF('様式３(男)'!M81="","",'様式３(男)'!M81)</f>
        <v/>
      </c>
      <c r="M23" s="134" t="str">
        <f>IF('様式３(男)'!N81="","",'様式３(男)'!N81)</f>
        <v/>
      </c>
      <c r="N23" s="143" t="str">
        <f>IF('様式３(男)'!O81="","",'様式３(男)'!O81)</f>
        <v/>
      </c>
      <c r="O23" s="135"/>
    </row>
    <row r="24" spans="2:15" ht="13.95" hidden="1" customHeight="1" x14ac:dyDescent="0.2">
      <c r="B24" s="315"/>
      <c r="C24" s="317"/>
      <c r="D24" s="34" t="s">
        <v>237</v>
      </c>
      <c r="E24" s="133" t="str">
        <f>IF('様式３(男)'!F82="","",'様式３(男)'!F82)</f>
        <v/>
      </c>
      <c r="F24" s="134" t="str">
        <f>IF('様式３(男)'!G82="","",'様式３(男)'!G82)</f>
        <v/>
      </c>
      <c r="G24" s="143" t="str">
        <f>IF('様式３(男)'!H82="","",'様式３(男)'!H82)</f>
        <v/>
      </c>
      <c r="H24" s="135"/>
      <c r="J24" s="317"/>
      <c r="K24" s="34" t="s">
        <v>237</v>
      </c>
      <c r="L24" s="133" t="str">
        <f>IF('様式３(男)'!M82="","",'様式３(男)'!M82)</f>
        <v/>
      </c>
      <c r="M24" s="134" t="str">
        <f>IF('様式３(男)'!N82="","",'様式３(男)'!N82)</f>
        <v/>
      </c>
      <c r="N24" s="143" t="str">
        <f>IF('様式３(男)'!O82="","",'様式３(男)'!O82)</f>
        <v/>
      </c>
      <c r="O24" s="135"/>
    </row>
    <row r="25" spans="2:15" ht="13.95" hidden="1" customHeight="1" thickBot="1" x14ac:dyDescent="0.25">
      <c r="B25" s="321"/>
      <c r="C25" s="322"/>
      <c r="D25" s="45" t="s">
        <v>238</v>
      </c>
      <c r="E25" s="136" t="str">
        <f>IF('様式３(男)'!F83="","",'様式３(男)'!F83)</f>
        <v/>
      </c>
      <c r="F25" s="137" t="str">
        <f>IF('様式３(男)'!G83="","",'様式３(男)'!G83)</f>
        <v/>
      </c>
      <c r="G25" s="144" t="str">
        <f>IF('様式３(男)'!H83="","",'様式３(男)'!H83)</f>
        <v/>
      </c>
      <c r="H25" s="138"/>
      <c r="J25" s="322"/>
      <c r="K25" s="45" t="s">
        <v>238</v>
      </c>
      <c r="L25" s="136" t="str">
        <f>IF('様式３(男)'!M83="","",'様式３(男)'!M83)</f>
        <v/>
      </c>
      <c r="M25" s="137" t="str">
        <f>IF('様式３(男)'!N83="","",'様式３(男)'!N83)</f>
        <v/>
      </c>
      <c r="N25" s="144" t="str">
        <f>IF('様式３(男)'!O83="","",'様式３(男)'!O83)</f>
        <v/>
      </c>
      <c r="O25" s="138"/>
    </row>
    <row r="26" spans="2:15" ht="13.95" customHeight="1" x14ac:dyDescent="0.2">
      <c r="B26" s="669">
        <v>3</v>
      </c>
      <c r="C26" s="662">
        <f>'様式３(男)'!E84</f>
        <v>0</v>
      </c>
      <c r="D26" s="155" t="s">
        <v>229</v>
      </c>
      <c r="E26" s="156" t="str">
        <f>IF('様式３(男)'!F94="","",'様式３(男)'!F94)</f>
        <v/>
      </c>
      <c r="F26" s="157" t="str">
        <f>IF('様式３(男)'!G94="","",'様式３(男)'!G94)</f>
        <v/>
      </c>
      <c r="G26" s="158" t="str">
        <f>IF('様式３(男)'!H94="","",'様式３(男)'!H94)</f>
        <v/>
      </c>
      <c r="H26" s="159" t="str">
        <f>IF('様式３(男)'!L94="","",'様式３(男)'!L94)</f>
        <v>-</v>
      </c>
      <c r="J26" s="662">
        <f>'様式３(男)'!L84</f>
        <v>0</v>
      </c>
      <c r="K26" s="155" t="s">
        <v>229</v>
      </c>
      <c r="L26" s="156" t="str">
        <f>IF('様式３(男)'!M94="","",'様式３(男)'!M94)</f>
        <v/>
      </c>
      <c r="M26" s="157" t="str">
        <f>IF('様式３(男)'!N94="","",'様式３(男)'!N94)</f>
        <v/>
      </c>
      <c r="N26" s="158" t="str">
        <f>IF('様式３(男)'!O94="","",'様式３(男)'!O94)</f>
        <v/>
      </c>
      <c r="O26" s="159" t="str">
        <f>IF('様式３(男)'!S94="","",'様式３(男)'!S94)</f>
        <v/>
      </c>
    </row>
    <row r="27" spans="2:15" ht="13.95" customHeight="1" x14ac:dyDescent="0.2">
      <c r="B27" s="666"/>
      <c r="C27" s="663"/>
      <c r="D27" s="34" t="s">
        <v>230</v>
      </c>
      <c r="E27" s="133" t="str">
        <f>IF('様式３(男)'!F95="","",'様式３(男)'!F95)</f>
        <v/>
      </c>
      <c r="F27" s="134" t="str">
        <f>IF('様式３(男)'!G95="","",'様式３(男)'!G95)</f>
        <v/>
      </c>
      <c r="G27" s="143" t="str">
        <f>IF('様式３(男)'!H95="","",'様式３(男)'!H95)</f>
        <v/>
      </c>
      <c r="H27" s="135" t="str">
        <f>IF('様式３(男)'!L95="","",'様式３(男)'!L95)</f>
        <v>-</v>
      </c>
      <c r="J27" s="663"/>
      <c r="K27" s="34" t="s">
        <v>230</v>
      </c>
      <c r="L27" s="133" t="str">
        <f>IF('様式３(男)'!M95="","",'様式３(男)'!M95)</f>
        <v/>
      </c>
      <c r="M27" s="134" t="str">
        <f>IF('様式３(男)'!N95="","",'様式３(男)'!N95)</f>
        <v/>
      </c>
      <c r="N27" s="143" t="str">
        <f>IF('様式３(男)'!O95="","",'様式３(男)'!O95)</f>
        <v/>
      </c>
      <c r="O27" s="135" t="str">
        <f>IF('様式３(男)'!S95="","",'様式３(男)'!S95)</f>
        <v/>
      </c>
    </row>
    <row r="28" spans="2:15" ht="13.95" hidden="1" customHeight="1" x14ac:dyDescent="0.2">
      <c r="B28" s="666"/>
      <c r="C28" s="663"/>
      <c r="D28" s="34" t="s">
        <v>239</v>
      </c>
      <c r="E28" s="133" t="str">
        <f>IF('様式３(男)'!F96="","",'様式３(男)'!F96)</f>
        <v/>
      </c>
      <c r="F28" s="134" t="str">
        <f>IF('様式３(男)'!G96="","",'様式３(男)'!G96)</f>
        <v/>
      </c>
      <c r="G28" s="143" t="str">
        <f>IF('様式３(男)'!H96="","",'様式３(男)'!H96)</f>
        <v/>
      </c>
      <c r="H28" s="135" t="str">
        <f>IF('様式３(男)'!L96="","",'様式３(男)'!L96)</f>
        <v/>
      </c>
      <c r="J28" s="663"/>
      <c r="K28" s="34" t="s">
        <v>239</v>
      </c>
      <c r="L28" s="133" t="str">
        <f>IF('様式３(男)'!M96="","",'様式３(男)'!M96)</f>
        <v/>
      </c>
      <c r="M28" s="134" t="str">
        <f>IF('様式３(男)'!N96="","",'様式３(男)'!N96)</f>
        <v/>
      </c>
      <c r="N28" s="143" t="str">
        <f>IF('様式３(男)'!O96="","",'様式３(男)'!O96)</f>
        <v/>
      </c>
      <c r="O28" s="135" t="str">
        <f>IF('様式３(男)'!S96="","",'様式３(男)'!S96)</f>
        <v/>
      </c>
    </row>
    <row r="29" spans="2:15" ht="13.95" customHeight="1" x14ac:dyDescent="0.2">
      <c r="B29" s="666"/>
      <c r="C29" s="663"/>
      <c r="D29" s="34" t="s">
        <v>231</v>
      </c>
      <c r="E29" s="133" t="str">
        <f>IF('様式３(男)'!F97="","",'様式３(男)'!F97)</f>
        <v/>
      </c>
      <c r="F29" s="134" t="str">
        <f>IF('様式３(男)'!G97="","",'様式３(男)'!G97)</f>
        <v/>
      </c>
      <c r="G29" s="143" t="str">
        <f>IF('様式３(男)'!H97="","",'様式３(男)'!H97)</f>
        <v/>
      </c>
      <c r="H29" s="135" t="str">
        <f>IF('様式３(男)'!L97="","",'様式３(男)'!L97)</f>
        <v/>
      </c>
      <c r="J29" s="663"/>
      <c r="K29" s="34" t="s">
        <v>231</v>
      </c>
      <c r="L29" s="133" t="str">
        <f>IF('様式３(男)'!M97="","",'様式３(男)'!M97)</f>
        <v/>
      </c>
      <c r="M29" s="134" t="str">
        <f>IF('様式３(男)'!N97="","",'様式３(男)'!N97)</f>
        <v/>
      </c>
      <c r="N29" s="143" t="str">
        <f>IF('様式３(男)'!O97="","",'様式３(男)'!O97)</f>
        <v/>
      </c>
      <c r="O29" s="135" t="str">
        <f>IF('様式３(男)'!S97="","",'様式３(男)'!S97)</f>
        <v/>
      </c>
    </row>
    <row r="30" spans="2:15" ht="13.95" customHeight="1" x14ac:dyDescent="0.2">
      <c r="B30" s="666"/>
      <c r="C30" s="663"/>
      <c r="D30" s="34" t="s">
        <v>232</v>
      </c>
      <c r="E30" s="133" t="str">
        <f>IF('様式３(男)'!F98="","",'様式３(男)'!F98)</f>
        <v/>
      </c>
      <c r="F30" s="134" t="str">
        <f>IF('様式３(男)'!G98="","",'様式３(男)'!G98)</f>
        <v/>
      </c>
      <c r="G30" s="143" t="str">
        <f>IF('様式３(男)'!H98="","",'様式３(男)'!H98)</f>
        <v/>
      </c>
      <c r="H30" s="135" t="str">
        <f>IF('様式３(男)'!L98="","",'様式３(男)'!L98)</f>
        <v/>
      </c>
      <c r="J30" s="663"/>
      <c r="K30" s="34" t="s">
        <v>232</v>
      </c>
      <c r="L30" s="133" t="str">
        <f>IF('様式３(男)'!M98="","",'様式３(男)'!M98)</f>
        <v/>
      </c>
      <c r="M30" s="134" t="str">
        <f>IF('様式３(男)'!N98="","",'様式３(男)'!N98)</f>
        <v/>
      </c>
      <c r="N30" s="143" t="str">
        <f>IF('様式３(男)'!O98="","",'様式３(男)'!O98)</f>
        <v/>
      </c>
      <c r="O30" s="135" t="str">
        <f>IF('様式３(男)'!S98="","",'様式３(男)'!S98)</f>
        <v/>
      </c>
    </row>
    <row r="31" spans="2:15" ht="13.95" customHeight="1" x14ac:dyDescent="0.2">
      <c r="B31" s="666"/>
      <c r="C31" s="663"/>
      <c r="D31" s="34" t="s">
        <v>233</v>
      </c>
      <c r="E31" s="133" t="str">
        <f>IF('様式３(男)'!F99="","",'様式３(男)'!F99)</f>
        <v/>
      </c>
      <c r="F31" s="134" t="str">
        <f>IF('様式３(男)'!G99="","",'様式３(男)'!G99)</f>
        <v/>
      </c>
      <c r="G31" s="143" t="str">
        <f>IF('様式３(男)'!H99="","",'様式３(男)'!H99)</f>
        <v/>
      </c>
      <c r="H31" s="135" t="str">
        <f>IF('様式３(男)'!L99="","",'様式３(男)'!L99)</f>
        <v/>
      </c>
      <c r="J31" s="663"/>
      <c r="K31" s="34" t="s">
        <v>233</v>
      </c>
      <c r="L31" s="133" t="str">
        <f>IF('様式３(男)'!M99="","",'様式３(男)'!M99)</f>
        <v/>
      </c>
      <c r="M31" s="134" t="str">
        <f>IF('様式３(男)'!N99="","",'様式３(男)'!N99)</f>
        <v/>
      </c>
      <c r="N31" s="143" t="str">
        <f>IF('様式３(男)'!O99="","",'様式３(男)'!O99)</f>
        <v/>
      </c>
      <c r="O31" s="135" t="str">
        <f>IF('様式３(男)'!S99="","",'様式３(男)'!S99)</f>
        <v/>
      </c>
    </row>
    <row r="32" spans="2:15" ht="13.95" customHeight="1" x14ac:dyDescent="0.2">
      <c r="B32" s="666"/>
      <c r="C32" s="663"/>
      <c r="D32" s="34" t="s">
        <v>234</v>
      </c>
      <c r="E32" s="133" t="str">
        <f>IF('様式３(男)'!F100="","",'様式３(男)'!F100)</f>
        <v/>
      </c>
      <c r="F32" s="134" t="str">
        <f>IF('様式３(男)'!G100="","",'様式３(男)'!G100)</f>
        <v/>
      </c>
      <c r="G32" s="143" t="str">
        <f>IF('様式３(男)'!H100="","",'様式３(男)'!H100)</f>
        <v/>
      </c>
      <c r="H32" s="135" t="str">
        <f>IF('様式３(男)'!L100="","",'様式３(男)'!L100)</f>
        <v/>
      </c>
      <c r="J32" s="663"/>
      <c r="K32" s="34" t="s">
        <v>234</v>
      </c>
      <c r="L32" s="133" t="str">
        <f>IF('様式３(男)'!M100="","",'様式３(男)'!M100)</f>
        <v/>
      </c>
      <c r="M32" s="134" t="str">
        <f>IF('様式３(男)'!N100="","",'様式３(男)'!N100)</f>
        <v/>
      </c>
      <c r="N32" s="143" t="str">
        <f>IF('様式３(男)'!O100="","",'様式３(男)'!O100)</f>
        <v/>
      </c>
      <c r="O32" s="135" t="str">
        <f>IF('様式３(男)'!S100="","",'様式３(男)'!S100)</f>
        <v/>
      </c>
    </row>
    <row r="33" spans="2:15" ht="13.95" customHeight="1" thickBot="1" x14ac:dyDescent="0.25">
      <c r="B33" s="666"/>
      <c r="C33" s="663"/>
      <c r="D33" s="34" t="s">
        <v>235</v>
      </c>
      <c r="E33" s="133" t="str">
        <f>IF('様式３(男)'!F101="","",'様式３(男)'!F101)</f>
        <v/>
      </c>
      <c r="F33" s="134" t="str">
        <f>IF('様式３(男)'!G101="","",'様式３(男)'!G101)</f>
        <v/>
      </c>
      <c r="G33" s="143" t="str">
        <f>IF('様式３(男)'!H101="","",'様式３(男)'!H101)</f>
        <v/>
      </c>
      <c r="H33" s="135" t="str">
        <f>IF('様式３(男)'!L101="","",'様式３(男)'!L101)</f>
        <v/>
      </c>
      <c r="J33" s="663"/>
      <c r="K33" s="34" t="s">
        <v>235</v>
      </c>
      <c r="L33" s="133" t="str">
        <f>IF('様式３(男)'!M101="","",'様式３(男)'!M101)</f>
        <v/>
      </c>
      <c r="M33" s="134" t="str">
        <f>IF('様式３(男)'!N101="","",'様式３(男)'!N101)</f>
        <v/>
      </c>
      <c r="N33" s="143" t="str">
        <f>IF('様式３(男)'!O101="","",'様式３(男)'!O101)</f>
        <v/>
      </c>
      <c r="O33" s="135" t="str">
        <f>IF('様式３(男)'!S101="","",'様式３(男)'!S101)</f>
        <v/>
      </c>
    </row>
    <row r="34" spans="2:15" ht="13.95" hidden="1" customHeight="1" x14ac:dyDescent="0.2">
      <c r="B34" s="315"/>
      <c r="C34" s="317"/>
      <c r="D34" s="34" t="s">
        <v>236</v>
      </c>
      <c r="E34" s="133" t="str">
        <f>IF('様式３(男)'!F102="","",'様式３(男)'!F102)</f>
        <v/>
      </c>
      <c r="F34" s="134" t="str">
        <f>IF('様式３(男)'!G102="","",'様式３(男)'!G102)</f>
        <v/>
      </c>
      <c r="G34" s="143" t="str">
        <f>IF('様式３(男)'!H102="","",'様式３(男)'!H102)</f>
        <v/>
      </c>
      <c r="H34" s="135"/>
      <c r="J34" s="317"/>
      <c r="K34" s="34" t="s">
        <v>236</v>
      </c>
      <c r="L34" s="133" t="str">
        <f>IF('様式３(男)'!M102="","",'様式３(男)'!M102)</f>
        <v/>
      </c>
      <c r="M34" s="134" t="str">
        <f>IF('様式３(男)'!N102="","",'様式３(男)'!N102)</f>
        <v/>
      </c>
      <c r="N34" s="143" t="str">
        <f>IF('様式３(男)'!O102="","",'様式３(男)'!O102)</f>
        <v/>
      </c>
      <c r="O34" s="135"/>
    </row>
    <row r="35" spans="2:15" ht="13.95" hidden="1" customHeight="1" x14ac:dyDescent="0.2">
      <c r="B35" s="315"/>
      <c r="C35" s="317"/>
      <c r="D35" s="34" t="s">
        <v>237</v>
      </c>
      <c r="E35" s="133" t="str">
        <f>IF('様式３(男)'!F103="","",'様式３(男)'!F103)</f>
        <v/>
      </c>
      <c r="F35" s="134" t="str">
        <f>IF('様式３(男)'!G103="","",'様式３(男)'!G103)</f>
        <v/>
      </c>
      <c r="G35" s="143" t="str">
        <f>IF('様式３(男)'!H103="","",'様式３(男)'!H103)</f>
        <v/>
      </c>
      <c r="H35" s="135"/>
      <c r="J35" s="317"/>
      <c r="K35" s="34" t="s">
        <v>237</v>
      </c>
      <c r="L35" s="133" t="str">
        <f>IF('様式３(男)'!M103="","",'様式３(男)'!M103)</f>
        <v/>
      </c>
      <c r="M35" s="134" t="str">
        <f>IF('様式３(男)'!N103="","",'様式３(男)'!N103)</f>
        <v/>
      </c>
      <c r="N35" s="143" t="str">
        <f>IF('様式３(男)'!O103="","",'様式３(男)'!O103)</f>
        <v/>
      </c>
      <c r="O35" s="135"/>
    </row>
    <row r="36" spans="2:15" ht="13.95" hidden="1" customHeight="1" thickBot="1" x14ac:dyDescent="0.25">
      <c r="B36" s="315"/>
      <c r="C36" s="317"/>
      <c r="D36" s="83" t="s">
        <v>238</v>
      </c>
      <c r="E36" s="151" t="str">
        <f>IF('様式３(男)'!F104="","",'様式３(男)'!F104)</f>
        <v/>
      </c>
      <c r="F36" s="152" t="str">
        <f>IF('様式３(男)'!G104="","",'様式３(男)'!G104)</f>
        <v/>
      </c>
      <c r="G36" s="153" t="str">
        <f>IF('様式３(男)'!H104="","",'様式３(男)'!H104)</f>
        <v/>
      </c>
      <c r="H36" s="154"/>
      <c r="J36" s="317"/>
      <c r="K36" s="83" t="s">
        <v>238</v>
      </c>
      <c r="L36" s="151" t="str">
        <f>IF('様式３(男)'!M104="","",'様式３(男)'!M104)</f>
        <v/>
      </c>
      <c r="M36" s="152" t="str">
        <f>IF('様式３(男)'!N104="","",'様式３(男)'!N104)</f>
        <v/>
      </c>
      <c r="N36" s="153" t="str">
        <f>IF('様式３(男)'!O104="","",'様式３(男)'!O104)</f>
        <v/>
      </c>
      <c r="O36" s="154"/>
    </row>
    <row r="37" spans="2:15" ht="13.95" customHeight="1" x14ac:dyDescent="0.2">
      <c r="B37" s="669">
        <v>4</v>
      </c>
      <c r="C37" s="662">
        <f>'様式３(男)'!E105</f>
        <v>0</v>
      </c>
      <c r="D37" s="155" t="s">
        <v>229</v>
      </c>
      <c r="E37" s="156" t="str">
        <f>IF('様式３(男)'!F115="","",'様式３(男)'!F115)</f>
        <v/>
      </c>
      <c r="F37" s="157" t="str">
        <f>IF('様式３(男)'!G115="","",'様式３(男)'!G115)</f>
        <v/>
      </c>
      <c r="G37" s="158" t="str">
        <f>IF('様式３(男)'!H115="","",'様式３(男)'!H115)</f>
        <v/>
      </c>
      <c r="H37" s="159" t="str">
        <f>IF('様式３(男)'!L115="","",'様式３(男)'!L115)</f>
        <v>-</v>
      </c>
      <c r="J37" s="662">
        <f>'様式３(男)'!L105</f>
        <v>0</v>
      </c>
      <c r="K37" s="155" t="s">
        <v>229</v>
      </c>
      <c r="L37" s="156" t="str">
        <f>IF('様式３(男)'!M115="","",'様式３(男)'!M115)</f>
        <v/>
      </c>
      <c r="M37" s="157" t="str">
        <f>IF('様式３(男)'!N115="","",'様式３(男)'!N115)</f>
        <v/>
      </c>
      <c r="N37" s="158" t="str">
        <f>IF('様式３(男)'!O115="","",'様式３(男)'!O115)</f>
        <v/>
      </c>
      <c r="O37" s="159" t="str">
        <f>IF('様式３(男)'!S115="","",'様式３(男)'!S115)</f>
        <v/>
      </c>
    </row>
    <row r="38" spans="2:15" ht="13.95" customHeight="1" x14ac:dyDescent="0.2">
      <c r="B38" s="666"/>
      <c r="C38" s="663"/>
      <c r="D38" s="34" t="s">
        <v>230</v>
      </c>
      <c r="E38" s="133" t="str">
        <f>IF('様式３(男)'!F116="","",'様式３(男)'!F116)</f>
        <v/>
      </c>
      <c r="F38" s="134" t="str">
        <f>IF('様式３(男)'!G116="","",'様式３(男)'!G116)</f>
        <v/>
      </c>
      <c r="G38" s="143" t="str">
        <f>IF('様式３(男)'!H116="","",'様式３(男)'!H116)</f>
        <v/>
      </c>
      <c r="H38" s="135" t="str">
        <f>IF('様式３(男)'!L116="","",'様式３(男)'!L116)</f>
        <v>-</v>
      </c>
      <c r="J38" s="663"/>
      <c r="K38" s="34" t="s">
        <v>230</v>
      </c>
      <c r="L38" s="133" t="str">
        <f>IF('様式３(男)'!M116="","",'様式３(男)'!M116)</f>
        <v/>
      </c>
      <c r="M38" s="134" t="str">
        <f>IF('様式３(男)'!N116="","",'様式３(男)'!N116)</f>
        <v/>
      </c>
      <c r="N38" s="143" t="str">
        <f>IF('様式３(男)'!O116="","",'様式３(男)'!O116)</f>
        <v/>
      </c>
      <c r="O38" s="135" t="str">
        <f>IF('様式３(男)'!S116="","",'様式３(男)'!S116)</f>
        <v/>
      </c>
    </row>
    <row r="39" spans="2:15" ht="13.95" hidden="1" customHeight="1" x14ac:dyDescent="0.2">
      <c r="B39" s="666"/>
      <c r="C39" s="663"/>
      <c r="D39" s="34" t="s">
        <v>239</v>
      </c>
      <c r="E39" s="133" t="str">
        <f>IF('様式３(男)'!F117="","",'様式３(男)'!F117)</f>
        <v/>
      </c>
      <c r="F39" s="134" t="str">
        <f>IF('様式３(男)'!G117="","",'様式３(男)'!G117)</f>
        <v/>
      </c>
      <c r="G39" s="143" t="str">
        <f>IF('様式３(男)'!H117="","",'様式３(男)'!H117)</f>
        <v/>
      </c>
      <c r="H39" s="135" t="str">
        <f>IF('様式３(男)'!L117="","",'様式３(男)'!L117)</f>
        <v/>
      </c>
      <c r="J39" s="663"/>
      <c r="K39" s="34" t="s">
        <v>239</v>
      </c>
      <c r="L39" s="133" t="str">
        <f>IF('様式３(男)'!M117="","",'様式３(男)'!M117)</f>
        <v/>
      </c>
      <c r="M39" s="134" t="str">
        <f>IF('様式３(男)'!N117="","",'様式３(男)'!N117)</f>
        <v/>
      </c>
      <c r="N39" s="143" t="str">
        <f>IF('様式３(男)'!O117="","",'様式３(男)'!O117)</f>
        <v/>
      </c>
      <c r="O39" s="135" t="str">
        <f>IF('様式３(男)'!S117="","",'様式３(男)'!S117)</f>
        <v/>
      </c>
    </row>
    <row r="40" spans="2:15" ht="13.95" customHeight="1" x14ac:dyDescent="0.2">
      <c r="B40" s="666"/>
      <c r="C40" s="663"/>
      <c r="D40" s="34" t="s">
        <v>231</v>
      </c>
      <c r="E40" s="133" t="str">
        <f>IF('様式３(男)'!F118="","",'様式３(男)'!F118)</f>
        <v/>
      </c>
      <c r="F40" s="134" t="str">
        <f>IF('様式３(男)'!G118="","",'様式３(男)'!G118)</f>
        <v/>
      </c>
      <c r="G40" s="143" t="str">
        <f>IF('様式３(男)'!H118="","",'様式３(男)'!H118)</f>
        <v/>
      </c>
      <c r="H40" s="135" t="str">
        <f>IF('様式３(男)'!L118="","",'様式３(男)'!L118)</f>
        <v/>
      </c>
      <c r="J40" s="663"/>
      <c r="K40" s="34" t="s">
        <v>231</v>
      </c>
      <c r="L40" s="133" t="str">
        <f>IF('様式３(男)'!M118="","",'様式３(男)'!M118)</f>
        <v/>
      </c>
      <c r="M40" s="134" t="str">
        <f>IF('様式３(男)'!N118="","",'様式３(男)'!N118)</f>
        <v/>
      </c>
      <c r="N40" s="143" t="str">
        <f>IF('様式３(男)'!O118="","",'様式３(男)'!O118)</f>
        <v/>
      </c>
      <c r="O40" s="135" t="str">
        <f>IF('様式３(男)'!S118="","",'様式３(男)'!S118)</f>
        <v/>
      </c>
    </row>
    <row r="41" spans="2:15" ht="13.95" customHeight="1" x14ac:dyDescent="0.2">
      <c r="B41" s="666"/>
      <c r="C41" s="663"/>
      <c r="D41" s="34" t="s">
        <v>232</v>
      </c>
      <c r="E41" s="133" t="str">
        <f>IF('様式３(男)'!F119="","",'様式３(男)'!F119)</f>
        <v/>
      </c>
      <c r="F41" s="134" t="str">
        <f>IF('様式３(男)'!G119="","",'様式３(男)'!G119)</f>
        <v/>
      </c>
      <c r="G41" s="143" t="str">
        <f>IF('様式３(男)'!H119="","",'様式３(男)'!H119)</f>
        <v/>
      </c>
      <c r="H41" s="135" t="str">
        <f>IF('様式３(男)'!L119="","",'様式３(男)'!L119)</f>
        <v/>
      </c>
      <c r="J41" s="663"/>
      <c r="K41" s="34" t="s">
        <v>232</v>
      </c>
      <c r="L41" s="133" t="str">
        <f>IF('様式３(男)'!M119="","",'様式３(男)'!M119)</f>
        <v/>
      </c>
      <c r="M41" s="134" t="str">
        <f>IF('様式３(男)'!N119="","",'様式３(男)'!N119)</f>
        <v/>
      </c>
      <c r="N41" s="143" t="str">
        <f>IF('様式３(男)'!O119="","",'様式３(男)'!O119)</f>
        <v/>
      </c>
      <c r="O41" s="135" t="str">
        <f>IF('様式３(男)'!S119="","",'様式３(男)'!S119)</f>
        <v/>
      </c>
    </row>
    <row r="42" spans="2:15" ht="13.95" customHeight="1" x14ac:dyDescent="0.2">
      <c r="B42" s="666"/>
      <c r="C42" s="663"/>
      <c r="D42" s="34" t="s">
        <v>233</v>
      </c>
      <c r="E42" s="133" t="str">
        <f>IF('様式３(男)'!F120="","",'様式３(男)'!F120)</f>
        <v/>
      </c>
      <c r="F42" s="134" t="str">
        <f>IF('様式３(男)'!G120="","",'様式３(男)'!G120)</f>
        <v/>
      </c>
      <c r="G42" s="143" t="str">
        <f>IF('様式３(男)'!H120="","",'様式３(男)'!H120)</f>
        <v/>
      </c>
      <c r="H42" s="135" t="str">
        <f>IF('様式３(男)'!L120="","",'様式３(男)'!L120)</f>
        <v/>
      </c>
      <c r="J42" s="663"/>
      <c r="K42" s="34" t="s">
        <v>233</v>
      </c>
      <c r="L42" s="133" t="str">
        <f>IF('様式３(男)'!M120="","",'様式３(男)'!M120)</f>
        <v/>
      </c>
      <c r="M42" s="134" t="str">
        <f>IF('様式３(男)'!N120="","",'様式３(男)'!N120)</f>
        <v/>
      </c>
      <c r="N42" s="143" t="str">
        <f>IF('様式３(男)'!O120="","",'様式３(男)'!O120)</f>
        <v/>
      </c>
      <c r="O42" s="135" t="str">
        <f>IF('様式３(男)'!S120="","",'様式３(男)'!S120)</f>
        <v/>
      </c>
    </row>
    <row r="43" spans="2:15" ht="13.95" customHeight="1" x14ac:dyDescent="0.2">
      <c r="B43" s="666"/>
      <c r="C43" s="663"/>
      <c r="D43" s="34" t="s">
        <v>234</v>
      </c>
      <c r="E43" s="133" t="str">
        <f>IF('様式３(男)'!F121="","",'様式３(男)'!F121)</f>
        <v/>
      </c>
      <c r="F43" s="134" t="str">
        <f>IF('様式３(男)'!G121="","",'様式３(男)'!G121)</f>
        <v/>
      </c>
      <c r="G43" s="143" t="str">
        <f>IF('様式３(男)'!H121="","",'様式３(男)'!H121)</f>
        <v/>
      </c>
      <c r="H43" s="135" t="str">
        <f>IF('様式３(男)'!L121="","",'様式３(男)'!L121)</f>
        <v/>
      </c>
      <c r="J43" s="663"/>
      <c r="K43" s="34" t="s">
        <v>234</v>
      </c>
      <c r="L43" s="133" t="str">
        <f>IF('様式３(男)'!M121="","",'様式３(男)'!M121)</f>
        <v/>
      </c>
      <c r="M43" s="134" t="str">
        <f>IF('様式３(男)'!N121="","",'様式３(男)'!N121)</f>
        <v/>
      </c>
      <c r="N43" s="143" t="str">
        <f>IF('様式３(男)'!O121="","",'様式３(男)'!O121)</f>
        <v/>
      </c>
      <c r="O43" s="135" t="str">
        <f>IF('様式３(男)'!S121="","",'様式３(男)'!S121)</f>
        <v/>
      </c>
    </row>
    <row r="44" spans="2:15" ht="13.95" customHeight="1" thickBot="1" x14ac:dyDescent="0.25">
      <c r="B44" s="560"/>
      <c r="C44" s="664"/>
      <c r="D44" s="45" t="s">
        <v>235</v>
      </c>
      <c r="E44" s="136" t="str">
        <f>IF('様式３(男)'!F122="","",'様式３(男)'!F122)</f>
        <v/>
      </c>
      <c r="F44" s="137" t="str">
        <f>IF('様式３(男)'!G122="","",'様式３(男)'!G122)</f>
        <v/>
      </c>
      <c r="G44" s="144" t="str">
        <f>IF('様式３(男)'!H122="","",'様式３(男)'!H122)</f>
        <v/>
      </c>
      <c r="H44" s="138" t="str">
        <f>IF('様式３(男)'!L122="","",'様式３(男)'!L122)</f>
        <v/>
      </c>
      <c r="J44" s="664"/>
      <c r="K44" s="45" t="s">
        <v>235</v>
      </c>
      <c r="L44" s="136" t="str">
        <f>IF('様式３(男)'!M122="","",'様式３(男)'!M122)</f>
        <v/>
      </c>
      <c r="M44" s="137" t="str">
        <f>IF('様式３(男)'!N122="","",'様式３(男)'!N122)</f>
        <v/>
      </c>
      <c r="N44" s="144" t="str">
        <f>IF('様式３(男)'!O122="","",'様式３(男)'!O122)</f>
        <v/>
      </c>
      <c r="O44" s="138" t="str">
        <f>IF('様式３(男)'!S122="","",'様式３(男)'!S122)</f>
        <v/>
      </c>
    </row>
    <row r="45" spans="2:15" ht="13.95" hidden="1" customHeight="1" x14ac:dyDescent="0.2">
      <c r="B45" s="315"/>
      <c r="C45" s="317"/>
      <c r="D45" s="319" t="s">
        <v>236</v>
      </c>
      <c r="E45" s="28" t="str">
        <f>IF('様式３(男)'!F123="","",'様式３(男)'!F123)</f>
        <v/>
      </c>
      <c r="F45" s="29" t="str">
        <f>IF('様式３(男)'!G123="","",'様式３(男)'!G123)</f>
        <v/>
      </c>
      <c r="G45" s="320" t="str">
        <f>IF('様式３(男)'!H123="","",'様式３(男)'!H123)</f>
        <v/>
      </c>
      <c r="H45" s="30"/>
    </row>
    <row r="46" spans="2:15" ht="13.95" hidden="1" customHeight="1" x14ac:dyDescent="0.2">
      <c r="B46" s="315"/>
      <c r="C46" s="317"/>
      <c r="D46" s="34" t="s">
        <v>237</v>
      </c>
      <c r="E46" s="133" t="str">
        <f>IF('様式３(男)'!F124="","",'様式３(男)'!F124)</f>
        <v/>
      </c>
      <c r="F46" s="134" t="str">
        <f>IF('様式３(男)'!G124="","",'様式３(男)'!G124)</f>
        <v/>
      </c>
      <c r="G46" s="143" t="str">
        <f>IF('様式３(男)'!H124="","",'様式３(男)'!H124)</f>
        <v/>
      </c>
      <c r="H46" s="135"/>
    </row>
    <row r="47" spans="2:15" ht="13.95" hidden="1" customHeight="1" thickBot="1" x14ac:dyDescent="0.25">
      <c r="B47" s="321"/>
      <c r="C47" s="322"/>
      <c r="D47" s="83" t="s">
        <v>238</v>
      </c>
      <c r="E47" s="151" t="str">
        <f>IF('様式３(男)'!F125="","",'様式３(男)'!F125)</f>
        <v/>
      </c>
      <c r="F47" s="152" t="str">
        <f>IF('様式３(男)'!G125="","",'様式３(男)'!G125)</f>
        <v/>
      </c>
      <c r="G47" s="153" t="str">
        <f>IF('様式３(男)'!H125="","",'様式３(男)'!H125)</f>
        <v/>
      </c>
      <c r="H47" s="154"/>
    </row>
    <row r="55" spans="2:8" hidden="1" x14ac:dyDescent="0.2"/>
    <row r="56" spans="2:8" hidden="1" x14ac:dyDescent="0.2">
      <c r="B56" s="17"/>
      <c r="C56" s="17"/>
      <c r="D56" s="47"/>
    </row>
    <row r="57" spans="2:8" hidden="1" x14ac:dyDescent="0.2">
      <c r="B57" s="50" t="str">
        <f ca="1">IFERROR(VLOOKUP(RIGHT(#REF!,1),INDIRECT($B$56),2)+#REF!+COUNTIF(#REF!,#REF!)*0.000000001,"")</f>
        <v/>
      </c>
      <c r="C57" s="50"/>
      <c r="D57"/>
      <c r="E57" s="17" t="str">
        <f t="shared" ref="E57:F76" si="0">SUBSTITUTE(SUBSTITUTE(E4,"　","")," ","")</f>
        <v/>
      </c>
      <c r="F57" s="17" t="str">
        <f t="shared" si="0"/>
        <v/>
      </c>
      <c r="G57" s="17" t="str">
        <f t="shared" ref="G57:G100" si="1">IF(E4="","",IF(LEN(E57)=1,E57&amp;"　　",IF(LEN(E57)=2,LEFT(E57,1)&amp;"　"&amp;RIGHT(E57,1),E57)))</f>
        <v/>
      </c>
      <c r="H57" s="52" t="str">
        <f t="shared" ref="H57:H100" si="2">IF(F4="","",IF(LEN(F57)=1,"　　"&amp;F57,IF(LEN(F57)=2,LEFT(F57,1)&amp;"　"&amp;RIGHT(F57,1),F57)))</f>
        <v/>
      </c>
    </row>
    <row r="58" spans="2:8" hidden="1" x14ac:dyDescent="0.2">
      <c r="B58" s="50" t="str">
        <f ca="1">IFERROR(VLOOKUP(RIGHT(#REF!,1),INDIRECT($B$56),2)+#REF!+COUNTIF(#REF!,#REF!)*0.000000001,"")</f>
        <v/>
      </c>
      <c r="C58" s="50"/>
      <c r="D58"/>
      <c r="E58" s="17" t="str">
        <f t="shared" si="0"/>
        <v/>
      </c>
      <c r="F58" s="17" t="str">
        <f t="shared" si="0"/>
        <v/>
      </c>
      <c r="G58" s="17" t="str">
        <f t="shared" si="1"/>
        <v/>
      </c>
      <c r="H58" s="52" t="str">
        <f t="shared" si="2"/>
        <v/>
      </c>
    </row>
    <row r="59" spans="2:8" hidden="1" x14ac:dyDescent="0.2">
      <c r="B59" s="50" t="str">
        <f ca="1">IFERROR(VLOOKUP(RIGHT(#REF!,1),INDIRECT($B$56),2)+#REF!+COUNTIF(#REF!,#REF!)*0.000000001,"")</f>
        <v/>
      </c>
      <c r="C59" s="50"/>
      <c r="D59"/>
      <c r="E59" s="17" t="str">
        <f t="shared" si="0"/>
        <v/>
      </c>
      <c r="F59" s="17" t="str">
        <f t="shared" si="0"/>
        <v/>
      </c>
      <c r="G59" s="17" t="str">
        <f t="shared" si="1"/>
        <v/>
      </c>
      <c r="H59" s="52" t="str">
        <f t="shared" si="2"/>
        <v/>
      </c>
    </row>
    <row r="60" spans="2:8" hidden="1" x14ac:dyDescent="0.2">
      <c r="B60" s="50" t="str">
        <f ca="1">IFERROR(VLOOKUP(RIGHT(#REF!,1),INDIRECT($B$56),2)+#REF!+COUNTIF(#REF!,#REF!)*0.000000001,"")</f>
        <v/>
      </c>
      <c r="C60" s="50"/>
      <c r="D60"/>
      <c r="E60" s="17" t="str">
        <f t="shared" si="0"/>
        <v/>
      </c>
      <c r="F60" s="17" t="str">
        <f t="shared" si="0"/>
        <v/>
      </c>
      <c r="G60" s="17" t="str">
        <f t="shared" si="1"/>
        <v/>
      </c>
      <c r="H60" s="52" t="str">
        <f t="shared" si="2"/>
        <v/>
      </c>
    </row>
    <row r="61" spans="2:8" hidden="1" x14ac:dyDescent="0.2">
      <c r="B61" s="50" t="str">
        <f ca="1">IFERROR(VLOOKUP(RIGHT(#REF!,1),INDIRECT($B$56),2)+#REF!+COUNTIF(#REF!,#REF!)*0.000000001,"")</f>
        <v/>
      </c>
      <c r="C61" s="50"/>
      <c r="D61"/>
      <c r="E61" s="17" t="str">
        <f t="shared" si="0"/>
        <v/>
      </c>
      <c r="F61" s="17" t="str">
        <f t="shared" si="0"/>
        <v/>
      </c>
      <c r="G61" s="17" t="str">
        <f t="shared" si="1"/>
        <v/>
      </c>
      <c r="H61" s="52" t="str">
        <f t="shared" si="2"/>
        <v/>
      </c>
    </row>
    <row r="62" spans="2:8" hidden="1" x14ac:dyDescent="0.2">
      <c r="B62" s="50" t="str">
        <f ca="1">IFERROR(VLOOKUP(RIGHT(#REF!,1),INDIRECT($B$56),2)+#REF!+COUNTIF(#REF!,#REF!)*0.000000001,"")</f>
        <v/>
      </c>
      <c r="C62" s="50"/>
      <c r="D62"/>
      <c r="E62" s="17" t="str">
        <f t="shared" si="0"/>
        <v/>
      </c>
      <c r="F62" s="17" t="str">
        <f t="shared" si="0"/>
        <v/>
      </c>
      <c r="G62" s="17" t="str">
        <f t="shared" si="1"/>
        <v/>
      </c>
      <c r="H62" s="52" t="str">
        <f t="shared" si="2"/>
        <v/>
      </c>
    </row>
    <row r="63" spans="2:8" hidden="1" x14ac:dyDescent="0.2">
      <c r="B63" s="50" t="str">
        <f ca="1">IFERROR(VLOOKUP(RIGHT(#REF!,1),INDIRECT($B$56),2)+#REF!+COUNTIF(#REF!,#REF!)*0.000000001,"")</f>
        <v/>
      </c>
      <c r="C63" s="50"/>
      <c r="D63"/>
      <c r="E63" s="17" t="str">
        <f t="shared" si="0"/>
        <v/>
      </c>
      <c r="F63" s="17" t="str">
        <f t="shared" si="0"/>
        <v/>
      </c>
      <c r="G63" s="17" t="str">
        <f t="shared" si="1"/>
        <v/>
      </c>
      <c r="H63" s="52" t="str">
        <f t="shared" si="2"/>
        <v/>
      </c>
    </row>
    <row r="64" spans="2:8" hidden="1" x14ac:dyDescent="0.2">
      <c r="B64" s="50" t="str">
        <f ca="1">IFERROR(VLOOKUP(RIGHT(#REF!,1),INDIRECT($B$56),2)+#REF!+COUNTIF(#REF!,#REF!)*0.000000001,"")</f>
        <v/>
      </c>
      <c r="C64" s="50"/>
      <c r="D64"/>
      <c r="E64" s="17" t="str">
        <f t="shared" si="0"/>
        <v/>
      </c>
      <c r="F64" s="17" t="str">
        <f t="shared" si="0"/>
        <v/>
      </c>
      <c r="G64" s="17" t="str">
        <f t="shared" si="1"/>
        <v/>
      </c>
      <c r="H64" s="52" t="str">
        <f t="shared" si="2"/>
        <v/>
      </c>
    </row>
    <row r="65" spans="2:8" hidden="1" x14ac:dyDescent="0.2">
      <c r="B65" s="50" t="str">
        <f ca="1">IFERROR(VLOOKUP(RIGHT(#REF!,1),INDIRECT($B$56),2)+#REF!+COUNTIF(#REF!,#REF!)*0.000000001,"")</f>
        <v/>
      </c>
      <c r="C65" s="50"/>
      <c r="D65"/>
      <c r="E65" s="17" t="str">
        <f t="shared" si="0"/>
        <v/>
      </c>
      <c r="F65" s="17" t="str">
        <f t="shared" si="0"/>
        <v/>
      </c>
      <c r="G65" s="17" t="str">
        <f t="shared" si="1"/>
        <v/>
      </c>
      <c r="H65" s="52" t="str">
        <f t="shared" si="2"/>
        <v/>
      </c>
    </row>
    <row r="66" spans="2:8" hidden="1" x14ac:dyDescent="0.2">
      <c r="B66" s="50" t="str">
        <f ca="1">IFERROR(VLOOKUP(RIGHT(#REF!,1),INDIRECT($B$56),2)+#REF!+COUNTIF(#REF!,#REF!)*0.000000001,"")</f>
        <v/>
      </c>
      <c r="C66" s="50"/>
      <c r="D66"/>
      <c r="E66" s="17" t="str">
        <f t="shared" si="0"/>
        <v/>
      </c>
      <c r="F66" s="17" t="str">
        <f t="shared" si="0"/>
        <v/>
      </c>
      <c r="G66" s="17" t="str">
        <f t="shared" si="1"/>
        <v/>
      </c>
      <c r="H66" s="52" t="str">
        <f t="shared" si="2"/>
        <v/>
      </c>
    </row>
    <row r="67" spans="2:8" hidden="1" x14ac:dyDescent="0.2">
      <c r="B67" s="50" t="str">
        <f ca="1">IFERROR(VLOOKUP(RIGHT(#REF!,1),INDIRECT($B$56),2)+#REF!+COUNTIF(#REF!,#REF!)*0.000000001,"")</f>
        <v/>
      </c>
      <c r="C67" s="50"/>
      <c r="D67"/>
      <c r="E67" s="17" t="str">
        <f t="shared" si="0"/>
        <v/>
      </c>
      <c r="F67" s="17" t="str">
        <f t="shared" si="0"/>
        <v/>
      </c>
      <c r="G67" s="17" t="str">
        <f t="shared" si="1"/>
        <v/>
      </c>
      <c r="H67" s="52" t="str">
        <f t="shared" si="2"/>
        <v/>
      </c>
    </row>
    <row r="68" spans="2:8" hidden="1" x14ac:dyDescent="0.2">
      <c r="B68" s="50" t="str">
        <f ca="1">IFERROR(VLOOKUP(RIGHT(#REF!,1),INDIRECT($B$56),2)+#REF!+COUNTIF(#REF!,#REF!)*0.000000001,"")</f>
        <v/>
      </c>
      <c r="C68" s="50"/>
      <c r="D68"/>
      <c r="E68" s="17" t="str">
        <f t="shared" si="0"/>
        <v/>
      </c>
      <c r="F68" s="17" t="str">
        <f t="shared" si="0"/>
        <v/>
      </c>
      <c r="G68" s="17" t="str">
        <f t="shared" si="1"/>
        <v/>
      </c>
      <c r="H68" s="52" t="str">
        <f t="shared" si="2"/>
        <v/>
      </c>
    </row>
    <row r="69" spans="2:8" hidden="1" x14ac:dyDescent="0.2">
      <c r="B69" s="50" t="str">
        <f ca="1">IFERROR(VLOOKUP(RIGHT(#REF!,1),INDIRECT($B$56),2)+#REF!+COUNTIF(#REF!,#REF!)*0.000000001,"")</f>
        <v/>
      </c>
      <c r="C69" s="50"/>
      <c r="D69"/>
      <c r="E69" s="17" t="str">
        <f t="shared" si="0"/>
        <v/>
      </c>
      <c r="F69" s="17" t="str">
        <f t="shared" si="0"/>
        <v/>
      </c>
      <c r="G69" s="17" t="str">
        <f t="shared" si="1"/>
        <v/>
      </c>
      <c r="H69" s="52" t="str">
        <f t="shared" si="2"/>
        <v/>
      </c>
    </row>
    <row r="70" spans="2:8" hidden="1" x14ac:dyDescent="0.2">
      <c r="B70" s="50" t="str">
        <f ca="1">IFERROR(VLOOKUP(RIGHT(#REF!,1),INDIRECT($B$56),2)+#REF!+COUNTIF(#REF!,#REF!)*0.000000001,"")</f>
        <v/>
      </c>
      <c r="C70" s="50"/>
      <c r="D70"/>
      <c r="E70" s="17" t="str">
        <f t="shared" si="0"/>
        <v/>
      </c>
      <c r="F70" s="17" t="str">
        <f t="shared" si="0"/>
        <v/>
      </c>
      <c r="G70" s="17" t="str">
        <f t="shared" si="1"/>
        <v/>
      </c>
      <c r="H70" s="52" t="str">
        <f t="shared" si="2"/>
        <v/>
      </c>
    </row>
    <row r="71" spans="2:8" hidden="1" x14ac:dyDescent="0.2">
      <c r="B71" s="50" t="str">
        <f ca="1">IFERROR(VLOOKUP(RIGHT(#REF!,1),INDIRECT($B$56),2)+#REF!+COUNTIF(#REF!,#REF!)*0.000000001,"")</f>
        <v/>
      </c>
      <c r="C71" s="50"/>
      <c r="D71"/>
      <c r="E71" s="17" t="str">
        <f t="shared" si="0"/>
        <v/>
      </c>
      <c r="F71" s="17" t="str">
        <f t="shared" si="0"/>
        <v/>
      </c>
      <c r="G71" s="17" t="str">
        <f t="shared" si="1"/>
        <v/>
      </c>
      <c r="H71" s="52" t="str">
        <f t="shared" si="2"/>
        <v/>
      </c>
    </row>
    <row r="72" spans="2:8" hidden="1" x14ac:dyDescent="0.2">
      <c r="B72" s="50" t="str">
        <f ca="1">IFERROR(VLOOKUP(RIGHT(#REF!,1),INDIRECT($B$56),2)+#REF!+COUNTIF(#REF!,#REF!)*0.000000001,"")</f>
        <v/>
      </c>
      <c r="C72" s="50"/>
      <c r="D72"/>
      <c r="E72" s="17" t="str">
        <f t="shared" si="0"/>
        <v/>
      </c>
      <c r="F72" s="17" t="str">
        <f t="shared" si="0"/>
        <v/>
      </c>
      <c r="G72" s="17" t="str">
        <f t="shared" si="1"/>
        <v/>
      </c>
      <c r="H72" s="52" t="str">
        <f t="shared" si="2"/>
        <v/>
      </c>
    </row>
    <row r="73" spans="2:8" hidden="1" x14ac:dyDescent="0.2">
      <c r="B73" s="50" t="str">
        <f ca="1">IFERROR(VLOOKUP(RIGHT(#REF!,1),INDIRECT($B$56),2)+#REF!+COUNTIF(#REF!,#REF!)*0.000000001,"")</f>
        <v/>
      </c>
      <c r="C73" s="50"/>
      <c r="D73"/>
      <c r="E73" s="17" t="str">
        <f t="shared" si="0"/>
        <v/>
      </c>
      <c r="F73" s="17" t="str">
        <f t="shared" si="0"/>
        <v/>
      </c>
      <c r="G73" s="17" t="str">
        <f t="shared" si="1"/>
        <v/>
      </c>
      <c r="H73" s="52" t="str">
        <f t="shared" si="2"/>
        <v/>
      </c>
    </row>
    <row r="74" spans="2:8" hidden="1" x14ac:dyDescent="0.2">
      <c r="B74" s="50" t="str">
        <f ca="1">IFERROR(VLOOKUP(RIGHT(#REF!,1),INDIRECT($B$56),2)+#REF!+COUNTIF(#REF!,#REF!)*0.000000001,"")</f>
        <v/>
      </c>
      <c r="C74" s="50"/>
      <c r="D74"/>
      <c r="E74" s="17" t="str">
        <f t="shared" si="0"/>
        <v/>
      </c>
      <c r="F74" s="17" t="str">
        <f t="shared" si="0"/>
        <v/>
      </c>
      <c r="G74" s="17" t="str">
        <f t="shared" si="1"/>
        <v/>
      </c>
      <c r="H74" s="52" t="str">
        <f t="shared" si="2"/>
        <v/>
      </c>
    </row>
    <row r="75" spans="2:8" hidden="1" x14ac:dyDescent="0.2">
      <c r="B75" s="50" t="str">
        <f ca="1">IFERROR(VLOOKUP(RIGHT(#REF!,1),INDIRECT($B$56),2)+#REF!+COUNTIF(#REF!,#REF!)*0.000000001,"")</f>
        <v/>
      </c>
      <c r="C75" s="50"/>
      <c r="D75"/>
      <c r="E75" s="17" t="str">
        <f t="shared" si="0"/>
        <v/>
      </c>
      <c r="F75" s="17" t="str">
        <f t="shared" si="0"/>
        <v/>
      </c>
      <c r="G75" s="17" t="str">
        <f t="shared" si="1"/>
        <v/>
      </c>
      <c r="H75" s="52" t="str">
        <f t="shared" si="2"/>
        <v/>
      </c>
    </row>
    <row r="76" spans="2:8" hidden="1" x14ac:dyDescent="0.2">
      <c r="B76" s="50" t="str">
        <f ca="1">IFERROR(VLOOKUP(RIGHT(#REF!,1),INDIRECT($B$56),2)+#REF!+COUNTIF(#REF!,#REF!)*0.000000001,"")</f>
        <v/>
      </c>
      <c r="C76" s="50"/>
      <c r="D76"/>
      <c r="E76" s="17" t="str">
        <f t="shared" si="0"/>
        <v/>
      </c>
      <c r="F76" s="17" t="str">
        <f t="shared" si="0"/>
        <v/>
      </c>
      <c r="G76" s="17" t="str">
        <f t="shared" si="1"/>
        <v/>
      </c>
      <c r="H76" s="52" t="str">
        <f t="shared" si="2"/>
        <v/>
      </c>
    </row>
    <row r="77" spans="2:8" hidden="1" x14ac:dyDescent="0.2">
      <c r="B77" s="50" t="str">
        <f ca="1">IFERROR(VLOOKUP(RIGHT(#REF!,1),INDIRECT($B$56),2)+#REF!+COUNTIF(#REF!,#REF!)*0.000000001,"")</f>
        <v/>
      </c>
      <c r="C77" s="50"/>
      <c r="D77"/>
      <c r="E77" s="17" t="str">
        <f t="shared" ref="E77:F96" si="3">SUBSTITUTE(SUBSTITUTE(E24,"　","")," ","")</f>
        <v/>
      </c>
      <c r="F77" s="17" t="str">
        <f t="shared" si="3"/>
        <v/>
      </c>
      <c r="G77" s="17" t="str">
        <f t="shared" si="1"/>
        <v/>
      </c>
      <c r="H77" s="52" t="str">
        <f t="shared" si="2"/>
        <v/>
      </c>
    </row>
    <row r="78" spans="2:8" hidden="1" x14ac:dyDescent="0.2">
      <c r="B78" s="50" t="str">
        <f ca="1">IFERROR(VLOOKUP(RIGHT(#REF!,1),INDIRECT($B$56),2)+#REF!+COUNTIF(#REF!,#REF!)*0.000000001,"")</f>
        <v/>
      </c>
      <c r="C78" s="50"/>
      <c r="D78"/>
      <c r="E78" s="17" t="str">
        <f t="shared" si="3"/>
        <v/>
      </c>
      <c r="F78" s="17" t="str">
        <f t="shared" si="3"/>
        <v/>
      </c>
      <c r="G78" s="17" t="str">
        <f t="shared" si="1"/>
        <v/>
      </c>
      <c r="H78" s="52" t="str">
        <f t="shared" si="2"/>
        <v/>
      </c>
    </row>
    <row r="79" spans="2:8" hidden="1" x14ac:dyDescent="0.2">
      <c r="B79" s="50" t="str">
        <f ca="1">IFERROR(VLOOKUP(RIGHT(#REF!,1),INDIRECT($B$56),2)+#REF!+COUNTIF(#REF!,#REF!)*0.000000001,"")</f>
        <v/>
      </c>
      <c r="C79" s="50"/>
      <c r="D79"/>
      <c r="E79" s="17" t="str">
        <f t="shared" si="3"/>
        <v/>
      </c>
      <c r="F79" s="17" t="str">
        <f t="shared" si="3"/>
        <v/>
      </c>
      <c r="G79" s="17" t="str">
        <f t="shared" si="1"/>
        <v/>
      </c>
      <c r="H79" s="52" t="str">
        <f t="shared" si="2"/>
        <v/>
      </c>
    </row>
    <row r="80" spans="2:8" hidden="1" x14ac:dyDescent="0.2">
      <c r="B80" s="50" t="str">
        <f ca="1">IFERROR(VLOOKUP(RIGHT(#REF!,1),INDIRECT($B$56),2)+#REF!+COUNTIF(#REF!,#REF!)*0.000000001,"")</f>
        <v/>
      </c>
      <c r="C80" s="50"/>
      <c r="D80"/>
      <c r="E80" s="17" t="str">
        <f t="shared" si="3"/>
        <v/>
      </c>
      <c r="F80" s="17" t="str">
        <f t="shared" si="3"/>
        <v/>
      </c>
      <c r="G80" s="17" t="str">
        <f t="shared" si="1"/>
        <v/>
      </c>
      <c r="H80" s="52" t="str">
        <f t="shared" si="2"/>
        <v/>
      </c>
    </row>
    <row r="81" spans="2:8" hidden="1" x14ac:dyDescent="0.2">
      <c r="B81" s="50" t="str">
        <f ca="1">IFERROR(VLOOKUP(RIGHT(#REF!,1),INDIRECT($B$56),2)+#REF!+COUNTIF(#REF!,#REF!)*0.000000001,"")</f>
        <v/>
      </c>
      <c r="C81" s="50"/>
      <c r="D81"/>
      <c r="E81" s="17" t="str">
        <f t="shared" si="3"/>
        <v/>
      </c>
      <c r="F81" s="17" t="str">
        <f t="shared" si="3"/>
        <v/>
      </c>
      <c r="G81" s="17" t="str">
        <f t="shared" si="1"/>
        <v/>
      </c>
      <c r="H81" s="52" t="str">
        <f t="shared" si="2"/>
        <v/>
      </c>
    </row>
    <row r="82" spans="2:8" hidden="1" x14ac:dyDescent="0.2">
      <c r="B82" s="50" t="str">
        <f ca="1">IFERROR(VLOOKUP(RIGHT(#REF!,1),INDIRECT($B$56),2)+#REF!+COUNTIF(#REF!,#REF!)*0.000000001,"")</f>
        <v/>
      </c>
      <c r="C82" s="50"/>
      <c r="D82"/>
      <c r="E82" s="17" t="str">
        <f t="shared" si="3"/>
        <v/>
      </c>
      <c r="F82" s="17" t="str">
        <f t="shared" si="3"/>
        <v/>
      </c>
      <c r="G82" s="17" t="str">
        <f t="shared" si="1"/>
        <v/>
      </c>
      <c r="H82" s="52" t="str">
        <f t="shared" si="2"/>
        <v/>
      </c>
    </row>
    <row r="83" spans="2:8" hidden="1" x14ac:dyDescent="0.2">
      <c r="B83" s="50" t="str">
        <f ca="1">IFERROR(VLOOKUP(RIGHT(#REF!,1),INDIRECT($B$56),2)+#REF!+COUNTIF(#REF!,#REF!)*0.000000001,"")</f>
        <v/>
      </c>
      <c r="C83" s="50"/>
      <c r="D83"/>
      <c r="E83" s="17" t="str">
        <f t="shared" si="3"/>
        <v/>
      </c>
      <c r="F83" s="17" t="str">
        <f t="shared" si="3"/>
        <v/>
      </c>
      <c r="G83" s="17" t="str">
        <f t="shared" si="1"/>
        <v/>
      </c>
      <c r="H83" s="52" t="str">
        <f t="shared" si="2"/>
        <v/>
      </c>
    </row>
    <row r="84" spans="2:8" hidden="1" x14ac:dyDescent="0.2">
      <c r="B84" s="50" t="str">
        <f ca="1">IFERROR(VLOOKUP(RIGHT(#REF!,1),INDIRECT($B$56),2)+#REF!+COUNTIF(#REF!,#REF!)*0.000000001,"")</f>
        <v/>
      </c>
      <c r="C84" s="50"/>
      <c r="D84"/>
      <c r="E84" s="17" t="str">
        <f t="shared" si="3"/>
        <v/>
      </c>
      <c r="F84" s="17" t="str">
        <f t="shared" si="3"/>
        <v/>
      </c>
      <c r="G84" s="17" t="str">
        <f t="shared" si="1"/>
        <v/>
      </c>
      <c r="H84" s="52" t="str">
        <f t="shared" si="2"/>
        <v/>
      </c>
    </row>
    <row r="85" spans="2:8" hidden="1" x14ac:dyDescent="0.2">
      <c r="B85" s="50" t="str">
        <f ca="1">IFERROR(VLOOKUP(RIGHT(#REF!,1),INDIRECT($B$56),2)+#REF!+COUNTIF(#REF!,#REF!)*0.000000001,"")</f>
        <v/>
      </c>
      <c r="C85" s="50"/>
      <c r="D85"/>
      <c r="E85" s="17" t="str">
        <f t="shared" si="3"/>
        <v/>
      </c>
      <c r="F85" s="17" t="str">
        <f t="shared" si="3"/>
        <v/>
      </c>
      <c r="G85" s="17" t="str">
        <f t="shared" si="1"/>
        <v/>
      </c>
      <c r="H85" s="52" t="str">
        <f t="shared" si="2"/>
        <v/>
      </c>
    </row>
    <row r="86" spans="2:8" hidden="1" x14ac:dyDescent="0.2">
      <c r="B86" s="50" t="str">
        <f ca="1">IFERROR(VLOOKUP(RIGHT(#REF!,1),INDIRECT($B$56),2)+#REF!+COUNTIF(#REF!,#REF!)*0.000000001,"")</f>
        <v/>
      </c>
      <c r="C86" s="50"/>
      <c r="D86"/>
      <c r="E86" s="17" t="str">
        <f t="shared" si="3"/>
        <v/>
      </c>
      <c r="F86" s="17" t="str">
        <f t="shared" si="3"/>
        <v/>
      </c>
      <c r="G86" s="17" t="str">
        <f t="shared" si="1"/>
        <v/>
      </c>
      <c r="H86" s="52" t="str">
        <f t="shared" si="2"/>
        <v/>
      </c>
    </row>
    <row r="87" spans="2:8" hidden="1" x14ac:dyDescent="0.2">
      <c r="B87" s="50" t="str">
        <f ca="1">IFERROR(VLOOKUP(RIGHT(#REF!,1),INDIRECT($B$56),2)+#REF!+COUNTIF(#REF!,#REF!)*0.000000001,"")</f>
        <v/>
      </c>
      <c r="C87" s="50"/>
      <c r="D87"/>
      <c r="E87" s="17" t="str">
        <f t="shared" si="3"/>
        <v/>
      </c>
      <c r="F87" s="17" t="str">
        <f t="shared" si="3"/>
        <v/>
      </c>
      <c r="G87" s="17" t="str">
        <f t="shared" si="1"/>
        <v/>
      </c>
      <c r="H87" s="52" t="str">
        <f t="shared" si="2"/>
        <v/>
      </c>
    </row>
    <row r="88" spans="2:8" hidden="1" x14ac:dyDescent="0.2">
      <c r="B88" s="50" t="str">
        <f ca="1">IFERROR(VLOOKUP(RIGHT(#REF!,1),INDIRECT($B$56),2)+#REF!+COUNTIF(#REF!,#REF!)*0.000000001,"")</f>
        <v/>
      </c>
      <c r="C88" s="50"/>
      <c r="D88"/>
      <c r="E88" s="17" t="str">
        <f t="shared" si="3"/>
        <v/>
      </c>
      <c r="F88" s="17" t="str">
        <f t="shared" si="3"/>
        <v/>
      </c>
      <c r="G88" s="17" t="str">
        <f t="shared" si="1"/>
        <v/>
      </c>
      <c r="H88" s="52" t="str">
        <f t="shared" si="2"/>
        <v/>
      </c>
    </row>
    <row r="89" spans="2:8" hidden="1" x14ac:dyDescent="0.2">
      <c r="B89" s="50" t="str">
        <f ca="1">IFERROR(VLOOKUP(RIGHT(#REF!,1),INDIRECT($B$56),2)+#REF!+COUNTIF(#REF!,#REF!)*0.000000001,"")</f>
        <v/>
      </c>
      <c r="C89" s="50"/>
      <c r="D89"/>
      <c r="E89" s="17" t="str">
        <f t="shared" si="3"/>
        <v/>
      </c>
      <c r="F89" s="17" t="str">
        <f t="shared" si="3"/>
        <v/>
      </c>
      <c r="G89" s="17" t="str">
        <f t="shared" si="1"/>
        <v/>
      </c>
      <c r="H89" s="52" t="str">
        <f t="shared" si="2"/>
        <v/>
      </c>
    </row>
    <row r="90" spans="2:8" hidden="1" x14ac:dyDescent="0.2">
      <c r="B90" s="50" t="str">
        <f ca="1">IFERROR(VLOOKUP(RIGHT(#REF!,1),INDIRECT($B$56),2)+#REF!+COUNTIF(#REF!,#REF!)*0.000000001,"")</f>
        <v/>
      </c>
      <c r="C90" s="50"/>
      <c r="D90"/>
      <c r="E90" s="17" t="str">
        <f t="shared" si="3"/>
        <v/>
      </c>
      <c r="F90" s="17" t="str">
        <f t="shared" si="3"/>
        <v/>
      </c>
      <c r="G90" s="17" t="str">
        <f t="shared" si="1"/>
        <v/>
      </c>
      <c r="H90" s="52" t="str">
        <f t="shared" si="2"/>
        <v/>
      </c>
    </row>
    <row r="91" spans="2:8" hidden="1" x14ac:dyDescent="0.2">
      <c r="B91" s="50" t="str">
        <f ca="1">IFERROR(VLOOKUP(RIGHT(#REF!,1),INDIRECT($B$56),2)+#REF!+COUNTIF(#REF!,#REF!)*0.000000001,"")</f>
        <v/>
      </c>
      <c r="C91" s="50"/>
      <c r="D91"/>
      <c r="E91" s="17" t="str">
        <f t="shared" si="3"/>
        <v/>
      </c>
      <c r="F91" s="17" t="str">
        <f t="shared" si="3"/>
        <v/>
      </c>
      <c r="G91" s="17" t="str">
        <f t="shared" si="1"/>
        <v/>
      </c>
      <c r="H91" s="52" t="str">
        <f t="shared" si="2"/>
        <v/>
      </c>
    </row>
    <row r="92" spans="2:8" hidden="1" x14ac:dyDescent="0.2">
      <c r="B92" s="50" t="str">
        <f ca="1">IFERROR(VLOOKUP(RIGHT(#REF!,1),INDIRECT($B$56),2)+#REF!+COUNTIF(#REF!,#REF!)*0.000000001,"")</f>
        <v/>
      </c>
      <c r="C92" s="50"/>
      <c r="D92"/>
      <c r="E92" s="17" t="str">
        <f t="shared" si="3"/>
        <v/>
      </c>
      <c r="F92" s="17" t="str">
        <f t="shared" si="3"/>
        <v/>
      </c>
      <c r="G92" s="17" t="str">
        <f t="shared" si="1"/>
        <v/>
      </c>
      <c r="H92" s="52" t="str">
        <f t="shared" si="2"/>
        <v/>
      </c>
    </row>
    <row r="93" spans="2:8" hidden="1" x14ac:dyDescent="0.2">
      <c r="B93" s="50" t="str">
        <f ca="1">IFERROR(VLOOKUP(RIGHT(#REF!,1),INDIRECT($B$56),2)+#REF!+COUNTIF(#REF!,#REF!)*0.000000001,"")</f>
        <v/>
      </c>
      <c r="C93" s="50"/>
      <c r="D93"/>
      <c r="E93" s="17" t="str">
        <f t="shared" si="3"/>
        <v/>
      </c>
      <c r="F93" s="17" t="str">
        <f t="shared" si="3"/>
        <v/>
      </c>
      <c r="G93" s="17" t="str">
        <f t="shared" si="1"/>
        <v/>
      </c>
      <c r="H93" s="52" t="str">
        <f t="shared" si="2"/>
        <v/>
      </c>
    </row>
    <row r="94" spans="2:8" hidden="1" x14ac:dyDescent="0.2">
      <c r="B94" s="50" t="str">
        <f ca="1">IFERROR(VLOOKUP(RIGHT(#REF!,1),INDIRECT($B$56),2)+#REF!+COUNTIF(#REF!,#REF!)*0.000000001,"")</f>
        <v/>
      </c>
      <c r="C94" s="50"/>
      <c r="D94"/>
      <c r="E94" s="17" t="str">
        <f t="shared" si="3"/>
        <v/>
      </c>
      <c r="F94" s="17" t="str">
        <f t="shared" si="3"/>
        <v/>
      </c>
      <c r="G94" s="17" t="str">
        <f t="shared" si="1"/>
        <v/>
      </c>
      <c r="H94" s="52" t="str">
        <f t="shared" si="2"/>
        <v/>
      </c>
    </row>
    <row r="95" spans="2:8" hidden="1" x14ac:dyDescent="0.2">
      <c r="B95" s="50" t="str">
        <f ca="1">IFERROR(VLOOKUP(RIGHT(#REF!,1),INDIRECT($B$56),2)+#REF!+COUNTIF(#REF!,#REF!)*0.000000001,"")</f>
        <v/>
      </c>
      <c r="C95" s="50"/>
      <c r="D95"/>
      <c r="E95" s="17" t="str">
        <f t="shared" si="3"/>
        <v/>
      </c>
      <c r="F95" s="17" t="str">
        <f t="shared" si="3"/>
        <v/>
      </c>
      <c r="G95" s="17" t="str">
        <f t="shared" si="1"/>
        <v/>
      </c>
      <c r="H95" s="52" t="str">
        <f t="shared" si="2"/>
        <v/>
      </c>
    </row>
    <row r="96" spans="2:8" hidden="1" x14ac:dyDescent="0.2">
      <c r="B96" s="50" t="str">
        <f ca="1">IFERROR(VLOOKUP(RIGHT(#REF!,1),INDIRECT($B$56),2)+#REF!+COUNTIF(#REF!,#REF!)*0.000000001,"")</f>
        <v/>
      </c>
      <c r="C96" s="50"/>
      <c r="D96"/>
      <c r="E96" s="17" t="str">
        <f t="shared" si="3"/>
        <v/>
      </c>
      <c r="F96" s="17" t="str">
        <f t="shared" si="3"/>
        <v/>
      </c>
      <c r="G96" s="17" t="str">
        <f t="shared" si="1"/>
        <v/>
      </c>
      <c r="H96" s="52" t="str">
        <f t="shared" si="2"/>
        <v/>
      </c>
    </row>
    <row r="97" spans="2:8" hidden="1" x14ac:dyDescent="0.2">
      <c r="B97" s="50" t="str">
        <f ca="1">IFERROR(VLOOKUP(RIGHT(#REF!,1),INDIRECT($B$56),2)+#REF!+COUNTIF(#REF!,#REF!)*0.000000001,"")</f>
        <v/>
      </c>
      <c r="C97" s="50"/>
      <c r="D97"/>
      <c r="E97" s="17" t="str">
        <f t="shared" ref="E97:F100" si="4">SUBSTITUTE(SUBSTITUTE(E44,"　","")," ","")</f>
        <v/>
      </c>
      <c r="F97" s="17" t="str">
        <f t="shared" si="4"/>
        <v/>
      </c>
      <c r="G97" s="17" t="str">
        <f t="shared" si="1"/>
        <v/>
      </c>
      <c r="H97" s="52" t="str">
        <f t="shared" si="2"/>
        <v/>
      </c>
    </row>
    <row r="98" spans="2:8" hidden="1" x14ac:dyDescent="0.2">
      <c r="B98" s="50" t="str">
        <f ca="1">IFERROR(VLOOKUP(RIGHT(#REF!,1),INDIRECT($B$56),2)+#REF!+COUNTIF(#REF!,#REF!)*0.000000001,"")</f>
        <v/>
      </c>
      <c r="C98" s="50"/>
      <c r="D98"/>
      <c r="E98" s="17" t="str">
        <f t="shared" si="4"/>
        <v/>
      </c>
      <c r="F98" s="17" t="str">
        <f t="shared" si="4"/>
        <v/>
      </c>
      <c r="G98" s="17" t="str">
        <f t="shared" si="1"/>
        <v/>
      </c>
      <c r="H98" s="52" t="str">
        <f t="shared" si="2"/>
        <v/>
      </c>
    </row>
    <row r="99" spans="2:8" hidden="1" x14ac:dyDescent="0.2">
      <c r="B99" s="50" t="str">
        <f ca="1">IFERROR(VLOOKUP(RIGHT(#REF!,1),INDIRECT($B$56),2)+#REF!+COUNTIF(#REF!,#REF!)*0.000000001,"")</f>
        <v/>
      </c>
      <c r="C99" s="50"/>
      <c r="D99"/>
      <c r="E99" s="17" t="str">
        <f t="shared" si="4"/>
        <v/>
      </c>
      <c r="F99" s="17" t="str">
        <f t="shared" si="4"/>
        <v/>
      </c>
      <c r="G99" s="17" t="str">
        <f t="shared" si="1"/>
        <v/>
      </c>
      <c r="H99" s="52" t="str">
        <f t="shared" si="2"/>
        <v/>
      </c>
    </row>
    <row r="100" spans="2:8" hidden="1" x14ac:dyDescent="0.2">
      <c r="B100" s="50" t="str">
        <f ca="1">IFERROR(VLOOKUP(RIGHT(#REF!,1),INDIRECT($B$56),2)+#REF!+COUNTIF(#REF!,#REF!)*0.000000001,"")</f>
        <v/>
      </c>
      <c r="C100" s="50"/>
      <c r="D100"/>
      <c r="E100" s="17" t="str">
        <f t="shared" si="4"/>
        <v/>
      </c>
      <c r="F100" s="17" t="str">
        <f t="shared" si="4"/>
        <v/>
      </c>
      <c r="G100" s="17" t="str">
        <f t="shared" si="1"/>
        <v/>
      </c>
      <c r="H100" s="52" t="str">
        <f t="shared" si="2"/>
        <v/>
      </c>
    </row>
    <row r="101" spans="2:8" hidden="1" x14ac:dyDescent="0.2"/>
    <row r="102" spans="2:8" hidden="1" x14ac:dyDescent="0.2"/>
  </sheetData>
  <mergeCells count="19">
    <mergeCell ref="J37:J44"/>
    <mergeCell ref="J3:O3"/>
    <mergeCell ref="B4:B11"/>
    <mergeCell ref="C4:C11"/>
    <mergeCell ref="J4:J11"/>
    <mergeCell ref="J15:J22"/>
    <mergeCell ref="J26:J33"/>
    <mergeCell ref="B37:B44"/>
    <mergeCell ref="C37:C44"/>
    <mergeCell ref="B26:B33"/>
    <mergeCell ref="C26:C33"/>
    <mergeCell ref="B15:B22"/>
    <mergeCell ref="C15:C22"/>
    <mergeCell ref="G2:G3"/>
    <mergeCell ref="B1:H1"/>
    <mergeCell ref="H2:H3"/>
    <mergeCell ref="B2:B3"/>
    <mergeCell ref="C2:D2"/>
    <mergeCell ref="E2:F2"/>
  </mergeCells>
  <phoneticPr fontId="8"/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O104"/>
  <sheetViews>
    <sheetView topLeftCell="A10" workbookViewId="0">
      <selection activeCell="B15" sqref="B15:B22"/>
    </sheetView>
  </sheetViews>
  <sheetFormatPr defaultColWidth="3.6640625" defaultRowHeight="13.2" x14ac:dyDescent="0.2"/>
  <cols>
    <col min="1" max="1" width="3.6640625" style="17"/>
    <col min="2" max="2" width="4.33203125" style="46" customWidth="1"/>
    <col min="3" max="3" width="19.33203125" style="46" customWidth="1"/>
    <col min="4" max="4" width="15.88671875" style="17" customWidth="1"/>
    <col min="5" max="6" width="9.88671875" style="17" customWidth="1"/>
    <col min="7" max="7" width="21" style="52" customWidth="1"/>
    <col min="8" max="8" width="6.33203125" style="17" customWidth="1"/>
    <col min="9" max="9" width="3.6640625" style="17"/>
    <col min="10" max="15" width="3.44140625" style="17" customWidth="1"/>
    <col min="16" max="16384" width="3.6640625" style="17"/>
  </cols>
  <sheetData>
    <row r="1" spans="2:15" ht="24.6" customHeight="1" thickBot="1" x14ac:dyDescent="0.25">
      <c r="B1" s="670" t="s">
        <v>257</v>
      </c>
      <c r="C1" s="670"/>
      <c r="D1" s="670"/>
      <c r="E1" s="670"/>
      <c r="F1" s="670"/>
      <c r="G1" s="670"/>
      <c r="H1" s="670"/>
    </row>
    <row r="2" spans="2:15" ht="11.25" customHeight="1" x14ac:dyDescent="0.2">
      <c r="B2" s="671" t="s">
        <v>85</v>
      </c>
      <c r="C2" s="673" t="s">
        <v>90</v>
      </c>
      <c r="D2" s="674"/>
      <c r="E2" s="675" t="s">
        <v>73</v>
      </c>
      <c r="F2" s="676"/>
      <c r="G2" s="677" t="s">
        <v>75</v>
      </c>
      <c r="H2" s="677" t="s">
        <v>228</v>
      </c>
    </row>
    <row r="3" spans="2:15" ht="57.45" customHeight="1" thickBot="1" x14ac:dyDescent="0.25">
      <c r="B3" s="672"/>
      <c r="C3" s="187" t="s">
        <v>111</v>
      </c>
      <c r="D3" s="145" t="s">
        <v>85</v>
      </c>
      <c r="E3" s="146" t="s">
        <v>77</v>
      </c>
      <c r="F3" s="147" t="s">
        <v>78</v>
      </c>
      <c r="G3" s="678"/>
      <c r="H3" s="678"/>
      <c r="J3" s="665" t="s">
        <v>864</v>
      </c>
      <c r="K3" s="665"/>
      <c r="L3" s="665"/>
      <c r="M3" s="665"/>
      <c r="N3" s="665"/>
      <c r="O3" s="665"/>
    </row>
    <row r="4" spans="2:15" ht="13.95" customHeight="1" thickTop="1" x14ac:dyDescent="0.2">
      <c r="B4" s="574">
        <v>1</v>
      </c>
      <c r="C4" s="667">
        <f>'様式３(女)'!E42</f>
        <v>0</v>
      </c>
      <c r="D4" s="27" t="s">
        <v>229</v>
      </c>
      <c r="E4" s="59" t="str">
        <f>IF('様式３(女)'!F52="","",'様式３(女)'!F52)</f>
        <v/>
      </c>
      <c r="F4" s="60" t="str">
        <f>IF('様式３(女)'!G52="","",'様式３(女)'!G52)</f>
        <v/>
      </c>
      <c r="G4" s="142" t="str">
        <f>IF('様式３(女)'!H52="","",'様式３(女)'!H52)</f>
        <v/>
      </c>
      <c r="H4" s="61" t="str">
        <f>IF('様式３(女)'!L52="","",'様式３(女)'!L52)</f>
        <v>-</v>
      </c>
      <c r="J4" s="667">
        <f>'様式３(女)'!L42</f>
        <v>0</v>
      </c>
      <c r="K4" s="27" t="s">
        <v>229</v>
      </c>
      <c r="L4" s="59" t="str">
        <f>IF('様式３(女)'!M52="","",'様式３(女)'!M52)</f>
        <v/>
      </c>
      <c r="M4" s="60" t="str">
        <f>IF('様式３(女)'!N52="","",'様式３(女)'!N52)</f>
        <v/>
      </c>
      <c r="N4" s="142" t="str">
        <f>IF('様式３(女)'!O52="","",'様式３(女)'!O52)</f>
        <v/>
      </c>
      <c r="O4" s="61" t="str">
        <f>IF('様式３(女)'!S52="","",'様式３(女)'!S52)</f>
        <v/>
      </c>
    </row>
    <row r="5" spans="2:15" ht="13.95" customHeight="1" x14ac:dyDescent="0.2">
      <c r="B5" s="666"/>
      <c r="C5" s="668"/>
      <c r="D5" s="34" t="s">
        <v>230</v>
      </c>
      <c r="E5" s="133" t="str">
        <f>IF('様式３(女)'!F53="","",'様式３(女)'!F53)</f>
        <v/>
      </c>
      <c r="F5" s="134" t="str">
        <f>IF('様式３(女)'!G53="","",'様式３(女)'!G53)</f>
        <v/>
      </c>
      <c r="G5" s="143" t="str">
        <f>IF('様式３(女)'!H53="","",'様式３(女)'!H53)</f>
        <v/>
      </c>
      <c r="H5" s="135" t="str">
        <f>IF('様式３(女)'!L53="","",'様式３(女)'!L53)</f>
        <v>-</v>
      </c>
      <c r="J5" s="668"/>
      <c r="K5" s="34" t="s">
        <v>230</v>
      </c>
      <c r="L5" s="133" t="str">
        <f>IF('様式３(女)'!M53="","",'様式３(女)'!M53)</f>
        <v/>
      </c>
      <c r="M5" s="134" t="str">
        <f>IF('様式３(女)'!N53="","",'様式３(女)'!N53)</f>
        <v/>
      </c>
      <c r="N5" s="143" t="str">
        <f>IF('様式３(女)'!O53="","",'様式３(女)'!O53)</f>
        <v/>
      </c>
      <c r="O5" s="135" t="str">
        <f>IF('様式３(女)'!S53="","",'様式３(女)'!S53)</f>
        <v/>
      </c>
    </row>
    <row r="6" spans="2:15" ht="13.95" hidden="1" customHeight="1" x14ac:dyDescent="0.2">
      <c r="B6" s="666"/>
      <c r="C6" s="668"/>
      <c r="D6" s="34" t="s">
        <v>239</v>
      </c>
      <c r="E6" s="133" t="str">
        <f>IF('様式３(女)'!F54="","",'様式３(女)'!F54)</f>
        <v/>
      </c>
      <c r="F6" s="134" t="str">
        <f>IF('様式３(女)'!G54="","",'様式３(女)'!G54)</f>
        <v/>
      </c>
      <c r="G6" s="143" t="str">
        <f>IF('様式３(女)'!H54="","",'様式３(女)'!H54)</f>
        <v/>
      </c>
      <c r="H6" s="135" t="str">
        <f>IF('様式３(女)'!L54="","",'様式３(女)'!L54)</f>
        <v/>
      </c>
      <c r="J6" s="668"/>
      <c r="K6" s="34" t="s">
        <v>239</v>
      </c>
      <c r="L6" s="133" t="str">
        <f>IF('様式３(女)'!M54="","",'様式３(女)'!M54)</f>
        <v/>
      </c>
      <c r="M6" s="134" t="str">
        <f>IF('様式３(女)'!N54="","",'様式３(女)'!N54)</f>
        <v/>
      </c>
      <c r="N6" s="143" t="str">
        <f>IF('様式３(女)'!O54="","",'様式３(女)'!O54)</f>
        <v/>
      </c>
      <c r="O6" s="135" t="str">
        <f>IF('様式３(女)'!S54="","",'様式３(女)'!S54)</f>
        <v/>
      </c>
    </row>
    <row r="7" spans="2:15" ht="13.95" customHeight="1" x14ac:dyDescent="0.2">
      <c r="B7" s="666"/>
      <c r="C7" s="668"/>
      <c r="D7" s="34" t="s">
        <v>231</v>
      </c>
      <c r="E7" s="133" t="str">
        <f>IF('様式３(女)'!F55="","",'様式３(女)'!F55)</f>
        <v/>
      </c>
      <c r="F7" s="134" t="str">
        <f>IF('様式３(女)'!G55="","",'様式３(女)'!G55)</f>
        <v/>
      </c>
      <c r="G7" s="143" t="str">
        <f>IF('様式３(女)'!H55="","",'様式３(女)'!H55)</f>
        <v/>
      </c>
      <c r="H7" s="135" t="str">
        <f>IF('様式３(女)'!L55="","",'様式３(女)'!L55)</f>
        <v/>
      </c>
      <c r="J7" s="668"/>
      <c r="K7" s="34" t="s">
        <v>231</v>
      </c>
      <c r="L7" s="133" t="str">
        <f>IF('様式３(女)'!M55="","",'様式３(女)'!M55)</f>
        <v/>
      </c>
      <c r="M7" s="134" t="str">
        <f>IF('様式３(女)'!N55="","",'様式３(女)'!N55)</f>
        <v/>
      </c>
      <c r="N7" s="143" t="str">
        <f>IF('様式３(女)'!O55="","",'様式３(女)'!O55)</f>
        <v/>
      </c>
      <c r="O7" s="135" t="str">
        <f>IF('様式３(女)'!S55="","",'様式３(女)'!S55)</f>
        <v/>
      </c>
    </row>
    <row r="8" spans="2:15" ht="13.95" customHeight="1" x14ac:dyDescent="0.2">
      <c r="B8" s="666"/>
      <c r="C8" s="668"/>
      <c r="D8" s="34" t="s">
        <v>232</v>
      </c>
      <c r="E8" s="133" t="str">
        <f>IF('様式３(女)'!F56="","",'様式３(女)'!F56)</f>
        <v/>
      </c>
      <c r="F8" s="134" t="str">
        <f>IF('様式３(女)'!G56="","",'様式３(女)'!G56)</f>
        <v/>
      </c>
      <c r="G8" s="143" t="str">
        <f>IF('様式３(女)'!H56="","",'様式３(女)'!H56)</f>
        <v/>
      </c>
      <c r="H8" s="135" t="str">
        <f>IF('様式３(女)'!L56="","",'様式３(女)'!L56)</f>
        <v/>
      </c>
      <c r="J8" s="668"/>
      <c r="K8" s="34" t="s">
        <v>232</v>
      </c>
      <c r="L8" s="133" t="str">
        <f>IF('様式３(女)'!M56="","",'様式３(女)'!M56)</f>
        <v/>
      </c>
      <c r="M8" s="134" t="str">
        <f>IF('様式３(女)'!N56="","",'様式３(女)'!N56)</f>
        <v/>
      </c>
      <c r="N8" s="143" t="str">
        <f>IF('様式３(女)'!O56="","",'様式３(女)'!O56)</f>
        <v/>
      </c>
      <c r="O8" s="135" t="str">
        <f>IF('様式３(女)'!S56="","",'様式３(女)'!S56)</f>
        <v/>
      </c>
    </row>
    <row r="9" spans="2:15" ht="13.95" customHeight="1" x14ac:dyDescent="0.2">
      <c r="B9" s="666"/>
      <c r="C9" s="668"/>
      <c r="D9" s="34" t="s">
        <v>233</v>
      </c>
      <c r="E9" s="133" t="str">
        <f>IF('様式３(女)'!F57="","",'様式３(女)'!F57)</f>
        <v/>
      </c>
      <c r="F9" s="134" t="str">
        <f>IF('様式３(女)'!G57="","",'様式３(女)'!G57)</f>
        <v/>
      </c>
      <c r="G9" s="143" t="str">
        <f>IF('様式３(女)'!H57="","",'様式３(女)'!H57)</f>
        <v/>
      </c>
      <c r="H9" s="135" t="str">
        <f>IF('様式３(女)'!L57="","",'様式３(女)'!L57)</f>
        <v/>
      </c>
      <c r="J9" s="668"/>
      <c r="K9" s="34" t="s">
        <v>233</v>
      </c>
      <c r="L9" s="133" t="str">
        <f>IF('様式３(女)'!M57="","",'様式３(女)'!M57)</f>
        <v/>
      </c>
      <c r="M9" s="134" t="str">
        <f>IF('様式３(女)'!N57="","",'様式３(女)'!N57)</f>
        <v/>
      </c>
      <c r="N9" s="143" t="str">
        <f>IF('様式３(女)'!O57="","",'様式３(女)'!O57)</f>
        <v/>
      </c>
      <c r="O9" s="135" t="str">
        <f>IF('様式３(女)'!S57="","",'様式３(女)'!S57)</f>
        <v/>
      </c>
    </row>
    <row r="10" spans="2:15" ht="13.95" customHeight="1" x14ac:dyDescent="0.2">
      <c r="B10" s="666"/>
      <c r="C10" s="668"/>
      <c r="D10" s="34" t="s">
        <v>234</v>
      </c>
      <c r="E10" s="133" t="str">
        <f>IF('様式３(女)'!F58="","",'様式３(女)'!F58)</f>
        <v/>
      </c>
      <c r="F10" s="134" t="str">
        <f>IF('様式３(女)'!G58="","",'様式３(女)'!G58)</f>
        <v/>
      </c>
      <c r="G10" s="143" t="str">
        <f>IF('様式３(女)'!H58="","",'様式３(女)'!H58)</f>
        <v/>
      </c>
      <c r="H10" s="135" t="str">
        <f>IF('様式３(女)'!L58="","",'様式３(女)'!L58)</f>
        <v/>
      </c>
      <c r="J10" s="668"/>
      <c r="K10" s="34" t="s">
        <v>234</v>
      </c>
      <c r="L10" s="133" t="str">
        <f>IF('様式３(女)'!M58="","",'様式３(女)'!M58)</f>
        <v/>
      </c>
      <c r="M10" s="134" t="str">
        <f>IF('様式３(女)'!N58="","",'様式３(女)'!N58)</f>
        <v/>
      </c>
      <c r="N10" s="143" t="str">
        <f>IF('様式３(女)'!O58="","",'様式３(女)'!O58)</f>
        <v/>
      </c>
      <c r="O10" s="135" t="str">
        <f>IF('様式３(女)'!S58="","",'様式３(女)'!S58)</f>
        <v/>
      </c>
    </row>
    <row r="11" spans="2:15" ht="13.95" customHeight="1" thickBot="1" x14ac:dyDescent="0.25">
      <c r="B11" s="666"/>
      <c r="C11" s="668"/>
      <c r="D11" s="34" t="s">
        <v>235</v>
      </c>
      <c r="E11" s="133" t="str">
        <f>IF('様式３(女)'!F59="","",'様式３(女)'!F59)</f>
        <v/>
      </c>
      <c r="F11" s="134" t="str">
        <f>IF('様式３(女)'!G59="","",'様式３(女)'!G59)</f>
        <v/>
      </c>
      <c r="G11" s="143" t="str">
        <f>IF('様式３(女)'!H59="","",'様式３(女)'!H59)</f>
        <v/>
      </c>
      <c r="H11" s="135" t="str">
        <f>IF('様式３(女)'!L59="","",'様式３(女)'!L59)</f>
        <v/>
      </c>
      <c r="J11" s="668"/>
      <c r="K11" s="34" t="s">
        <v>235</v>
      </c>
      <c r="L11" s="133" t="str">
        <f>IF('様式３(女)'!M59="","",'様式３(女)'!M59)</f>
        <v/>
      </c>
      <c r="M11" s="134" t="str">
        <f>IF('様式３(女)'!N59="","",'様式３(女)'!N59)</f>
        <v/>
      </c>
      <c r="N11" s="143" t="str">
        <f>IF('様式３(女)'!O59="","",'様式３(女)'!O59)</f>
        <v/>
      </c>
      <c r="O11" s="135" t="str">
        <f>IF('様式３(女)'!S59="","",'様式３(女)'!S59)</f>
        <v/>
      </c>
    </row>
    <row r="12" spans="2:15" ht="13.95" hidden="1" customHeight="1" x14ac:dyDescent="0.2">
      <c r="B12" s="315"/>
      <c r="C12" s="317"/>
      <c r="D12" s="34" t="s">
        <v>236</v>
      </c>
      <c r="E12" s="133" t="str">
        <f>IF('様式３(女)'!F60="","",'様式３(女)'!F60)</f>
        <v/>
      </c>
      <c r="F12" s="134" t="str">
        <f>IF('様式３(女)'!G60="","",'様式３(女)'!G60)</f>
        <v/>
      </c>
      <c r="G12" s="143" t="str">
        <f>IF('様式３(女)'!H60="","",'様式３(女)'!H60)</f>
        <v/>
      </c>
      <c r="H12" s="135" t="str">
        <f>IF('様式３(女)'!L60="","",'様式３(女)'!L60)</f>
        <v/>
      </c>
      <c r="J12" s="317"/>
      <c r="K12" s="34" t="s">
        <v>236</v>
      </c>
      <c r="L12" s="133" t="str">
        <f>IF('様式３(女)'!M60="","",'様式３(女)'!M60)</f>
        <v/>
      </c>
      <c r="M12" s="134" t="str">
        <f>IF('様式３(女)'!N60="","",'様式３(女)'!N60)</f>
        <v/>
      </c>
      <c r="N12" s="143" t="str">
        <f>IF('様式３(女)'!O60="","",'様式３(女)'!O60)</f>
        <v/>
      </c>
      <c r="O12" s="135" t="str">
        <f>IF('様式３(女)'!S60="","",'様式３(女)'!S60)</f>
        <v/>
      </c>
    </row>
    <row r="13" spans="2:15" ht="13.95" hidden="1" customHeight="1" x14ac:dyDescent="0.2">
      <c r="B13" s="315"/>
      <c r="C13" s="317"/>
      <c r="D13" s="34" t="s">
        <v>237</v>
      </c>
      <c r="E13" s="133" t="str">
        <f>IF('様式３(女)'!F61="","",'様式３(女)'!F61)</f>
        <v/>
      </c>
      <c r="F13" s="134" t="str">
        <f>IF('様式３(女)'!G61="","",'様式３(女)'!G61)</f>
        <v/>
      </c>
      <c r="G13" s="143" t="str">
        <f>IF('様式３(女)'!H61="","",'様式３(女)'!H61)</f>
        <v/>
      </c>
      <c r="H13" s="135" t="str">
        <f>IF('様式３(女)'!L61="","",'様式３(女)'!L61)</f>
        <v/>
      </c>
      <c r="J13" s="317"/>
      <c r="K13" s="34" t="s">
        <v>237</v>
      </c>
      <c r="L13" s="133" t="str">
        <f>IF('様式３(女)'!M61="","",'様式３(女)'!M61)</f>
        <v/>
      </c>
      <c r="M13" s="134" t="str">
        <f>IF('様式３(女)'!N61="","",'様式３(女)'!N61)</f>
        <v/>
      </c>
      <c r="N13" s="143" t="str">
        <f>IF('様式３(女)'!O61="","",'様式３(女)'!O61)</f>
        <v/>
      </c>
      <c r="O13" s="135" t="str">
        <f>IF('様式３(女)'!S61="","",'様式３(女)'!S61)</f>
        <v/>
      </c>
    </row>
    <row r="14" spans="2:15" ht="13.95" hidden="1" customHeight="1" thickBot="1" x14ac:dyDescent="0.25">
      <c r="B14" s="316"/>
      <c r="C14" s="322"/>
      <c r="D14" s="83" t="s">
        <v>238</v>
      </c>
      <c r="E14" s="151" t="str">
        <f>IF('様式３(女)'!F62="","",'様式３(女)'!F62)</f>
        <v/>
      </c>
      <c r="F14" s="152" t="str">
        <f>IF('様式３(女)'!G62="","",'様式３(女)'!G62)</f>
        <v/>
      </c>
      <c r="G14" s="153" t="str">
        <f>IF('様式３(女)'!H62="","",'様式３(女)'!H62)</f>
        <v/>
      </c>
      <c r="H14" s="154" t="str">
        <f>IF('様式３(女)'!L62="","",'様式３(女)'!L62)</f>
        <v/>
      </c>
      <c r="J14" s="322"/>
      <c r="K14" s="83" t="s">
        <v>238</v>
      </c>
      <c r="L14" s="151" t="str">
        <f>IF('様式３(女)'!M62="","",'様式３(女)'!M62)</f>
        <v/>
      </c>
      <c r="M14" s="152" t="str">
        <f>IF('様式３(女)'!N62="","",'様式３(女)'!N62)</f>
        <v/>
      </c>
      <c r="N14" s="153" t="str">
        <f>IF('様式３(女)'!O62="","",'様式３(女)'!O62)</f>
        <v/>
      </c>
      <c r="O14" s="154" t="str">
        <f>IF('様式３(女)'!S62="","",'様式３(女)'!S62)</f>
        <v/>
      </c>
    </row>
    <row r="15" spans="2:15" ht="13.95" customHeight="1" thickTop="1" x14ac:dyDescent="0.2">
      <c r="B15" s="574">
        <v>2</v>
      </c>
      <c r="C15" s="662">
        <f>'様式３(女)'!E63</f>
        <v>0</v>
      </c>
      <c r="D15" s="155" t="s">
        <v>229</v>
      </c>
      <c r="E15" s="156" t="str">
        <f>IF('様式３(女)'!F73="","",'様式３(女)'!F73)</f>
        <v/>
      </c>
      <c r="F15" s="157" t="str">
        <f>IF('様式３(女)'!G73="","",'様式３(女)'!G73)</f>
        <v/>
      </c>
      <c r="G15" s="158" t="str">
        <f>IF('様式３(女)'!H73="","",'様式３(女)'!H73)</f>
        <v/>
      </c>
      <c r="H15" s="159" t="str">
        <f>IF('様式３(女)'!L73="","",'様式３(女)'!L73)</f>
        <v>-</v>
      </c>
      <c r="J15" s="662">
        <f>'様式３(女)'!L63</f>
        <v>0</v>
      </c>
      <c r="K15" s="155" t="s">
        <v>229</v>
      </c>
      <c r="L15" s="156" t="str">
        <f>IF('様式３(女)'!M73="","",'様式３(女)'!M73)</f>
        <v/>
      </c>
      <c r="M15" s="157" t="str">
        <f>IF('様式３(女)'!N73="","",'様式３(女)'!N73)</f>
        <v/>
      </c>
      <c r="N15" s="158" t="str">
        <f>IF('様式３(女)'!O73="","",'様式３(女)'!O73)</f>
        <v/>
      </c>
      <c r="O15" s="159" t="str">
        <f>IF('様式３(女)'!S73="","",'様式３(女)'!S73)</f>
        <v/>
      </c>
    </row>
    <row r="16" spans="2:15" ht="13.95" customHeight="1" x14ac:dyDescent="0.2">
      <c r="B16" s="666"/>
      <c r="C16" s="663"/>
      <c r="D16" s="34" t="s">
        <v>230</v>
      </c>
      <c r="E16" s="133" t="str">
        <f>IF('様式３(女)'!F74="","",'様式３(女)'!F74)</f>
        <v/>
      </c>
      <c r="F16" s="134" t="str">
        <f>IF('様式３(女)'!G74="","",'様式３(女)'!G74)</f>
        <v/>
      </c>
      <c r="G16" s="143" t="str">
        <f>IF('様式３(女)'!H74="","",'様式３(女)'!H74)</f>
        <v/>
      </c>
      <c r="H16" s="135" t="str">
        <f>IF('様式３(女)'!L74="","",'様式３(女)'!L74)</f>
        <v>-</v>
      </c>
      <c r="J16" s="663"/>
      <c r="K16" s="34" t="s">
        <v>230</v>
      </c>
      <c r="L16" s="133" t="str">
        <f>IF('様式３(女)'!M74="","",'様式３(女)'!M74)</f>
        <v/>
      </c>
      <c r="M16" s="134" t="str">
        <f>IF('様式３(女)'!N74="","",'様式３(女)'!N74)</f>
        <v/>
      </c>
      <c r="N16" s="143" t="str">
        <f>IF('様式３(女)'!O74="","",'様式３(女)'!O74)</f>
        <v/>
      </c>
      <c r="O16" s="135" t="str">
        <f>IF('様式３(女)'!S74="","",'様式３(女)'!S74)</f>
        <v/>
      </c>
    </row>
    <row r="17" spans="2:15" ht="13.95" hidden="1" customHeight="1" x14ac:dyDescent="0.2">
      <c r="B17" s="666"/>
      <c r="C17" s="663"/>
      <c r="D17" s="34" t="s">
        <v>239</v>
      </c>
      <c r="E17" s="133" t="str">
        <f>IF('様式３(女)'!F75="","",'様式３(女)'!F75)</f>
        <v/>
      </c>
      <c r="F17" s="134" t="str">
        <f>IF('様式３(女)'!G75="","",'様式３(女)'!G75)</f>
        <v/>
      </c>
      <c r="G17" s="143" t="str">
        <f>IF('様式３(女)'!H75="","",'様式３(女)'!H75)</f>
        <v/>
      </c>
      <c r="H17" s="135" t="str">
        <f>IF('様式３(女)'!L75="","",'様式３(女)'!L75)</f>
        <v/>
      </c>
      <c r="J17" s="663"/>
      <c r="K17" s="34" t="s">
        <v>239</v>
      </c>
      <c r="L17" s="133" t="str">
        <f>IF('様式３(女)'!M75="","",'様式３(女)'!M75)</f>
        <v/>
      </c>
      <c r="M17" s="134" t="str">
        <f>IF('様式３(女)'!N75="","",'様式３(女)'!N75)</f>
        <v/>
      </c>
      <c r="N17" s="143" t="str">
        <f>IF('様式３(女)'!O75="","",'様式３(女)'!O75)</f>
        <v/>
      </c>
      <c r="O17" s="135" t="str">
        <f>IF('様式３(女)'!S75="","",'様式３(女)'!S75)</f>
        <v/>
      </c>
    </row>
    <row r="18" spans="2:15" ht="13.95" customHeight="1" x14ac:dyDescent="0.2">
      <c r="B18" s="666"/>
      <c r="C18" s="663"/>
      <c r="D18" s="34" t="s">
        <v>231</v>
      </c>
      <c r="E18" s="133" t="str">
        <f>IF('様式３(女)'!F76="","",'様式３(女)'!F76)</f>
        <v/>
      </c>
      <c r="F18" s="134" t="str">
        <f>IF('様式３(女)'!G76="","",'様式３(女)'!G76)</f>
        <v/>
      </c>
      <c r="G18" s="143" t="str">
        <f>IF('様式３(女)'!H76="","",'様式３(女)'!H76)</f>
        <v/>
      </c>
      <c r="H18" s="135" t="str">
        <f>IF('様式３(女)'!L76="","",'様式３(女)'!L76)</f>
        <v/>
      </c>
      <c r="J18" s="663"/>
      <c r="K18" s="34" t="s">
        <v>231</v>
      </c>
      <c r="L18" s="133" t="str">
        <f>IF('様式３(女)'!M76="","",'様式３(女)'!M76)</f>
        <v/>
      </c>
      <c r="M18" s="134" t="str">
        <f>IF('様式３(女)'!N76="","",'様式３(女)'!N76)</f>
        <v/>
      </c>
      <c r="N18" s="143" t="str">
        <f>IF('様式３(女)'!O76="","",'様式３(女)'!O76)</f>
        <v/>
      </c>
      <c r="O18" s="135" t="str">
        <f>IF('様式３(女)'!S76="","",'様式３(女)'!S76)</f>
        <v/>
      </c>
    </row>
    <row r="19" spans="2:15" ht="13.95" customHeight="1" x14ac:dyDescent="0.2">
      <c r="B19" s="666"/>
      <c r="C19" s="663"/>
      <c r="D19" s="34" t="s">
        <v>232</v>
      </c>
      <c r="E19" s="133" t="str">
        <f>IF('様式３(女)'!F77="","",'様式３(女)'!F77)</f>
        <v/>
      </c>
      <c r="F19" s="134" t="str">
        <f>IF('様式３(女)'!G77="","",'様式３(女)'!G77)</f>
        <v/>
      </c>
      <c r="G19" s="143" t="str">
        <f>IF('様式３(女)'!H77="","",'様式３(女)'!H77)</f>
        <v/>
      </c>
      <c r="H19" s="135" t="str">
        <f>IF('様式３(女)'!L77="","",'様式３(女)'!L77)</f>
        <v/>
      </c>
      <c r="J19" s="663"/>
      <c r="K19" s="34" t="s">
        <v>232</v>
      </c>
      <c r="L19" s="133" t="str">
        <f>IF('様式３(女)'!M77="","",'様式３(女)'!M77)</f>
        <v/>
      </c>
      <c r="M19" s="134" t="str">
        <f>IF('様式３(女)'!N77="","",'様式３(女)'!N77)</f>
        <v/>
      </c>
      <c r="N19" s="143" t="str">
        <f>IF('様式３(女)'!O77="","",'様式３(女)'!O77)</f>
        <v/>
      </c>
      <c r="O19" s="135" t="str">
        <f>IF('様式３(女)'!S77="","",'様式３(女)'!S77)</f>
        <v/>
      </c>
    </row>
    <row r="20" spans="2:15" ht="13.95" customHeight="1" x14ac:dyDescent="0.2">
      <c r="B20" s="666"/>
      <c r="C20" s="663"/>
      <c r="D20" s="34" t="s">
        <v>233</v>
      </c>
      <c r="E20" s="133" t="str">
        <f>IF('様式３(女)'!F78="","",'様式３(女)'!F78)</f>
        <v/>
      </c>
      <c r="F20" s="134" t="str">
        <f>IF('様式３(女)'!G78="","",'様式３(女)'!G78)</f>
        <v/>
      </c>
      <c r="G20" s="143" t="str">
        <f>IF('様式３(女)'!H78="","",'様式３(女)'!H78)</f>
        <v/>
      </c>
      <c r="H20" s="135" t="str">
        <f>IF('様式３(女)'!L78="","",'様式３(女)'!L78)</f>
        <v/>
      </c>
      <c r="J20" s="663"/>
      <c r="K20" s="34" t="s">
        <v>233</v>
      </c>
      <c r="L20" s="133" t="str">
        <f>IF('様式３(女)'!M78="","",'様式３(女)'!M78)</f>
        <v/>
      </c>
      <c r="M20" s="134" t="str">
        <f>IF('様式３(女)'!N78="","",'様式３(女)'!N78)</f>
        <v/>
      </c>
      <c r="N20" s="143" t="str">
        <f>IF('様式３(女)'!O78="","",'様式３(女)'!O78)</f>
        <v/>
      </c>
      <c r="O20" s="135" t="str">
        <f>IF('様式３(女)'!S78="","",'様式３(女)'!S78)</f>
        <v/>
      </c>
    </row>
    <row r="21" spans="2:15" ht="13.95" customHeight="1" x14ac:dyDescent="0.2">
      <c r="B21" s="666"/>
      <c r="C21" s="663"/>
      <c r="D21" s="34" t="s">
        <v>234</v>
      </c>
      <c r="E21" s="133" t="str">
        <f>IF('様式３(女)'!F79="","",'様式３(女)'!F79)</f>
        <v/>
      </c>
      <c r="F21" s="134" t="str">
        <f>IF('様式３(女)'!G79="","",'様式３(女)'!G79)</f>
        <v/>
      </c>
      <c r="G21" s="143" t="str">
        <f>IF('様式３(女)'!H79="","",'様式３(女)'!H79)</f>
        <v/>
      </c>
      <c r="H21" s="135" t="str">
        <f>IF('様式３(女)'!L79="","",'様式３(女)'!L79)</f>
        <v/>
      </c>
      <c r="J21" s="663"/>
      <c r="K21" s="34" t="s">
        <v>234</v>
      </c>
      <c r="L21" s="133" t="str">
        <f>IF('様式３(女)'!M79="","",'様式３(女)'!M79)</f>
        <v/>
      </c>
      <c r="M21" s="134" t="str">
        <f>IF('様式３(女)'!N79="","",'様式３(女)'!N79)</f>
        <v/>
      </c>
      <c r="N21" s="143" t="str">
        <f>IF('様式３(女)'!O79="","",'様式３(女)'!O79)</f>
        <v/>
      </c>
      <c r="O21" s="135" t="str">
        <f>IF('様式３(女)'!S79="","",'様式３(女)'!S79)</f>
        <v/>
      </c>
    </row>
    <row r="22" spans="2:15" ht="13.95" customHeight="1" thickBot="1" x14ac:dyDescent="0.25">
      <c r="B22" s="666"/>
      <c r="C22" s="663"/>
      <c r="D22" s="34" t="s">
        <v>235</v>
      </c>
      <c r="E22" s="133" t="str">
        <f>IF('様式３(女)'!F80="","",'様式３(女)'!F80)</f>
        <v/>
      </c>
      <c r="F22" s="134" t="str">
        <f>IF('様式３(女)'!G80="","",'様式３(女)'!G80)</f>
        <v/>
      </c>
      <c r="G22" s="143" t="str">
        <f>IF('様式３(女)'!H80="","",'様式３(女)'!H80)</f>
        <v/>
      </c>
      <c r="H22" s="135" t="str">
        <f>IF('様式３(女)'!L80="","",'様式３(女)'!L80)</f>
        <v/>
      </c>
      <c r="J22" s="663"/>
      <c r="K22" s="34" t="s">
        <v>235</v>
      </c>
      <c r="L22" s="133" t="str">
        <f>IF('様式３(女)'!M80="","",'様式３(女)'!M80)</f>
        <v/>
      </c>
      <c r="M22" s="134" t="str">
        <f>IF('様式３(女)'!N80="","",'様式３(女)'!N80)</f>
        <v/>
      </c>
      <c r="N22" s="143" t="str">
        <f>IF('様式３(女)'!O80="","",'様式３(女)'!O80)</f>
        <v/>
      </c>
      <c r="O22" s="135" t="str">
        <f>IF('様式３(女)'!S80="","",'様式３(女)'!S80)</f>
        <v/>
      </c>
    </row>
    <row r="23" spans="2:15" ht="13.95" hidden="1" customHeight="1" x14ac:dyDescent="0.2">
      <c r="B23" s="315"/>
      <c r="C23" s="317"/>
      <c r="D23" s="34" t="s">
        <v>236</v>
      </c>
      <c r="E23" s="133" t="str">
        <f>IF('様式３(女)'!F81="","",'様式３(女)'!F81)</f>
        <v/>
      </c>
      <c r="F23" s="134" t="str">
        <f>IF('様式３(女)'!G81="","",'様式３(女)'!G81)</f>
        <v/>
      </c>
      <c r="G23" s="143" t="str">
        <f>IF('様式３(女)'!H81="","",'様式３(女)'!H81)</f>
        <v/>
      </c>
      <c r="H23" s="135" t="str">
        <f>IF('様式３(女)'!L81="","",'様式３(女)'!L81)</f>
        <v/>
      </c>
      <c r="J23" s="317"/>
      <c r="K23" s="34" t="s">
        <v>236</v>
      </c>
      <c r="L23" s="133" t="str">
        <f>IF('様式３(女)'!M81="","",'様式３(女)'!M81)</f>
        <v/>
      </c>
      <c r="M23" s="134" t="str">
        <f>IF('様式３(女)'!N81="","",'様式３(女)'!N81)</f>
        <v/>
      </c>
      <c r="N23" s="143" t="str">
        <f>IF('様式３(女)'!O81="","",'様式３(女)'!O81)</f>
        <v/>
      </c>
      <c r="O23" s="135" t="str">
        <f>IF('様式３(女)'!S81="","",'様式３(女)'!S81)</f>
        <v/>
      </c>
    </row>
    <row r="24" spans="2:15" ht="13.95" hidden="1" customHeight="1" x14ac:dyDescent="0.2">
      <c r="B24" s="315"/>
      <c r="C24" s="317"/>
      <c r="D24" s="34" t="s">
        <v>237</v>
      </c>
      <c r="E24" s="133" t="str">
        <f>IF('様式３(女)'!F82="","",'様式３(女)'!F82)</f>
        <v/>
      </c>
      <c r="F24" s="134" t="str">
        <f>IF('様式３(女)'!G82="","",'様式３(女)'!G82)</f>
        <v/>
      </c>
      <c r="G24" s="143" t="str">
        <f>IF('様式３(女)'!H82="","",'様式３(女)'!H82)</f>
        <v/>
      </c>
      <c r="H24" s="135" t="str">
        <f>IF('様式３(女)'!L82="","",'様式３(女)'!L82)</f>
        <v/>
      </c>
      <c r="J24" s="317"/>
      <c r="K24" s="34" t="s">
        <v>237</v>
      </c>
      <c r="L24" s="133" t="str">
        <f>IF('様式３(女)'!M82="","",'様式３(女)'!M82)</f>
        <v/>
      </c>
      <c r="M24" s="134" t="str">
        <f>IF('様式３(女)'!N82="","",'様式３(女)'!N82)</f>
        <v/>
      </c>
      <c r="N24" s="143" t="str">
        <f>IF('様式３(女)'!O82="","",'様式３(女)'!O82)</f>
        <v/>
      </c>
      <c r="O24" s="135" t="str">
        <f>IF('様式３(女)'!S82="","",'様式３(女)'!S82)</f>
        <v/>
      </c>
    </row>
    <row r="25" spans="2:15" ht="13.95" hidden="1" customHeight="1" thickBot="1" x14ac:dyDescent="0.25">
      <c r="B25" s="316"/>
      <c r="C25" s="322"/>
      <c r="D25" s="45" t="s">
        <v>238</v>
      </c>
      <c r="E25" s="136" t="str">
        <f>IF('様式３(女)'!F83="","",'様式３(女)'!F83)</f>
        <v/>
      </c>
      <c r="F25" s="137" t="str">
        <f>IF('様式３(女)'!G83="","",'様式３(女)'!G83)</f>
        <v/>
      </c>
      <c r="G25" s="144" t="str">
        <f>IF('様式３(女)'!H83="","",'様式３(女)'!H83)</f>
        <v/>
      </c>
      <c r="H25" s="138" t="str">
        <f>IF('様式３(女)'!L83="","",'様式３(女)'!L83)</f>
        <v/>
      </c>
      <c r="J25" s="322"/>
      <c r="K25" s="45" t="s">
        <v>238</v>
      </c>
      <c r="L25" s="136" t="str">
        <f>IF('様式３(女)'!M83="","",'様式３(女)'!M83)</f>
        <v/>
      </c>
      <c r="M25" s="137" t="str">
        <f>IF('様式３(女)'!N83="","",'様式３(女)'!N83)</f>
        <v/>
      </c>
      <c r="N25" s="144" t="str">
        <f>IF('様式３(女)'!O83="","",'様式３(女)'!O83)</f>
        <v/>
      </c>
      <c r="O25" s="138" t="str">
        <f>IF('様式３(女)'!S83="","",'様式３(女)'!S83)</f>
        <v/>
      </c>
    </row>
    <row r="26" spans="2:15" ht="13.95" customHeight="1" thickTop="1" x14ac:dyDescent="0.2">
      <c r="B26" s="574">
        <v>3</v>
      </c>
      <c r="C26" s="662">
        <f>'様式３(女)'!E84</f>
        <v>0</v>
      </c>
      <c r="D26" s="155" t="s">
        <v>229</v>
      </c>
      <c r="E26" s="156" t="str">
        <f>IF('様式３(女)'!F94="","",'様式３(女)'!F94)</f>
        <v/>
      </c>
      <c r="F26" s="157" t="str">
        <f>IF('様式３(女)'!G94="","",'様式３(女)'!G94)</f>
        <v/>
      </c>
      <c r="G26" s="158" t="str">
        <f>IF('様式３(女)'!H94="","",'様式３(女)'!H94)</f>
        <v/>
      </c>
      <c r="H26" s="159" t="str">
        <f>IF('様式３(女)'!L94="","",'様式３(女)'!L94)</f>
        <v>-</v>
      </c>
      <c r="J26" s="662">
        <f>'様式３(女)'!L84</f>
        <v>0</v>
      </c>
      <c r="K26" s="155" t="s">
        <v>229</v>
      </c>
      <c r="L26" s="156" t="str">
        <f>IF('様式３(女)'!M94="","",'様式３(女)'!M94)</f>
        <v/>
      </c>
      <c r="M26" s="157" t="str">
        <f>IF('様式３(女)'!N94="","",'様式３(女)'!N94)</f>
        <v/>
      </c>
      <c r="N26" s="158" t="str">
        <f>IF('様式３(女)'!O94="","",'様式３(女)'!O94)</f>
        <v/>
      </c>
      <c r="O26" s="159" t="str">
        <f>IF('様式３(女)'!S94="","",'様式３(女)'!S94)</f>
        <v/>
      </c>
    </row>
    <row r="27" spans="2:15" ht="13.95" customHeight="1" x14ac:dyDescent="0.2">
      <c r="B27" s="666"/>
      <c r="C27" s="663"/>
      <c r="D27" s="34" t="s">
        <v>230</v>
      </c>
      <c r="E27" s="133" t="str">
        <f>IF('様式３(女)'!F95="","",'様式３(女)'!F95)</f>
        <v/>
      </c>
      <c r="F27" s="134" t="str">
        <f>IF('様式３(女)'!G95="","",'様式３(女)'!G95)</f>
        <v/>
      </c>
      <c r="G27" s="143" t="str">
        <f>IF('様式３(女)'!H95="","",'様式３(女)'!H95)</f>
        <v/>
      </c>
      <c r="H27" s="135" t="str">
        <f>IF('様式３(女)'!L95="","",'様式３(女)'!L95)</f>
        <v>-</v>
      </c>
      <c r="J27" s="663"/>
      <c r="K27" s="34" t="s">
        <v>230</v>
      </c>
      <c r="L27" s="133" t="str">
        <f>IF('様式３(女)'!M95="","",'様式３(女)'!M95)</f>
        <v/>
      </c>
      <c r="M27" s="134" t="str">
        <f>IF('様式３(女)'!N95="","",'様式３(女)'!N95)</f>
        <v/>
      </c>
      <c r="N27" s="143" t="str">
        <f>IF('様式３(女)'!O95="","",'様式３(女)'!O95)</f>
        <v/>
      </c>
      <c r="O27" s="135" t="str">
        <f>IF('様式３(女)'!S95="","",'様式３(女)'!S95)</f>
        <v/>
      </c>
    </row>
    <row r="28" spans="2:15" ht="13.95" hidden="1" customHeight="1" x14ac:dyDescent="0.2">
      <c r="B28" s="666"/>
      <c r="C28" s="663"/>
      <c r="D28" s="34" t="s">
        <v>239</v>
      </c>
      <c r="E28" s="133" t="str">
        <f>IF('様式３(女)'!F96="","",'様式３(女)'!F96)</f>
        <v/>
      </c>
      <c r="F28" s="134" t="str">
        <f>IF('様式３(女)'!G96="","",'様式３(女)'!G96)</f>
        <v/>
      </c>
      <c r="G28" s="143" t="str">
        <f>IF('様式３(女)'!H96="","",'様式３(女)'!H96)</f>
        <v/>
      </c>
      <c r="H28" s="135" t="str">
        <f>IF('様式３(女)'!L96="","",'様式３(女)'!L96)</f>
        <v/>
      </c>
      <c r="J28" s="663"/>
      <c r="K28" s="34" t="s">
        <v>239</v>
      </c>
      <c r="L28" s="133" t="str">
        <f>IF('様式３(女)'!M96="","",'様式３(女)'!M96)</f>
        <v/>
      </c>
      <c r="M28" s="134" t="str">
        <f>IF('様式３(女)'!N96="","",'様式３(女)'!N96)</f>
        <v/>
      </c>
      <c r="N28" s="143" t="str">
        <f>IF('様式３(女)'!O96="","",'様式３(女)'!O96)</f>
        <v/>
      </c>
      <c r="O28" s="135" t="str">
        <f>IF('様式３(女)'!S96="","",'様式３(女)'!S96)</f>
        <v/>
      </c>
    </row>
    <row r="29" spans="2:15" ht="13.95" customHeight="1" x14ac:dyDescent="0.2">
      <c r="B29" s="666"/>
      <c r="C29" s="663"/>
      <c r="D29" s="34" t="s">
        <v>231</v>
      </c>
      <c r="E29" s="133" t="str">
        <f>IF('様式３(女)'!F97="","",'様式３(女)'!F97)</f>
        <v/>
      </c>
      <c r="F29" s="134" t="str">
        <f>IF('様式３(女)'!G97="","",'様式３(女)'!G97)</f>
        <v/>
      </c>
      <c r="G29" s="143" t="str">
        <f>IF('様式３(女)'!H97="","",'様式３(女)'!H97)</f>
        <v/>
      </c>
      <c r="H29" s="135" t="str">
        <f>IF('様式３(女)'!L97="","",'様式３(女)'!L97)</f>
        <v/>
      </c>
      <c r="J29" s="663"/>
      <c r="K29" s="34" t="s">
        <v>231</v>
      </c>
      <c r="L29" s="133" t="str">
        <f>IF('様式３(女)'!M97="","",'様式３(女)'!M97)</f>
        <v/>
      </c>
      <c r="M29" s="134" t="str">
        <f>IF('様式３(女)'!N97="","",'様式３(女)'!N97)</f>
        <v/>
      </c>
      <c r="N29" s="143" t="str">
        <f>IF('様式３(女)'!O97="","",'様式３(女)'!O97)</f>
        <v/>
      </c>
      <c r="O29" s="135" t="str">
        <f>IF('様式３(女)'!S97="","",'様式３(女)'!S97)</f>
        <v/>
      </c>
    </row>
    <row r="30" spans="2:15" ht="13.95" customHeight="1" x14ac:dyDescent="0.2">
      <c r="B30" s="666"/>
      <c r="C30" s="663"/>
      <c r="D30" s="34" t="s">
        <v>232</v>
      </c>
      <c r="E30" s="133" t="str">
        <f>IF('様式３(女)'!F98="","",'様式３(女)'!F98)</f>
        <v/>
      </c>
      <c r="F30" s="134" t="str">
        <f>IF('様式３(女)'!G98="","",'様式３(女)'!G98)</f>
        <v/>
      </c>
      <c r="G30" s="143" t="str">
        <f>IF('様式３(女)'!H98="","",'様式３(女)'!H98)</f>
        <v/>
      </c>
      <c r="H30" s="135" t="str">
        <f>IF('様式３(女)'!L98="","",'様式３(女)'!L98)</f>
        <v/>
      </c>
      <c r="J30" s="663"/>
      <c r="K30" s="34" t="s">
        <v>232</v>
      </c>
      <c r="L30" s="133" t="str">
        <f>IF('様式３(女)'!M98="","",'様式３(女)'!M98)</f>
        <v/>
      </c>
      <c r="M30" s="134" t="str">
        <f>IF('様式３(女)'!N98="","",'様式３(女)'!N98)</f>
        <v/>
      </c>
      <c r="N30" s="143" t="str">
        <f>IF('様式３(女)'!O98="","",'様式３(女)'!O98)</f>
        <v/>
      </c>
      <c r="O30" s="135" t="str">
        <f>IF('様式３(女)'!S98="","",'様式３(女)'!S98)</f>
        <v/>
      </c>
    </row>
    <row r="31" spans="2:15" ht="13.95" customHeight="1" x14ac:dyDescent="0.2">
      <c r="B31" s="666"/>
      <c r="C31" s="663"/>
      <c r="D31" s="34" t="s">
        <v>233</v>
      </c>
      <c r="E31" s="133" t="str">
        <f>IF('様式３(女)'!F99="","",'様式３(女)'!F99)</f>
        <v/>
      </c>
      <c r="F31" s="134" t="str">
        <f>IF('様式３(女)'!G99="","",'様式３(女)'!G99)</f>
        <v/>
      </c>
      <c r="G31" s="143" t="str">
        <f>IF('様式３(女)'!H99="","",'様式３(女)'!H99)</f>
        <v/>
      </c>
      <c r="H31" s="135" t="str">
        <f>IF('様式３(女)'!L99="","",'様式３(女)'!L99)</f>
        <v/>
      </c>
      <c r="J31" s="663"/>
      <c r="K31" s="34" t="s">
        <v>233</v>
      </c>
      <c r="L31" s="133" t="str">
        <f>IF('様式３(女)'!M99="","",'様式３(女)'!M99)</f>
        <v/>
      </c>
      <c r="M31" s="134" t="str">
        <f>IF('様式３(女)'!N99="","",'様式３(女)'!N99)</f>
        <v/>
      </c>
      <c r="N31" s="143" t="str">
        <f>IF('様式３(女)'!O99="","",'様式３(女)'!O99)</f>
        <v/>
      </c>
      <c r="O31" s="135" t="str">
        <f>IF('様式３(女)'!S99="","",'様式３(女)'!S99)</f>
        <v/>
      </c>
    </row>
    <row r="32" spans="2:15" ht="13.95" customHeight="1" x14ac:dyDescent="0.2">
      <c r="B32" s="666"/>
      <c r="C32" s="663"/>
      <c r="D32" s="34" t="s">
        <v>234</v>
      </c>
      <c r="E32" s="133" t="str">
        <f>IF('様式３(女)'!F100="","",'様式３(女)'!F100)</f>
        <v/>
      </c>
      <c r="F32" s="134" t="str">
        <f>IF('様式３(女)'!G100="","",'様式３(女)'!G100)</f>
        <v/>
      </c>
      <c r="G32" s="143" t="str">
        <f>IF('様式３(女)'!H100="","",'様式３(女)'!H100)</f>
        <v/>
      </c>
      <c r="H32" s="135" t="str">
        <f>IF('様式３(女)'!L100="","",'様式３(女)'!L100)</f>
        <v/>
      </c>
      <c r="J32" s="663"/>
      <c r="K32" s="34" t="s">
        <v>234</v>
      </c>
      <c r="L32" s="133" t="str">
        <f>IF('様式３(女)'!M100="","",'様式３(女)'!M100)</f>
        <v/>
      </c>
      <c r="M32" s="134" t="str">
        <f>IF('様式３(女)'!N100="","",'様式３(女)'!N100)</f>
        <v/>
      </c>
      <c r="N32" s="143" t="str">
        <f>IF('様式３(女)'!O100="","",'様式３(女)'!O100)</f>
        <v/>
      </c>
      <c r="O32" s="135" t="str">
        <f>IF('様式３(女)'!S100="","",'様式３(女)'!S100)</f>
        <v/>
      </c>
    </row>
    <row r="33" spans="2:15" ht="13.95" customHeight="1" thickBot="1" x14ac:dyDescent="0.25">
      <c r="B33" s="666"/>
      <c r="C33" s="663"/>
      <c r="D33" s="34" t="s">
        <v>235</v>
      </c>
      <c r="E33" s="133" t="str">
        <f>IF('様式３(女)'!F101="","",'様式３(女)'!F101)</f>
        <v/>
      </c>
      <c r="F33" s="134" t="str">
        <f>IF('様式３(女)'!G101="","",'様式３(女)'!G101)</f>
        <v/>
      </c>
      <c r="G33" s="143" t="str">
        <f>IF('様式３(女)'!H101="","",'様式３(女)'!H101)</f>
        <v/>
      </c>
      <c r="H33" s="135" t="str">
        <f>IF('様式３(女)'!L101="","",'様式３(女)'!L101)</f>
        <v/>
      </c>
      <c r="J33" s="663"/>
      <c r="K33" s="34" t="s">
        <v>235</v>
      </c>
      <c r="L33" s="133" t="str">
        <f>IF('様式３(女)'!M101="","",'様式３(女)'!M101)</f>
        <v/>
      </c>
      <c r="M33" s="134" t="str">
        <f>IF('様式３(女)'!N101="","",'様式３(女)'!N101)</f>
        <v/>
      </c>
      <c r="N33" s="143" t="str">
        <f>IF('様式３(女)'!O101="","",'様式３(女)'!O101)</f>
        <v/>
      </c>
      <c r="O33" s="135" t="str">
        <f>IF('様式３(女)'!S101="","",'様式３(女)'!S101)</f>
        <v/>
      </c>
    </row>
    <row r="34" spans="2:15" ht="13.95" hidden="1" customHeight="1" x14ac:dyDescent="0.2">
      <c r="B34" s="315"/>
      <c r="C34" s="317"/>
      <c r="D34" s="34" t="s">
        <v>236</v>
      </c>
      <c r="E34" s="133" t="str">
        <f>IF('様式３(女)'!F102="","",'様式３(女)'!F102)</f>
        <v/>
      </c>
      <c r="F34" s="134" t="str">
        <f>IF('様式３(女)'!G102="","",'様式３(女)'!G102)</f>
        <v/>
      </c>
      <c r="G34" s="143" t="str">
        <f>IF('様式３(女)'!H102="","",'様式３(女)'!H102)</f>
        <v/>
      </c>
      <c r="H34" s="135" t="str">
        <f>IF('様式３(女)'!L102="","",'様式３(女)'!L102)</f>
        <v/>
      </c>
      <c r="J34" s="317"/>
      <c r="K34" s="34" t="s">
        <v>236</v>
      </c>
      <c r="L34" s="133" t="str">
        <f>IF('様式３(女)'!M102="","",'様式３(女)'!M102)</f>
        <v/>
      </c>
      <c r="M34" s="134" t="str">
        <f>IF('様式３(女)'!N102="","",'様式３(女)'!N102)</f>
        <v/>
      </c>
      <c r="N34" s="143" t="str">
        <f>IF('様式３(女)'!O102="","",'様式３(女)'!O102)</f>
        <v/>
      </c>
      <c r="O34" s="135" t="str">
        <f>IF('様式３(女)'!S102="","",'様式３(女)'!S102)</f>
        <v/>
      </c>
    </row>
    <row r="35" spans="2:15" ht="13.95" hidden="1" customHeight="1" x14ac:dyDescent="0.2">
      <c r="B35" s="315"/>
      <c r="C35" s="317"/>
      <c r="D35" s="34" t="s">
        <v>237</v>
      </c>
      <c r="E35" s="133" t="str">
        <f>IF('様式３(女)'!F103="","",'様式３(女)'!F103)</f>
        <v/>
      </c>
      <c r="F35" s="134" t="str">
        <f>IF('様式３(女)'!G103="","",'様式３(女)'!G103)</f>
        <v/>
      </c>
      <c r="G35" s="143" t="str">
        <f>IF('様式３(女)'!H103="","",'様式３(女)'!H103)</f>
        <v/>
      </c>
      <c r="H35" s="135" t="str">
        <f>IF('様式３(女)'!L103="","",'様式３(女)'!L103)</f>
        <v/>
      </c>
      <c r="J35" s="317"/>
      <c r="K35" s="34" t="s">
        <v>237</v>
      </c>
      <c r="L35" s="133" t="str">
        <f>IF('様式３(女)'!M103="","",'様式３(女)'!M103)</f>
        <v/>
      </c>
      <c r="M35" s="134" t="str">
        <f>IF('様式３(女)'!N103="","",'様式３(女)'!N103)</f>
        <v/>
      </c>
      <c r="N35" s="143" t="str">
        <f>IF('様式３(女)'!O103="","",'様式３(女)'!O103)</f>
        <v/>
      </c>
      <c r="O35" s="135" t="str">
        <f>IF('様式３(女)'!S103="","",'様式３(女)'!S103)</f>
        <v/>
      </c>
    </row>
    <row r="36" spans="2:15" ht="13.95" hidden="1" customHeight="1" thickBot="1" x14ac:dyDescent="0.25">
      <c r="B36" s="315"/>
      <c r="C36" s="317"/>
      <c r="D36" s="83" t="s">
        <v>238</v>
      </c>
      <c r="E36" s="151" t="str">
        <f>IF('様式３(女)'!F104="","",'様式３(女)'!F104)</f>
        <v/>
      </c>
      <c r="F36" s="152" t="str">
        <f>IF('様式３(女)'!G104="","",'様式３(女)'!G104)</f>
        <v/>
      </c>
      <c r="G36" s="153" t="str">
        <f>IF('様式３(女)'!H104="","",'様式３(女)'!H104)</f>
        <v/>
      </c>
      <c r="H36" s="154" t="str">
        <f>IF('様式３(女)'!L104="","",'様式３(女)'!L104)</f>
        <v/>
      </c>
      <c r="J36" s="317"/>
      <c r="K36" s="83" t="s">
        <v>238</v>
      </c>
      <c r="L36" s="151" t="str">
        <f>IF('様式３(女)'!M104="","",'様式３(女)'!M104)</f>
        <v/>
      </c>
      <c r="M36" s="152" t="str">
        <f>IF('様式３(女)'!N104="","",'様式３(女)'!N104)</f>
        <v/>
      </c>
      <c r="N36" s="153" t="str">
        <f>IF('様式３(女)'!O104="","",'様式３(女)'!O104)</f>
        <v/>
      </c>
      <c r="O36" s="154" t="str">
        <f>IF('様式３(女)'!S104="","",'様式３(女)'!S104)</f>
        <v/>
      </c>
    </row>
    <row r="37" spans="2:15" ht="13.95" customHeight="1" x14ac:dyDescent="0.2">
      <c r="B37" s="669">
        <v>4</v>
      </c>
      <c r="C37" s="662">
        <f>'様式３(女)'!E105</f>
        <v>0</v>
      </c>
      <c r="D37" s="155" t="s">
        <v>229</v>
      </c>
      <c r="E37" s="156" t="str">
        <f>IF('様式３(女)'!F115="","",'様式３(女)'!F115)</f>
        <v/>
      </c>
      <c r="F37" s="157" t="str">
        <f>IF('様式３(女)'!G115="","",'様式３(女)'!G115)</f>
        <v/>
      </c>
      <c r="G37" s="158" t="str">
        <f>IF('様式３(女)'!H115="","",'様式３(女)'!H115)</f>
        <v/>
      </c>
      <c r="H37" s="159" t="str">
        <f>IF('様式３(女)'!L115="","",'様式３(女)'!L115)</f>
        <v>-</v>
      </c>
      <c r="J37" s="662">
        <f>'様式３(女)'!L105</f>
        <v>0</v>
      </c>
      <c r="K37" s="155" t="s">
        <v>229</v>
      </c>
      <c r="L37" s="156" t="str">
        <f>IF('様式３(女)'!M115="","",'様式３(女)'!M115)</f>
        <v/>
      </c>
      <c r="M37" s="157" t="str">
        <f>IF('様式３(女)'!N115="","",'様式３(女)'!N115)</f>
        <v/>
      </c>
      <c r="N37" s="158" t="str">
        <f>IF('様式３(女)'!O115="","",'様式３(女)'!O115)</f>
        <v/>
      </c>
      <c r="O37" s="159" t="str">
        <f>IF('様式３(女)'!S115="","",'様式３(女)'!S115)</f>
        <v/>
      </c>
    </row>
    <row r="38" spans="2:15" ht="13.95" customHeight="1" x14ac:dyDescent="0.2">
      <c r="B38" s="666"/>
      <c r="C38" s="663"/>
      <c r="D38" s="34" t="s">
        <v>230</v>
      </c>
      <c r="E38" s="133" t="str">
        <f>IF('様式３(女)'!F116="","",'様式３(女)'!F116)</f>
        <v/>
      </c>
      <c r="F38" s="134" t="str">
        <f>IF('様式３(女)'!G116="","",'様式３(女)'!G116)</f>
        <v/>
      </c>
      <c r="G38" s="143" t="str">
        <f>IF('様式３(女)'!H116="","",'様式３(女)'!H116)</f>
        <v/>
      </c>
      <c r="H38" s="135" t="str">
        <f>IF('様式３(女)'!L116="","",'様式３(女)'!L116)</f>
        <v>-</v>
      </c>
      <c r="J38" s="663"/>
      <c r="K38" s="34" t="s">
        <v>230</v>
      </c>
      <c r="L38" s="133" t="str">
        <f>IF('様式３(女)'!M116="","",'様式３(女)'!M116)</f>
        <v/>
      </c>
      <c r="M38" s="134" t="str">
        <f>IF('様式３(女)'!N116="","",'様式３(女)'!N116)</f>
        <v/>
      </c>
      <c r="N38" s="143" t="str">
        <f>IF('様式３(女)'!O116="","",'様式３(女)'!O116)</f>
        <v/>
      </c>
      <c r="O38" s="135" t="str">
        <f>IF('様式３(女)'!S116="","",'様式３(女)'!S116)</f>
        <v/>
      </c>
    </row>
    <row r="39" spans="2:15" ht="13.95" hidden="1" customHeight="1" x14ac:dyDescent="0.2">
      <c r="B39" s="666"/>
      <c r="C39" s="663"/>
      <c r="D39" s="34" t="s">
        <v>239</v>
      </c>
      <c r="E39" s="133" t="str">
        <f>IF('様式３(女)'!F117="","",'様式３(女)'!F117)</f>
        <v/>
      </c>
      <c r="F39" s="134" t="str">
        <f>IF('様式３(女)'!G117="","",'様式３(女)'!G117)</f>
        <v/>
      </c>
      <c r="G39" s="143" t="str">
        <f>IF('様式３(女)'!H117="","",'様式３(女)'!H117)</f>
        <v/>
      </c>
      <c r="H39" s="135" t="str">
        <f>IF('様式３(女)'!L117="","",'様式３(女)'!L117)</f>
        <v/>
      </c>
      <c r="J39" s="663"/>
      <c r="K39" s="34" t="s">
        <v>239</v>
      </c>
      <c r="L39" s="133" t="str">
        <f>IF('様式３(女)'!M117="","",'様式３(女)'!M117)</f>
        <v/>
      </c>
      <c r="M39" s="134" t="str">
        <f>IF('様式３(女)'!N117="","",'様式３(女)'!N117)</f>
        <v/>
      </c>
      <c r="N39" s="143" t="str">
        <f>IF('様式３(女)'!O117="","",'様式３(女)'!O117)</f>
        <v/>
      </c>
      <c r="O39" s="135" t="str">
        <f>IF('様式３(女)'!S117="","",'様式３(女)'!S117)</f>
        <v/>
      </c>
    </row>
    <row r="40" spans="2:15" ht="13.95" customHeight="1" x14ac:dyDescent="0.2">
      <c r="B40" s="666"/>
      <c r="C40" s="663"/>
      <c r="D40" s="34" t="s">
        <v>231</v>
      </c>
      <c r="E40" s="133" t="str">
        <f>IF('様式３(女)'!F118="","",'様式３(女)'!F118)</f>
        <v/>
      </c>
      <c r="F40" s="134" t="str">
        <f>IF('様式３(女)'!G118="","",'様式３(女)'!G118)</f>
        <v/>
      </c>
      <c r="G40" s="143" t="str">
        <f>IF('様式３(女)'!H118="","",'様式３(女)'!H118)</f>
        <v/>
      </c>
      <c r="H40" s="135" t="str">
        <f>IF('様式３(女)'!L118="","",'様式３(女)'!L118)</f>
        <v/>
      </c>
      <c r="J40" s="663"/>
      <c r="K40" s="34" t="s">
        <v>231</v>
      </c>
      <c r="L40" s="133" t="str">
        <f>IF('様式３(女)'!M118="","",'様式３(女)'!M118)</f>
        <v/>
      </c>
      <c r="M40" s="134" t="str">
        <f>IF('様式３(女)'!N118="","",'様式３(女)'!N118)</f>
        <v/>
      </c>
      <c r="N40" s="143" t="str">
        <f>IF('様式３(女)'!O118="","",'様式３(女)'!O118)</f>
        <v/>
      </c>
      <c r="O40" s="135" t="str">
        <f>IF('様式３(女)'!S118="","",'様式３(女)'!S118)</f>
        <v/>
      </c>
    </row>
    <row r="41" spans="2:15" ht="13.95" customHeight="1" x14ac:dyDescent="0.2">
      <c r="B41" s="666"/>
      <c r="C41" s="663"/>
      <c r="D41" s="34" t="s">
        <v>232</v>
      </c>
      <c r="E41" s="133" t="str">
        <f>IF('様式３(女)'!F119="","",'様式３(女)'!F119)</f>
        <v/>
      </c>
      <c r="F41" s="134" t="str">
        <f>IF('様式３(女)'!G119="","",'様式３(女)'!G119)</f>
        <v/>
      </c>
      <c r="G41" s="143" t="str">
        <f>IF('様式３(女)'!H119="","",'様式３(女)'!H119)</f>
        <v/>
      </c>
      <c r="H41" s="135" t="str">
        <f>IF('様式３(女)'!L119="","",'様式３(女)'!L119)</f>
        <v/>
      </c>
      <c r="J41" s="663"/>
      <c r="K41" s="34" t="s">
        <v>232</v>
      </c>
      <c r="L41" s="133" t="str">
        <f>IF('様式３(女)'!M119="","",'様式３(女)'!M119)</f>
        <v/>
      </c>
      <c r="M41" s="134" t="str">
        <f>IF('様式３(女)'!N119="","",'様式３(女)'!N119)</f>
        <v/>
      </c>
      <c r="N41" s="143" t="str">
        <f>IF('様式３(女)'!O119="","",'様式３(女)'!O119)</f>
        <v/>
      </c>
      <c r="O41" s="135" t="str">
        <f>IF('様式３(女)'!S119="","",'様式３(女)'!S119)</f>
        <v/>
      </c>
    </row>
    <row r="42" spans="2:15" ht="13.95" customHeight="1" x14ac:dyDescent="0.2">
      <c r="B42" s="666"/>
      <c r="C42" s="663"/>
      <c r="D42" s="34" t="s">
        <v>233</v>
      </c>
      <c r="E42" s="133" t="str">
        <f>IF('様式３(女)'!F120="","",'様式３(女)'!F120)</f>
        <v/>
      </c>
      <c r="F42" s="134" t="str">
        <f>IF('様式３(女)'!G120="","",'様式３(女)'!G120)</f>
        <v/>
      </c>
      <c r="G42" s="143" t="str">
        <f>IF('様式３(女)'!H120="","",'様式３(女)'!H120)</f>
        <v/>
      </c>
      <c r="H42" s="135" t="str">
        <f>IF('様式３(女)'!L120="","",'様式３(女)'!L120)</f>
        <v/>
      </c>
      <c r="J42" s="663"/>
      <c r="K42" s="34" t="s">
        <v>233</v>
      </c>
      <c r="L42" s="133" t="str">
        <f>IF('様式３(女)'!M120="","",'様式３(女)'!M120)</f>
        <v/>
      </c>
      <c r="M42" s="134" t="str">
        <f>IF('様式３(女)'!N120="","",'様式３(女)'!N120)</f>
        <v/>
      </c>
      <c r="N42" s="143" t="str">
        <f>IF('様式３(女)'!O120="","",'様式３(女)'!O120)</f>
        <v/>
      </c>
      <c r="O42" s="135" t="str">
        <f>IF('様式３(女)'!S120="","",'様式３(女)'!S120)</f>
        <v/>
      </c>
    </row>
    <row r="43" spans="2:15" ht="13.95" customHeight="1" x14ac:dyDescent="0.2">
      <c r="B43" s="666"/>
      <c r="C43" s="663"/>
      <c r="D43" s="34" t="s">
        <v>234</v>
      </c>
      <c r="E43" s="133" t="str">
        <f>IF('様式３(女)'!F121="","",'様式３(女)'!F121)</f>
        <v/>
      </c>
      <c r="F43" s="134" t="str">
        <f>IF('様式３(女)'!G121="","",'様式３(女)'!G121)</f>
        <v/>
      </c>
      <c r="G43" s="143" t="str">
        <f>IF('様式３(女)'!H121="","",'様式３(女)'!H121)</f>
        <v/>
      </c>
      <c r="H43" s="135" t="str">
        <f>IF('様式３(女)'!L121="","",'様式３(女)'!L121)</f>
        <v/>
      </c>
      <c r="J43" s="663"/>
      <c r="K43" s="34" t="s">
        <v>234</v>
      </c>
      <c r="L43" s="133" t="str">
        <f>IF('様式３(女)'!M121="","",'様式３(女)'!M121)</f>
        <v/>
      </c>
      <c r="M43" s="134" t="str">
        <f>IF('様式３(女)'!N121="","",'様式３(女)'!N121)</f>
        <v/>
      </c>
      <c r="N43" s="143" t="str">
        <f>IF('様式３(女)'!O121="","",'様式３(女)'!O121)</f>
        <v/>
      </c>
      <c r="O43" s="135" t="str">
        <f>IF('様式３(女)'!S121="","",'様式３(女)'!S121)</f>
        <v/>
      </c>
    </row>
    <row r="44" spans="2:15" ht="13.95" customHeight="1" thickBot="1" x14ac:dyDescent="0.25">
      <c r="B44" s="560"/>
      <c r="C44" s="664"/>
      <c r="D44" s="45" t="s">
        <v>235</v>
      </c>
      <c r="E44" s="136" t="str">
        <f>IF('様式３(女)'!F122="","",'様式３(女)'!F122)</f>
        <v/>
      </c>
      <c r="F44" s="137" t="str">
        <f>IF('様式３(女)'!G122="","",'様式３(女)'!G122)</f>
        <v/>
      </c>
      <c r="G44" s="144" t="str">
        <f>IF('様式３(女)'!H122="","",'様式３(女)'!H122)</f>
        <v/>
      </c>
      <c r="H44" s="138" t="str">
        <f>IF('様式３(女)'!L122="","",'様式３(女)'!L122)</f>
        <v/>
      </c>
      <c r="J44" s="664"/>
      <c r="K44" s="45" t="s">
        <v>235</v>
      </c>
      <c r="L44" s="136" t="str">
        <f>IF('様式３(女)'!M122="","",'様式３(女)'!M122)</f>
        <v/>
      </c>
      <c r="M44" s="137" t="str">
        <f>IF('様式３(女)'!N122="","",'様式３(女)'!N122)</f>
        <v/>
      </c>
      <c r="N44" s="144" t="str">
        <f>IF('様式３(女)'!O122="","",'様式３(女)'!O122)</f>
        <v/>
      </c>
      <c r="O44" s="138" t="str">
        <f>IF('様式３(女)'!S122="","",'様式３(女)'!S122)</f>
        <v/>
      </c>
    </row>
    <row r="45" spans="2:15" ht="13.95" hidden="1" customHeight="1" x14ac:dyDescent="0.2">
      <c r="B45" s="315"/>
      <c r="C45" s="317"/>
      <c r="D45" s="319" t="s">
        <v>236</v>
      </c>
      <c r="E45" s="28"/>
      <c r="F45" s="29"/>
      <c r="G45" s="320"/>
      <c r="H45" s="30"/>
    </row>
    <row r="46" spans="2:15" ht="13.95" hidden="1" customHeight="1" x14ac:dyDescent="0.2">
      <c r="B46" s="315"/>
      <c r="C46" s="317"/>
      <c r="D46" s="34" t="s">
        <v>237</v>
      </c>
      <c r="E46" s="133"/>
      <c r="F46" s="134"/>
      <c r="G46" s="143"/>
      <c r="H46" s="135"/>
    </row>
    <row r="47" spans="2:15" ht="13.95" hidden="1" customHeight="1" thickBot="1" x14ac:dyDescent="0.25">
      <c r="B47" s="316"/>
      <c r="C47" s="318"/>
      <c r="D47" s="83" t="s">
        <v>238</v>
      </c>
      <c r="E47" s="151"/>
      <c r="F47" s="152"/>
      <c r="G47" s="153"/>
      <c r="H47" s="154"/>
    </row>
    <row r="55" spans="2:8" hidden="1" x14ac:dyDescent="0.2"/>
    <row r="56" spans="2:8" hidden="1" x14ac:dyDescent="0.2">
      <c r="B56" s="17"/>
      <c r="C56" s="17"/>
      <c r="D56" s="47"/>
    </row>
    <row r="57" spans="2:8" hidden="1" x14ac:dyDescent="0.2">
      <c r="B57" s="50" t="str">
        <f ca="1">IFERROR(VLOOKUP(RIGHT(#REF!,1),INDIRECT($B$56),2)+#REF!+COUNTIF(#REF!,#REF!)*0.000000001,"")</f>
        <v/>
      </c>
      <c r="C57" s="50"/>
      <c r="D57"/>
      <c r="E57" s="17" t="str">
        <f t="shared" ref="E57:F76" si="0">SUBSTITUTE(SUBSTITUTE(E4,"　","")," ","")</f>
        <v/>
      </c>
      <c r="F57" s="17" t="str">
        <f t="shared" si="0"/>
        <v/>
      </c>
      <c r="G57" s="17" t="str">
        <f t="shared" ref="G57:G100" si="1">IF(E4="","",IF(LEN(E57)=1,E57&amp;"　　",IF(LEN(E57)=2,LEFT(E57,1)&amp;"　"&amp;RIGHT(E57,1),E57)))</f>
        <v/>
      </c>
      <c r="H57" s="52" t="str">
        <f t="shared" ref="H57:H100" si="2">IF(F4="","",IF(LEN(F57)=1,"　　"&amp;F57,IF(LEN(F57)=2,LEFT(F57,1)&amp;"　"&amp;RIGHT(F57,1),F57)))</f>
        <v/>
      </c>
    </row>
    <row r="58" spans="2:8" hidden="1" x14ac:dyDescent="0.2">
      <c r="B58" s="50" t="str">
        <f ca="1">IFERROR(VLOOKUP(RIGHT(#REF!,1),INDIRECT($B$56),2)+#REF!+COUNTIF(#REF!,#REF!)*0.000000001,"")</f>
        <v/>
      </c>
      <c r="C58" s="50"/>
      <c r="D58"/>
      <c r="E58" s="17" t="str">
        <f t="shared" si="0"/>
        <v/>
      </c>
      <c r="F58" s="17" t="str">
        <f t="shared" si="0"/>
        <v/>
      </c>
      <c r="G58" s="17" t="str">
        <f t="shared" si="1"/>
        <v/>
      </c>
      <c r="H58" s="52" t="str">
        <f t="shared" si="2"/>
        <v/>
      </c>
    </row>
    <row r="59" spans="2:8" hidden="1" x14ac:dyDescent="0.2">
      <c r="B59" s="50" t="str">
        <f ca="1">IFERROR(VLOOKUP(RIGHT(#REF!,1),INDIRECT($B$56),2)+#REF!+COUNTIF(#REF!,#REF!)*0.000000001,"")</f>
        <v/>
      </c>
      <c r="C59" s="50"/>
      <c r="D59"/>
      <c r="E59" s="17" t="str">
        <f t="shared" si="0"/>
        <v/>
      </c>
      <c r="F59" s="17" t="str">
        <f t="shared" si="0"/>
        <v/>
      </c>
      <c r="G59" s="17" t="str">
        <f t="shared" si="1"/>
        <v/>
      </c>
      <c r="H59" s="52" t="str">
        <f t="shared" si="2"/>
        <v/>
      </c>
    </row>
    <row r="60" spans="2:8" hidden="1" x14ac:dyDescent="0.2">
      <c r="B60" s="50" t="str">
        <f ca="1">IFERROR(VLOOKUP(RIGHT(#REF!,1),INDIRECT($B$56),2)+#REF!+COUNTIF(#REF!,#REF!)*0.000000001,"")</f>
        <v/>
      </c>
      <c r="C60" s="50"/>
      <c r="D60"/>
      <c r="E60" s="17" t="str">
        <f t="shared" si="0"/>
        <v/>
      </c>
      <c r="F60" s="17" t="str">
        <f t="shared" si="0"/>
        <v/>
      </c>
      <c r="G60" s="17" t="str">
        <f t="shared" si="1"/>
        <v/>
      </c>
      <c r="H60" s="52" t="str">
        <f t="shared" si="2"/>
        <v/>
      </c>
    </row>
    <row r="61" spans="2:8" hidden="1" x14ac:dyDescent="0.2">
      <c r="B61" s="50" t="str">
        <f ca="1">IFERROR(VLOOKUP(RIGHT(#REF!,1),INDIRECT($B$56),2)+#REF!+COUNTIF(#REF!,#REF!)*0.000000001,"")</f>
        <v/>
      </c>
      <c r="C61" s="50"/>
      <c r="D61"/>
      <c r="E61" s="17" t="str">
        <f t="shared" si="0"/>
        <v/>
      </c>
      <c r="F61" s="17" t="str">
        <f t="shared" si="0"/>
        <v/>
      </c>
      <c r="G61" s="17" t="str">
        <f t="shared" si="1"/>
        <v/>
      </c>
      <c r="H61" s="52" t="str">
        <f t="shared" si="2"/>
        <v/>
      </c>
    </row>
    <row r="62" spans="2:8" hidden="1" x14ac:dyDescent="0.2">
      <c r="B62" s="50" t="str">
        <f ca="1">IFERROR(VLOOKUP(RIGHT(#REF!,1),INDIRECT($B$56),2)+#REF!+COUNTIF(#REF!,#REF!)*0.000000001,"")</f>
        <v/>
      </c>
      <c r="C62" s="50"/>
      <c r="D62"/>
      <c r="E62" s="17" t="str">
        <f t="shared" si="0"/>
        <v/>
      </c>
      <c r="F62" s="17" t="str">
        <f t="shared" si="0"/>
        <v/>
      </c>
      <c r="G62" s="17" t="str">
        <f t="shared" si="1"/>
        <v/>
      </c>
      <c r="H62" s="52" t="str">
        <f t="shared" si="2"/>
        <v/>
      </c>
    </row>
    <row r="63" spans="2:8" hidden="1" x14ac:dyDescent="0.2">
      <c r="B63" s="50" t="str">
        <f ca="1">IFERROR(VLOOKUP(RIGHT(#REF!,1),INDIRECT($B$56),2)+#REF!+COUNTIF(#REF!,#REF!)*0.000000001,"")</f>
        <v/>
      </c>
      <c r="C63" s="50"/>
      <c r="D63"/>
      <c r="E63" s="17" t="str">
        <f t="shared" si="0"/>
        <v/>
      </c>
      <c r="F63" s="17" t="str">
        <f t="shared" si="0"/>
        <v/>
      </c>
      <c r="G63" s="17" t="str">
        <f t="shared" si="1"/>
        <v/>
      </c>
      <c r="H63" s="52" t="str">
        <f t="shared" si="2"/>
        <v/>
      </c>
    </row>
    <row r="64" spans="2:8" hidden="1" x14ac:dyDescent="0.2">
      <c r="B64" s="50" t="str">
        <f ca="1">IFERROR(VLOOKUP(RIGHT(#REF!,1),INDIRECT($B$56),2)+#REF!+COUNTIF(#REF!,#REF!)*0.000000001,"")</f>
        <v/>
      </c>
      <c r="C64" s="50"/>
      <c r="D64"/>
      <c r="E64" s="17" t="str">
        <f t="shared" si="0"/>
        <v/>
      </c>
      <c r="F64" s="17" t="str">
        <f t="shared" si="0"/>
        <v/>
      </c>
      <c r="G64" s="17" t="str">
        <f t="shared" si="1"/>
        <v/>
      </c>
      <c r="H64" s="52" t="str">
        <f t="shared" si="2"/>
        <v/>
      </c>
    </row>
    <row r="65" spans="2:8" hidden="1" x14ac:dyDescent="0.2">
      <c r="B65" s="50" t="str">
        <f ca="1">IFERROR(VLOOKUP(RIGHT(#REF!,1),INDIRECT($B$56),2)+#REF!+COUNTIF(#REF!,#REF!)*0.000000001,"")</f>
        <v/>
      </c>
      <c r="C65" s="50"/>
      <c r="D65"/>
      <c r="E65" s="17" t="str">
        <f t="shared" si="0"/>
        <v/>
      </c>
      <c r="F65" s="17" t="str">
        <f t="shared" si="0"/>
        <v/>
      </c>
      <c r="G65" s="17" t="str">
        <f t="shared" si="1"/>
        <v/>
      </c>
      <c r="H65" s="52" t="str">
        <f t="shared" si="2"/>
        <v/>
      </c>
    </row>
    <row r="66" spans="2:8" hidden="1" x14ac:dyDescent="0.2">
      <c r="B66" s="50" t="str">
        <f ca="1">IFERROR(VLOOKUP(RIGHT(#REF!,1),INDIRECT($B$56),2)+#REF!+COUNTIF(#REF!,#REF!)*0.000000001,"")</f>
        <v/>
      </c>
      <c r="C66" s="50"/>
      <c r="D66"/>
      <c r="E66" s="17" t="str">
        <f t="shared" si="0"/>
        <v/>
      </c>
      <c r="F66" s="17" t="str">
        <f t="shared" si="0"/>
        <v/>
      </c>
      <c r="G66" s="17" t="str">
        <f t="shared" si="1"/>
        <v/>
      </c>
      <c r="H66" s="52" t="str">
        <f t="shared" si="2"/>
        <v/>
      </c>
    </row>
    <row r="67" spans="2:8" hidden="1" x14ac:dyDescent="0.2">
      <c r="B67" s="50" t="str">
        <f ca="1">IFERROR(VLOOKUP(RIGHT(#REF!,1),INDIRECT($B$56),2)+#REF!+COUNTIF(#REF!,#REF!)*0.000000001,"")</f>
        <v/>
      </c>
      <c r="C67" s="50"/>
      <c r="D67"/>
      <c r="E67" s="17" t="str">
        <f t="shared" si="0"/>
        <v/>
      </c>
      <c r="F67" s="17" t="str">
        <f t="shared" si="0"/>
        <v/>
      </c>
      <c r="G67" s="17" t="str">
        <f t="shared" si="1"/>
        <v/>
      </c>
      <c r="H67" s="52" t="str">
        <f t="shared" si="2"/>
        <v/>
      </c>
    </row>
    <row r="68" spans="2:8" hidden="1" x14ac:dyDescent="0.2">
      <c r="B68" s="50" t="str">
        <f ca="1">IFERROR(VLOOKUP(RIGHT(#REF!,1),INDIRECT($B$56),2)+#REF!+COUNTIF(#REF!,#REF!)*0.000000001,"")</f>
        <v/>
      </c>
      <c r="C68" s="50"/>
      <c r="D68"/>
      <c r="E68" s="17" t="str">
        <f t="shared" si="0"/>
        <v/>
      </c>
      <c r="F68" s="17" t="str">
        <f t="shared" si="0"/>
        <v/>
      </c>
      <c r="G68" s="17" t="str">
        <f t="shared" si="1"/>
        <v/>
      </c>
      <c r="H68" s="52" t="str">
        <f t="shared" si="2"/>
        <v/>
      </c>
    </row>
    <row r="69" spans="2:8" hidden="1" x14ac:dyDescent="0.2">
      <c r="B69" s="50" t="str">
        <f ca="1">IFERROR(VLOOKUP(RIGHT(#REF!,1),INDIRECT($B$56),2)+#REF!+COUNTIF(#REF!,#REF!)*0.000000001,"")</f>
        <v/>
      </c>
      <c r="C69" s="50"/>
      <c r="D69"/>
      <c r="E69" s="17" t="str">
        <f t="shared" si="0"/>
        <v/>
      </c>
      <c r="F69" s="17" t="str">
        <f t="shared" si="0"/>
        <v/>
      </c>
      <c r="G69" s="17" t="str">
        <f t="shared" si="1"/>
        <v/>
      </c>
      <c r="H69" s="52" t="str">
        <f t="shared" si="2"/>
        <v/>
      </c>
    </row>
    <row r="70" spans="2:8" hidden="1" x14ac:dyDescent="0.2">
      <c r="B70" s="50" t="str">
        <f ca="1">IFERROR(VLOOKUP(RIGHT(#REF!,1),INDIRECT($B$56),2)+#REF!+COUNTIF(#REF!,#REF!)*0.000000001,"")</f>
        <v/>
      </c>
      <c r="C70" s="50"/>
      <c r="D70"/>
      <c r="E70" s="17" t="str">
        <f t="shared" si="0"/>
        <v/>
      </c>
      <c r="F70" s="17" t="str">
        <f t="shared" si="0"/>
        <v/>
      </c>
      <c r="G70" s="17" t="str">
        <f t="shared" si="1"/>
        <v/>
      </c>
      <c r="H70" s="52" t="str">
        <f t="shared" si="2"/>
        <v/>
      </c>
    </row>
    <row r="71" spans="2:8" hidden="1" x14ac:dyDescent="0.2">
      <c r="B71" s="50" t="str">
        <f ca="1">IFERROR(VLOOKUP(RIGHT(#REF!,1),INDIRECT($B$56),2)+#REF!+COUNTIF(#REF!,#REF!)*0.000000001,"")</f>
        <v/>
      </c>
      <c r="C71" s="50"/>
      <c r="D71"/>
      <c r="E71" s="17" t="str">
        <f t="shared" si="0"/>
        <v/>
      </c>
      <c r="F71" s="17" t="str">
        <f t="shared" si="0"/>
        <v/>
      </c>
      <c r="G71" s="17" t="str">
        <f t="shared" si="1"/>
        <v/>
      </c>
      <c r="H71" s="52" t="str">
        <f t="shared" si="2"/>
        <v/>
      </c>
    </row>
    <row r="72" spans="2:8" hidden="1" x14ac:dyDescent="0.2">
      <c r="B72" s="50" t="str">
        <f ca="1">IFERROR(VLOOKUP(RIGHT(#REF!,1),INDIRECT($B$56),2)+#REF!+COUNTIF(#REF!,#REF!)*0.000000001,"")</f>
        <v/>
      </c>
      <c r="C72" s="50"/>
      <c r="D72"/>
      <c r="E72" s="17" t="str">
        <f t="shared" si="0"/>
        <v/>
      </c>
      <c r="F72" s="17" t="str">
        <f t="shared" si="0"/>
        <v/>
      </c>
      <c r="G72" s="17" t="str">
        <f t="shared" si="1"/>
        <v/>
      </c>
      <c r="H72" s="52" t="str">
        <f t="shared" si="2"/>
        <v/>
      </c>
    </row>
    <row r="73" spans="2:8" hidden="1" x14ac:dyDescent="0.2">
      <c r="B73" s="50" t="str">
        <f ca="1">IFERROR(VLOOKUP(RIGHT(#REF!,1),INDIRECT($B$56),2)+#REF!+COUNTIF(#REF!,#REF!)*0.000000001,"")</f>
        <v/>
      </c>
      <c r="C73" s="50"/>
      <c r="D73"/>
      <c r="E73" s="17" t="str">
        <f t="shared" si="0"/>
        <v/>
      </c>
      <c r="F73" s="17" t="str">
        <f t="shared" si="0"/>
        <v/>
      </c>
      <c r="G73" s="17" t="str">
        <f t="shared" si="1"/>
        <v/>
      </c>
      <c r="H73" s="52" t="str">
        <f t="shared" si="2"/>
        <v/>
      </c>
    </row>
    <row r="74" spans="2:8" hidden="1" x14ac:dyDescent="0.2">
      <c r="B74" s="50" t="str">
        <f ca="1">IFERROR(VLOOKUP(RIGHT(#REF!,1),INDIRECT($B$56),2)+#REF!+COUNTIF(#REF!,#REF!)*0.000000001,"")</f>
        <v/>
      </c>
      <c r="C74" s="50"/>
      <c r="D74"/>
      <c r="E74" s="17" t="str">
        <f t="shared" si="0"/>
        <v/>
      </c>
      <c r="F74" s="17" t="str">
        <f t="shared" si="0"/>
        <v/>
      </c>
      <c r="G74" s="17" t="str">
        <f t="shared" si="1"/>
        <v/>
      </c>
      <c r="H74" s="52" t="str">
        <f t="shared" si="2"/>
        <v/>
      </c>
    </row>
    <row r="75" spans="2:8" hidden="1" x14ac:dyDescent="0.2">
      <c r="B75" s="50" t="str">
        <f ca="1">IFERROR(VLOOKUP(RIGHT(#REF!,1),INDIRECT($B$56),2)+#REF!+COUNTIF(#REF!,#REF!)*0.000000001,"")</f>
        <v/>
      </c>
      <c r="C75" s="50"/>
      <c r="D75"/>
      <c r="E75" s="17" t="str">
        <f t="shared" si="0"/>
        <v/>
      </c>
      <c r="F75" s="17" t="str">
        <f t="shared" si="0"/>
        <v/>
      </c>
      <c r="G75" s="17" t="str">
        <f t="shared" si="1"/>
        <v/>
      </c>
      <c r="H75" s="52" t="str">
        <f t="shared" si="2"/>
        <v/>
      </c>
    </row>
    <row r="76" spans="2:8" hidden="1" x14ac:dyDescent="0.2">
      <c r="B76" s="50" t="str">
        <f ca="1">IFERROR(VLOOKUP(RIGHT(#REF!,1),INDIRECT($B$56),2)+#REF!+COUNTIF(#REF!,#REF!)*0.000000001,"")</f>
        <v/>
      </c>
      <c r="C76" s="50"/>
      <c r="D76"/>
      <c r="E76" s="17" t="str">
        <f t="shared" si="0"/>
        <v/>
      </c>
      <c r="F76" s="17" t="str">
        <f t="shared" si="0"/>
        <v/>
      </c>
      <c r="G76" s="17" t="str">
        <f t="shared" si="1"/>
        <v/>
      </c>
      <c r="H76" s="52" t="str">
        <f t="shared" si="2"/>
        <v/>
      </c>
    </row>
    <row r="77" spans="2:8" hidden="1" x14ac:dyDescent="0.2">
      <c r="B77" s="50" t="str">
        <f ca="1">IFERROR(VLOOKUP(RIGHT(#REF!,1),INDIRECT($B$56),2)+#REF!+COUNTIF(#REF!,#REF!)*0.000000001,"")</f>
        <v/>
      </c>
      <c r="C77" s="50"/>
      <c r="D77"/>
      <c r="E77" s="17" t="str">
        <f t="shared" ref="E77:F96" si="3">SUBSTITUTE(SUBSTITUTE(E24,"　","")," ","")</f>
        <v/>
      </c>
      <c r="F77" s="17" t="str">
        <f t="shared" si="3"/>
        <v/>
      </c>
      <c r="G77" s="17" t="str">
        <f t="shared" si="1"/>
        <v/>
      </c>
      <c r="H77" s="52" t="str">
        <f t="shared" si="2"/>
        <v/>
      </c>
    </row>
    <row r="78" spans="2:8" hidden="1" x14ac:dyDescent="0.2">
      <c r="B78" s="50" t="str">
        <f ca="1">IFERROR(VLOOKUP(RIGHT(#REF!,1),INDIRECT($B$56),2)+#REF!+COUNTIF(#REF!,#REF!)*0.000000001,"")</f>
        <v/>
      </c>
      <c r="C78" s="50"/>
      <c r="D78"/>
      <c r="E78" s="17" t="str">
        <f t="shared" si="3"/>
        <v/>
      </c>
      <c r="F78" s="17" t="str">
        <f t="shared" si="3"/>
        <v/>
      </c>
      <c r="G78" s="17" t="str">
        <f t="shared" si="1"/>
        <v/>
      </c>
      <c r="H78" s="52" t="str">
        <f t="shared" si="2"/>
        <v/>
      </c>
    </row>
    <row r="79" spans="2:8" hidden="1" x14ac:dyDescent="0.2">
      <c r="B79" s="50" t="str">
        <f ca="1">IFERROR(VLOOKUP(RIGHT(#REF!,1),INDIRECT($B$56),2)+#REF!+COUNTIF(#REF!,#REF!)*0.000000001,"")</f>
        <v/>
      </c>
      <c r="C79" s="50"/>
      <c r="D79"/>
      <c r="E79" s="17" t="str">
        <f t="shared" si="3"/>
        <v/>
      </c>
      <c r="F79" s="17" t="str">
        <f t="shared" si="3"/>
        <v/>
      </c>
      <c r="G79" s="17" t="str">
        <f t="shared" si="1"/>
        <v/>
      </c>
      <c r="H79" s="52" t="str">
        <f t="shared" si="2"/>
        <v/>
      </c>
    </row>
    <row r="80" spans="2:8" hidden="1" x14ac:dyDescent="0.2">
      <c r="B80" s="50" t="str">
        <f ca="1">IFERROR(VLOOKUP(RIGHT(#REF!,1),INDIRECT($B$56),2)+#REF!+COUNTIF(#REF!,#REF!)*0.000000001,"")</f>
        <v/>
      </c>
      <c r="C80" s="50"/>
      <c r="D80"/>
      <c r="E80" s="17" t="str">
        <f t="shared" si="3"/>
        <v/>
      </c>
      <c r="F80" s="17" t="str">
        <f t="shared" si="3"/>
        <v/>
      </c>
      <c r="G80" s="17" t="str">
        <f t="shared" si="1"/>
        <v/>
      </c>
      <c r="H80" s="52" t="str">
        <f t="shared" si="2"/>
        <v/>
      </c>
    </row>
    <row r="81" spans="2:8" hidden="1" x14ac:dyDescent="0.2">
      <c r="B81" s="50" t="str">
        <f ca="1">IFERROR(VLOOKUP(RIGHT(#REF!,1),INDIRECT($B$56),2)+#REF!+COUNTIF(#REF!,#REF!)*0.000000001,"")</f>
        <v/>
      </c>
      <c r="C81" s="50"/>
      <c r="D81"/>
      <c r="E81" s="17" t="str">
        <f t="shared" si="3"/>
        <v/>
      </c>
      <c r="F81" s="17" t="str">
        <f t="shared" si="3"/>
        <v/>
      </c>
      <c r="G81" s="17" t="str">
        <f t="shared" si="1"/>
        <v/>
      </c>
      <c r="H81" s="52" t="str">
        <f t="shared" si="2"/>
        <v/>
      </c>
    </row>
    <row r="82" spans="2:8" hidden="1" x14ac:dyDescent="0.2">
      <c r="B82" s="50" t="str">
        <f ca="1">IFERROR(VLOOKUP(RIGHT(#REF!,1),INDIRECT($B$56),2)+#REF!+COUNTIF(#REF!,#REF!)*0.000000001,"")</f>
        <v/>
      </c>
      <c r="C82" s="50"/>
      <c r="D82"/>
      <c r="E82" s="17" t="str">
        <f t="shared" si="3"/>
        <v/>
      </c>
      <c r="F82" s="17" t="str">
        <f t="shared" si="3"/>
        <v/>
      </c>
      <c r="G82" s="17" t="str">
        <f t="shared" si="1"/>
        <v/>
      </c>
      <c r="H82" s="52" t="str">
        <f t="shared" si="2"/>
        <v/>
      </c>
    </row>
    <row r="83" spans="2:8" hidden="1" x14ac:dyDescent="0.2">
      <c r="B83" s="50" t="str">
        <f ca="1">IFERROR(VLOOKUP(RIGHT(#REF!,1),INDIRECT($B$56),2)+#REF!+COUNTIF(#REF!,#REF!)*0.000000001,"")</f>
        <v/>
      </c>
      <c r="C83" s="50"/>
      <c r="D83"/>
      <c r="E83" s="17" t="str">
        <f t="shared" si="3"/>
        <v/>
      </c>
      <c r="F83" s="17" t="str">
        <f t="shared" si="3"/>
        <v/>
      </c>
      <c r="G83" s="17" t="str">
        <f t="shared" si="1"/>
        <v/>
      </c>
      <c r="H83" s="52" t="str">
        <f t="shared" si="2"/>
        <v/>
      </c>
    </row>
    <row r="84" spans="2:8" hidden="1" x14ac:dyDescent="0.2">
      <c r="B84" s="50" t="str">
        <f ca="1">IFERROR(VLOOKUP(RIGHT(#REF!,1),INDIRECT($B$56),2)+#REF!+COUNTIF(#REF!,#REF!)*0.000000001,"")</f>
        <v/>
      </c>
      <c r="C84" s="50"/>
      <c r="D84"/>
      <c r="E84" s="17" t="str">
        <f t="shared" si="3"/>
        <v/>
      </c>
      <c r="F84" s="17" t="str">
        <f t="shared" si="3"/>
        <v/>
      </c>
      <c r="G84" s="17" t="str">
        <f t="shared" si="1"/>
        <v/>
      </c>
      <c r="H84" s="52" t="str">
        <f t="shared" si="2"/>
        <v/>
      </c>
    </row>
    <row r="85" spans="2:8" hidden="1" x14ac:dyDescent="0.2">
      <c r="B85" s="50" t="str">
        <f ca="1">IFERROR(VLOOKUP(RIGHT(#REF!,1),INDIRECT($B$56),2)+#REF!+COUNTIF(#REF!,#REF!)*0.000000001,"")</f>
        <v/>
      </c>
      <c r="C85" s="50"/>
      <c r="D85"/>
      <c r="E85" s="17" t="str">
        <f t="shared" si="3"/>
        <v/>
      </c>
      <c r="F85" s="17" t="str">
        <f t="shared" si="3"/>
        <v/>
      </c>
      <c r="G85" s="17" t="str">
        <f t="shared" si="1"/>
        <v/>
      </c>
      <c r="H85" s="52" t="str">
        <f t="shared" si="2"/>
        <v/>
      </c>
    </row>
    <row r="86" spans="2:8" hidden="1" x14ac:dyDescent="0.2">
      <c r="B86" s="50" t="str">
        <f ca="1">IFERROR(VLOOKUP(RIGHT(#REF!,1),INDIRECT($B$56),2)+#REF!+COUNTIF(#REF!,#REF!)*0.000000001,"")</f>
        <v/>
      </c>
      <c r="C86" s="50"/>
      <c r="D86"/>
      <c r="E86" s="17" t="str">
        <f t="shared" si="3"/>
        <v/>
      </c>
      <c r="F86" s="17" t="str">
        <f t="shared" si="3"/>
        <v/>
      </c>
      <c r="G86" s="17" t="str">
        <f t="shared" si="1"/>
        <v/>
      </c>
      <c r="H86" s="52" t="str">
        <f t="shared" si="2"/>
        <v/>
      </c>
    </row>
    <row r="87" spans="2:8" hidden="1" x14ac:dyDescent="0.2">
      <c r="B87" s="50" t="str">
        <f ca="1">IFERROR(VLOOKUP(RIGHT(#REF!,1),INDIRECT($B$56),2)+#REF!+COUNTIF(#REF!,#REF!)*0.000000001,"")</f>
        <v/>
      </c>
      <c r="C87" s="50"/>
      <c r="D87"/>
      <c r="E87" s="17" t="str">
        <f t="shared" si="3"/>
        <v/>
      </c>
      <c r="F87" s="17" t="str">
        <f t="shared" si="3"/>
        <v/>
      </c>
      <c r="G87" s="17" t="str">
        <f t="shared" si="1"/>
        <v/>
      </c>
      <c r="H87" s="52" t="str">
        <f t="shared" si="2"/>
        <v/>
      </c>
    </row>
    <row r="88" spans="2:8" hidden="1" x14ac:dyDescent="0.2">
      <c r="B88" s="50" t="str">
        <f ca="1">IFERROR(VLOOKUP(RIGHT(#REF!,1),INDIRECT($B$56),2)+#REF!+COUNTIF(#REF!,#REF!)*0.000000001,"")</f>
        <v/>
      </c>
      <c r="C88" s="50"/>
      <c r="D88"/>
      <c r="E88" s="17" t="str">
        <f t="shared" si="3"/>
        <v/>
      </c>
      <c r="F88" s="17" t="str">
        <f t="shared" si="3"/>
        <v/>
      </c>
      <c r="G88" s="17" t="str">
        <f t="shared" si="1"/>
        <v/>
      </c>
      <c r="H88" s="52" t="str">
        <f t="shared" si="2"/>
        <v/>
      </c>
    </row>
    <row r="89" spans="2:8" hidden="1" x14ac:dyDescent="0.2">
      <c r="B89" s="50" t="str">
        <f ca="1">IFERROR(VLOOKUP(RIGHT(#REF!,1),INDIRECT($B$56),2)+#REF!+COUNTIF(#REF!,#REF!)*0.000000001,"")</f>
        <v/>
      </c>
      <c r="C89" s="50"/>
      <c r="D89"/>
      <c r="E89" s="17" t="str">
        <f t="shared" si="3"/>
        <v/>
      </c>
      <c r="F89" s="17" t="str">
        <f t="shared" si="3"/>
        <v/>
      </c>
      <c r="G89" s="17" t="str">
        <f t="shared" si="1"/>
        <v/>
      </c>
      <c r="H89" s="52" t="str">
        <f t="shared" si="2"/>
        <v/>
      </c>
    </row>
    <row r="90" spans="2:8" hidden="1" x14ac:dyDescent="0.2">
      <c r="B90" s="50" t="str">
        <f ca="1">IFERROR(VLOOKUP(RIGHT(#REF!,1),INDIRECT($B$56),2)+#REF!+COUNTIF(#REF!,#REF!)*0.000000001,"")</f>
        <v/>
      </c>
      <c r="C90" s="50"/>
      <c r="D90"/>
      <c r="E90" s="17" t="str">
        <f t="shared" si="3"/>
        <v/>
      </c>
      <c r="F90" s="17" t="str">
        <f t="shared" si="3"/>
        <v/>
      </c>
      <c r="G90" s="17" t="str">
        <f t="shared" si="1"/>
        <v/>
      </c>
      <c r="H90" s="52" t="str">
        <f t="shared" si="2"/>
        <v/>
      </c>
    </row>
    <row r="91" spans="2:8" hidden="1" x14ac:dyDescent="0.2">
      <c r="B91" s="50" t="str">
        <f ca="1">IFERROR(VLOOKUP(RIGHT(#REF!,1),INDIRECT($B$56),2)+#REF!+COUNTIF(#REF!,#REF!)*0.000000001,"")</f>
        <v/>
      </c>
      <c r="C91" s="50"/>
      <c r="D91"/>
      <c r="E91" s="17" t="str">
        <f t="shared" si="3"/>
        <v/>
      </c>
      <c r="F91" s="17" t="str">
        <f t="shared" si="3"/>
        <v/>
      </c>
      <c r="G91" s="17" t="str">
        <f t="shared" si="1"/>
        <v/>
      </c>
      <c r="H91" s="52" t="str">
        <f t="shared" si="2"/>
        <v/>
      </c>
    </row>
    <row r="92" spans="2:8" hidden="1" x14ac:dyDescent="0.2">
      <c r="B92" s="50" t="str">
        <f ca="1">IFERROR(VLOOKUP(RIGHT(#REF!,1),INDIRECT($B$56),2)+#REF!+COUNTIF(#REF!,#REF!)*0.000000001,"")</f>
        <v/>
      </c>
      <c r="C92" s="50"/>
      <c r="D92"/>
      <c r="E92" s="17" t="str">
        <f t="shared" si="3"/>
        <v/>
      </c>
      <c r="F92" s="17" t="str">
        <f t="shared" si="3"/>
        <v/>
      </c>
      <c r="G92" s="17" t="str">
        <f t="shared" si="1"/>
        <v/>
      </c>
      <c r="H92" s="52" t="str">
        <f t="shared" si="2"/>
        <v/>
      </c>
    </row>
    <row r="93" spans="2:8" hidden="1" x14ac:dyDescent="0.2">
      <c r="B93" s="50" t="str">
        <f ca="1">IFERROR(VLOOKUP(RIGHT(#REF!,1),INDIRECT($B$56),2)+#REF!+COUNTIF(#REF!,#REF!)*0.000000001,"")</f>
        <v/>
      </c>
      <c r="C93" s="50"/>
      <c r="D93"/>
      <c r="E93" s="17" t="str">
        <f t="shared" si="3"/>
        <v/>
      </c>
      <c r="F93" s="17" t="str">
        <f t="shared" si="3"/>
        <v/>
      </c>
      <c r="G93" s="17" t="str">
        <f t="shared" si="1"/>
        <v/>
      </c>
      <c r="H93" s="52" t="str">
        <f t="shared" si="2"/>
        <v/>
      </c>
    </row>
    <row r="94" spans="2:8" hidden="1" x14ac:dyDescent="0.2">
      <c r="B94" s="50" t="str">
        <f ca="1">IFERROR(VLOOKUP(RIGHT(#REF!,1),INDIRECT($B$56),2)+#REF!+COUNTIF(#REF!,#REF!)*0.000000001,"")</f>
        <v/>
      </c>
      <c r="C94" s="50"/>
      <c r="D94"/>
      <c r="E94" s="17" t="str">
        <f t="shared" si="3"/>
        <v/>
      </c>
      <c r="F94" s="17" t="str">
        <f t="shared" si="3"/>
        <v/>
      </c>
      <c r="G94" s="17" t="str">
        <f t="shared" si="1"/>
        <v/>
      </c>
      <c r="H94" s="52" t="str">
        <f t="shared" si="2"/>
        <v/>
      </c>
    </row>
    <row r="95" spans="2:8" hidden="1" x14ac:dyDescent="0.2">
      <c r="B95" s="50" t="str">
        <f ca="1">IFERROR(VLOOKUP(RIGHT(#REF!,1),INDIRECT($B$56),2)+#REF!+COUNTIF(#REF!,#REF!)*0.000000001,"")</f>
        <v/>
      </c>
      <c r="C95" s="50"/>
      <c r="D95"/>
      <c r="E95" s="17" t="str">
        <f t="shared" si="3"/>
        <v/>
      </c>
      <c r="F95" s="17" t="str">
        <f t="shared" si="3"/>
        <v/>
      </c>
      <c r="G95" s="17" t="str">
        <f t="shared" si="1"/>
        <v/>
      </c>
      <c r="H95" s="52" t="str">
        <f t="shared" si="2"/>
        <v/>
      </c>
    </row>
    <row r="96" spans="2:8" hidden="1" x14ac:dyDescent="0.2">
      <c r="B96" s="50" t="str">
        <f ca="1">IFERROR(VLOOKUP(RIGHT(#REF!,1),INDIRECT($B$56),2)+#REF!+COUNTIF(#REF!,#REF!)*0.000000001,"")</f>
        <v/>
      </c>
      <c r="C96" s="50"/>
      <c r="D96"/>
      <c r="E96" s="17" t="str">
        <f t="shared" si="3"/>
        <v/>
      </c>
      <c r="F96" s="17" t="str">
        <f t="shared" si="3"/>
        <v/>
      </c>
      <c r="G96" s="17" t="str">
        <f t="shared" si="1"/>
        <v/>
      </c>
      <c r="H96" s="52" t="str">
        <f t="shared" si="2"/>
        <v/>
      </c>
    </row>
    <row r="97" spans="2:8" hidden="1" x14ac:dyDescent="0.2">
      <c r="B97" s="50" t="str">
        <f ca="1">IFERROR(VLOOKUP(RIGHT(#REF!,1),INDIRECT($B$56),2)+#REF!+COUNTIF(#REF!,#REF!)*0.000000001,"")</f>
        <v/>
      </c>
      <c r="C97" s="50"/>
      <c r="D97"/>
      <c r="E97" s="17" t="str">
        <f t="shared" ref="E97:F100" si="4">SUBSTITUTE(SUBSTITUTE(E44,"　","")," ","")</f>
        <v/>
      </c>
      <c r="F97" s="17" t="str">
        <f t="shared" si="4"/>
        <v/>
      </c>
      <c r="G97" s="17" t="str">
        <f t="shared" si="1"/>
        <v/>
      </c>
      <c r="H97" s="52" t="str">
        <f t="shared" si="2"/>
        <v/>
      </c>
    </row>
    <row r="98" spans="2:8" hidden="1" x14ac:dyDescent="0.2">
      <c r="B98" s="50" t="str">
        <f ca="1">IFERROR(VLOOKUP(RIGHT(#REF!,1),INDIRECT($B$56),2)+#REF!+COUNTIF(#REF!,#REF!)*0.000000001,"")</f>
        <v/>
      </c>
      <c r="C98" s="50"/>
      <c r="D98"/>
      <c r="E98" s="17" t="str">
        <f t="shared" si="4"/>
        <v/>
      </c>
      <c r="F98" s="17" t="str">
        <f t="shared" si="4"/>
        <v/>
      </c>
      <c r="G98" s="17" t="str">
        <f t="shared" si="1"/>
        <v/>
      </c>
      <c r="H98" s="52" t="str">
        <f t="shared" si="2"/>
        <v/>
      </c>
    </row>
    <row r="99" spans="2:8" hidden="1" x14ac:dyDescent="0.2">
      <c r="B99" s="50" t="str">
        <f ca="1">IFERROR(VLOOKUP(RIGHT(#REF!,1),INDIRECT($B$56),2)+#REF!+COUNTIF(#REF!,#REF!)*0.000000001,"")</f>
        <v/>
      </c>
      <c r="C99" s="50"/>
      <c r="D99"/>
      <c r="E99" s="17" t="str">
        <f t="shared" si="4"/>
        <v/>
      </c>
      <c r="F99" s="17" t="str">
        <f t="shared" si="4"/>
        <v/>
      </c>
      <c r="G99" s="17" t="str">
        <f t="shared" si="1"/>
        <v/>
      </c>
      <c r="H99" s="52" t="str">
        <f t="shared" si="2"/>
        <v/>
      </c>
    </row>
    <row r="100" spans="2:8" hidden="1" x14ac:dyDescent="0.2">
      <c r="B100" s="50" t="str">
        <f ca="1">IFERROR(VLOOKUP(RIGHT(#REF!,1),INDIRECT($B$56),2)+#REF!+COUNTIF(#REF!,#REF!)*0.000000001,"")</f>
        <v/>
      </c>
      <c r="C100" s="50"/>
      <c r="D100"/>
      <c r="E100" s="17" t="str">
        <f t="shared" si="4"/>
        <v/>
      </c>
      <c r="F100" s="17" t="str">
        <f t="shared" si="4"/>
        <v/>
      </c>
      <c r="G100" s="17" t="str">
        <f t="shared" si="1"/>
        <v/>
      </c>
      <c r="H100" s="52" t="str">
        <f t="shared" si="2"/>
        <v/>
      </c>
    </row>
    <row r="101" spans="2:8" hidden="1" x14ac:dyDescent="0.2"/>
    <row r="102" spans="2:8" hidden="1" x14ac:dyDescent="0.2"/>
    <row r="103" spans="2:8" hidden="1" x14ac:dyDescent="0.2"/>
    <row r="104" spans="2:8" hidden="1" x14ac:dyDescent="0.2"/>
  </sheetData>
  <mergeCells count="19">
    <mergeCell ref="J26:J33"/>
    <mergeCell ref="J37:J44"/>
    <mergeCell ref="B4:B11"/>
    <mergeCell ref="C4:C11"/>
    <mergeCell ref="J3:O3"/>
    <mergeCell ref="J4:J11"/>
    <mergeCell ref="J15:J22"/>
    <mergeCell ref="B37:B44"/>
    <mergeCell ref="C37:C44"/>
    <mergeCell ref="B26:B33"/>
    <mergeCell ref="C26:C33"/>
    <mergeCell ref="B15:B22"/>
    <mergeCell ref="C15:C22"/>
    <mergeCell ref="B1:H1"/>
    <mergeCell ref="B2:B3"/>
    <mergeCell ref="C2:D2"/>
    <mergeCell ref="E2:F2"/>
    <mergeCell ref="G2:G3"/>
    <mergeCell ref="H2:H3"/>
  </mergeCells>
  <phoneticPr fontId="8"/>
  <dataValidations count="1">
    <dataValidation imeMode="on" allowBlank="1" showInputMessage="1" showErrorMessage="1" sqref="G45:G47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Z34"/>
  <sheetViews>
    <sheetView workbookViewId="0">
      <selection activeCell="B10" sqref="B10"/>
    </sheetView>
  </sheetViews>
  <sheetFormatPr defaultRowHeight="13.2" x14ac:dyDescent="0.2"/>
  <cols>
    <col min="4" max="4" width="13.44140625" bestFit="1" customWidth="1"/>
    <col min="5" max="5" width="15.21875" bestFit="1" customWidth="1"/>
    <col min="6" max="6" width="2" bestFit="1" customWidth="1"/>
    <col min="7" max="7" width="15.21875" bestFit="1" customWidth="1"/>
    <col min="8" max="8" width="2" bestFit="1" customWidth="1"/>
    <col min="9" max="9" width="15.21875" bestFit="1" customWidth="1"/>
    <col min="10" max="10" width="2" bestFit="1" customWidth="1"/>
    <col min="11" max="11" width="15.21875" bestFit="1" customWidth="1"/>
    <col min="12" max="12" width="2" bestFit="1" customWidth="1"/>
    <col min="13" max="13" width="15.21875" bestFit="1" customWidth="1"/>
    <col min="14" max="14" width="2" bestFit="1" customWidth="1"/>
    <col min="15" max="15" width="15.21875" bestFit="1" customWidth="1"/>
    <col min="16" max="16" width="2" bestFit="1" customWidth="1"/>
    <col min="17" max="17" width="15.21875" bestFit="1" customWidth="1"/>
    <col min="18" max="18" width="2" bestFit="1" customWidth="1"/>
    <col min="19" max="19" width="15.21875" bestFit="1" customWidth="1"/>
    <col min="20" max="20" width="2" bestFit="1" customWidth="1"/>
    <col min="21" max="21" width="15.21875" bestFit="1" customWidth="1"/>
    <col min="22" max="22" width="2" bestFit="1" customWidth="1"/>
    <col min="23" max="23" width="15.21875" bestFit="1" customWidth="1"/>
    <col min="24" max="24" width="2" bestFit="1" customWidth="1"/>
    <col min="25" max="25" width="15.21875" bestFit="1" customWidth="1"/>
    <col min="26" max="26" width="2" bestFit="1" customWidth="1"/>
  </cols>
  <sheetData>
    <row r="2" spans="2:26" x14ac:dyDescent="0.2">
      <c r="B2">
        <f>Ｔ男!B4</f>
        <v>1</v>
      </c>
      <c r="D2">
        <f>Ｔ男!C4</f>
        <v>0</v>
      </c>
      <c r="E2" s="17" t="str">
        <f>Ｔ男!G57&amp;"　"&amp;Ｔ男!H57</f>
        <v>　</v>
      </c>
      <c r="F2" s="17" t="str">
        <f>Ｔ男!H4</f>
        <v>-</v>
      </c>
      <c r="G2" s="17" t="str">
        <f>Ｔ男!G58&amp;"　"&amp;Ｔ男!H58</f>
        <v>　</v>
      </c>
      <c r="H2" s="17" t="str">
        <f>Ｔ男!H5</f>
        <v>-</v>
      </c>
      <c r="I2" s="17" t="str">
        <f>Ｔ男!G59&amp;"　"&amp;Ｔ男!H59</f>
        <v>　</v>
      </c>
      <c r="J2" s="17" t="str">
        <f>Ｔ男!H6</f>
        <v/>
      </c>
      <c r="K2" s="17" t="str">
        <f>Ｔ男!G60&amp;"　"&amp;Ｔ男!H60</f>
        <v>　</v>
      </c>
      <c r="L2" s="17" t="str">
        <f>Ｔ男!H7</f>
        <v/>
      </c>
      <c r="M2" s="17" t="str">
        <f>Ｔ男!G61&amp;"　"&amp;Ｔ男!H61</f>
        <v>　</v>
      </c>
      <c r="N2" s="17" t="str">
        <f>Ｔ男!H8</f>
        <v/>
      </c>
      <c r="O2" s="17" t="str">
        <f>Ｔ男!G62&amp;"　"&amp;Ｔ男!H62</f>
        <v>　</v>
      </c>
      <c r="P2" s="17" t="str">
        <f>Ｔ男!H9</f>
        <v/>
      </c>
      <c r="Q2" s="17" t="str">
        <f>Ｔ男!G63&amp;"　"&amp;Ｔ男!H63</f>
        <v>　</v>
      </c>
      <c r="R2" s="17" t="str">
        <f>Ｔ男!H10</f>
        <v/>
      </c>
      <c r="S2" s="17" t="str">
        <f>Ｔ男!G64&amp;"　"&amp;Ｔ男!H64</f>
        <v>　</v>
      </c>
      <c r="T2" s="17" t="str">
        <f>Ｔ男!H11</f>
        <v/>
      </c>
      <c r="U2" s="17" t="str">
        <f>Ｔ男!G65&amp;"　"&amp;Ｔ男!H65</f>
        <v>　</v>
      </c>
      <c r="V2" s="17" t="str">
        <f>Ｔ男!H12</f>
        <v/>
      </c>
      <c r="W2" s="17" t="str">
        <f>Ｔ男!G66&amp;"　"&amp;Ｔ男!H66</f>
        <v>　</v>
      </c>
      <c r="X2" s="17" t="str">
        <f>Ｔ男!H13</f>
        <v/>
      </c>
      <c r="Y2" s="17" t="str">
        <f>Ｔ男!G67&amp;"　"&amp;Ｔ男!H67</f>
        <v>　</v>
      </c>
      <c r="Z2" s="17" t="str">
        <f>Ｔ男!H14</f>
        <v/>
      </c>
    </row>
    <row r="3" spans="2:26" x14ac:dyDescent="0.2">
      <c r="B3">
        <f>Ｔ男!B15</f>
        <v>2</v>
      </c>
      <c r="D3">
        <f>Ｔ男!C15</f>
        <v>0</v>
      </c>
      <c r="E3" s="17" t="str">
        <f>Ｔ男!G68&amp;"　"&amp;Ｔ男!H68</f>
        <v>　</v>
      </c>
      <c r="F3" s="17" t="str">
        <f>Ｔ男!H15</f>
        <v>-</v>
      </c>
      <c r="G3" s="17" t="str">
        <f>Ｔ男!G69&amp;"　"&amp;Ｔ男!H69</f>
        <v>　</v>
      </c>
      <c r="H3" s="17" t="str">
        <f>Ｔ男!H16</f>
        <v>-</v>
      </c>
      <c r="I3" s="17" t="str">
        <f>Ｔ男!G70&amp;"　"&amp;Ｔ男!H70</f>
        <v>　</v>
      </c>
      <c r="J3" s="17" t="str">
        <f>Ｔ男!H17</f>
        <v/>
      </c>
      <c r="K3" s="17" t="str">
        <f>Ｔ男!G71&amp;"　"&amp;Ｔ男!H71</f>
        <v>　</v>
      </c>
      <c r="L3" s="17" t="str">
        <f>Ｔ男!H18</f>
        <v/>
      </c>
      <c r="M3" s="17" t="str">
        <f>Ｔ男!G72&amp;"　"&amp;Ｔ男!H72</f>
        <v>　</v>
      </c>
      <c r="N3" s="17" t="str">
        <f>Ｔ男!H19</f>
        <v/>
      </c>
      <c r="O3" s="17" t="str">
        <f>Ｔ男!G73&amp;"　"&amp;Ｔ男!H73</f>
        <v>　</v>
      </c>
      <c r="P3" s="17" t="str">
        <f>Ｔ男!H20</f>
        <v/>
      </c>
      <c r="Q3" s="17" t="str">
        <f>Ｔ男!G74&amp;"　"&amp;Ｔ男!H74</f>
        <v>　</v>
      </c>
      <c r="R3" s="17" t="str">
        <f>Ｔ男!H21</f>
        <v/>
      </c>
      <c r="S3" s="17" t="str">
        <f>Ｔ男!G75&amp;"　"&amp;Ｔ男!H75</f>
        <v>　</v>
      </c>
      <c r="T3" s="17" t="str">
        <f>Ｔ男!H22</f>
        <v/>
      </c>
      <c r="U3" s="17" t="str">
        <f>Ｔ男!G76&amp;"　"&amp;Ｔ男!H76</f>
        <v>　</v>
      </c>
      <c r="V3" s="17">
        <f>Ｔ男!H23</f>
        <v>0</v>
      </c>
      <c r="W3" s="17" t="str">
        <f>Ｔ男!G77&amp;"　"&amp;Ｔ男!H77</f>
        <v>　</v>
      </c>
      <c r="X3" s="17">
        <f>Ｔ男!H24</f>
        <v>0</v>
      </c>
      <c r="Y3" s="17" t="str">
        <f>Ｔ男!G78&amp;"　"&amp;Ｔ男!H78</f>
        <v>　</v>
      </c>
      <c r="Z3" s="17">
        <f>Ｔ男!H25</f>
        <v>0</v>
      </c>
    </row>
    <row r="4" spans="2:26" x14ac:dyDescent="0.2">
      <c r="B4">
        <f>Ｔ男!B26</f>
        <v>3</v>
      </c>
      <c r="D4">
        <f>Ｔ男!C26</f>
        <v>0</v>
      </c>
      <c r="E4" s="17" t="str">
        <f>Ｔ男!G79&amp;"　"&amp;Ｔ男!H79</f>
        <v>　</v>
      </c>
      <c r="F4" s="17" t="str">
        <f>Ｔ男!H26</f>
        <v>-</v>
      </c>
      <c r="G4" s="17" t="str">
        <f>Ｔ男!G80&amp;"　"&amp;Ｔ男!H80</f>
        <v>　</v>
      </c>
      <c r="H4" s="17" t="str">
        <f>Ｔ男!H27</f>
        <v>-</v>
      </c>
      <c r="I4" s="17" t="str">
        <f>Ｔ男!G81&amp;"　"&amp;Ｔ男!H81</f>
        <v>　</v>
      </c>
      <c r="J4" s="17" t="str">
        <f>Ｔ男!H28</f>
        <v/>
      </c>
      <c r="K4" s="17" t="str">
        <f>Ｔ男!G82&amp;"　"&amp;Ｔ男!H82</f>
        <v>　</v>
      </c>
      <c r="L4" s="17" t="str">
        <f>Ｔ男!H29</f>
        <v/>
      </c>
      <c r="M4" s="17" t="str">
        <f>Ｔ男!G83&amp;"　"&amp;Ｔ男!H83</f>
        <v>　</v>
      </c>
      <c r="N4" s="17" t="str">
        <f>Ｔ男!H30</f>
        <v/>
      </c>
      <c r="O4" s="17" t="str">
        <f>Ｔ男!G84&amp;"　"&amp;Ｔ男!H84</f>
        <v>　</v>
      </c>
      <c r="P4" s="17" t="str">
        <f>Ｔ男!H31</f>
        <v/>
      </c>
      <c r="Q4" s="17" t="str">
        <f>Ｔ男!G85&amp;"　"&amp;Ｔ男!H85</f>
        <v>　</v>
      </c>
      <c r="R4" s="17" t="str">
        <f>Ｔ男!H32</f>
        <v/>
      </c>
      <c r="S4" s="17" t="str">
        <f>Ｔ男!G86&amp;"　"&amp;Ｔ男!H86</f>
        <v>　</v>
      </c>
      <c r="T4" s="17" t="str">
        <f>Ｔ男!H33</f>
        <v/>
      </c>
      <c r="U4" s="17" t="str">
        <f>Ｔ男!G87&amp;"　"&amp;Ｔ男!H87</f>
        <v>　</v>
      </c>
      <c r="V4" s="17">
        <f>Ｔ男!H34</f>
        <v>0</v>
      </c>
      <c r="W4" s="17" t="str">
        <f>Ｔ男!G88&amp;"　"&amp;Ｔ男!H88</f>
        <v>　</v>
      </c>
      <c r="X4" s="17">
        <f>Ｔ男!H35</f>
        <v>0</v>
      </c>
      <c r="Y4" s="17" t="str">
        <f>Ｔ男!G89&amp;"　"&amp;Ｔ男!H89</f>
        <v>　</v>
      </c>
      <c r="Z4" s="17">
        <f>Ｔ男!H36</f>
        <v>0</v>
      </c>
    </row>
    <row r="5" spans="2:26" x14ac:dyDescent="0.2">
      <c r="B5">
        <f>Ｔ男!B37</f>
        <v>4</v>
      </c>
      <c r="D5">
        <f>Ｔ男!C37</f>
        <v>0</v>
      </c>
      <c r="E5" s="17" t="str">
        <f>Ｔ男!G90&amp;"　"&amp;Ｔ男!H90</f>
        <v>　</v>
      </c>
      <c r="F5" s="17" t="str">
        <f>Ｔ男!H37</f>
        <v>-</v>
      </c>
      <c r="G5" s="17" t="str">
        <f>Ｔ男!G91&amp;"　"&amp;Ｔ男!H91</f>
        <v>　</v>
      </c>
      <c r="H5" s="17" t="str">
        <f>Ｔ男!H38</f>
        <v>-</v>
      </c>
      <c r="I5" s="17" t="str">
        <f>Ｔ男!G92&amp;"　"&amp;Ｔ男!H92</f>
        <v>　</v>
      </c>
      <c r="J5" s="17" t="str">
        <f>Ｔ男!H39</f>
        <v/>
      </c>
      <c r="K5" s="17" t="str">
        <f>Ｔ男!G93&amp;"　"&amp;Ｔ男!H93</f>
        <v>　</v>
      </c>
      <c r="L5" s="17" t="str">
        <f>Ｔ男!H40</f>
        <v/>
      </c>
      <c r="M5" s="17" t="str">
        <f>Ｔ男!G94&amp;"　"&amp;Ｔ男!H94</f>
        <v>　</v>
      </c>
      <c r="N5" s="17" t="str">
        <f>Ｔ男!H41</f>
        <v/>
      </c>
      <c r="O5" s="17" t="str">
        <f>Ｔ男!G95&amp;"　"&amp;Ｔ男!H95</f>
        <v>　</v>
      </c>
      <c r="P5" s="17" t="str">
        <f>Ｔ男!H42</f>
        <v/>
      </c>
      <c r="Q5" s="17" t="str">
        <f>Ｔ男!G96&amp;"　"&amp;Ｔ男!H96</f>
        <v>　</v>
      </c>
      <c r="R5" s="17" t="str">
        <f>Ｔ男!H43</f>
        <v/>
      </c>
      <c r="S5" s="17" t="str">
        <f>Ｔ男!G97&amp;"　"&amp;Ｔ男!H97</f>
        <v>　</v>
      </c>
      <c r="T5" s="17" t="str">
        <f>Ｔ男!H44</f>
        <v/>
      </c>
      <c r="U5" s="17" t="str">
        <f>Ｔ男!G98&amp;"　"&amp;Ｔ男!H98</f>
        <v>　</v>
      </c>
      <c r="V5" s="17">
        <f>Ｔ男!H45</f>
        <v>0</v>
      </c>
      <c r="W5" s="17" t="str">
        <f>Ｔ男!G99&amp;"　"&amp;Ｔ男!H99</f>
        <v>　</v>
      </c>
      <c r="X5" s="17">
        <f>Ｔ男!H46</f>
        <v>0</v>
      </c>
      <c r="Y5" s="17" t="str">
        <f>Ｔ男!G100&amp;"　"&amp;Ｔ男!H100</f>
        <v>　</v>
      </c>
      <c r="Z5" s="17">
        <f>Ｔ男!H47</f>
        <v>0</v>
      </c>
    </row>
    <row r="6" spans="2:26" x14ac:dyDescent="0.2">
      <c r="B6">
        <f>Ｔ女!B4</f>
        <v>1</v>
      </c>
      <c r="D6">
        <f>Ｔ女!C4</f>
        <v>0</v>
      </c>
      <c r="E6" s="17" t="str">
        <f>Ｔ女!G57&amp;"　"&amp;Ｔ女!H57</f>
        <v>　</v>
      </c>
      <c r="F6" s="17" t="str">
        <f>Ｔ女!H4</f>
        <v>-</v>
      </c>
      <c r="G6" s="17" t="str">
        <f>Ｔ女!G58&amp;"　"&amp;Ｔ女!H58</f>
        <v>　</v>
      </c>
      <c r="H6" s="17" t="str">
        <f>Ｔ女!H5</f>
        <v>-</v>
      </c>
      <c r="I6" s="17" t="str">
        <f>Ｔ女!G59&amp;"　"&amp;Ｔ女!H59</f>
        <v>　</v>
      </c>
      <c r="J6" s="17" t="str">
        <f>Ｔ女!H6</f>
        <v/>
      </c>
      <c r="K6" s="17" t="str">
        <f>Ｔ女!G60&amp;"　"&amp;Ｔ女!H60</f>
        <v>　</v>
      </c>
      <c r="L6" s="17" t="str">
        <f>Ｔ女!H7</f>
        <v/>
      </c>
      <c r="M6" s="17" t="str">
        <f>Ｔ女!G61&amp;"　"&amp;Ｔ女!H61</f>
        <v>　</v>
      </c>
      <c r="N6" s="17" t="str">
        <f>Ｔ女!H8</f>
        <v/>
      </c>
      <c r="O6" s="17" t="str">
        <f>Ｔ女!G62&amp;"　"&amp;Ｔ女!H62</f>
        <v>　</v>
      </c>
      <c r="P6" s="17" t="str">
        <f>Ｔ女!H9</f>
        <v/>
      </c>
      <c r="Q6" s="17" t="str">
        <f>Ｔ女!G63&amp;"　"&amp;Ｔ女!H63</f>
        <v>　</v>
      </c>
      <c r="R6" s="17" t="str">
        <f>Ｔ女!H10</f>
        <v/>
      </c>
      <c r="S6" s="17" t="str">
        <f>Ｔ女!G64&amp;"　"&amp;Ｔ女!H64</f>
        <v>　</v>
      </c>
      <c r="T6" s="17" t="str">
        <f>Ｔ女!H11</f>
        <v/>
      </c>
      <c r="U6" s="17" t="str">
        <f>Ｔ女!G65&amp;"　"&amp;Ｔ女!H65</f>
        <v>　</v>
      </c>
      <c r="V6" s="17" t="str">
        <f>Ｔ女!H12</f>
        <v/>
      </c>
      <c r="W6" s="17" t="str">
        <f>Ｔ女!G66&amp;"　"&amp;Ｔ女!H66</f>
        <v>　</v>
      </c>
      <c r="X6" s="17" t="str">
        <f>Ｔ女!H13</f>
        <v/>
      </c>
      <c r="Y6" s="17" t="str">
        <f>Ｔ女!G67&amp;"　"&amp;Ｔ女!H67</f>
        <v>　</v>
      </c>
      <c r="Z6" s="17" t="str">
        <f>Ｔ女!H14</f>
        <v/>
      </c>
    </row>
    <row r="7" spans="2:26" x14ac:dyDescent="0.2">
      <c r="B7">
        <f>Ｔ女!B15</f>
        <v>2</v>
      </c>
      <c r="D7">
        <f>Ｔ女!C15</f>
        <v>0</v>
      </c>
      <c r="E7" s="17" t="str">
        <f>Ｔ女!G68&amp;"　"&amp;Ｔ女!H68</f>
        <v>　</v>
      </c>
      <c r="F7" s="17" t="str">
        <f>Ｔ女!H15</f>
        <v>-</v>
      </c>
      <c r="G7" s="17" t="str">
        <f>Ｔ女!G69&amp;"　"&amp;Ｔ女!H69</f>
        <v>　</v>
      </c>
      <c r="H7" s="17" t="str">
        <f>Ｔ女!H16</f>
        <v>-</v>
      </c>
      <c r="I7" s="17" t="str">
        <f>Ｔ女!G70&amp;"　"&amp;Ｔ女!H70</f>
        <v>　</v>
      </c>
      <c r="J7" s="17" t="str">
        <f>Ｔ女!H17</f>
        <v/>
      </c>
      <c r="K7" s="17" t="str">
        <f>Ｔ女!G71&amp;"　"&amp;Ｔ女!H71</f>
        <v>　</v>
      </c>
      <c r="L7" s="17" t="str">
        <f>Ｔ女!H18</f>
        <v/>
      </c>
      <c r="M7" s="17" t="str">
        <f>Ｔ女!G72&amp;"　"&amp;Ｔ女!H72</f>
        <v>　</v>
      </c>
      <c r="N7" s="17" t="str">
        <f>Ｔ女!H19</f>
        <v/>
      </c>
      <c r="O7" s="17" t="str">
        <f>Ｔ女!G73&amp;"　"&amp;Ｔ女!H73</f>
        <v>　</v>
      </c>
      <c r="P7" s="17" t="str">
        <f>Ｔ女!H20</f>
        <v/>
      </c>
      <c r="Q7" s="17" t="str">
        <f>Ｔ女!G74&amp;"　"&amp;Ｔ女!H74</f>
        <v>　</v>
      </c>
      <c r="R7" s="17" t="str">
        <f>Ｔ女!H21</f>
        <v/>
      </c>
      <c r="S7" s="17" t="str">
        <f>Ｔ女!G75&amp;"　"&amp;Ｔ女!H75</f>
        <v>　</v>
      </c>
      <c r="T7" s="17" t="str">
        <f>Ｔ女!H22</f>
        <v/>
      </c>
      <c r="U7" s="17" t="str">
        <f>Ｔ女!G76&amp;"　"&amp;Ｔ女!H76</f>
        <v>　</v>
      </c>
      <c r="V7" s="17" t="str">
        <f>Ｔ女!H23</f>
        <v/>
      </c>
      <c r="W7" s="17" t="str">
        <f>Ｔ女!G77&amp;"　"&amp;Ｔ女!H77</f>
        <v>　</v>
      </c>
      <c r="X7" s="17" t="str">
        <f>Ｔ女!H24</f>
        <v/>
      </c>
      <c r="Y7" s="17" t="str">
        <f>Ｔ女!G78&amp;"　"&amp;Ｔ女!H78</f>
        <v>　</v>
      </c>
      <c r="Z7" s="17" t="str">
        <f>Ｔ女!H25</f>
        <v/>
      </c>
    </row>
    <row r="8" spans="2:26" x14ac:dyDescent="0.2">
      <c r="B8">
        <f>Ｔ女!B26</f>
        <v>3</v>
      </c>
      <c r="D8">
        <f>Ｔ女!C26</f>
        <v>0</v>
      </c>
      <c r="E8" s="17" t="str">
        <f>Ｔ女!G79&amp;"　"&amp;Ｔ女!H79</f>
        <v>　</v>
      </c>
      <c r="F8" s="17" t="str">
        <f>Ｔ女!H26</f>
        <v>-</v>
      </c>
      <c r="G8" s="17" t="str">
        <f>Ｔ女!G80&amp;"　"&amp;Ｔ女!H80</f>
        <v>　</v>
      </c>
      <c r="H8" s="17" t="str">
        <f>Ｔ女!H27</f>
        <v>-</v>
      </c>
      <c r="I8" s="17" t="str">
        <f>Ｔ女!G81&amp;"　"&amp;Ｔ女!H81</f>
        <v>　</v>
      </c>
      <c r="J8" s="17" t="str">
        <f>Ｔ女!H28</f>
        <v/>
      </c>
      <c r="K8" s="17" t="str">
        <f>Ｔ女!G82&amp;"　"&amp;Ｔ女!H82</f>
        <v>　</v>
      </c>
      <c r="L8" s="17" t="str">
        <f>Ｔ女!H29</f>
        <v/>
      </c>
      <c r="M8" s="17" t="str">
        <f>Ｔ女!G83&amp;"　"&amp;Ｔ女!H83</f>
        <v>　</v>
      </c>
      <c r="N8" s="17" t="str">
        <f>Ｔ女!H30</f>
        <v/>
      </c>
      <c r="O8" s="17" t="str">
        <f>Ｔ女!G84&amp;"　"&amp;Ｔ女!H84</f>
        <v>　</v>
      </c>
      <c r="P8" s="17" t="str">
        <f>Ｔ女!H31</f>
        <v/>
      </c>
      <c r="Q8" s="17" t="str">
        <f>Ｔ女!G85&amp;"　"&amp;Ｔ女!H85</f>
        <v>　</v>
      </c>
      <c r="R8" s="17" t="str">
        <f>Ｔ女!H32</f>
        <v/>
      </c>
      <c r="S8" s="17" t="str">
        <f>Ｔ女!G86&amp;"　"&amp;Ｔ女!H86</f>
        <v>　</v>
      </c>
      <c r="T8" s="17" t="str">
        <f>Ｔ女!H33</f>
        <v/>
      </c>
      <c r="U8" s="17" t="str">
        <f>Ｔ女!G87&amp;"　"&amp;Ｔ女!H87</f>
        <v>　</v>
      </c>
      <c r="V8" s="17" t="str">
        <f>Ｔ女!H34</f>
        <v/>
      </c>
      <c r="W8" s="17" t="str">
        <f>Ｔ女!G88&amp;"　"&amp;Ｔ女!H88</f>
        <v>　</v>
      </c>
      <c r="X8" s="17" t="str">
        <f>Ｔ女!H35</f>
        <v/>
      </c>
      <c r="Y8" s="17" t="str">
        <f>Ｔ女!G89&amp;"　"&amp;Ｔ女!H89</f>
        <v>　</v>
      </c>
      <c r="Z8" s="17" t="str">
        <f>Ｔ女!H36</f>
        <v/>
      </c>
    </row>
    <row r="9" spans="2:26" x14ac:dyDescent="0.2">
      <c r="B9">
        <f>Ｔ女!B37</f>
        <v>4</v>
      </c>
      <c r="D9">
        <f>Ｔ女!C37</f>
        <v>0</v>
      </c>
      <c r="E9" s="17" t="str">
        <f>Ｔ女!G90&amp;"　"&amp;Ｔ女!H90</f>
        <v>　</v>
      </c>
      <c r="F9" s="17" t="str">
        <f>Ｔ女!H37</f>
        <v>-</v>
      </c>
      <c r="G9" s="17" t="str">
        <f>Ｔ女!G91&amp;"　"&amp;Ｔ女!H91</f>
        <v>　</v>
      </c>
      <c r="H9" s="17" t="str">
        <f>Ｔ女!H38</f>
        <v>-</v>
      </c>
      <c r="I9" s="17" t="str">
        <f>Ｔ女!G92&amp;"　"&amp;Ｔ女!H92</f>
        <v>　</v>
      </c>
      <c r="J9" s="17" t="str">
        <f>Ｔ女!H39</f>
        <v/>
      </c>
      <c r="K9" s="17" t="str">
        <f>Ｔ女!G93&amp;"　"&amp;Ｔ女!H93</f>
        <v>　</v>
      </c>
      <c r="L9" s="17" t="str">
        <f>Ｔ女!H40</f>
        <v/>
      </c>
      <c r="M9" s="17" t="str">
        <f>Ｔ女!G94&amp;"　"&amp;Ｔ女!H94</f>
        <v>　</v>
      </c>
      <c r="N9" s="17" t="str">
        <f>Ｔ女!H41</f>
        <v/>
      </c>
      <c r="O9" s="17" t="str">
        <f>Ｔ女!G95&amp;"　"&amp;Ｔ女!H95</f>
        <v>　</v>
      </c>
      <c r="P9" s="17" t="str">
        <f>Ｔ女!H42</f>
        <v/>
      </c>
      <c r="Q9" s="17" t="str">
        <f>Ｔ女!G96&amp;"　"&amp;Ｔ女!H96</f>
        <v>　</v>
      </c>
      <c r="R9" s="17" t="str">
        <f>Ｔ女!H43</f>
        <v/>
      </c>
      <c r="S9" s="17" t="str">
        <f>Ｔ女!G97&amp;"　"&amp;Ｔ女!H97</f>
        <v>　</v>
      </c>
      <c r="T9" s="17" t="str">
        <f>Ｔ女!H44</f>
        <v/>
      </c>
      <c r="U9" s="17" t="str">
        <f>Ｔ女!G98&amp;"　"&amp;Ｔ女!H98</f>
        <v>　</v>
      </c>
      <c r="V9" s="17">
        <f>Ｔ女!H45</f>
        <v>0</v>
      </c>
      <c r="W9" s="17" t="str">
        <f>Ｔ女!G99&amp;"　"&amp;Ｔ女!H99</f>
        <v>　</v>
      </c>
      <c r="X9" s="17">
        <f>Ｔ女!H46</f>
        <v>0</v>
      </c>
      <c r="Y9" s="17" t="str">
        <f>Ｔ女!G100&amp;"　"&amp;Ｔ女!H100</f>
        <v>　</v>
      </c>
      <c r="Z9" s="17">
        <f>Ｔ女!H47</f>
        <v>0</v>
      </c>
    </row>
    <row r="10" spans="2:26" x14ac:dyDescent="0.2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x14ac:dyDescent="0.2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x14ac:dyDescent="0.2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4" spans="2:26" x14ac:dyDescent="0.2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x14ac:dyDescent="0.2"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x14ac:dyDescent="0.2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5:26" x14ac:dyDescent="0.2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5:26" x14ac:dyDescent="0.2"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5:26" x14ac:dyDescent="0.2"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5:26" x14ac:dyDescent="0.2"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5:26" x14ac:dyDescent="0.2"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5:26" x14ac:dyDescent="0.2"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5:26" x14ac:dyDescent="0.2"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5" spans="5:26" x14ac:dyDescent="0.2"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5:26" x14ac:dyDescent="0.2"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5:26" x14ac:dyDescent="0.2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5:26" x14ac:dyDescent="0.2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5:26" x14ac:dyDescent="0.2"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5:26" x14ac:dyDescent="0.2"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5:26" x14ac:dyDescent="0.2"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5:26" x14ac:dyDescent="0.2"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5:26" x14ac:dyDescent="0.2"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5:26" x14ac:dyDescent="0.2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</sheetData>
  <phoneticPr fontId="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P401"/>
  <sheetViews>
    <sheetView workbookViewId="0">
      <selection activeCell="K7" sqref="K7"/>
    </sheetView>
  </sheetViews>
  <sheetFormatPr defaultColWidth="8.88671875" defaultRowHeight="13.2" x14ac:dyDescent="0.2"/>
  <cols>
    <col min="1" max="1" width="8.88671875" style="17"/>
    <col min="2" max="2" width="4" style="17" bestFit="1" customWidth="1"/>
    <col min="3" max="3" width="8.33203125" style="17" customWidth="1"/>
    <col min="4" max="4" width="4.33203125" style="17" customWidth="1"/>
    <col min="5" max="5" width="4" style="17" bestFit="1" customWidth="1"/>
    <col min="6" max="6" width="15.21875" style="17" bestFit="1" customWidth="1"/>
    <col min="7" max="7" width="4.33203125" style="17" customWidth="1"/>
    <col min="8" max="8" width="24.6640625" style="17" bestFit="1" customWidth="1"/>
    <col min="9" max="9" width="13.109375" style="17" bestFit="1" customWidth="1"/>
    <col min="10" max="10" width="6" style="17" customWidth="1"/>
    <col min="11" max="11" width="11" style="17" bestFit="1" customWidth="1"/>
    <col min="12" max="12" width="16.77734375" style="17" customWidth="1"/>
    <col min="13" max="15" width="6" style="17" customWidth="1"/>
    <col min="16" max="16384" width="8.88671875" style="17"/>
  </cols>
  <sheetData>
    <row r="1" spans="2:16" x14ac:dyDescent="0.2">
      <c r="B1" s="125">
        <f>IFERROR(MAX(B2:B401),"")</f>
        <v>0</v>
      </c>
      <c r="C1" s="125"/>
      <c r="D1" s="125"/>
      <c r="E1" s="125"/>
      <c r="F1" s="125"/>
      <c r="G1" s="125"/>
      <c r="H1" s="125"/>
      <c r="I1" s="125"/>
      <c r="J1" s="125"/>
      <c r="K1" s="125" t="s">
        <v>112</v>
      </c>
      <c r="L1" s="125"/>
      <c r="M1" s="125" t="s">
        <v>468</v>
      </c>
      <c r="N1" s="125" t="s">
        <v>469</v>
      </c>
      <c r="O1" s="125" t="s">
        <v>228</v>
      </c>
      <c r="P1" s="125" t="s">
        <v>911</v>
      </c>
    </row>
    <row r="2" spans="2:16" x14ac:dyDescent="0.2">
      <c r="B2" s="125" t="str">
        <f>IF(K2&lt;100,"",RANK(K2,$K$2:$K$412))</f>
        <v/>
      </c>
      <c r="C2" s="125" t="str">
        <f>IF(B2="","",県名)</f>
        <v/>
      </c>
      <c r="D2" s="125">
        <f>個人戦入力!I4</f>
        <v>0</v>
      </c>
      <c r="E2" s="125" t="str">
        <f>個人戦入力!D4</f>
        <v/>
      </c>
      <c r="F2" s="125" t="str">
        <f>個人戦入力!F4</f>
        <v>　</v>
      </c>
      <c r="G2" s="125">
        <f>個人戦入力!O4</f>
        <v>0</v>
      </c>
      <c r="H2" s="125">
        <f>個人戦入力!Q4</f>
        <v>0</v>
      </c>
      <c r="I2" s="125">
        <f>個人戦入力!R4</f>
        <v>0</v>
      </c>
      <c r="J2" s="125">
        <f>個人戦入力!V4</f>
        <v>0</v>
      </c>
      <c r="K2" s="125">
        <f>IFERROR(個人戦入力!B4,row*0.000001)</f>
        <v>4.0000000000000001E-3</v>
      </c>
      <c r="L2" s="342" t="str">
        <f>IFERROR(DATE(個人戦入力!S4,個人戦入力!T4,個人戦入力!U4),"")</f>
        <v/>
      </c>
      <c r="M2" s="125" t="str">
        <f>E2</f>
        <v/>
      </c>
      <c r="N2" s="125"/>
      <c r="O2" s="125">
        <f>個人戦入力!W4</f>
        <v>0</v>
      </c>
      <c r="P2" s="125">
        <f>個人戦入力!P4</f>
        <v>0</v>
      </c>
    </row>
    <row r="3" spans="2:16" x14ac:dyDescent="0.2">
      <c r="B3" s="125" t="str">
        <f t="shared" ref="B3:B65" si="0">IF(K3&lt;100,"",RANK(K3,$K$2:$K$412))</f>
        <v/>
      </c>
      <c r="C3" s="125" t="str">
        <f>IF(B3="","",設定!$J$8)</f>
        <v/>
      </c>
      <c r="D3" s="125">
        <f>個人戦入力!I5</f>
        <v>0</v>
      </c>
      <c r="E3" s="125" t="str">
        <f>個人戦入力!D5</f>
        <v/>
      </c>
      <c r="F3" s="125" t="str">
        <f>個人戦入力!F5</f>
        <v>　</v>
      </c>
      <c r="G3" s="125">
        <f>個人戦入力!O5</f>
        <v>0</v>
      </c>
      <c r="H3" s="125">
        <f>個人戦入力!Q5</f>
        <v>0</v>
      </c>
      <c r="I3" s="125">
        <f>個人戦入力!R5</f>
        <v>0</v>
      </c>
      <c r="J3" s="125">
        <f>個人戦入力!V5</f>
        <v>0</v>
      </c>
      <c r="K3" s="125">
        <f>IFERROR(個人戦入力!B5,row*0.000001)</f>
        <v>5.0000000000000001E-3</v>
      </c>
      <c r="L3" s="342" t="str">
        <f>IFERROR(DATE(個人戦入力!S5,個人戦入力!T5,個人戦入力!U5),"")</f>
        <v/>
      </c>
      <c r="M3" s="125" t="str">
        <f t="shared" ref="M3:M66" si="1">E3</f>
        <v/>
      </c>
      <c r="N3" s="125"/>
      <c r="O3" s="125">
        <f>個人戦入力!W5</f>
        <v>0</v>
      </c>
      <c r="P3" s="125">
        <f>個人戦入力!P5</f>
        <v>0</v>
      </c>
    </row>
    <row r="4" spans="2:16" x14ac:dyDescent="0.2">
      <c r="B4" s="125" t="str">
        <f t="shared" si="0"/>
        <v/>
      </c>
      <c r="C4" s="125" t="str">
        <f>IF(B4="","",設定!$J$8)</f>
        <v/>
      </c>
      <c r="D4" s="125">
        <f>個人戦入力!I6</f>
        <v>0</v>
      </c>
      <c r="E4" s="125" t="str">
        <f>個人戦入力!D6</f>
        <v/>
      </c>
      <c r="F4" s="125" t="str">
        <f>個人戦入力!F6</f>
        <v>　</v>
      </c>
      <c r="G4" s="125">
        <f>個人戦入力!O6</f>
        <v>0</v>
      </c>
      <c r="H4" s="125">
        <f>個人戦入力!Q6</f>
        <v>0</v>
      </c>
      <c r="I4" s="125">
        <f>個人戦入力!R6</f>
        <v>0</v>
      </c>
      <c r="J4" s="125">
        <f>個人戦入力!V6</f>
        <v>0</v>
      </c>
      <c r="K4" s="125">
        <f>IFERROR(個人戦入力!B6,row*0.000001)</f>
        <v>6.0000000000000001E-3</v>
      </c>
      <c r="L4" s="342" t="str">
        <f>IFERROR(DATE(個人戦入力!S6,個人戦入力!T6,個人戦入力!U6),"")</f>
        <v/>
      </c>
      <c r="M4" s="125" t="str">
        <f t="shared" si="1"/>
        <v/>
      </c>
      <c r="N4" s="125"/>
      <c r="O4" s="125">
        <f>個人戦入力!W6</f>
        <v>0</v>
      </c>
      <c r="P4" s="125">
        <f>個人戦入力!P6</f>
        <v>0</v>
      </c>
    </row>
    <row r="5" spans="2:16" x14ac:dyDescent="0.2">
      <c r="B5" s="125" t="str">
        <f t="shared" si="0"/>
        <v/>
      </c>
      <c r="C5" s="125" t="str">
        <f>IF(B5="","",設定!$J$8)</f>
        <v/>
      </c>
      <c r="D5" s="125">
        <f>個人戦入力!I7</f>
        <v>0</v>
      </c>
      <c r="E5" s="125" t="str">
        <f>個人戦入力!D7</f>
        <v/>
      </c>
      <c r="F5" s="125" t="str">
        <f>個人戦入力!F7</f>
        <v>　</v>
      </c>
      <c r="G5" s="125">
        <f>個人戦入力!O7</f>
        <v>0</v>
      </c>
      <c r="H5" s="125">
        <f>個人戦入力!Q7</f>
        <v>0</v>
      </c>
      <c r="I5" s="125">
        <f>個人戦入力!R7</f>
        <v>0</v>
      </c>
      <c r="J5" s="125">
        <f>個人戦入力!V7</f>
        <v>0</v>
      </c>
      <c r="K5" s="125">
        <f>IFERROR(個人戦入力!B7,row*0.000001)</f>
        <v>7.0000000000000001E-3</v>
      </c>
      <c r="L5" s="342" t="str">
        <f>IFERROR(DATE(個人戦入力!S7,個人戦入力!T7,個人戦入力!U7),"")</f>
        <v/>
      </c>
      <c r="M5" s="125" t="str">
        <f t="shared" si="1"/>
        <v/>
      </c>
      <c r="N5" s="125"/>
      <c r="O5" s="125">
        <f>個人戦入力!W7</f>
        <v>0</v>
      </c>
      <c r="P5" s="125">
        <f>個人戦入力!P7</f>
        <v>0</v>
      </c>
    </row>
    <row r="6" spans="2:16" x14ac:dyDescent="0.2">
      <c r="B6" s="125" t="str">
        <f t="shared" si="0"/>
        <v/>
      </c>
      <c r="C6" s="125" t="str">
        <f>IF(B6="","",設定!$J$8)</f>
        <v/>
      </c>
      <c r="D6" s="125">
        <f>個人戦入力!I8</f>
        <v>0</v>
      </c>
      <c r="E6" s="125" t="str">
        <f>個人戦入力!D8</f>
        <v/>
      </c>
      <c r="F6" s="125" t="str">
        <f>個人戦入力!F8</f>
        <v>　</v>
      </c>
      <c r="G6" s="125">
        <f>個人戦入力!O8</f>
        <v>0</v>
      </c>
      <c r="H6" s="125">
        <f>個人戦入力!Q8</f>
        <v>0</v>
      </c>
      <c r="I6" s="125">
        <f>個人戦入力!R8</f>
        <v>0</v>
      </c>
      <c r="J6" s="125">
        <f>個人戦入力!V8</f>
        <v>0</v>
      </c>
      <c r="K6" s="125">
        <f>IFERROR(個人戦入力!B8,row*0.000001)</f>
        <v>8.0000000000000002E-3</v>
      </c>
      <c r="L6" s="342" t="str">
        <f>IFERROR(DATE(個人戦入力!S8,個人戦入力!T8,個人戦入力!U8),"")</f>
        <v/>
      </c>
      <c r="M6" s="125" t="str">
        <f t="shared" si="1"/>
        <v/>
      </c>
      <c r="N6" s="125"/>
      <c r="O6" s="125">
        <f>個人戦入力!W8</f>
        <v>0</v>
      </c>
      <c r="P6" s="125">
        <f>個人戦入力!P8</f>
        <v>0</v>
      </c>
    </row>
    <row r="7" spans="2:16" x14ac:dyDescent="0.2">
      <c r="B7" s="125" t="str">
        <f t="shared" si="0"/>
        <v/>
      </c>
      <c r="C7" s="125" t="str">
        <f>IF(B7="","",設定!$J$8)</f>
        <v/>
      </c>
      <c r="D7" s="125">
        <f>個人戦入力!I9</f>
        <v>0</v>
      </c>
      <c r="E7" s="125" t="str">
        <f>個人戦入力!D9</f>
        <v/>
      </c>
      <c r="F7" s="125" t="str">
        <f>個人戦入力!F9</f>
        <v>　</v>
      </c>
      <c r="G7" s="125">
        <f>個人戦入力!O9</f>
        <v>0</v>
      </c>
      <c r="H7" s="125">
        <f>個人戦入力!Q9</f>
        <v>0</v>
      </c>
      <c r="I7" s="125">
        <f>個人戦入力!R9</f>
        <v>0</v>
      </c>
      <c r="J7" s="125">
        <f>個人戦入力!V9</f>
        <v>0</v>
      </c>
      <c r="K7" s="125">
        <f>IFERROR(個人戦入力!B9,row*0.000001)</f>
        <v>9.0000000000000011E-3</v>
      </c>
      <c r="L7" s="342" t="str">
        <f>IFERROR(DATE(個人戦入力!S9,個人戦入力!T9,個人戦入力!U9),"")</f>
        <v/>
      </c>
      <c r="M7" s="125" t="str">
        <f t="shared" si="1"/>
        <v/>
      </c>
      <c r="N7" s="125"/>
      <c r="O7" s="125">
        <f>個人戦入力!W9</f>
        <v>0</v>
      </c>
      <c r="P7" s="125">
        <f>個人戦入力!P9</f>
        <v>0</v>
      </c>
    </row>
    <row r="8" spans="2:16" x14ac:dyDescent="0.2">
      <c r="B8" s="125" t="str">
        <f t="shared" si="0"/>
        <v/>
      </c>
      <c r="C8" s="125" t="str">
        <f>IF(B8="","",設定!$J$8)</f>
        <v/>
      </c>
      <c r="D8" s="125">
        <f>個人戦入力!I10</f>
        <v>0</v>
      </c>
      <c r="E8" s="125" t="str">
        <f>個人戦入力!D10</f>
        <v/>
      </c>
      <c r="F8" s="125" t="str">
        <f>個人戦入力!F10</f>
        <v>　</v>
      </c>
      <c r="G8" s="125">
        <f>個人戦入力!O10</f>
        <v>0</v>
      </c>
      <c r="H8" s="125">
        <f>個人戦入力!Q10</f>
        <v>0</v>
      </c>
      <c r="I8" s="125">
        <f>個人戦入力!R10</f>
        <v>0</v>
      </c>
      <c r="J8" s="125">
        <f>個人戦入力!V10</f>
        <v>0</v>
      </c>
      <c r="K8" s="125">
        <f>IFERROR(個人戦入力!B10,row*0.000001)</f>
        <v>0.01</v>
      </c>
      <c r="L8" s="342" t="str">
        <f>IFERROR(DATE(個人戦入力!S10,個人戦入力!T10,個人戦入力!U10),"")</f>
        <v/>
      </c>
      <c r="M8" s="125" t="str">
        <f t="shared" si="1"/>
        <v/>
      </c>
      <c r="N8" s="125"/>
      <c r="O8" s="125">
        <f>個人戦入力!W10</f>
        <v>0</v>
      </c>
      <c r="P8" s="125">
        <f>個人戦入力!P10</f>
        <v>0</v>
      </c>
    </row>
    <row r="9" spans="2:16" x14ac:dyDescent="0.2">
      <c r="B9" s="125" t="str">
        <f t="shared" si="0"/>
        <v/>
      </c>
      <c r="C9" s="125" t="str">
        <f>IF(B9="","",設定!$J$8)</f>
        <v/>
      </c>
      <c r="D9" s="125">
        <f>個人戦入力!I11</f>
        <v>0</v>
      </c>
      <c r="E9" s="125" t="str">
        <f>個人戦入力!D11</f>
        <v/>
      </c>
      <c r="F9" s="125" t="str">
        <f>個人戦入力!F11</f>
        <v>　</v>
      </c>
      <c r="G9" s="125">
        <f>個人戦入力!O11</f>
        <v>0</v>
      </c>
      <c r="H9" s="125">
        <f>個人戦入力!Q11</f>
        <v>0</v>
      </c>
      <c r="I9" s="125">
        <f>個人戦入力!R11</f>
        <v>0</v>
      </c>
      <c r="J9" s="125">
        <f>個人戦入力!V11</f>
        <v>0</v>
      </c>
      <c r="K9" s="125">
        <f>IFERROR(個人戦入力!B11,row*0.000001)</f>
        <v>1.0999999999999999E-2</v>
      </c>
      <c r="L9" s="342" t="str">
        <f>IFERROR(DATE(個人戦入力!S11,個人戦入力!T11,個人戦入力!U11),"")</f>
        <v/>
      </c>
      <c r="M9" s="125" t="str">
        <f t="shared" si="1"/>
        <v/>
      </c>
      <c r="N9" s="125"/>
      <c r="O9" s="125">
        <f>個人戦入力!W11</f>
        <v>0</v>
      </c>
      <c r="P9" s="125">
        <f>個人戦入力!P11</f>
        <v>0</v>
      </c>
    </row>
    <row r="10" spans="2:16" x14ac:dyDescent="0.2">
      <c r="B10" s="125" t="str">
        <f t="shared" si="0"/>
        <v/>
      </c>
      <c r="C10" s="125" t="str">
        <f>IF(B10="","",設定!$J$8)</f>
        <v/>
      </c>
      <c r="D10" s="125">
        <f>個人戦入力!I12</f>
        <v>0</v>
      </c>
      <c r="E10" s="125" t="str">
        <f>個人戦入力!D12</f>
        <v/>
      </c>
      <c r="F10" s="125" t="str">
        <f>個人戦入力!F12</f>
        <v>　</v>
      </c>
      <c r="G10" s="125">
        <f>個人戦入力!O12</f>
        <v>0</v>
      </c>
      <c r="H10" s="125">
        <f>個人戦入力!Q12</f>
        <v>0</v>
      </c>
      <c r="I10" s="125">
        <f>個人戦入力!R12</f>
        <v>0</v>
      </c>
      <c r="J10" s="125">
        <f>個人戦入力!V12</f>
        <v>0</v>
      </c>
      <c r="K10" s="125">
        <f>IFERROR(個人戦入力!B12,row*0.000001)</f>
        <v>1.2E-2</v>
      </c>
      <c r="L10" s="342" t="str">
        <f>IFERROR(DATE(個人戦入力!S12,個人戦入力!T12,個人戦入力!U12),"")</f>
        <v/>
      </c>
      <c r="M10" s="125" t="str">
        <f t="shared" si="1"/>
        <v/>
      </c>
      <c r="N10" s="125"/>
      <c r="O10" s="125">
        <f>個人戦入力!W12</f>
        <v>0</v>
      </c>
      <c r="P10" s="125">
        <f>個人戦入力!P12</f>
        <v>0</v>
      </c>
    </row>
    <row r="11" spans="2:16" x14ac:dyDescent="0.2">
      <c r="B11" s="125" t="str">
        <f t="shared" si="0"/>
        <v/>
      </c>
      <c r="C11" s="125" t="str">
        <f>IF(B11="","",設定!$J$8)</f>
        <v/>
      </c>
      <c r="D11" s="125">
        <f>個人戦入力!I13</f>
        <v>0</v>
      </c>
      <c r="E11" s="125" t="str">
        <f>個人戦入力!D13</f>
        <v/>
      </c>
      <c r="F11" s="125" t="str">
        <f>個人戦入力!F13</f>
        <v>　</v>
      </c>
      <c r="G11" s="125">
        <f>個人戦入力!O13</f>
        <v>0</v>
      </c>
      <c r="H11" s="125">
        <f>個人戦入力!Q13</f>
        <v>0</v>
      </c>
      <c r="I11" s="125">
        <f>個人戦入力!R13</f>
        <v>0</v>
      </c>
      <c r="J11" s="125">
        <f>個人戦入力!V13</f>
        <v>0</v>
      </c>
      <c r="K11" s="125">
        <f>IFERROR(個人戦入力!B13,row*0.000001)</f>
        <v>1.3000000000000001E-2</v>
      </c>
      <c r="L11" s="342" t="str">
        <f>IFERROR(DATE(個人戦入力!S13,個人戦入力!T13,個人戦入力!U13),"")</f>
        <v/>
      </c>
      <c r="M11" s="125" t="str">
        <f t="shared" si="1"/>
        <v/>
      </c>
      <c r="N11" s="125"/>
      <c r="O11" s="125">
        <f>個人戦入力!W13</f>
        <v>0</v>
      </c>
      <c r="P11" s="125">
        <f>個人戦入力!P13</f>
        <v>0</v>
      </c>
    </row>
    <row r="12" spans="2:16" x14ac:dyDescent="0.2">
      <c r="B12" s="125" t="str">
        <f t="shared" si="0"/>
        <v/>
      </c>
      <c r="C12" s="125" t="str">
        <f>IF(B12="","",設定!$J$8)</f>
        <v/>
      </c>
      <c r="D12" s="125">
        <f>個人戦入力!I14</f>
        <v>0</v>
      </c>
      <c r="E12" s="125" t="str">
        <f>個人戦入力!D14</f>
        <v/>
      </c>
      <c r="F12" s="125" t="str">
        <f>個人戦入力!F14</f>
        <v>　</v>
      </c>
      <c r="G12" s="125">
        <f>個人戦入力!O14</f>
        <v>0</v>
      </c>
      <c r="H12" s="125">
        <f>個人戦入力!Q14</f>
        <v>0</v>
      </c>
      <c r="I12" s="125">
        <f>個人戦入力!R14</f>
        <v>0</v>
      </c>
      <c r="J12" s="125">
        <f>個人戦入力!V14</f>
        <v>0</v>
      </c>
      <c r="K12" s="125">
        <f>IFERROR(個人戦入力!B14,row*0.000001)</f>
        <v>1.4E-2</v>
      </c>
      <c r="L12" s="342" t="str">
        <f>IFERROR(DATE(個人戦入力!S14,個人戦入力!T14,個人戦入力!U14),"")</f>
        <v/>
      </c>
      <c r="M12" s="125" t="str">
        <f t="shared" si="1"/>
        <v/>
      </c>
      <c r="N12" s="125"/>
      <c r="O12" s="125">
        <f>個人戦入力!W14</f>
        <v>0</v>
      </c>
      <c r="P12" s="125">
        <f>個人戦入力!P14</f>
        <v>0</v>
      </c>
    </row>
    <row r="13" spans="2:16" x14ac:dyDescent="0.2">
      <c r="B13" s="125" t="str">
        <f t="shared" si="0"/>
        <v/>
      </c>
      <c r="C13" s="125" t="str">
        <f>IF(B13="","",設定!$J$8)</f>
        <v/>
      </c>
      <c r="D13" s="125">
        <f>個人戦入力!I15</f>
        <v>0</v>
      </c>
      <c r="E13" s="125" t="str">
        <f>個人戦入力!D15</f>
        <v/>
      </c>
      <c r="F13" s="125" t="str">
        <f>個人戦入力!F15</f>
        <v>　</v>
      </c>
      <c r="G13" s="125">
        <f>個人戦入力!O15</f>
        <v>0</v>
      </c>
      <c r="H13" s="125">
        <f>個人戦入力!Q15</f>
        <v>0</v>
      </c>
      <c r="I13" s="125">
        <f>個人戦入力!R15</f>
        <v>0</v>
      </c>
      <c r="J13" s="125">
        <f>個人戦入力!V15</f>
        <v>0</v>
      </c>
      <c r="K13" s="125">
        <f>IFERROR(個人戦入力!B15,row*0.000001)</f>
        <v>1.4999999999999999E-2</v>
      </c>
      <c r="L13" s="342" t="str">
        <f>IFERROR(DATE(個人戦入力!S15,個人戦入力!T15,個人戦入力!U15),"")</f>
        <v/>
      </c>
      <c r="M13" s="125" t="str">
        <f t="shared" si="1"/>
        <v/>
      </c>
      <c r="N13" s="125"/>
      <c r="O13" s="125">
        <f>個人戦入力!W15</f>
        <v>0</v>
      </c>
      <c r="P13" s="125">
        <f>個人戦入力!P15</f>
        <v>0</v>
      </c>
    </row>
    <row r="14" spans="2:16" x14ac:dyDescent="0.2">
      <c r="B14" s="125" t="str">
        <f t="shared" si="0"/>
        <v/>
      </c>
      <c r="C14" s="125" t="str">
        <f>IF(B14="","",設定!$J$8)</f>
        <v/>
      </c>
      <c r="D14" s="125">
        <f>個人戦入力!I16</f>
        <v>0</v>
      </c>
      <c r="E14" s="125" t="str">
        <f>個人戦入力!D16</f>
        <v/>
      </c>
      <c r="F14" s="125" t="str">
        <f>個人戦入力!F16</f>
        <v>　</v>
      </c>
      <c r="G14" s="125">
        <f>個人戦入力!O16</f>
        <v>0</v>
      </c>
      <c r="H14" s="125">
        <f>個人戦入力!Q16</f>
        <v>0</v>
      </c>
      <c r="I14" s="125">
        <f>個人戦入力!R16</f>
        <v>0</v>
      </c>
      <c r="J14" s="125">
        <f>個人戦入力!V16</f>
        <v>0</v>
      </c>
      <c r="K14" s="125">
        <f>IFERROR(個人戦入力!B16,row*0.000001)</f>
        <v>1.6E-2</v>
      </c>
      <c r="L14" s="342" t="str">
        <f>IFERROR(DATE(個人戦入力!S16,個人戦入力!T16,個人戦入力!U16),"")</f>
        <v/>
      </c>
      <c r="M14" s="125" t="str">
        <f t="shared" si="1"/>
        <v/>
      </c>
      <c r="N14" s="125"/>
      <c r="O14" s="125">
        <f>個人戦入力!W16</f>
        <v>0</v>
      </c>
      <c r="P14" s="125">
        <f>個人戦入力!P16</f>
        <v>0</v>
      </c>
    </row>
    <row r="15" spans="2:16" x14ac:dyDescent="0.2">
      <c r="B15" s="125" t="str">
        <f t="shared" si="0"/>
        <v/>
      </c>
      <c r="C15" s="125" t="str">
        <f>IF(B15="","",設定!$J$8)</f>
        <v/>
      </c>
      <c r="D15" s="125">
        <f>個人戦入力!I17</f>
        <v>0</v>
      </c>
      <c r="E15" s="125" t="str">
        <f>個人戦入力!D17</f>
        <v/>
      </c>
      <c r="F15" s="125" t="str">
        <f>個人戦入力!F17</f>
        <v>　</v>
      </c>
      <c r="G15" s="125">
        <f>個人戦入力!O17</f>
        <v>0</v>
      </c>
      <c r="H15" s="125">
        <f>個人戦入力!Q17</f>
        <v>0</v>
      </c>
      <c r="I15" s="125">
        <f>個人戦入力!R17</f>
        <v>0</v>
      </c>
      <c r="J15" s="125">
        <f>個人戦入力!V17</f>
        <v>0</v>
      </c>
      <c r="K15" s="125">
        <f>IFERROR(個人戦入力!B17,row*0.000001)</f>
        <v>1.7000000000000001E-2</v>
      </c>
      <c r="L15" s="342" t="str">
        <f>IFERROR(DATE(個人戦入力!S17,個人戦入力!T17,個人戦入力!U17),"")</f>
        <v/>
      </c>
      <c r="M15" s="125" t="str">
        <f t="shared" si="1"/>
        <v/>
      </c>
      <c r="N15" s="125"/>
      <c r="O15" s="125">
        <f>個人戦入力!W17</f>
        <v>0</v>
      </c>
      <c r="P15" s="125">
        <f>個人戦入力!P17</f>
        <v>0</v>
      </c>
    </row>
    <row r="16" spans="2:16" x14ac:dyDescent="0.2">
      <c r="B16" s="125" t="str">
        <f t="shared" si="0"/>
        <v/>
      </c>
      <c r="C16" s="125" t="str">
        <f>IF(B16="","",設定!$J$8)</f>
        <v/>
      </c>
      <c r="D16" s="125">
        <f>個人戦入力!I18</f>
        <v>0</v>
      </c>
      <c r="E16" s="125" t="str">
        <f>個人戦入力!D18</f>
        <v/>
      </c>
      <c r="F16" s="125" t="str">
        <f>個人戦入力!F18</f>
        <v>　</v>
      </c>
      <c r="G16" s="125">
        <f>個人戦入力!O18</f>
        <v>0</v>
      </c>
      <c r="H16" s="125">
        <f>個人戦入力!Q18</f>
        <v>0</v>
      </c>
      <c r="I16" s="125">
        <f>個人戦入力!R18</f>
        <v>0</v>
      </c>
      <c r="J16" s="125">
        <f>個人戦入力!V18</f>
        <v>0</v>
      </c>
      <c r="K16" s="125">
        <f>IFERROR(個人戦入力!B18,row*0.000001)</f>
        <v>1.8000000000000002E-2</v>
      </c>
      <c r="L16" s="342" t="str">
        <f>IFERROR(DATE(個人戦入力!S18,個人戦入力!T18,個人戦入力!U18),"")</f>
        <v/>
      </c>
      <c r="M16" s="125" t="str">
        <f t="shared" si="1"/>
        <v/>
      </c>
      <c r="N16" s="125"/>
      <c r="O16" s="125">
        <f>個人戦入力!W18</f>
        <v>0</v>
      </c>
      <c r="P16" s="125">
        <f>個人戦入力!P18</f>
        <v>0</v>
      </c>
    </row>
    <row r="17" spans="2:16" x14ac:dyDescent="0.2">
      <c r="B17" s="125" t="str">
        <f t="shared" si="0"/>
        <v/>
      </c>
      <c r="C17" s="125" t="str">
        <f>IF(B17="","",設定!$J$8)</f>
        <v/>
      </c>
      <c r="D17" s="125">
        <f>個人戦入力!I19</f>
        <v>0</v>
      </c>
      <c r="E17" s="125" t="str">
        <f>個人戦入力!D19</f>
        <v/>
      </c>
      <c r="F17" s="125" t="str">
        <f>個人戦入力!F19</f>
        <v>　</v>
      </c>
      <c r="G17" s="125">
        <f>個人戦入力!O19</f>
        <v>0</v>
      </c>
      <c r="H17" s="125">
        <f>個人戦入力!Q19</f>
        <v>0</v>
      </c>
      <c r="I17" s="125">
        <f>個人戦入力!R19</f>
        <v>0</v>
      </c>
      <c r="J17" s="125">
        <f>個人戦入力!V19</f>
        <v>0</v>
      </c>
      <c r="K17" s="125">
        <f>IFERROR(個人戦入力!B19,row*0.000001)</f>
        <v>1.9E-2</v>
      </c>
      <c r="L17" s="342" t="str">
        <f>IFERROR(DATE(個人戦入力!S19,個人戦入力!T19,個人戦入力!U19),"")</f>
        <v/>
      </c>
      <c r="M17" s="125" t="str">
        <f t="shared" si="1"/>
        <v/>
      </c>
      <c r="N17" s="125"/>
      <c r="O17" s="125">
        <f>個人戦入力!W19</f>
        <v>0</v>
      </c>
      <c r="P17" s="125">
        <f>個人戦入力!P19</f>
        <v>0</v>
      </c>
    </row>
    <row r="18" spans="2:16" x14ac:dyDescent="0.2">
      <c r="B18" s="125" t="str">
        <f t="shared" si="0"/>
        <v/>
      </c>
      <c r="C18" s="125" t="str">
        <f>IF(B18="","",設定!$J$8)</f>
        <v/>
      </c>
      <c r="D18" s="125">
        <f>個人戦入力!I20</f>
        <v>0</v>
      </c>
      <c r="E18" s="125" t="str">
        <f>個人戦入力!D20</f>
        <v/>
      </c>
      <c r="F18" s="125" t="str">
        <f>個人戦入力!F20</f>
        <v>　</v>
      </c>
      <c r="G18" s="125">
        <f>個人戦入力!O20</f>
        <v>0</v>
      </c>
      <c r="H18" s="125">
        <f>個人戦入力!Q20</f>
        <v>0</v>
      </c>
      <c r="I18" s="125">
        <f>個人戦入力!R20</f>
        <v>0</v>
      </c>
      <c r="J18" s="125">
        <f>個人戦入力!V20</f>
        <v>0</v>
      </c>
      <c r="K18" s="125">
        <f>IFERROR(個人戦入力!B20,row*0.000001)</f>
        <v>0.02</v>
      </c>
      <c r="L18" s="342" t="str">
        <f>IFERROR(DATE(個人戦入力!S20,個人戦入力!T20,個人戦入力!U20),"")</f>
        <v/>
      </c>
      <c r="M18" s="125" t="str">
        <f t="shared" si="1"/>
        <v/>
      </c>
      <c r="N18" s="125"/>
      <c r="O18" s="125">
        <f>個人戦入力!W20</f>
        <v>0</v>
      </c>
      <c r="P18" s="125">
        <f>個人戦入力!P20</f>
        <v>0</v>
      </c>
    </row>
    <row r="19" spans="2:16" x14ac:dyDescent="0.2">
      <c r="B19" s="125" t="str">
        <f t="shared" si="0"/>
        <v/>
      </c>
      <c r="C19" s="125" t="str">
        <f>IF(B19="","",設定!$J$8)</f>
        <v/>
      </c>
      <c r="D19" s="125">
        <f>個人戦入力!I21</f>
        <v>0</v>
      </c>
      <c r="E19" s="125" t="str">
        <f>個人戦入力!D21</f>
        <v/>
      </c>
      <c r="F19" s="125" t="str">
        <f>個人戦入力!F21</f>
        <v>　</v>
      </c>
      <c r="G19" s="125">
        <f>個人戦入力!O21</f>
        <v>0</v>
      </c>
      <c r="H19" s="125">
        <f>個人戦入力!Q21</f>
        <v>0</v>
      </c>
      <c r="I19" s="125">
        <f>個人戦入力!R21</f>
        <v>0</v>
      </c>
      <c r="J19" s="125">
        <f>個人戦入力!V21</f>
        <v>0</v>
      </c>
      <c r="K19" s="125">
        <f>IFERROR(個人戦入力!B21,row*0.000001)</f>
        <v>2.1000000000000001E-2</v>
      </c>
      <c r="L19" s="342" t="str">
        <f>IFERROR(DATE(個人戦入力!S21,個人戦入力!T21,個人戦入力!U21),"")</f>
        <v/>
      </c>
      <c r="M19" s="125" t="str">
        <f t="shared" si="1"/>
        <v/>
      </c>
      <c r="N19" s="125"/>
      <c r="O19" s="125">
        <f>個人戦入力!W21</f>
        <v>0</v>
      </c>
      <c r="P19" s="125">
        <f>個人戦入力!P21</f>
        <v>0</v>
      </c>
    </row>
    <row r="20" spans="2:16" x14ac:dyDescent="0.2">
      <c r="B20" s="125" t="str">
        <f t="shared" si="0"/>
        <v/>
      </c>
      <c r="C20" s="125" t="str">
        <f>IF(B20="","",設定!$J$8)</f>
        <v/>
      </c>
      <c r="D20" s="125">
        <f>個人戦入力!I22</f>
        <v>0</v>
      </c>
      <c r="E20" s="125" t="str">
        <f>個人戦入力!D22</f>
        <v/>
      </c>
      <c r="F20" s="125" t="str">
        <f>個人戦入力!F22</f>
        <v>　</v>
      </c>
      <c r="G20" s="125">
        <f>個人戦入力!O22</f>
        <v>0</v>
      </c>
      <c r="H20" s="125">
        <f>個人戦入力!Q22</f>
        <v>0</v>
      </c>
      <c r="I20" s="125">
        <f>個人戦入力!R22</f>
        <v>0</v>
      </c>
      <c r="J20" s="125">
        <f>個人戦入力!V22</f>
        <v>0</v>
      </c>
      <c r="K20" s="125">
        <f>IFERROR(個人戦入力!B22,row*0.000001)</f>
        <v>2.1999999999999999E-2</v>
      </c>
      <c r="L20" s="342" t="str">
        <f>IFERROR(DATE(個人戦入力!S22,個人戦入力!T22,個人戦入力!U22),"")</f>
        <v/>
      </c>
      <c r="M20" s="125" t="str">
        <f t="shared" si="1"/>
        <v/>
      </c>
      <c r="N20" s="125"/>
      <c r="O20" s="125">
        <f>個人戦入力!W22</f>
        <v>0</v>
      </c>
      <c r="P20" s="125">
        <f>個人戦入力!P22</f>
        <v>0</v>
      </c>
    </row>
    <row r="21" spans="2:16" x14ac:dyDescent="0.2">
      <c r="B21" s="125" t="str">
        <f t="shared" si="0"/>
        <v/>
      </c>
      <c r="C21" s="125" t="str">
        <f>IF(B21="","",設定!$J$8)</f>
        <v/>
      </c>
      <c r="D21" s="125">
        <f>個人戦入力!I23</f>
        <v>0</v>
      </c>
      <c r="E21" s="125" t="str">
        <f>個人戦入力!D23</f>
        <v/>
      </c>
      <c r="F21" s="125" t="str">
        <f>個人戦入力!F23</f>
        <v>　</v>
      </c>
      <c r="G21" s="125">
        <f>個人戦入力!O23</f>
        <v>0</v>
      </c>
      <c r="H21" s="125">
        <f>個人戦入力!Q23</f>
        <v>0</v>
      </c>
      <c r="I21" s="125">
        <f>個人戦入力!R23</f>
        <v>0</v>
      </c>
      <c r="J21" s="125">
        <f>個人戦入力!V23</f>
        <v>0</v>
      </c>
      <c r="K21" s="125">
        <f>IFERROR(個人戦入力!B23,row*0.000001)</f>
        <v>2.3E-2</v>
      </c>
      <c r="L21" s="342" t="str">
        <f>IFERROR(DATE(個人戦入力!S23,個人戦入力!T23,個人戦入力!U23),"")</f>
        <v/>
      </c>
      <c r="M21" s="125" t="str">
        <f t="shared" si="1"/>
        <v/>
      </c>
      <c r="N21" s="125"/>
      <c r="O21" s="125">
        <f>個人戦入力!W23</f>
        <v>0</v>
      </c>
      <c r="P21" s="125">
        <f>個人戦入力!P23</f>
        <v>0</v>
      </c>
    </row>
    <row r="22" spans="2:16" x14ac:dyDescent="0.2">
      <c r="B22" s="125" t="str">
        <f t="shared" si="0"/>
        <v/>
      </c>
      <c r="C22" s="125" t="str">
        <f>IF(B22="","",設定!$J$8)</f>
        <v/>
      </c>
      <c r="D22" s="125">
        <f>個人戦入力!I24</f>
        <v>0</v>
      </c>
      <c r="E22" s="125" t="str">
        <f>個人戦入力!D24</f>
        <v/>
      </c>
      <c r="F22" s="125" t="str">
        <f>個人戦入力!F24</f>
        <v>　</v>
      </c>
      <c r="G22" s="125">
        <f>個人戦入力!O24</f>
        <v>0</v>
      </c>
      <c r="H22" s="125">
        <f>個人戦入力!Q24</f>
        <v>0</v>
      </c>
      <c r="I22" s="125">
        <f>個人戦入力!R24</f>
        <v>0</v>
      </c>
      <c r="J22" s="125">
        <f>個人戦入力!V24</f>
        <v>0</v>
      </c>
      <c r="K22" s="125">
        <f>IFERROR(個人戦入力!B24,row*0.000001)</f>
        <v>2.4E-2</v>
      </c>
      <c r="L22" s="342" t="str">
        <f>IFERROR(DATE(個人戦入力!S24,個人戦入力!T24,個人戦入力!U24),"")</f>
        <v/>
      </c>
      <c r="M22" s="125" t="str">
        <f t="shared" si="1"/>
        <v/>
      </c>
      <c r="N22" s="125"/>
      <c r="O22" s="125">
        <f>個人戦入力!W24</f>
        <v>0</v>
      </c>
      <c r="P22" s="125">
        <f>個人戦入力!P24</f>
        <v>0</v>
      </c>
    </row>
    <row r="23" spans="2:16" x14ac:dyDescent="0.2">
      <c r="B23" s="125" t="str">
        <f t="shared" si="0"/>
        <v/>
      </c>
      <c r="C23" s="125" t="str">
        <f>IF(B23="","",設定!$J$8)</f>
        <v/>
      </c>
      <c r="D23" s="125">
        <f>個人戦入力!I25</f>
        <v>0</v>
      </c>
      <c r="E23" s="125" t="str">
        <f>個人戦入力!D25</f>
        <v/>
      </c>
      <c r="F23" s="125" t="str">
        <f>個人戦入力!F25</f>
        <v>　</v>
      </c>
      <c r="G23" s="125">
        <f>個人戦入力!O25</f>
        <v>0</v>
      </c>
      <c r="H23" s="125">
        <f>個人戦入力!Q25</f>
        <v>0</v>
      </c>
      <c r="I23" s="125">
        <f>個人戦入力!R25</f>
        <v>0</v>
      </c>
      <c r="J23" s="125">
        <f>個人戦入力!V25</f>
        <v>0</v>
      </c>
      <c r="K23" s="125">
        <f>IFERROR(個人戦入力!B25,row*0.000001)</f>
        <v>2.5000000000000001E-2</v>
      </c>
      <c r="L23" s="342" t="str">
        <f>IFERROR(DATE(個人戦入力!S25,個人戦入力!T25,個人戦入力!U25),"")</f>
        <v/>
      </c>
      <c r="M23" s="125" t="str">
        <f t="shared" si="1"/>
        <v/>
      </c>
      <c r="N23" s="125"/>
      <c r="O23" s="125">
        <f>個人戦入力!W25</f>
        <v>0</v>
      </c>
      <c r="P23" s="125">
        <f>個人戦入力!P25</f>
        <v>0</v>
      </c>
    </row>
    <row r="24" spans="2:16" x14ac:dyDescent="0.2">
      <c r="B24" s="125" t="str">
        <f t="shared" si="0"/>
        <v/>
      </c>
      <c r="C24" s="125" t="str">
        <f>IF(B24="","",設定!$J$8)</f>
        <v/>
      </c>
      <c r="D24" s="125">
        <f>個人戦入力!I26</f>
        <v>0</v>
      </c>
      <c r="E24" s="125" t="str">
        <f>個人戦入力!D26</f>
        <v/>
      </c>
      <c r="F24" s="125" t="str">
        <f>個人戦入力!F26</f>
        <v>　</v>
      </c>
      <c r="G24" s="125">
        <f>個人戦入力!O26</f>
        <v>0</v>
      </c>
      <c r="H24" s="125">
        <f>個人戦入力!Q26</f>
        <v>0</v>
      </c>
      <c r="I24" s="125">
        <f>個人戦入力!R26</f>
        <v>0</v>
      </c>
      <c r="J24" s="125">
        <f>個人戦入力!V26</f>
        <v>0</v>
      </c>
      <c r="K24" s="125">
        <f>IFERROR(個人戦入力!B26,row*0.000001)</f>
        <v>2.6000000000000002E-2</v>
      </c>
      <c r="L24" s="342" t="str">
        <f>IFERROR(DATE(個人戦入力!S26,個人戦入力!T26,個人戦入力!U26),"")</f>
        <v/>
      </c>
      <c r="M24" s="125" t="str">
        <f t="shared" si="1"/>
        <v/>
      </c>
      <c r="N24" s="125"/>
      <c r="O24" s="125">
        <f>個人戦入力!W26</f>
        <v>0</v>
      </c>
      <c r="P24" s="125">
        <f>個人戦入力!P26</f>
        <v>0</v>
      </c>
    </row>
    <row r="25" spans="2:16" x14ac:dyDescent="0.2">
      <c r="B25" s="125" t="str">
        <f t="shared" si="0"/>
        <v/>
      </c>
      <c r="C25" s="125" t="str">
        <f>IF(B25="","",設定!$J$8)</f>
        <v/>
      </c>
      <c r="D25" s="125">
        <f>個人戦入力!I27</f>
        <v>0</v>
      </c>
      <c r="E25" s="125" t="str">
        <f>個人戦入力!D27</f>
        <v/>
      </c>
      <c r="F25" s="125" t="str">
        <f>個人戦入力!F27</f>
        <v>　</v>
      </c>
      <c r="G25" s="125">
        <f>個人戦入力!O27</f>
        <v>0</v>
      </c>
      <c r="H25" s="125">
        <f>個人戦入力!Q27</f>
        <v>0</v>
      </c>
      <c r="I25" s="125">
        <f>個人戦入力!R27</f>
        <v>0</v>
      </c>
      <c r="J25" s="125">
        <f>個人戦入力!V27</f>
        <v>0</v>
      </c>
      <c r="K25" s="125">
        <f>IFERROR(個人戦入力!B27,row*0.000001)</f>
        <v>2.7E-2</v>
      </c>
      <c r="L25" s="342" t="str">
        <f>IFERROR(DATE(個人戦入力!S27,個人戦入力!T27,個人戦入力!U27),"")</f>
        <v/>
      </c>
      <c r="M25" s="125" t="str">
        <f t="shared" si="1"/>
        <v/>
      </c>
      <c r="N25" s="125"/>
      <c r="O25" s="125">
        <f>個人戦入力!W27</f>
        <v>0</v>
      </c>
      <c r="P25" s="125">
        <f>個人戦入力!P27</f>
        <v>0</v>
      </c>
    </row>
    <row r="26" spans="2:16" x14ac:dyDescent="0.2">
      <c r="B26" s="125" t="str">
        <f t="shared" si="0"/>
        <v/>
      </c>
      <c r="C26" s="125" t="str">
        <f>IF(B26="","",設定!$J$8)</f>
        <v/>
      </c>
      <c r="D26" s="125">
        <f>個人戦入力!I28</f>
        <v>0</v>
      </c>
      <c r="E26" s="125" t="str">
        <f>個人戦入力!D28</f>
        <v/>
      </c>
      <c r="F26" s="125" t="str">
        <f>個人戦入力!F28</f>
        <v>　</v>
      </c>
      <c r="G26" s="125">
        <f>個人戦入力!O28</f>
        <v>0</v>
      </c>
      <c r="H26" s="125">
        <f>個人戦入力!Q28</f>
        <v>0</v>
      </c>
      <c r="I26" s="125">
        <f>個人戦入力!R28</f>
        <v>0</v>
      </c>
      <c r="J26" s="125">
        <f>個人戦入力!V28</f>
        <v>0</v>
      </c>
      <c r="K26" s="125">
        <f>IFERROR(個人戦入力!B28,row*0.000001)</f>
        <v>2.8000000000000001E-2</v>
      </c>
      <c r="L26" s="342" t="str">
        <f>IFERROR(DATE(個人戦入力!S28,個人戦入力!T28,個人戦入力!U28),"")</f>
        <v/>
      </c>
      <c r="M26" s="125" t="str">
        <f t="shared" si="1"/>
        <v/>
      </c>
      <c r="N26" s="125"/>
      <c r="O26" s="125">
        <f>個人戦入力!W28</f>
        <v>0</v>
      </c>
      <c r="P26" s="125">
        <f>個人戦入力!P28</f>
        <v>0</v>
      </c>
    </row>
    <row r="27" spans="2:16" x14ac:dyDescent="0.2">
      <c r="B27" s="125" t="str">
        <f t="shared" si="0"/>
        <v/>
      </c>
      <c r="C27" s="125" t="str">
        <f>IF(B27="","",設定!$J$8)</f>
        <v/>
      </c>
      <c r="D27" s="125">
        <f>個人戦入力!I29</f>
        <v>0</v>
      </c>
      <c r="E27" s="125" t="str">
        <f>個人戦入力!D29</f>
        <v/>
      </c>
      <c r="F27" s="125" t="str">
        <f>個人戦入力!F29</f>
        <v>　</v>
      </c>
      <c r="G27" s="125">
        <f>個人戦入力!O29</f>
        <v>0</v>
      </c>
      <c r="H27" s="125">
        <f>個人戦入力!Q29</f>
        <v>0</v>
      </c>
      <c r="I27" s="125">
        <f>個人戦入力!R29</f>
        <v>0</v>
      </c>
      <c r="J27" s="125">
        <f>個人戦入力!V29</f>
        <v>0</v>
      </c>
      <c r="K27" s="125">
        <f>IFERROR(個人戦入力!B29,row*0.000001)</f>
        <v>2.9000000000000001E-2</v>
      </c>
      <c r="L27" s="342" t="str">
        <f>IFERROR(DATE(個人戦入力!S29,個人戦入力!T29,個人戦入力!U29),"")</f>
        <v/>
      </c>
      <c r="M27" s="125" t="str">
        <f t="shared" si="1"/>
        <v/>
      </c>
      <c r="N27" s="125"/>
      <c r="O27" s="125">
        <f>個人戦入力!W29</f>
        <v>0</v>
      </c>
      <c r="P27" s="125">
        <f>個人戦入力!P29</f>
        <v>0</v>
      </c>
    </row>
    <row r="28" spans="2:16" x14ac:dyDescent="0.2">
      <c r="B28" s="125" t="str">
        <f t="shared" si="0"/>
        <v/>
      </c>
      <c r="C28" s="125" t="str">
        <f>IF(B28="","",設定!$J$8)</f>
        <v/>
      </c>
      <c r="D28" s="125">
        <f>個人戦入力!I30</f>
        <v>0</v>
      </c>
      <c r="E28" s="125" t="str">
        <f>個人戦入力!D30</f>
        <v/>
      </c>
      <c r="F28" s="125" t="str">
        <f>個人戦入力!F30</f>
        <v>　</v>
      </c>
      <c r="G28" s="125">
        <f>個人戦入力!O30</f>
        <v>0</v>
      </c>
      <c r="H28" s="125">
        <f>個人戦入力!Q30</f>
        <v>0</v>
      </c>
      <c r="I28" s="125">
        <f>個人戦入力!R30</f>
        <v>0</v>
      </c>
      <c r="J28" s="125">
        <f>個人戦入力!V30</f>
        <v>0</v>
      </c>
      <c r="K28" s="125">
        <f>IFERROR(個人戦入力!B30,row*0.000001)</f>
        <v>0.03</v>
      </c>
      <c r="L28" s="342" t="str">
        <f>IFERROR(DATE(個人戦入力!S30,個人戦入力!T30,個人戦入力!U30),"")</f>
        <v/>
      </c>
      <c r="M28" s="125" t="str">
        <f t="shared" si="1"/>
        <v/>
      </c>
      <c r="N28" s="125"/>
      <c r="O28" s="125">
        <f>個人戦入力!W30</f>
        <v>0</v>
      </c>
      <c r="P28" s="125">
        <f>個人戦入力!P30</f>
        <v>0</v>
      </c>
    </row>
    <row r="29" spans="2:16" x14ac:dyDescent="0.2">
      <c r="B29" s="125" t="str">
        <f t="shared" si="0"/>
        <v/>
      </c>
      <c r="C29" s="125" t="str">
        <f>IF(B29="","",設定!$J$8)</f>
        <v/>
      </c>
      <c r="D29" s="125">
        <f>個人戦入力!I31</f>
        <v>0</v>
      </c>
      <c r="E29" s="125" t="str">
        <f>個人戦入力!D31</f>
        <v/>
      </c>
      <c r="F29" s="125" t="str">
        <f>個人戦入力!F31</f>
        <v>　</v>
      </c>
      <c r="G29" s="125">
        <f>個人戦入力!O31</f>
        <v>0</v>
      </c>
      <c r="H29" s="125">
        <f>個人戦入力!Q31</f>
        <v>0</v>
      </c>
      <c r="I29" s="125">
        <f>個人戦入力!R31</f>
        <v>0</v>
      </c>
      <c r="J29" s="125">
        <f>個人戦入力!V31</f>
        <v>0</v>
      </c>
      <c r="K29" s="125">
        <f>IFERROR(個人戦入力!B31,row*0.000001)</f>
        <v>3.1E-2</v>
      </c>
      <c r="L29" s="342" t="str">
        <f>IFERROR(DATE(個人戦入力!S31,個人戦入力!T31,個人戦入力!U31),"")</f>
        <v/>
      </c>
      <c r="M29" s="125" t="str">
        <f t="shared" si="1"/>
        <v/>
      </c>
      <c r="N29" s="125"/>
      <c r="O29" s="125">
        <f>個人戦入力!W31</f>
        <v>0</v>
      </c>
      <c r="P29" s="125">
        <f>個人戦入力!P31</f>
        <v>0</v>
      </c>
    </row>
    <row r="30" spans="2:16" x14ac:dyDescent="0.2">
      <c r="B30" s="125" t="str">
        <f t="shared" si="0"/>
        <v/>
      </c>
      <c r="C30" s="125" t="str">
        <f>IF(B30="","",設定!$J$8)</f>
        <v/>
      </c>
      <c r="D30" s="125">
        <f>個人戦入力!I32</f>
        <v>0</v>
      </c>
      <c r="E30" s="125" t="str">
        <f>個人戦入力!D32</f>
        <v/>
      </c>
      <c r="F30" s="125" t="str">
        <f>個人戦入力!F32</f>
        <v>　</v>
      </c>
      <c r="G30" s="125">
        <f>個人戦入力!O32</f>
        <v>0</v>
      </c>
      <c r="H30" s="125">
        <f>個人戦入力!Q32</f>
        <v>0</v>
      </c>
      <c r="I30" s="125">
        <f>個人戦入力!R32</f>
        <v>0</v>
      </c>
      <c r="J30" s="125">
        <f>個人戦入力!V32</f>
        <v>0</v>
      </c>
      <c r="K30" s="125">
        <f>IFERROR(個人戦入力!B32,row*0.000001)</f>
        <v>3.2000000000000001E-2</v>
      </c>
      <c r="L30" s="342" t="str">
        <f>IFERROR(DATE(個人戦入力!S32,個人戦入力!T32,個人戦入力!U32),"")</f>
        <v/>
      </c>
      <c r="M30" s="125" t="str">
        <f t="shared" si="1"/>
        <v/>
      </c>
      <c r="N30" s="125"/>
      <c r="O30" s="125">
        <f>個人戦入力!W32</f>
        <v>0</v>
      </c>
      <c r="P30" s="125">
        <f>個人戦入力!P32</f>
        <v>0</v>
      </c>
    </row>
    <row r="31" spans="2:16" x14ac:dyDescent="0.2">
      <c r="B31" s="125" t="str">
        <f t="shared" si="0"/>
        <v/>
      </c>
      <c r="C31" s="125" t="str">
        <f>IF(B31="","",設定!$J$8)</f>
        <v/>
      </c>
      <c r="D31" s="125">
        <f>個人戦入力!I33</f>
        <v>0</v>
      </c>
      <c r="E31" s="125" t="str">
        <f>個人戦入力!D33</f>
        <v/>
      </c>
      <c r="F31" s="125" t="str">
        <f>個人戦入力!F33</f>
        <v>　</v>
      </c>
      <c r="G31" s="125">
        <f>個人戦入力!O33</f>
        <v>0</v>
      </c>
      <c r="H31" s="125">
        <f>個人戦入力!Q33</f>
        <v>0</v>
      </c>
      <c r="I31" s="125">
        <f>個人戦入力!R33</f>
        <v>0</v>
      </c>
      <c r="J31" s="125">
        <f>個人戦入力!V33</f>
        <v>0</v>
      </c>
      <c r="K31" s="125">
        <f>IFERROR(個人戦入力!B33,row*0.000001)</f>
        <v>3.3000000000000002E-2</v>
      </c>
      <c r="L31" s="342" t="str">
        <f>IFERROR(DATE(個人戦入力!S33,個人戦入力!T33,個人戦入力!U33),"")</f>
        <v/>
      </c>
      <c r="M31" s="125" t="str">
        <f t="shared" si="1"/>
        <v/>
      </c>
      <c r="N31" s="125"/>
      <c r="O31" s="125">
        <f>個人戦入力!W33</f>
        <v>0</v>
      </c>
      <c r="P31" s="125">
        <f>個人戦入力!P33</f>
        <v>0</v>
      </c>
    </row>
    <row r="32" spans="2:16" x14ac:dyDescent="0.2">
      <c r="B32" s="125" t="str">
        <f t="shared" si="0"/>
        <v/>
      </c>
      <c r="C32" s="125" t="str">
        <f>IF(B32="","",設定!$J$8)</f>
        <v/>
      </c>
      <c r="D32" s="125">
        <f>個人戦入力!I34</f>
        <v>0</v>
      </c>
      <c r="E32" s="125" t="str">
        <f>個人戦入力!D34</f>
        <v/>
      </c>
      <c r="F32" s="125" t="str">
        <f>個人戦入力!F34</f>
        <v>　</v>
      </c>
      <c r="G32" s="125">
        <f>個人戦入力!O34</f>
        <v>0</v>
      </c>
      <c r="H32" s="125">
        <f>個人戦入力!Q34</f>
        <v>0</v>
      </c>
      <c r="I32" s="125">
        <f>個人戦入力!R34</f>
        <v>0</v>
      </c>
      <c r="J32" s="125">
        <f>個人戦入力!V34</f>
        <v>0</v>
      </c>
      <c r="K32" s="125">
        <f>IFERROR(個人戦入力!B34,row*0.000001)</f>
        <v>3.4000000000000002E-2</v>
      </c>
      <c r="L32" s="342" t="str">
        <f>IFERROR(DATE(個人戦入力!S34,個人戦入力!T34,個人戦入力!U34),"")</f>
        <v/>
      </c>
      <c r="M32" s="125" t="str">
        <f t="shared" si="1"/>
        <v/>
      </c>
      <c r="N32" s="125"/>
      <c r="O32" s="125">
        <f>個人戦入力!W34</f>
        <v>0</v>
      </c>
      <c r="P32" s="125">
        <f>個人戦入力!P34</f>
        <v>0</v>
      </c>
    </row>
    <row r="33" spans="2:16" x14ac:dyDescent="0.2">
      <c r="B33" s="125" t="str">
        <f t="shared" si="0"/>
        <v/>
      </c>
      <c r="C33" s="125" t="str">
        <f>IF(B33="","",設定!$J$8)</f>
        <v/>
      </c>
      <c r="D33" s="125">
        <f>個人戦入力!I35</f>
        <v>0</v>
      </c>
      <c r="E33" s="125" t="str">
        <f>個人戦入力!D35</f>
        <v/>
      </c>
      <c r="F33" s="125" t="str">
        <f>個人戦入力!F35</f>
        <v>　</v>
      </c>
      <c r="G33" s="125">
        <f>個人戦入力!O35</f>
        <v>0</v>
      </c>
      <c r="H33" s="125">
        <f>個人戦入力!Q35</f>
        <v>0</v>
      </c>
      <c r="I33" s="125">
        <f>個人戦入力!R35</f>
        <v>0</v>
      </c>
      <c r="J33" s="125">
        <f>個人戦入力!V35</f>
        <v>0</v>
      </c>
      <c r="K33" s="125">
        <f>IFERROR(個人戦入力!B35,row*0.000001)</f>
        <v>3.5000000000000003E-2</v>
      </c>
      <c r="L33" s="342" t="str">
        <f>IFERROR(DATE(個人戦入力!S35,個人戦入力!T35,個人戦入力!U35),"")</f>
        <v/>
      </c>
      <c r="M33" s="125" t="str">
        <f t="shared" si="1"/>
        <v/>
      </c>
      <c r="N33" s="125"/>
      <c r="O33" s="125">
        <f>個人戦入力!W35</f>
        <v>0</v>
      </c>
      <c r="P33" s="125">
        <f>個人戦入力!P35</f>
        <v>0</v>
      </c>
    </row>
    <row r="34" spans="2:16" x14ac:dyDescent="0.2">
      <c r="B34" s="125" t="str">
        <f t="shared" si="0"/>
        <v/>
      </c>
      <c r="C34" s="125" t="str">
        <f>IF(B34="","",設定!$J$8)</f>
        <v/>
      </c>
      <c r="D34" s="125">
        <f>個人戦入力!I36</f>
        <v>0</v>
      </c>
      <c r="E34" s="125" t="str">
        <f>個人戦入力!D36</f>
        <v/>
      </c>
      <c r="F34" s="125" t="str">
        <f>個人戦入力!F36</f>
        <v>　</v>
      </c>
      <c r="G34" s="125">
        <f>個人戦入力!O36</f>
        <v>0</v>
      </c>
      <c r="H34" s="125">
        <f>個人戦入力!Q36</f>
        <v>0</v>
      </c>
      <c r="I34" s="125">
        <f>個人戦入力!R36</f>
        <v>0</v>
      </c>
      <c r="J34" s="125">
        <f>個人戦入力!V36</f>
        <v>0</v>
      </c>
      <c r="K34" s="125">
        <f>IFERROR(個人戦入力!B36,row*0.000001)</f>
        <v>3.6000000000000004E-2</v>
      </c>
      <c r="L34" s="342" t="str">
        <f>IFERROR(DATE(個人戦入力!S36,個人戦入力!T36,個人戦入力!U36),"")</f>
        <v/>
      </c>
      <c r="M34" s="125" t="str">
        <f t="shared" si="1"/>
        <v/>
      </c>
      <c r="N34" s="125"/>
      <c r="O34" s="125">
        <f>個人戦入力!W36</f>
        <v>0</v>
      </c>
      <c r="P34" s="125">
        <f>個人戦入力!P36</f>
        <v>0</v>
      </c>
    </row>
    <row r="35" spans="2:16" x14ac:dyDescent="0.2">
      <c r="B35" s="125" t="str">
        <f t="shared" si="0"/>
        <v/>
      </c>
      <c r="C35" s="125" t="str">
        <f>IF(B35="","",設定!$J$8)</f>
        <v/>
      </c>
      <c r="D35" s="125">
        <f>個人戦入力!I37</f>
        <v>0</v>
      </c>
      <c r="E35" s="125" t="str">
        <f>個人戦入力!D37</f>
        <v/>
      </c>
      <c r="F35" s="125" t="str">
        <f>個人戦入力!F37</f>
        <v>　</v>
      </c>
      <c r="G35" s="125">
        <f>個人戦入力!O37</f>
        <v>0</v>
      </c>
      <c r="H35" s="125">
        <f>個人戦入力!Q37</f>
        <v>0</v>
      </c>
      <c r="I35" s="125">
        <f>個人戦入力!R37</f>
        <v>0</v>
      </c>
      <c r="J35" s="125">
        <f>個人戦入力!V37</f>
        <v>0</v>
      </c>
      <c r="K35" s="125">
        <f>IFERROR(個人戦入力!B37,row*0.000001)</f>
        <v>3.6999999999999998E-2</v>
      </c>
      <c r="L35" s="342" t="str">
        <f>IFERROR(DATE(個人戦入力!S37,個人戦入力!T37,個人戦入力!U37),"")</f>
        <v/>
      </c>
      <c r="M35" s="125" t="str">
        <f t="shared" si="1"/>
        <v/>
      </c>
      <c r="N35" s="125"/>
      <c r="O35" s="125">
        <f>個人戦入力!W37</f>
        <v>0</v>
      </c>
      <c r="P35" s="125">
        <f>個人戦入力!P37</f>
        <v>0</v>
      </c>
    </row>
    <row r="36" spans="2:16" x14ac:dyDescent="0.2">
      <c r="B36" s="125" t="str">
        <f t="shared" si="0"/>
        <v/>
      </c>
      <c r="C36" s="125" t="str">
        <f>IF(B36="","",設定!$J$8)</f>
        <v/>
      </c>
      <c r="D36" s="125">
        <f>個人戦入力!I38</f>
        <v>0</v>
      </c>
      <c r="E36" s="125" t="str">
        <f>個人戦入力!D38</f>
        <v/>
      </c>
      <c r="F36" s="125" t="str">
        <f>個人戦入力!F38</f>
        <v>　</v>
      </c>
      <c r="G36" s="125">
        <f>個人戦入力!O38</f>
        <v>0</v>
      </c>
      <c r="H36" s="125">
        <f>個人戦入力!Q38</f>
        <v>0</v>
      </c>
      <c r="I36" s="125">
        <f>個人戦入力!R38</f>
        <v>0</v>
      </c>
      <c r="J36" s="125">
        <f>個人戦入力!V38</f>
        <v>0</v>
      </c>
      <c r="K36" s="125">
        <f>IFERROR(個人戦入力!B38,row*0.000001)</f>
        <v>3.7999999999999999E-2</v>
      </c>
      <c r="L36" s="342" t="str">
        <f>IFERROR(DATE(個人戦入力!S38,個人戦入力!T38,個人戦入力!U38),"")</f>
        <v/>
      </c>
      <c r="M36" s="125" t="str">
        <f t="shared" si="1"/>
        <v/>
      </c>
      <c r="N36" s="125"/>
      <c r="O36" s="125">
        <f>個人戦入力!W38</f>
        <v>0</v>
      </c>
      <c r="P36" s="125">
        <f>個人戦入力!P38</f>
        <v>0</v>
      </c>
    </row>
    <row r="37" spans="2:16" x14ac:dyDescent="0.2">
      <c r="B37" s="125" t="str">
        <f t="shared" si="0"/>
        <v/>
      </c>
      <c r="C37" s="125" t="str">
        <f>IF(B37="","",設定!$J$8)</f>
        <v/>
      </c>
      <c r="D37" s="125">
        <f>個人戦入力!I39</f>
        <v>0</v>
      </c>
      <c r="E37" s="125" t="str">
        <f>個人戦入力!D39</f>
        <v/>
      </c>
      <c r="F37" s="125" t="str">
        <f>個人戦入力!F39</f>
        <v>　</v>
      </c>
      <c r="G37" s="125">
        <f>個人戦入力!O39</f>
        <v>0</v>
      </c>
      <c r="H37" s="125">
        <f>個人戦入力!Q39</f>
        <v>0</v>
      </c>
      <c r="I37" s="125">
        <f>個人戦入力!R39</f>
        <v>0</v>
      </c>
      <c r="J37" s="125">
        <f>個人戦入力!V39</f>
        <v>0</v>
      </c>
      <c r="K37" s="125">
        <f>IFERROR(個人戦入力!B39,row*0.000001)</f>
        <v>3.9E-2</v>
      </c>
      <c r="L37" s="342" t="str">
        <f>IFERROR(DATE(個人戦入力!S39,個人戦入力!T39,個人戦入力!U39),"")</f>
        <v/>
      </c>
      <c r="M37" s="125" t="str">
        <f t="shared" si="1"/>
        <v/>
      </c>
      <c r="N37" s="125"/>
      <c r="O37" s="125">
        <f>個人戦入力!W39</f>
        <v>0</v>
      </c>
      <c r="P37" s="125">
        <f>個人戦入力!P39</f>
        <v>0</v>
      </c>
    </row>
    <row r="38" spans="2:16" x14ac:dyDescent="0.2">
      <c r="B38" s="125" t="str">
        <f t="shared" si="0"/>
        <v/>
      </c>
      <c r="C38" s="125" t="str">
        <f>IF(B38="","",設定!$J$8)</f>
        <v/>
      </c>
      <c r="D38" s="125">
        <f>個人戦入力!I40</f>
        <v>0</v>
      </c>
      <c r="E38" s="125" t="str">
        <f>個人戦入力!D40</f>
        <v/>
      </c>
      <c r="F38" s="125" t="str">
        <f>個人戦入力!F40</f>
        <v>　</v>
      </c>
      <c r="G38" s="125">
        <f>個人戦入力!O40</f>
        <v>0</v>
      </c>
      <c r="H38" s="125">
        <f>個人戦入力!Q40</f>
        <v>0</v>
      </c>
      <c r="I38" s="125">
        <f>個人戦入力!R40</f>
        <v>0</v>
      </c>
      <c r="J38" s="125">
        <f>個人戦入力!V40</f>
        <v>0</v>
      </c>
      <c r="K38" s="125">
        <f>IFERROR(個人戦入力!B40,row*0.000001)</f>
        <v>0.04</v>
      </c>
      <c r="L38" s="342" t="str">
        <f>IFERROR(DATE(個人戦入力!S40,個人戦入力!T40,個人戦入力!U40),"")</f>
        <v/>
      </c>
      <c r="M38" s="125" t="str">
        <f t="shared" si="1"/>
        <v/>
      </c>
      <c r="N38" s="125"/>
      <c r="O38" s="125">
        <f>個人戦入力!W40</f>
        <v>0</v>
      </c>
      <c r="P38" s="125">
        <f>個人戦入力!P40</f>
        <v>0</v>
      </c>
    </row>
    <row r="39" spans="2:16" x14ac:dyDescent="0.2">
      <c r="B39" s="125" t="str">
        <f t="shared" si="0"/>
        <v/>
      </c>
      <c r="C39" s="125" t="str">
        <f>IF(B39="","",設定!$J$8)</f>
        <v/>
      </c>
      <c r="D39" s="125">
        <f>個人戦入力!I41</f>
        <v>0</v>
      </c>
      <c r="E39" s="125" t="str">
        <f>個人戦入力!D41</f>
        <v/>
      </c>
      <c r="F39" s="125" t="str">
        <f>個人戦入力!F41</f>
        <v>　</v>
      </c>
      <c r="G39" s="125">
        <f>個人戦入力!O41</f>
        <v>0</v>
      </c>
      <c r="H39" s="125">
        <f>個人戦入力!Q41</f>
        <v>0</v>
      </c>
      <c r="I39" s="125">
        <f>個人戦入力!R41</f>
        <v>0</v>
      </c>
      <c r="J39" s="125">
        <f>個人戦入力!V41</f>
        <v>0</v>
      </c>
      <c r="K39" s="125">
        <f>IFERROR(個人戦入力!B41,row*0.000001)</f>
        <v>4.1000000000000002E-2</v>
      </c>
      <c r="L39" s="342" t="str">
        <f>IFERROR(DATE(個人戦入力!S41,個人戦入力!T41,個人戦入力!U41),"")</f>
        <v/>
      </c>
      <c r="M39" s="125" t="str">
        <f t="shared" si="1"/>
        <v/>
      </c>
      <c r="N39" s="125"/>
      <c r="O39" s="125">
        <f>個人戦入力!W41</f>
        <v>0</v>
      </c>
      <c r="P39" s="125">
        <f>個人戦入力!P41</f>
        <v>0</v>
      </c>
    </row>
    <row r="40" spans="2:16" x14ac:dyDescent="0.2">
      <c r="B40" s="125" t="str">
        <f t="shared" si="0"/>
        <v/>
      </c>
      <c r="C40" s="125" t="str">
        <f>IF(B40="","",設定!$J$8)</f>
        <v/>
      </c>
      <c r="D40" s="125">
        <f>個人戦入力!I42</f>
        <v>0</v>
      </c>
      <c r="E40" s="125" t="str">
        <f>個人戦入力!D42</f>
        <v/>
      </c>
      <c r="F40" s="125" t="str">
        <f>個人戦入力!F42</f>
        <v>　</v>
      </c>
      <c r="G40" s="125">
        <f>個人戦入力!O42</f>
        <v>0</v>
      </c>
      <c r="H40" s="125">
        <f>個人戦入力!Q42</f>
        <v>0</v>
      </c>
      <c r="I40" s="125">
        <f>個人戦入力!R42</f>
        <v>0</v>
      </c>
      <c r="J40" s="125">
        <f>個人戦入力!V42</f>
        <v>0</v>
      </c>
      <c r="K40" s="125">
        <f>IFERROR(個人戦入力!B42,row*0.000001)</f>
        <v>4.2000000000000003E-2</v>
      </c>
      <c r="L40" s="342" t="str">
        <f>IFERROR(DATE(個人戦入力!S42,個人戦入力!T42,個人戦入力!U42),"")</f>
        <v/>
      </c>
      <c r="M40" s="125" t="str">
        <f t="shared" si="1"/>
        <v/>
      </c>
      <c r="N40" s="125"/>
      <c r="O40" s="125">
        <f>個人戦入力!W42</f>
        <v>0</v>
      </c>
      <c r="P40" s="125">
        <f>個人戦入力!P42</f>
        <v>0</v>
      </c>
    </row>
    <row r="41" spans="2:16" x14ac:dyDescent="0.2">
      <c r="B41" s="125" t="str">
        <f t="shared" si="0"/>
        <v/>
      </c>
      <c r="C41" s="125" t="str">
        <f>IF(B41="","",設定!$J$8)</f>
        <v/>
      </c>
      <c r="D41" s="125">
        <f>個人戦入力!I43</f>
        <v>0</v>
      </c>
      <c r="E41" s="125" t="str">
        <f>個人戦入力!D43</f>
        <v/>
      </c>
      <c r="F41" s="125" t="str">
        <f>個人戦入力!F43</f>
        <v>　</v>
      </c>
      <c r="G41" s="125">
        <f>個人戦入力!O43</f>
        <v>0</v>
      </c>
      <c r="H41" s="125">
        <f>個人戦入力!Q43</f>
        <v>0</v>
      </c>
      <c r="I41" s="125">
        <f>個人戦入力!R43</f>
        <v>0</v>
      </c>
      <c r="J41" s="125">
        <f>個人戦入力!V43</f>
        <v>0</v>
      </c>
      <c r="K41" s="125">
        <f>IFERROR(個人戦入力!B43,row*0.000001)</f>
        <v>4.3000000000000003E-2</v>
      </c>
      <c r="L41" s="342" t="str">
        <f>IFERROR(DATE(個人戦入力!S43,個人戦入力!T43,個人戦入力!U43),"")</f>
        <v/>
      </c>
      <c r="M41" s="125" t="str">
        <f t="shared" si="1"/>
        <v/>
      </c>
      <c r="N41" s="125"/>
      <c r="O41" s="125">
        <f>個人戦入力!W43</f>
        <v>0</v>
      </c>
      <c r="P41" s="125">
        <f>個人戦入力!P43</f>
        <v>0</v>
      </c>
    </row>
    <row r="42" spans="2:16" x14ac:dyDescent="0.2">
      <c r="B42" s="125" t="str">
        <f t="shared" si="0"/>
        <v/>
      </c>
      <c r="C42" s="125" t="str">
        <f>IF(B42="","",設定!$J$8)</f>
        <v/>
      </c>
      <c r="D42" s="125">
        <f>個人戦入力!I44</f>
        <v>0</v>
      </c>
      <c r="E42" s="125" t="str">
        <f>個人戦入力!D44</f>
        <v/>
      </c>
      <c r="F42" s="125" t="str">
        <f>個人戦入力!F44</f>
        <v>　</v>
      </c>
      <c r="G42" s="125">
        <f>個人戦入力!O44</f>
        <v>0</v>
      </c>
      <c r="H42" s="125">
        <f>個人戦入力!Q44</f>
        <v>0</v>
      </c>
      <c r="I42" s="125">
        <f>個人戦入力!R44</f>
        <v>0</v>
      </c>
      <c r="J42" s="125">
        <f>個人戦入力!V44</f>
        <v>0</v>
      </c>
      <c r="K42" s="125">
        <f>IFERROR(個人戦入力!B44,row*0.000001)</f>
        <v>4.3999999999999997E-2</v>
      </c>
      <c r="L42" s="342" t="str">
        <f>IFERROR(DATE(個人戦入力!S44,個人戦入力!T44,個人戦入力!U44),"")</f>
        <v/>
      </c>
      <c r="M42" s="125" t="str">
        <f t="shared" si="1"/>
        <v/>
      </c>
      <c r="N42" s="125"/>
      <c r="O42" s="125">
        <f>個人戦入力!W44</f>
        <v>0</v>
      </c>
      <c r="P42" s="125">
        <f>個人戦入力!P44</f>
        <v>0</v>
      </c>
    </row>
    <row r="43" spans="2:16" x14ac:dyDescent="0.2">
      <c r="B43" s="125" t="str">
        <f t="shared" si="0"/>
        <v/>
      </c>
      <c r="C43" s="125" t="str">
        <f>IF(B43="","",設定!$J$8)</f>
        <v/>
      </c>
      <c r="D43" s="125">
        <f>個人戦入力!I45</f>
        <v>0</v>
      </c>
      <c r="E43" s="125" t="str">
        <f>個人戦入力!D45</f>
        <v/>
      </c>
      <c r="F43" s="125" t="str">
        <f>個人戦入力!F45</f>
        <v>　</v>
      </c>
      <c r="G43" s="125">
        <f>個人戦入力!O45</f>
        <v>0</v>
      </c>
      <c r="H43" s="125">
        <f>個人戦入力!Q45</f>
        <v>0</v>
      </c>
      <c r="I43" s="125">
        <f>個人戦入力!R45</f>
        <v>0</v>
      </c>
      <c r="J43" s="125">
        <f>個人戦入力!V45</f>
        <v>0</v>
      </c>
      <c r="K43" s="125">
        <f>IFERROR(個人戦入力!B45,row*0.000001)</f>
        <v>4.4999999999999998E-2</v>
      </c>
      <c r="L43" s="342" t="str">
        <f>IFERROR(DATE(個人戦入力!S45,個人戦入力!T45,個人戦入力!U45),"")</f>
        <v/>
      </c>
      <c r="M43" s="125" t="str">
        <f t="shared" si="1"/>
        <v/>
      </c>
      <c r="N43" s="125"/>
      <c r="O43" s="125">
        <f>個人戦入力!W45</f>
        <v>0</v>
      </c>
      <c r="P43" s="125">
        <f>個人戦入力!P45</f>
        <v>0</v>
      </c>
    </row>
    <row r="44" spans="2:16" x14ac:dyDescent="0.2">
      <c r="B44" s="125" t="str">
        <f t="shared" si="0"/>
        <v/>
      </c>
      <c r="C44" s="125" t="str">
        <f>IF(B44="","",設定!$J$8)</f>
        <v/>
      </c>
      <c r="D44" s="125">
        <f>個人戦入力!I46</f>
        <v>0</v>
      </c>
      <c r="E44" s="125" t="str">
        <f>個人戦入力!D46</f>
        <v/>
      </c>
      <c r="F44" s="125" t="str">
        <f>個人戦入力!F46</f>
        <v>　</v>
      </c>
      <c r="G44" s="125">
        <f>個人戦入力!O46</f>
        <v>0</v>
      </c>
      <c r="H44" s="125">
        <f>個人戦入力!Q46</f>
        <v>0</v>
      </c>
      <c r="I44" s="125">
        <f>個人戦入力!R46</f>
        <v>0</v>
      </c>
      <c r="J44" s="125">
        <f>個人戦入力!V46</f>
        <v>0</v>
      </c>
      <c r="K44" s="125">
        <f>IFERROR(個人戦入力!B46,row*0.000001)</f>
        <v>4.5999999999999999E-2</v>
      </c>
      <c r="L44" s="342" t="str">
        <f>IFERROR(DATE(個人戦入力!S46,個人戦入力!T46,個人戦入力!U46),"")</f>
        <v/>
      </c>
      <c r="M44" s="125" t="str">
        <f t="shared" si="1"/>
        <v/>
      </c>
      <c r="N44" s="125"/>
      <c r="O44" s="125">
        <f>個人戦入力!W46</f>
        <v>0</v>
      </c>
      <c r="P44" s="125">
        <f>個人戦入力!P46</f>
        <v>0</v>
      </c>
    </row>
    <row r="45" spans="2:16" x14ac:dyDescent="0.2">
      <c r="B45" s="125" t="str">
        <f t="shared" si="0"/>
        <v/>
      </c>
      <c r="C45" s="125" t="str">
        <f>IF(B45="","",設定!$J$8)</f>
        <v/>
      </c>
      <c r="D45" s="125">
        <f>個人戦入力!I47</f>
        <v>0</v>
      </c>
      <c r="E45" s="125" t="str">
        <f>個人戦入力!D47</f>
        <v/>
      </c>
      <c r="F45" s="125" t="str">
        <f>個人戦入力!F47</f>
        <v>　</v>
      </c>
      <c r="G45" s="125">
        <f>個人戦入力!O47</f>
        <v>0</v>
      </c>
      <c r="H45" s="125">
        <f>個人戦入力!Q47</f>
        <v>0</v>
      </c>
      <c r="I45" s="125">
        <f>個人戦入力!R47</f>
        <v>0</v>
      </c>
      <c r="J45" s="125">
        <f>個人戦入力!V47</f>
        <v>0</v>
      </c>
      <c r="K45" s="125">
        <f>IFERROR(個人戦入力!B47,row*0.000001)</f>
        <v>4.7E-2</v>
      </c>
      <c r="L45" s="342" t="str">
        <f>IFERROR(DATE(個人戦入力!S47,個人戦入力!T47,個人戦入力!U47),"")</f>
        <v/>
      </c>
      <c r="M45" s="125" t="str">
        <f t="shared" si="1"/>
        <v/>
      </c>
      <c r="N45" s="125"/>
      <c r="O45" s="125">
        <f>個人戦入力!W47</f>
        <v>0</v>
      </c>
      <c r="P45" s="125">
        <f>個人戦入力!P47</f>
        <v>0</v>
      </c>
    </row>
    <row r="46" spans="2:16" x14ac:dyDescent="0.2">
      <c r="B46" s="125" t="str">
        <f t="shared" si="0"/>
        <v/>
      </c>
      <c r="C46" s="125" t="str">
        <f>IF(B46="","",設定!$J$8)</f>
        <v/>
      </c>
      <c r="D46" s="125">
        <f>個人戦入力!I48</f>
        <v>0</v>
      </c>
      <c r="E46" s="125" t="str">
        <f>個人戦入力!D48</f>
        <v/>
      </c>
      <c r="F46" s="125" t="str">
        <f>個人戦入力!F48</f>
        <v>　</v>
      </c>
      <c r="G46" s="125">
        <f>個人戦入力!O48</f>
        <v>0</v>
      </c>
      <c r="H46" s="125">
        <f>個人戦入力!Q48</f>
        <v>0</v>
      </c>
      <c r="I46" s="125">
        <f>個人戦入力!R48</f>
        <v>0</v>
      </c>
      <c r="J46" s="125">
        <f>個人戦入力!V48</f>
        <v>0</v>
      </c>
      <c r="K46" s="125">
        <f>IFERROR(個人戦入力!B48,row*0.000001)</f>
        <v>4.8000000000000001E-2</v>
      </c>
      <c r="L46" s="342" t="str">
        <f>IFERROR(DATE(個人戦入力!S48,個人戦入力!T48,個人戦入力!U48),"")</f>
        <v/>
      </c>
      <c r="M46" s="125" t="str">
        <f t="shared" si="1"/>
        <v/>
      </c>
      <c r="N46" s="125"/>
      <c r="O46" s="125">
        <f>個人戦入力!W48</f>
        <v>0</v>
      </c>
      <c r="P46" s="125">
        <f>個人戦入力!P48</f>
        <v>0</v>
      </c>
    </row>
    <row r="47" spans="2:16" x14ac:dyDescent="0.2">
      <c r="B47" s="125" t="str">
        <f t="shared" si="0"/>
        <v/>
      </c>
      <c r="C47" s="125" t="str">
        <f>IF(B47="","",設定!$J$8)</f>
        <v/>
      </c>
      <c r="D47" s="125">
        <f>個人戦入力!I49</f>
        <v>0</v>
      </c>
      <c r="E47" s="125" t="str">
        <f>個人戦入力!D49</f>
        <v/>
      </c>
      <c r="F47" s="125" t="str">
        <f>個人戦入力!F49</f>
        <v>　</v>
      </c>
      <c r="G47" s="125">
        <f>個人戦入力!O49</f>
        <v>0</v>
      </c>
      <c r="H47" s="125">
        <f>個人戦入力!Q49</f>
        <v>0</v>
      </c>
      <c r="I47" s="125">
        <f>個人戦入力!R49</f>
        <v>0</v>
      </c>
      <c r="J47" s="125">
        <f>個人戦入力!V49</f>
        <v>0</v>
      </c>
      <c r="K47" s="125">
        <f>IFERROR(個人戦入力!B49,row*0.000001)</f>
        <v>4.9000000000000002E-2</v>
      </c>
      <c r="L47" s="342" t="str">
        <f>IFERROR(DATE(個人戦入力!S49,個人戦入力!T49,個人戦入力!U49),"")</f>
        <v/>
      </c>
      <c r="M47" s="125" t="str">
        <f t="shared" si="1"/>
        <v/>
      </c>
      <c r="N47" s="125"/>
      <c r="O47" s="125">
        <f>個人戦入力!W49</f>
        <v>0</v>
      </c>
      <c r="P47" s="125">
        <f>個人戦入力!P49</f>
        <v>0</v>
      </c>
    </row>
    <row r="48" spans="2:16" x14ac:dyDescent="0.2">
      <c r="B48" s="125" t="str">
        <f t="shared" si="0"/>
        <v/>
      </c>
      <c r="C48" s="125" t="str">
        <f>IF(B48="","",設定!$J$8)</f>
        <v/>
      </c>
      <c r="D48" s="125">
        <f>個人戦入力!I50</f>
        <v>0</v>
      </c>
      <c r="E48" s="125" t="str">
        <f>個人戦入力!D50</f>
        <v/>
      </c>
      <c r="F48" s="125" t="str">
        <f>個人戦入力!F50</f>
        <v>　</v>
      </c>
      <c r="G48" s="125">
        <f>個人戦入力!O50</f>
        <v>0</v>
      </c>
      <c r="H48" s="125">
        <f>個人戦入力!Q50</f>
        <v>0</v>
      </c>
      <c r="I48" s="125">
        <f>個人戦入力!R50</f>
        <v>0</v>
      </c>
      <c r="J48" s="125">
        <f>個人戦入力!V50</f>
        <v>0</v>
      </c>
      <c r="K48" s="125">
        <f>IFERROR(個人戦入力!B50,row*0.000001)</f>
        <v>0.05</v>
      </c>
      <c r="L48" s="342" t="str">
        <f>IFERROR(DATE(個人戦入力!S50,個人戦入力!T50,個人戦入力!U50),"")</f>
        <v/>
      </c>
      <c r="M48" s="125" t="str">
        <f t="shared" si="1"/>
        <v/>
      </c>
      <c r="N48" s="125"/>
      <c r="O48" s="125">
        <f>個人戦入力!W50</f>
        <v>0</v>
      </c>
      <c r="P48" s="125">
        <f>個人戦入力!P50</f>
        <v>0</v>
      </c>
    </row>
    <row r="49" spans="2:16" x14ac:dyDescent="0.2">
      <c r="B49" s="125" t="str">
        <f t="shared" si="0"/>
        <v/>
      </c>
      <c r="C49" s="125" t="str">
        <f>IF(B49="","",設定!$J$8)</f>
        <v/>
      </c>
      <c r="D49" s="125">
        <f>個人戦入力!I51</f>
        <v>0</v>
      </c>
      <c r="E49" s="125" t="str">
        <f>個人戦入力!D51</f>
        <v/>
      </c>
      <c r="F49" s="125" t="str">
        <f>個人戦入力!F51</f>
        <v>　</v>
      </c>
      <c r="G49" s="125">
        <f>個人戦入力!O51</f>
        <v>0</v>
      </c>
      <c r="H49" s="125">
        <f>個人戦入力!Q51</f>
        <v>0</v>
      </c>
      <c r="I49" s="125">
        <f>個人戦入力!R51</f>
        <v>0</v>
      </c>
      <c r="J49" s="125">
        <f>個人戦入力!V51</f>
        <v>0</v>
      </c>
      <c r="K49" s="125">
        <f>IFERROR(個人戦入力!B51,row*0.000001)</f>
        <v>5.1000000000000004E-2</v>
      </c>
      <c r="L49" s="342" t="str">
        <f>IFERROR(DATE(個人戦入力!S51,個人戦入力!T51,個人戦入力!U51),"")</f>
        <v/>
      </c>
      <c r="M49" s="125" t="str">
        <f t="shared" si="1"/>
        <v/>
      </c>
      <c r="N49" s="125"/>
      <c r="O49" s="125">
        <f>個人戦入力!W51</f>
        <v>0</v>
      </c>
      <c r="P49" s="125">
        <f>個人戦入力!P51</f>
        <v>0</v>
      </c>
    </row>
    <row r="50" spans="2:16" x14ac:dyDescent="0.2">
      <c r="B50" s="125" t="str">
        <f t="shared" si="0"/>
        <v/>
      </c>
      <c r="C50" s="125" t="str">
        <f>IF(B50="","",設定!$J$8)</f>
        <v/>
      </c>
      <c r="D50" s="125">
        <f>個人戦入力!I52</f>
        <v>0</v>
      </c>
      <c r="E50" s="125" t="str">
        <f>個人戦入力!D52</f>
        <v/>
      </c>
      <c r="F50" s="125" t="str">
        <f>個人戦入力!F52</f>
        <v>　</v>
      </c>
      <c r="G50" s="125">
        <f>個人戦入力!O52</f>
        <v>0</v>
      </c>
      <c r="H50" s="125">
        <f>個人戦入力!Q52</f>
        <v>0</v>
      </c>
      <c r="I50" s="125">
        <f>個人戦入力!R52</f>
        <v>0</v>
      </c>
      <c r="J50" s="125">
        <f>個人戦入力!V52</f>
        <v>0</v>
      </c>
      <c r="K50" s="125">
        <f>IFERROR(個人戦入力!B52,row*0.000001)</f>
        <v>5.2000000000000005E-2</v>
      </c>
      <c r="L50" s="342" t="str">
        <f>IFERROR(DATE(個人戦入力!S52,個人戦入力!T52,個人戦入力!U52),"")</f>
        <v/>
      </c>
      <c r="M50" s="125" t="str">
        <f t="shared" si="1"/>
        <v/>
      </c>
      <c r="N50" s="125"/>
      <c r="O50" s="125">
        <f>個人戦入力!W52</f>
        <v>0</v>
      </c>
      <c r="P50" s="125">
        <f>個人戦入力!P52</f>
        <v>0</v>
      </c>
    </row>
    <row r="51" spans="2:16" x14ac:dyDescent="0.2">
      <c r="B51" s="125" t="str">
        <f t="shared" si="0"/>
        <v/>
      </c>
      <c r="C51" s="125" t="str">
        <f>IF(B51="","",設定!$J$8)</f>
        <v/>
      </c>
      <c r="D51" s="125">
        <f>個人戦入力!I53</f>
        <v>0</v>
      </c>
      <c r="E51" s="125" t="str">
        <f>個人戦入力!D53</f>
        <v/>
      </c>
      <c r="F51" s="125" t="str">
        <f>個人戦入力!F53</f>
        <v>　</v>
      </c>
      <c r="G51" s="125">
        <f>個人戦入力!O53</f>
        <v>0</v>
      </c>
      <c r="H51" s="125">
        <f>個人戦入力!Q53</f>
        <v>0</v>
      </c>
      <c r="I51" s="125">
        <f>個人戦入力!R53</f>
        <v>0</v>
      </c>
      <c r="J51" s="125">
        <f>個人戦入力!V53</f>
        <v>0</v>
      </c>
      <c r="K51" s="125">
        <f>IFERROR(個人戦入力!B53,row*0.000001)</f>
        <v>5.2999999999999999E-2</v>
      </c>
      <c r="L51" s="342" t="str">
        <f>IFERROR(DATE(個人戦入力!S53,個人戦入力!T53,個人戦入力!U53),"")</f>
        <v/>
      </c>
      <c r="M51" s="125" t="str">
        <f t="shared" si="1"/>
        <v/>
      </c>
      <c r="N51" s="125"/>
      <c r="O51" s="125">
        <f>個人戦入力!W53</f>
        <v>0</v>
      </c>
      <c r="P51" s="125">
        <f>個人戦入力!P53</f>
        <v>0</v>
      </c>
    </row>
    <row r="52" spans="2:16" x14ac:dyDescent="0.2">
      <c r="B52" s="125" t="str">
        <f t="shared" si="0"/>
        <v/>
      </c>
      <c r="C52" s="125" t="str">
        <f>IF(B52="","",設定!$J$8)</f>
        <v/>
      </c>
      <c r="D52" s="125">
        <f>個人戦入力!I54</f>
        <v>0</v>
      </c>
      <c r="E52" s="125" t="str">
        <f>個人戦入力!D54</f>
        <v/>
      </c>
      <c r="F52" s="125" t="str">
        <f>個人戦入力!F54</f>
        <v>　</v>
      </c>
      <c r="G52" s="125">
        <f>個人戦入力!O54</f>
        <v>0</v>
      </c>
      <c r="H52" s="125">
        <f>個人戦入力!Q54</f>
        <v>0</v>
      </c>
      <c r="I52" s="125">
        <f>個人戦入力!R54</f>
        <v>0</v>
      </c>
      <c r="J52" s="125">
        <f>個人戦入力!V54</f>
        <v>0</v>
      </c>
      <c r="K52" s="125">
        <f>IFERROR(個人戦入力!B54,row*0.000001)</f>
        <v>5.3999999999999999E-2</v>
      </c>
      <c r="L52" s="342" t="str">
        <f>IFERROR(DATE(個人戦入力!S54,個人戦入力!T54,個人戦入力!U54),"")</f>
        <v/>
      </c>
      <c r="M52" s="125" t="str">
        <f t="shared" si="1"/>
        <v/>
      </c>
      <c r="N52" s="125"/>
      <c r="O52" s="125">
        <f>個人戦入力!W54</f>
        <v>0</v>
      </c>
      <c r="P52" s="125">
        <f>個人戦入力!P54</f>
        <v>0</v>
      </c>
    </row>
    <row r="53" spans="2:16" x14ac:dyDescent="0.2">
      <c r="B53" s="125" t="str">
        <f t="shared" si="0"/>
        <v/>
      </c>
      <c r="C53" s="125" t="str">
        <f>IF(B53="","",設定!$J$8)</f>
        <v/>
      </c>
      <c r="D53" s="125">
        <f>個人戦入力!I55</f>
        <v>0</v>
      </c>
      <c r="E53" s="125" t="str">
        <f>個人戦入力!D55</f>
        <v/>
      </c>
      <c r="F53" s="125" t="str">
        <f>個人戦入力!F55</f>
        <v>　</v>
      </c>
      <c r="G53" s="125">
        <f>個人戦入力!O55</f>
        <v>0</v>
      </c>
      <c r="H53" s="125">
        <f>個人戦入力!Q55</f>
        <v>0</v>
      </c>
      <c r="I53" s="125">
        <f>個人戦入力!R55</f>
        <v>0</v>
      </c>
      <c r="J53" s="125">
        <f>個人戦入力!V55</f>
        <v>0</v>
      </c>
      <c r="K53" s="125">
        <f>IFERROR(個人戦入力!B55,row*0.000001)</f>
        <v>5.5E-2</v>
      </c>
      <c r="L53" s="342" t="str">
        <f>IFERROR(DATE(個人戦入力!S55,個人戦入力!T55,個人戦入力!U55),"")</f>
        <v/>
      </c>
      <c r="M53" s="125" t="str">
        <f t="shared" si="1"/>
        <v/>
      </c>
      <c r="N53" s="125"/>
      <c r="O53" s="125">
        <f>個人戦入力!W55</f>
        <v>0</v>
      </c>
      <c r="P53" s="125">
        <f>個人戦入力!P55</f>
        <v>0</v>
      </c>
    </row>
    <row r="54" spans="2:16" x14ac:dyDescent="0.2">
      <c r="B54" s="125" t="str">
        <f t="shared" si="0"/>
        <v/>
      </c>
      <c r="C54" s="125" t="str">
        <f>IF(B54="","",設定!$J$8)</f>
        <v/>
      </c>
      <c r="D54" s="125">
        <f>個人戦入力!I56</f>
        <v>0</v>
      </c>
      <c r="E54" s="125" t="str">
        <f>個人戦入力!D56</f>
        <v/>
      </c>
      <c r="F54" s="125" t="str">
        <f>個人戦入力!F56</f>
        <v>　</v>
      </c>
      <c r="G54" s="125">
        <f>個人戦入力!O56</f>
        <v>0</v>
      </c>
      <c r="H54" s="125">
        <f>個人戦入力!Q56</f>
        <v>0</v>
      </c>
      <c r="I54" s="125">
        <f>個人戦入力!R56</f>
        <v>0</v>
      </c>
      <c r="J54" s="125">
        <f>個人戦入力!V56</f>
        <v>0</v>
      </c>
      <c r="K54" s="125">
        <f>IFERROR(個人戦入力!B56,row*0.000001)</f>
        <v>5.6000000000000001E-2</v>
      </c>
      <c r="L54" s="342" t="str">
        <f>IFERROR(DATE(個人戦入力!S56,個人戦入力!T56,個人戦入力!U56),"")</f>
        <v/>
      </c>
      <c r="M54" s="125" t="str">
        <f t="shared" si="1"/>
        <v/>
      </c>
      <c r="N54" s="125"/>
      <c r="O54" s="125">
        <f>個人戦入力!W56</f>
        <v>0</v>
      </c>
      <c r="P54" s="125">
        <f>個人戦入力!P56</f>
        <v>0</v>
      </c>
    </row>
    <row r="55" spans="2:16" x14ac:dyDescent="0.2">
      <c r="B55" s="125" t="str">
        <f t="shared" si="0"/>
        <v/>
      </c>
      <c r="C55" s="125" t="str">
        <f>IF(B55="","",設定!$J$8)</f>
        <v/>
      </c>
      <c r="D55" s="125">
        <f>個人戦入力!I57</f>
        <v>0</v>
      </c>
      <c r="E55" s="125" t="str">
        <f>個人戦入力!D57</f>
        <v/>
      </c>
      <c r="F55" s="125" t="str">
        <f>個人戦入力!F57</f>
        <v>　</v>
      </c>
      <c r="G55" s="125">
        <f>個人戦入力!O57</f>
        <v>0</v>
      </c>
      <c r="H55" s="125">
        <f>個人戦入力!Q57</f>
        <v>0</v>
      </c>
      <c r="I55" s="125">
        <f>個人戦入力!R57</f>
        <v>0</v>
      </c>
      <c r="J55" s="125">
        <f>個人戦入力!V57</f>
        <v>0</v>
      </c>
      <c r="K55" s="125">
        <f>IFERROR(個人戦入力!B57,row*0.000001)</f>
        <v>5.7000000000000002E-2</v>
      </c>
      <c r="L55" s="342" t="str">
        <f>IFERROR(DATE(個人戦入力!S57,個人戦入力!T57,個人戦入力!U57),"")</f>
        <v/>
      </c>
      <c r="M55" s="125" t="str">
        <f t="shared" si="1"/>
        <v/>
      </c>
      <c r="N55" s="125"/>
      <c r="O55" s="125">
        <f>個人戦入力!W57</f>
        <v>0</v>
      </c>
      <c r="P55" s="125">
        <f>個人戦入力!P57</f>
        <v>0</v>
      </c>
    </row>
    <row r="56" spans="2:16" x14ac:dyDescent="0.2">
      <c r="B56" s="125" t="str">
        <f t="shared" si="0"/>
        <v/>
      </c>
      <c r="C56" s="125" t="str">
        <f>IF(B56="","",設定!$J$8)</f>
        <v/>
      </c>
      <c r="D56" s="125">
        <f>個人戦入力!I58</f>
        <v>0</v>
      </c>
      <c r="E56" s="125" t="str">
        <f>個人戦入力!D58</f>
        <v/>
      </c>
      <c r="F56" s="125" t="str">
        <f>個人戦入力!F58</f>
        <v>　</v>
      </c>
      <c r="G56" s="125">
        <f>個人戦入力!O58</f>
        <v>0</v>
      </c>
      <c r="H56" s="125">
        <f>個人戦入力!Q58</f>
        <v>0</v>
      </c>
      <c r="I56" s="125">
        <f>個人戦入力!R58</f>
        <v>0</v>
      </c>
      <c r="J56" s="125">
        <f>個人戦入力!V58</f>
        <v>0</v>
      </c>
      <c r="K56" s="125">
        <f>IFERROR(個人戦入力!B58,row*0.000001)</f>
        <v>5.8000000000000003E-2</v>
      </c>
      <c r="L56" s="342" t="str">
        <f>IFERROR(DATE(個人戦入力!S58,個人戦入力!T58,個人戦入力!U58),"")</f>
        <v/>
      </c>
      <c r="M56" s="125" t="str">
        <f t="shared" si="1"/>
        <v/>
      </c>
      <c r="N56" s="125"/>
      <c r="O56" s="125">
        <f>個人戦入力!W58</f>
        <v>0</v>
      </c>
      <c r="P56" s="125">
        <f>個人戦入力!P58</f>
        <v>0</v>
      </c>
    </row>
    <row r="57" spans="2:16" x14ac:dyDescent="0.2">
      <c r="B57" s="125" t="str">
        <f t="shared" si="0"/>
        <v/>
      </c>
      <c r="C57" s="125" t="str">
        <f>IF(B57="","",設定!$J$8)</f>
        <v/>
      </c>
      <c r="D57" s="125">
        <f>個人戦入力!I59</f>
        <v>0</v>
      </c>
      <c r="E57" s="125" t="str">
        <f>個人戦入力!D59</f>
        <v/>
      </c>
      <c r="F57" s="125" t="str">
        <f>個人戦入力!F59</f>
        <v>　</v>
      </c>
      <c r="G57" s="125">
        <f>個人戦入力!O59</f>
        <v>0</v>
      </c>
      <c r="H57" s="125">
        <f>個人戦入力!Q59</f>
        <v>0</v>
      </c>
      <c r="I57" s="125">
        <f>個人戦入力!R59</f>
        <v>0</v>
      </c>
      <c r="J57" s="125" t="str">
        <f>個人戦入力!V59</f>
        <v/>
      </c>
      <c r="K57" s="125">
        <f>IFERROR(個人戦入力!B59,row*0.000001)</f>
        <v>5.9000000000000004E-2</v>
      </c>
      <c r="L57" s="342" t="str">
        <f>IFERROR(DATE(個人戦入力!S59,個人戦入力!T59,個人戦入力!U59),"")</f>
        <v/>
      </c>
      <c r="M57" s="125" t="str">
        <f t="shared" si="1"/>
        <v/>
      </c>
      <c r="N57" s="125"/>
      <c r="O57" s="125">
        <f>個人戦入力!W59</f>
        <v>0</v>
      </c>
      <c r="P57" s="125">
        <f>個人戦入力!P59</f>
        <v>0</v>
      </c>
    </row>
    <row r="58" spans="2:16" x14ac:dyDescent="0.2">
      <c r="B58" s="125" t="str">
        <f t="shared" si="0"/>
        <v/>
      </c>
      <c r="C58" s="125" t="str">
        <f>IF(B58="","",設定!$J$8)</f>
        <v/>
      </c>
      <c r="D58" s="125">
        <f>個人戦入力!I60</f>
        <v>0</v>
      </c>
      <c r="E58" s="125" t="str">
        <f>個人戦入力!D60</f>
        <v/>
      </c>
      <c r="F58" s="125" t="str">
        <f>個人戦入力!F60</f>
        <v>　</v>
      </c>
      <c r="G58" s="125">
        <f>個人戦入力!O60</f>
        <v>0</v>
      </c>
      <c r="H58" s="125">
        <f>個人戦入力!Q60</f>
        <v>0</v>
      </c>
      <c r="I58" s="125">
        <f>個人戦入力!R60</f>
        <v>0</v>
      </c>
      <c r="J58" s="125" t="str">
        <f>個人戦入力!V60</f>
        <v/>
      </c>
      <c r="K58" s="125">
        <f>IFERROR(個人戦入力!B60,row*0.000001)</f>
        <v>0.06</v>
      </c>
      <c r="L58" s="342" t="str">
        <f>IFERROR(DATE(個人戦入力!S60,個人戦入力!T60,個人戦入力!U60),"")</f>
        <v/>
      </c>
      <c r="M58" s="125" t="str">
        <f t="shared" si="1"/>
        <v/>
      </c>
      <c r="N58" s="125"/>
      <c r="O58" s="125">
        <f>個人戦入力!W60</f>
        <v>0</v>
      </c>
      <c r="P58" s="125">
        <f>個人戦入力!P60</f>
        <v>0</v>
      </c>
    </row>
    <row r="59" spans="2:16" x14ac:dyDescent="0.2">
      <c r="B59" s="125" t="str">
        <f t="shared" si="0"/>
        <v/>
      </c>
      <c r="C59" s="125" t="str">
        <f>IF(B59="","",設定!$J$8)</f>
        <v/>
      </c>
      <c r="D59" s="125">
        <f>個人戦入力!I61</f>
        <v>0</v>
      </c>
      <c r="E59" s="125" t="str">
        <f>個人戦入力!D61</f>
        <v/>
      </c>
      <c r="F59" s="125" t="str">
        <f>個人戦入力!F61</f>
        <v>　</v>
      </c>
      <c r="G59" s="125">
        <f>個人戦入力!O61</f>
        <v>0</v>
      </c>
      <c r="H59" s="125">
        <f>個人戦入力!Q61</f>
        <v>0</v>
      </c>
      <c r="I59" s="125">
        <f>個人戦入力!R61</f>
        <v>0</v>
      </c>
      <c r="J59" s="125" t="str">
        <f>個人戦入力!V61</f>
        <v/>
      </c>
      <c r="K59" s="125">
        <f>IFERROR(個人戦入力!B61,row*0.000001)</f>
        <v>6.0999999999999999E-2</v>
      </c>
      <c r="L59" s="342" t="str">
        <f>IFERROR(DATE(個人戦入力!S61,個人戦入力!T61,個人戦入力!U61),"")</f>
        <v/>
      </c>
      <c r="M59" s="125" t="str">
        <f t="shared" si="1"/>
        <v/>
      </c>
      <c r="N59" s="125"/>
      <c r="O59" s="125">
        <f>個人戦入力!W61</f>
        <v>0</v>
      </c>
      <c r="P59" s="125">
        <f>個人戦入力!P61</f>
        <v>0</v>
      </c>
    </row>
    <row r="60" spans="2:16" x14ac:dyDescent="0.2">
      <c r="B60" s="125" t="str">
        <f t="shared" si="0"/>
        <v/>
      </c>
      <c r="C60" s="125" t="str">
        <f>IF(B60="","",設定!$J$8)</f>
        <v/>
      </c>
      <c r="D60" s="125">
        <f>個人戦入力!I62</f>
        <v>0</v>
      </c>
      <c r="E60" s="125" t="str">
        <f>個人戦入力!D62</f>
        <v/>
      </c>
      <c r="F60" s="125" t="str">
        <f>個人戦入力!F62</f>
        <v>　</v>
      </c>
      <c r="G60" s="125">
        <f>個人戦入力!O62</f>
        <v>0</v>
      </c>
      <c r="H60" s="125">
        <f>個人戦入力!Q62</f>
        <v>0</v>
      </c>
      <c r="I60" s="125">
        <f>個人戦入力!R62</f>
        <v>0</v>
      </c>
      <c r="J60" s="125" t="str">
        <f>個人戦入力!V62</f>
        <v/>
      </c>
      <c r="K60" s="125">
        <f>IFERROR(個人戦入力!B62,row*0.000001)</f>
        <v>6.2E-2</v>
      </c>
      <c r="L60" s="342" t="str">
        <f>IFERROR(DATE(個人戦入力!S62,個人戦入力!T62,個人戦入力!U62),"")</f>
        <v/>
      </c>
      <c r="M60" s="125" t="str">
        <f t="shared" si="1"/>
        <v/>
      </c>
      <c r="N60" s="125"/>
      <c r="O60" s="125">
        <f>個人戦入力!W62</f>
        <v>0</v>
      </c>
      <c r="P60" s="125">
        <f>個人戦入力!P62</f>
        <v>0</v>
      </c>
    </row>
    <row r="61" spans="2:16" x14ac:dyDescent="0.2">
      <c r="B61" s="125" t="str">
        <f t="shared" si="0"/>
        <v/>
      </c>
      <c r="C61" s="125" t="str">
        <f>IF(B61="","",設定!$J$8)</f>
        <v/>
      </c>
      <c r="D61" s="125">
        <f>個人戦入力!I63</f>
        <v>0</v>
      </c>
      <c r="E61" s="125" t="str">
        <f>個人戦入力!D63</f>
        <v/>
      </c>
      <c r="F61" s="125" t="str">
        <f>個人戦入力!F63</f>
        <v>　</v>
      </c>
      <c r="G61" s="125">
        <f>個人戦入力!O63</f>
        <v>0</v>
      </c>
      <c r="H61" s="125">
        <f>個人戦入力!Q63</f>
        <v>0</v>
      </c>
      <c r="I61" s="125">
        <f>個人戦入力!R63</f>
        <v>0</v>
      </c>
      <c r="J61" s="125" t="str">
        <f>個人戦入力!V63</f>
        <v/>
      </c>
      <c r="K61" s="125">
        <f>IFERROR(個人戦入力!B63,row*0.000001)</f>
        <v>6.3E-2</v>
      </c>
      <c r="L61" s="342" t="str">
        <f>IFERROR(DATE(個人戦入力!S63,個人戦入力!T63,個人戦入力!U63),"")</f>
        <v/>
      </c>
      <c r="M61" s="125" t="str">
        <f t="shared" si="1"/>
        <v/>
      </c>
      <c r="N61" s="125"/>
      <c r="O61" s="125">
        <f>個人戦入力!W63</f>
        <v>0</v>
      </c>
      <c r="P61" s="125">
        <f>個人戦入力!P63</f>
        <v>0</v>
      </c>
    </row>
    <row r="62" spans="2:16" x14ac:dyDescent="0.2">
      <c r="B62" s="125" t="str">
        <f t="shared" si="0"/>
        <v/>
      </c>
      <c r="C62" s="125" t="str">
        <f>IF(B62="","",設定!$J$8)</f>
        <v/>
      </c>
      <c r="D62" s="125">
        <f>個人戦入力!I64</f>
        <v>0</v>
      </c>
      <c r="E62" s="125" t="str">
        <f>個人戦入力!D64</f>
        <v/>
      </c>
      <c r="F62" s="125" t="str">
        <f>個人戦入力!F64</f>
        <v>　</v>
      </c>
      <c r="G62" s="125">
        <f>個人戦入力!O64</f>
        <v>0</v>
      </c>
      <c r="H62" s="125">
        <f>個人戦入力!Q64</f>
        <v>0</v>
      </c>
      <c r="I62" s="125">
        <f>個人戦入力!R64</f>
        <v>0</v>
      </c>
      <c r="J62" s="125" t="str">
        <f>個人戦入力!V64</f>
        <v/>
      </c>
      <c r="K62" s="125">
        <f>IFERROR(個人戦入力!B64,row*0.000001)</f>
        <v>6.4000000000000001E-2</v>
      </c>
      <c r="L62" s="342" t="str">
        <f>IFERROR(DATE(個人戦入力!S64,個人戦入力!T64,個人戦入力!U64),"")</f>
        <v/>
      </c>
      <c r="M62" s="125" t="str">
        <f t="shared" si="1"/>
        <v/>
      </c>
      <c r="N62" s="125"/>
      <c r="O62" s="125">
        <f>個人戦入力!W64</f>
        <v>0</v>
      </c>
      <c r="P62" s="125">
        <f>個人戦入力!P64</f>
        <v>0</v>
      </c>
    </row>
    <row r="63" spans="2:16" x14ac:dyDescent="0.2">
      <c r="B63" s="125" t="str">
        <f t="shared" si="0"/>
        <v/>
      </c>
      <c r="C63" s="125" t="str">
        <f>IF(B63="","",設定!$J$8)</f>
        <v/>
      </c>
      <c r="D63" s="125">
        <f>個人戦入力!I65</f>
        <v>0</v>
      </c>
      <c r="E63" s="125" t="str">
        <f>個人戦入力!D65</f>
        <v/>
      </c>
      <c r="F63" s="125" t="str">
        <f>個人戦入力!F65</f>
        <v>　</v>
      </c>
      <c r="G63" s="125">
        <f>個人戦入力!O65</f>
        <v>0</v>
      </c>
      <c r="H63" s="125">
        <f>個人戦入力!Q65</f>
        <v>0</v>
      </c>
      <c r="I63" s="125">
        <f>個人戦入力!R65</f>
        <v>0</v>
      </c>
      <c r="J63" s="125" t="str">
        <f>個人戦入力!V65</f>
        <v/>
      </c>
      <c r="K63" s="125">
        <f>IFERROR(個人戦入力!B65,row*0.000001)</f>
        <v>6.5000000000000002E-2</v>
      </c>
      <c r="L63" s="342" t="str">
        <f>IFERROR(DATE(個人戦入力!S65,個人戦入力!T65,個人戦入力!U65),"")</f>
        <v/>
      </c>
      <c r="M63" s="125" t="str">
        <f t="shared" si="1"/>
        <v/>
      </c>
      <c r="N63" s="125"/>
      <c r="O63" s="125">
        <f>個人戦入力!W65</f>
        <v>0</v>
      </c>
      <c r="P63" s="125">
        <f>個人戦入力!P65</f>
        <v>0</v>
      </c>
    </row>
    <row r="64" spans="2:16" x14ac:dyDescent="0.2">
      <c r="B64" s="125" t="str">
        <f t="shared" si="0"/>
        <v/>
      </c>
      <c r="C64" s="125" t="str">
        <f>IF(B64="","",設定!$J$8)</f>
        <v/>
      </c>
      <c r="D64" s="125">
        <f>個人戦入力!I66</f>
        <v>0</v>
      </c>
      <c r="E64" s="125" t="str">
        <f>個人戦入力!D66</f>
        <v/>
      </c>
      <c r="F64" s="125" t="str">
        <f>個人戦入力!F66</f>
        <v>　</v>
      </c>
      <c r="G64" s="125">
        <f>個人戦入力!O66</f>
        <v>0</v>
      </c>
      <c r="H64" s="125">
        <f>個人戦入力!Q66</f>
        <v>0</v>
      </c>
      <c r="I64" s="125">
        <f>個人戦入力!R66</f>
        <v>0</v>
      </c>
      <c r="J64" s="125" t="str">
        <f>個人戦入力!V66</f>
        <v/>
      </c>
      <c r="K64" s="125">
        <f>IFERROR(個人戦入力!B66,row*0.000001)</f>
        <v>6.6000000000000003E-2</v>
      </c>
      <c r="L64" s="342" t="str">
        <f>IFERROR(DATE(個人戦入力!S66,個人戦入力!T66,個人戦入力!U66),"")</f>
        <v/>
      </c>
      <c r="M64" s="125" t="str">
        <f t="shared" si="1"/>
        <v/>
      </c>
      <c r="N64" s="125"/>
      <c r="O64" s="125">
        <f>個人戦入力!W66</f>
        <v>0</v>
      </c>
      <c r="P64" s="125">
        <f>個人戦入力!P66</f>
        <v>0</v>
      </c>
    </row>
    <row r="65" spans="2:16" x14ac:dyDescent="0.2">
      <c r="B65" s="125" t="str">
        <f t="shared" si="0"/>
        <v/>
      </c>
      <c r="C65" s="125" t="str">
        <f>IF(B65="","",設定!$J$8)</f>
        <v/>
      </c>
      <c r="D65" s="125">
        <f>個人戦入力!I67</f>
        <v>0</v>
      </c>
      <c r="E65" s="125" t="str">
        <f>個人戦入力!D67</f>
        <v/>
      </c>
      <c r="F65" s="125" t="str">
        <f>個人戦入力!F67</f>
        <v>　</v>
      </c>
      <c r="G65" s="125">
        <f>個人戦入力!O67</f>
        <v>0</v>
      </c>
      <c r="H65" s="125">
        <f>個人戦入力!Q67</f>
        <v>0</v>
      </c>
      <c r="I65" s="125">
        <f>個人戦入力!R67</f>
        <v>0</v>
      </c>
      <c r="J65" s="125" t="str">
        <f>個人戦入力!V67</f>
        <v/>
      </c>
      <c r="K65" s="125">
        <f>IFERROR(個人戦入力!B67,row*0.000001)</f>
        <v>6.7000000000000004E-2</v>
      </c>
      <c r="L65" s="342" t="str">
        <f>IFERROR(DATE(個人戦入力!S67,個人戦入力!T67,個人戦入力!U67),"")</f>
        <v/>
      </c>
      <c r="M65" s="125" t="str">
        <f t="shared" si="1"/>
        <v/>
      </c>
      <c r="N65" s="125"/>
      <c r="O65" s="125">
        <f>個人戦入力!W67</f>
        <v>0</v>
      </c>
      <c r="P65" s="125">
        <f>個人戦入力!P67</f>
        <v>0</v>
      </c>
    </row>
    <row r="66" spans="2:16" x14ac:dyDescent="0.2">
      <c r="B66" s="125" t="str">
        <f t="shared" ref="B66:B129" si="2">IF(K66&lt;100,"",RANK(K66,$K$2:$K$412))</f>
        <v/>
      </c>
      <c r="C66" s="125" t="str">
        <f>IF(B66="","",設定!$J$8)</f>
        <v/>
      </c>
      <c r="D66" s="125">
        <f>個人戦入力!I68</f>
        <v>0</v>
      </c>
      <c r="E66" s="125" t="str">
        <f>個人戦入力!D68</f>
        <v/>
      </c>
      <c r="F66" s="125" t="str">
        <f>個人戦入力!F68</f>
        <v>　</v>
      </c>
      <c r="G66" s="125">
        <f>個人戦入力!O68</f>
        <v>0</v>
      </c>
      <c r="H66" s="125">
        <f>個人戦入力!Q68</f>
        <v>0</v>
      </c>
      <c r="I66" s="125">
        <f>個人戦入力!R68</f>
        <v>0</v>
      </c>
      <c r="J66" s="125" t="str">
        <f>個人戦入力!V68</f>
        <v/>
      </c>
      <c r="K66" s="125">
        <f>IFERROR(個人戦入力!B68,row*0.000001)</f>
        <v>6.8000000000000005E-2</v>
      </c>
      <c r="L66" s="342" t="str">
        <f>IFERROR(DATE(個人戦入力!S68,個人戦入力!T68,個人戦入力!U68),"")</f>
        <v/>
      </c>
      <c r="M66" s="125" t="str">
        <f t="shared" si="1"/>
        <v/>
      </c>
      <c r="N66" s="125"/>
      <c r="O66" s="125">
        <f>個人戦入力!W68</f>
        <v>0</v>
      </c>
      <c r="P66" s="125">
        <f>個人戦入力!P68</f>
        <v>0</v>
      </c>
    </row>
    <row r="67" spans="2:16" x14ac:dyDescent="0.2">
      <c r="B67" s="125" t="str">
        <f t="shared" si="2"/>
        <v/>
      </c>
      <c r="C67" s="125" t="str">
        <f>IF(B67="","",設定!$J$8)</f>
        <v/>
      </c>
      <c r="D67" s="125">
        <f>個人戦入力!I69</f>
        <v>0</v>
      </c>
      <c r="E67" s="125" t="str">
        <f>個人戦入力!D69</f>
        <v/>
      </c>
      <c r="F67" s="125" t="str">
        <f>個人戦入力!F69</f>
        <v>　</v>
      </c>
      <c r="G67" s="125">
        <f>個人戦入力!O69</f>
        <v>0</v>
      </c>
      <c r="H67" s="125">
        <f>個人戦入力!Q69</f>
        <v>0</v>
      </c>
      <c r="I67" s="125">
        <f>個人戦入力!R69</f>
        <v>0</v>
      </c>
      <c r="J67" s="125" t="str">
        <f>個人戦入力!V69</f>
        <v/>
      </c>
      <c r="K67" s="125">
        <f>IFERROR(個人戦入力!B69,row*0.000001)</f>
        <v>6.9000000000000006E-2</v>
      </c>
      <c r="L67" s="342" t="str">
        <f>IFERROR(DATE(個人戦入力!S69,個人戦入力!T69,個人戦入力!U69),"")</f>
        <v/>
      </c>
      <c r="M67" s="125" t="str">
        <f t="shared" ref="M67:M130" si="3">E67</f>
        <v/>
      </c>
      <c r="N67" s="125"/>
      <c r="O67" s="125">
        <f>個人戦入力!W69</f>
        <v>0</v>
      </c>
      <c r="P67" s="125">
        <f>個人戦入力!P69</f>
        <v>0</v>
      </c>
    </row>
    <row r="68" spans="2:16" x14ac:dyDescent="0.2">
      <c r="B68" s="125" t="str">
        <f t="shared" si="2"/>
        <v/>
      </c>
      <c r="C68" s="125" t="str">
        <f>IF(B68="","",設定!$J$8)</f>
        <v/>
      </c>
      <c r="D68" s="125">
        <f>個人戦入力!I70</f>
        <v>0</v>
      </c>
      <c r="E68" s="125" t="str">
        <f>個人戦入力!D70</f>
        <v/>
      </c>
      <c r="F68" s="125" t="str">
        <f>個人戦入力!F70</f>
        <v>　</v>
      </c>
      <c r="G68" s="125">
        <f>個人戦入力!O70</f>
        <v>0</v>
      </c>
      <c r="H68" s="125">
        <f>個人戦入力!Q70</f>
        <v>0</v>
      </c>
      <c r="I68" s="125">
        <f>個人戦入力!R70</f>
        <v>0</v>
      </c>
      <c r="J68" s="125" t="str">
        <f>個人戦入力!V70</f>
        <v/>
      </c>
      <c r="K68" s="125">
        <f>IFERROR(個人戦入力!B70,row*0.000001)</f>
        <v>7.0000000000000007E-2</v>
      </c>
      <c r="L68" s="342" t="str">
        <f>IFERROR(DATE(個人戦入力!S70,個人戦入力!T70,個人戦入力!U70),"")</f>
        <v/>
      </c>
      <c r="M68" s="125" t="str">
        <f t="shared" si="3"/>
        <v/>
      </c>
      <c r="N68" s="125"/>
      <c r="O68" s="125">
        <f>個人戦入力!W70</f>
        <v>0</v>
      </c>
      <c r="P68" s="125">
        <f>個人戦入力!P70</f>
        <v>0</v>
      </c>
    </row>
    <row r="69" spans="2:16" x14ac:dyDescent="0.2">
      <c r="B69" s="125" t="str">
        <f t="shared" si="2"/>
        <v/>
      </c>
      <c r="C69" s="125" t="str">
        <f>IF(B69="","",設定!$J$8)</f>
        <v/>
      </c>
      <c r="D69" s="125">
        <f>個人戦入力!I71</f>
        <v>0</v>
      </c>
      <c r="E69" s="125" t="str">
        <f>個人戦入力!D71</f>
        <v/>
      </c>
      <c r="F69" s="125" t="str">
        <f>個人戦入力!F71</f>
        <v>　</v>
      </c>
      <c r="G69" s="125">
        <f>個人戦入力!O71</f>
        <v>0</v>
      </c>
      <c r="H69" s="125">
        <f>個人戦入力!Q71</f>
        <v>0</v>
      </c>
      <c r="I69" s="125">
        <f>個人戦入力!R71</f>
        <v>0</v>
      </c>
      <c r="J69" s="125" t="str">
        <f>個人戦入力!V71</f>
        <v/>
      </c>
      <c r="K69" s="125">
        <f>IFERROR(個人戦入力!B71,row*0.000001)</f>
        <v>7.1000000000000008E-2</v>
      </c>
      <c r="L69" s="342" t="str">
        <f>IFERROR(DATE(個人戦入力!S71,個人戦入力!T71,個人戦入力!U71),"")</f>
        <v/>
      </c>
      <c r="M69" s="125" t="str">
        <f t="shared" si="3"/>
        <v/>
      </c>
      <c r="N69" s="125"/>
      <c r="O69" s="125">
        <f>個人戦入力!W71</f>
        <v>0</v>
      </c>
      <c r="P69" s="125">
        <f>個人戦入力!P71</f>
        <v>0</v>
      </c>
    </row>
    <row r="70" spans="2:16" x14ac:dyDescent="0.2">
      <c r="B70" s="125" t="str">
        <f t="shared" si="2"/>
        <v/>
      </c>
      <c r="C70" s="125" t="str">
        <f>IF(B70="","",設定!$J$8)</f>
        <v/>
      </c>
      <c r="D70" s="125">
        <f>個人戦入力!I72</f>
        <v>0</v>
      </c>
      <c r="E70" s="125" t="str">
        <f>個人戦入力!D72</f>
        <v/>
      </c>
      <c r="F70" s="125" t="str">
        <f>個人戦入力!F72</f>
        <v>　</v>
      </c>
      <c r="G70" s="125">
        <f>個人戦入力!O72</f>
        <v>0</v>
      </c>
      <c r="H70" s="125">
        <f>個人戦入力!Q72</f>
        <v>0</v>
      </c>
      <c r="I70" s="125">
        <f>個人戦入力!R72</f>
        <v>0</v>
      </c>
      <c r="J70" s="125" t="str">
        <f>個人戦入力!V72</f>
        <v/>
      </c>
      <c r="K70" s="125">
        <f>IFERROR(個人戦入力!B72,row*0.000001)</f>
        <v>7.2000000000000008E-2</v>
      </c>
      <c r="L70" s="342" t="str">
        <f>IFERROR(DATE(個人戦入力!S72,個人戦入力!T72,個人戦入力!U72),"")</f>
        <v/>
      </c>
      <c r="M70" s="125" t="str">
        <f t="shared" si="3"/>
        <v/>
      </c>
      <c r="N70" s="125"/>
      <c r="O70" s="125">
        <f>個人戦入力!W72</f>
        <v>0</v>
      </c>
      <c r="P70" s="125">
        <f>個人戦入力!P72</f>
        <v>0</v>
      </c>
    </row>
    <row r="71" spans="2:16" x14ac:dyDescent="0.2">
      <c r="B71" s="125" t="str">
        <f t="shared" si="2"/>
        <v/>
      </c>
      <c r="C71" s="125" t="str">
        <f>IF(B71="","",設定!$J$8)</f>
        <v/>
      </c>
      <c r="D71" s="125">
        <f>個人戦入力!I73</f>
        <v>0</v>
      </c>
      <c r="E71" s="125" t="str">
        <f>個人戦入力!D73</f>
        <v/>
      </c>
      <c r="F71" s="125" t="str">
        <f>個人戦入力!F73</f>
        <v>　</v>
      </c>
      <c r="G71" s="125">
        <f>個人戦入力!O73</f>
        <v>0</v>
      </c>
      <c r="H71" s="125">
        <f>個人戦入力!Q73</f>
        <v>0</v>
      </c>
      <c r="I71" s="125">
        <f>個人戦入力!R73</f>
        <v>0</v>
      </c>
      <c r="J71" s="125" t="str">
        <f>個人戦入力!V73</f>
        <v/>
      </c>
      <c r="K71" s="125">
        <f>IFERROR(個人戦入力!B73,row*0.000001)</f>
        <v>7.2999999999999995E-2</v>
      </c>
      <c r="L71" s="342" t="str">
        <f>IFERROR(DATE(個人戦入力!S73,個人戦入力!T73,個人戦入力!U73),"")</f>
        <v/>
      </c>
      <c r="M71" s="125" t="str">
        <f t="shared" si="3"/>
        <v/>
      </c>
      <c r="N71" s="125"/>
      <c r="O71" s="125">
        <f>個人戦入力!W73</f>
        <v>0</v>
      </c>
      <c r="P71" s="125">
        <f>個人戦入力!P73</f>
        <v>0</v>
      </c>
    </row>
    <row r="72" spans="2:16" x14ac:dyDescent="0.2">
      <c r="B72" s="125" t="str">
        <f t="shared" si="2"/>
        <v/>
      </c>
      <c r="C72" s="125" t="str">
        <f>IF(B72="","",設定!$J$8)</f>
        <v/>
      </c>
      <c r="D72" s="125">
        <f>個人戦入力!I74</f>
        <v>0</v>
      </c>
      <c r="E72" s="125" t="str">
        <f>個人戦入力!D74</f>
        <v/>
      </c>
      <c r="F72" s="125" t="str">
        <f>個人戦入力!F74</f>
        <v>　</v>
      </c>
      <c r="G72" s="125">
        <f>個人戦入力!O74</f>
        <v>0</v>
      </c>
      <c r="H72" s="125">
        <f>個人戦入力!Q74</f>
        <v>0</v>
      </c>
      <c r="I72" s="125">
        <f>個人戦入力!R74</f>
        <v>0</v>
      </c>
      <c r="J72" s="125" t="str">
        <f>個人戦入力!V74</f>
        <v/>
      </c>
      <c r="K72" s="125">
        <f>IFERROR(個人戦入力!B74,row*0.000001)</f>
        <v>7.3999999999999996E-2</v>
      </c>
      <c r="L72" s="342" t="str">
        <f>IFERROR(DATE(個人戦入力!S74,個人戦入力!T74,個人戦入力!U74),"")</f>
        <v/>
      </c>
      <c r="M72" s="125" t="str">
        <f t="shared" si="3"/>
        <v/>
      </c>
      <c r="N72" s="125"/>
      <c r="O72" s="125">
        <f>個人戦入力!W74</f>
        <v>0</v>
      </c>
      <c r="P72" s="125">
        <f>個人戦入力!P74</f>
        <v>0</v>
      </c>
    </row>
    <row r="73" spans="2:16" x14ac:dyDescent="0.2">
      <c r="B73" s="125" t="str">
        <f t="shared" si="2"/>
        <v/>
      </c>
      <c r="C73" s="125" t="str">
        <f>IF(B73="","",設定!$J$8)</f>
        <v/>
      </c>
      <c r="D73" s="125">
        <f>個人戦入力!I75</f>
        <v>0</v>
      </c>
      <c r="E73" s="125" t="str">
        <f>個人戦入力!D75</f>
        <v/>
      </c>
      <c r="F73" s="125" t="str">
        <f>個人戦入力!F75</f>
        <v>　</v>
      </c>
      <c r="G73" s="125">
        <f>個人戦入力!O75</f>
        <v>0</v>
      </c>
      <c r="H73" s="125">
        <f>個人戦入力!Q75</f>
        <v>0</v>
      </c>
      <c r="I73" s="125">
        <f>個人戦入力!R75</f>
        <v>0</v>
      </c>
      <c r="J73" s="125" t="str">
        <f>個人戦入力!V75</f>
        <v/>
      </c>
      <c r="K73" s="125">
        <f>IFERROR(個人戦入力!B75,row*0.000001)</f>
        <v>7.4999999999999997E-2</v>
      </c>
      <c r="L73" s="342" t="str">
        <f>IFERROR(DATE(個人戦入力!S75,個人戦入力!T75,個人戦入力!U75),"")</f>
        <v/>
      </c>
      <c r="M73" s="125" t="str">
        <f t="shared" si="3"/>
        <v/>
      </c>
      <c r="N73" s="125"/>
      <c r="O73" s="125">
        <f>個人戦入力!W75</f>
        <v>0</v>
      </c>
      <c r="P73" s="125">
        <f>個人戦入力!P75</f>
        <v>0</v>
      </c>
    </row>
    <row r="74" spans="2:16" x14ac:dyDescent="0.2">
      <c r="B74" s="125" t="str">
        <f t="shared" si="2"/>
        <v/>
      </c>
      <c r="C74" s="125" t="str">
        <f>IF(B74="","",設定!$J$8)</f>
        <v/>
      </c>
      <c r="D74" s="125">
        <f>個人戦入力!I76</f>
        <v>0</v>
      </c>
      <c r="E74" s="125" t="str">
        <f>個人戦入力!D76</f>
        <v/>
      </c>
      <c r="F74" s="125" t="str">
        <f>個人戦入力!F76</f>
        <v>　</v>
      </c>
      <c r="G74" s="125">
        <f>個人戦入力!O76</f>
        <v>0</v>
      </c>
      <c r="H74" s="125">
        <f>個人戦入力!Q76</f>
        <v>0</v>
      </c>
      <c r="I74" s="125">
        <f>個人戦入力!R76</f>
        <v>0</v>
      </c>
      <c r="J74" s="125" t="str">
        <f>個人戦入力!V76</f>
        <v/>
      </c>
      <c r="K74" s="125">
        <f>IFERROR(個人戦入力!B76,row*0.000001)</f>
        <v>7.5999999999999998E-2</v>
      </c>
      <c r="L74" s="342" t="str">
        <f>IFERROR(DATE(個人戦入力!S76,個人戦入力!T76,個人戦入力!U76),"")</f>
        <v/>
      </c>
      <c r="M74" s="125" t="str">
        <f t="shared" si="3"/>
        <v/>
      </c>
      <c r="N74" s="125"/>
      <c r="O74" s="125">
        <f>個人戦入力!W76</f>
        <v>0</v>
      </c>
      <c r="P74" s="125">
        <f>個人戦入力!P76</f>
        <v>0</v>
      </c>
    </row>
    <row r="75" spans="2:16" x14ac:dyDescent="0.2">
      <c r="B75" s="125" t="str">
        <f t="shared" si="2"/>
        <v/>
      </c>
      <c r="C75" s="125" t="str">
        <f>IF(B75="","",設定!$J$8)</f>
        <v/>
      </c>
      <c r="D75" s="125">
        <f>個人戦入力!I77</f>
        <v>0</v>
      </c>
      <c r="E75" s="125" t="str">
        <f>個人戦入力!D77</f>
        <v/>
      </c>
      <c r="F75" s="125" t="str">
        <f>個人戦入力!F77</f>
        <v>　</v>
      </c>
      <c r="G75" s="125">
        <f>個人戦入力!O77</f>
        <v>0</v>
      </c>
      <c r="H75" s="125">
        <f>個人戦入力!Q77</f>
        <v>0</v>
      </c>
      <c r="I75" s="125">
        <f>個人戦入力!R77</f>
        <v>0</v>
      </c>
      <c r="J75" s="125" t="str">
        <f>個人戦入力!V77</f>
        <v/>
      </c>
      <c r="K75" s="125">
        <f>IFERROR(個人戦入力!B77,row*0.000001)</f>
        <v>7.6999999999999999E-2</v>
      </c>
      <c r="L75" s="342" t="str">
        <f>IFERROR(DATE(個人戦入力!S77,個人戦入力!T77,個人戦入力!U77),"")</f>
        <v/>
      </c>
      <c r="M75" s="125" t="str">
        <f t="shared" si="3"/>
        <v/>
      </c>
      <c r="N75" s="125"/>
      <c r="O75" s="125">
        <f>個人戦入力!W77</f>
        <v>0</v>
      </c>
      <c r="P75" s="125">
        <f>個人戦入力!P77</f>
        <v>0</v>
      </c>
    </row>
    <row r="76" spans="2:16" x14ac:dyDescent="0.2">
      <c r="B76" s="125" t="str">
        <f t="shared" si="2"/>
        <v/>
      </c>
      <c r="C76" s="125" t="str">
        <f>IF(B76="","",設定!$J$8)</f>
        <v/>
      </c>
      <c r="D76" s="125">
        <f>個人戦入力!I78</f>
        <v>0</v>
      </c>
      <c r="E76" s="125" t="str">
        <f>個人戦入力!D78</f>
        <v/>
      </c>
      <c r="F76" s="125" t="str">
        <f>個人戦入力!F78</f>
        <v>　</v>
      </c>
      <c r="G76" s="125">
        <f>個人戦入力!O78</f>
        <v>0</v>
      </c>
      <c r="H76" s="125">
        <f>個人戦入力!Q78</f>
        <v>0</v>
      </c>
      <c r="I76" s="125">
        <f>個人戦入力!R78</f>
        <v>0</v>
      </c>
      <c r="J76" s="125" t="str">
        <f>個人戦入力!V78</f>
        <v/>
      </c>
      <c r="K76" s="125">
        <f>IFERROR(個人戦入力!B78,row*0.000001)</f>
        <v>7.8E-2</v>
      </c>
      <c r="L76" s="342" t="str">
        <f>IFERROR(DATE(個人戦入力!S78,個人戦入力!T78,個人戦入力!U78),"")</f>
        <v/>
      </c>
      <c r="M76" s="125" t="str">
        <f t="shared" si="3"/>
        <v/>
      </c>
      <c r="N76" s="125"/>
      <c r="O76" s="125">
        <f>個人戦入力!W78</f>
        <v>0</v>
      </c>
      <c r="P76" s="125">
        <f>個人戦入力!P78</f>
        <v>0</v>
      </c>
    </row>
    <row r="77" spans="2:16" x14ac:dyDescent="0.2">
      <c r="B77" s="125" t="str">
        <f t="shared" si="2"/>
        <v/>
      </c>
      <c r="C77" s="125" t="str">
        <f>IF(B77="","",設定!$J$8)</f>
        <v/>
      </c>
      <c r="D77" s="125">
        <f>個人戦入力!I79</f>
        <v>0</v>
      </c>
      <c r="E77" s="125" t="str">
        <f>個人戦入力!D79</f>
        <v/>
      </c>
      <c r="F77" s="125" t="str">
        <f>個人戦入力!F79</f>
        <v>　</v>
      </c>
      <c r="G77" s="125">
        <f>個人戦入力!O79</f>
        <v>0</v>
      </c>
      <c r="H77" s="125">
        <f>個人戦入力!Q79</f>
        <v>0</v>
      </c>
      <c r="I77" s="125">
        <f>個人戦入力!R79</f>
        <v>0</v>
      </c>
      <c r="J77" s="125" t="str">
        <f>個人戦入力!V79</f>
        <v/>
      </c>
      <c r="K77" s="125">
        <f>IFERROR(個人戦入力!B79,row*0.000001)</f>
        <v>7.9000000000000001E-2</v>
      </c>
      <c r="L77" s="342" t="str">
        <f>IFERROR(DATE(個人戦入力!S79,個人戦入力!T79,個人戦入力!U79),"")</f>
        <v/>
      </c>
      <c r="M77" s="125" t="str">
        <f t="shared" si="3"/>
        <v/>
      </c>
      <c r="N77" s="125"/>
      <c r="O77" s="125">
        <f>個人戦入力!W79</f>
        <v>0</v>
      </c>
      <c r="P77" s="125">
        <f>個人戦入力!P79</f>
        <v>0</v>
      </c>
    </row>
    <row r="78" spans="2:16" x14ac:dyDescent="0.2">
      <c r="B78" s="125" t="str">
        <f t="shared" si="2"/>
        <v/>
      </c>
      <c r="C78" s="125" t="str">
        <f>IF(B78="","",設定!$J$8)</f>
        <v/>
      </c>
      <c r="D78" s="125">
        <f>個人戦入力!I80</f>
        <v>0</v>
      </c>
      <c r="E78" s="125" t="str">
        <f>個人戦入力!D80</f>
        <v/>
      </c>
      <c r="F78" s="125" t="str">
        <f>個人戦入力!F80</f>
        <v>　</v>
      </c>
      <c r="G78" s="125">
        <f>個人戦入力!O80</f>
        <v>0</v>
      </c>
      <c r="H78" s="125">
        <f>個人戦入力!Q80</f>
        <v>0</v>
      </c>
      <c r="I78" s="125">
        <f>個人戦入力!R80</f>
        <v>0</v>
      </c>
      <c r="J78" s="125" t="str">
        <f>個人戦入力!V80</f>
        <v/>
      </c>
      <c r="K78" s="125">
        <f>IFERROR(個人戦入力!B80,row*0.000001)</f>
        <v>0.08</v>
      </c>
      <c r="L78" s="342" t="str">
        <f>IFERROR(DATE(個人戦入力!S80,個人戦入力!T80,個人戦入力!U80),"")</f>
        <v/>
      </c>
      <c r="M78" s="125" t="str">
        <f t="shared" si="3"/>
        <v/>
      </c>
      <c r="N78" s="125"/>
      <c r="O78" s="125">
        <f>個人戦入力!W80</f>
        <v>0</v>
      </c>
      <c r="P78" s="125">
        <f>個人戦入力!P80</f>
        <v>0</v>
      </c>
    </row>
    <row r="79" spans="2:16" x14ac:dyDescent="0.2">
      <c r="B79" s="125" t="str">
        <f t="shared" si="2"/>
        <v/>
      </c>
      <c r="C79" s="125" t="str">
        <f>IF(B79="","",設定!$J$8)</f>
        <v/>
      </c>
      <c r="D79" s="125">
        <f>個人戦入力!I81</f>
        <v>0</v>
      </c>
      <c r="E79" s="125" t="str">
        <f>個人戦入力!D81</f>
        <v/>
      </c>
      <c r="F79" s="125" t="str">
        <f>個人戦入力!F81</f>
        <v>　</v>
      </c>
      <c r="G79" s="125">
        <f>個人戦入力!O81</f>
        <v>0</v>
      </c>
      <c r="H79" s="125">
        <f>個人戦入力!Q81</f>
        <v>0</v>
      </c>
      <c r="I79" s="125">
        <f>個人戦入力!R81</f>
        <v>0</v>
      </c>
      <c r="J79" s="125" t="str">
        <f>個人戦入力!V81</f>
        <v/>
      </c>
      <c r="K79" s="125">
        <f>IFERROR(個人戦入力!B81,row*0.000001)</f>
        <v>8.1000000000000003E-2</v>
      </c>
      <c r="L79" s="342" t="str">
        <f>IFERROR(DATE(個人戦入力!S81,個人戦入力!T81,個人戦入力!U81),"")</f>
        <v/>
      </c>
      <c r="M79" s="125" t="str">
        <f t="shared" si="3"/>
        <v/>
      </c>
      <c r="N79" s="125"/>
      <c r="O79" s="125">
        <f>個人戦入力!W81</f>
        <v>0</v>
      </c>
      <c r="P79" s="125">
        <f>個人戦入力!P81</f>
        <v>0</v>
      </c>
    </row>
    <row r="80" spans="2:16" x14ac:dyDescent="0.2">
      <c r="B80" s="125" t="str">
        <f t="shared" si="2"/>
        <v/>
      </c>
      <c r="C80" s="125" t="str">
        <f>IF(B80="","",設定!$J$8)</f>
        <v/>
      </c>
      <c r="D80" s="125">
        <f>個人戦入力!I82</f>
        <v>0</v>
      </c>
      <c r="E80" s="125" t="str">
        <f>個人戦入力!D82</f>
        <v/>
      </c>
      <c r="F80" s="125" t="str">
        <f>個人戦入力!F82</f>
        <v>　</v>
      </c>
      <c r="G80" s="125">
        <f>個人戦入力!O82</f>
        <v>0</v>
      </c>
      <c r="H80" s="125">
        <f>個人戦入力!Q82</f>
        <v>0</v>
      </c>
      <c r="I80" s="125">
        <f>個人戦入力!R82</f>
        <v>0</v>
      </c>
      <c r="J80" s="125" t="str">
        <f>個人戦入力!V82</f>
        <v/>
      </c>
      <c r="K80" s="125">
        <f>IFERROR(個人戦入力!B82,row*0.000001)</f>
        <v>8.2000000000000003E-2</v>
      </c>
      <c r="L80" s="342" t="str">
        <f>IFERROR(DATE(個人戦入力!S82,個人戦入力!T82,個人戦入力!U82),"")</f>
        <v/>
      </c>
      <c r="M80" s="125" t="str">
        <f t="shared" si="3"/>
        <v/>
      </c>
      <c r="N80" s="125"/>
      <c r="O80" s="125">
        <f>個人戦入力!W82</f>
        <v>0</v>
      </c>
      <c r="P80" s="125">
        <f>個人戦入力!P82</f>
        <v>0</v>
      </c>
    </row>
    <row r="81" spans="2:16" x14ac:dyDescent="0.2">
      <c r="B81" s="125" t="str">
        <f t="shared" si="2"/>
        <v/>
      </c>
      <c r="C81" s="125" t="str">
        <f>IF(B81="","",設定!$J$8)</f>
        <v/>
      </c>
      <c r="D81" s="125">
        <f>個人戦入力!I83</f>
        <v>0</v>
      </c>
      <c r="E81" s="125" t="str">
        <f>個人戦入力!D83</f>
        <v/>
      </c>
      <c r="F81" s="125" t="str">
        <f>個人戦入力!F83</f>
        <v>　</v>
      </c>
      <c r="G81" s="125">
        <f>個人戦入力!O83</f>
        <v>0</v>
      </c>
      <c r="H81" s="125">
        <f>個人戦入力!Q83</f>
        <v>0</v>
      </c>
      <c r="I81" s="125">
        <f>個人戦入力!R83</f>
        <v>0</v>
      </c>
      <c r="J81" s="125" t="str">
        <f>個人戦入力!V83</f>
        <v/>
      </c>
      <c r="K81" s="125">
        <f>IFERROR(個人戦入力!B83,row*0.000001)</f>
        <v>8.3000000000000004E-2</v>
      </c>
      <c r="L81" s="342" t="str">
        <f>IFERROR(DATE(個人戦入力!S83,個人戦入力!T83,個人戦入力!U83),"")</f>
        <v/>
      </c>
      <c r="M81" s="125" t="str">
        <f t="shared" si="3"/>
        <v/>
      </c>
      <c r="N81" s="125"/>
      <c r="O81" s="125">
        <f>個人戦入力!W83</f>
        <v>0</v>
      </c>
      <c r="P81" s="125">
        <f>個人戦入力!P83</f>
        <v>0</v>
      </c>
    </row>
    <row r="82" spans="2:16" x14ac:dyDescent="0.2">
      <c r="B82" s="125" t="str">
        <f t="shared" si="2"/>
        <v/>
      </c>
      <c r="C82" s="125" t="str">
        <f>IF(B82="","",設定!$J$8)</f>
        <v/>
      </c>
      <c r="D82" s="125">
        <f>個人戦入力!I84</f>
        <v>0</v>
      </c>
      <c r="E82" s="125" t="str">
        <f>個人戦入力!D84</f>
        <v/>
      </c>
      <c r="F82" s="125" t="str">
        <f>個人戦入力!F84</f>
        <v>　</v>
      </c>
      <c r="G82" s="125">
        <f>個人戦入力!O84</f>
        <v>0</v>
      </c>
      <c r="H82" s="125">
        <f>個人戦入力!Q84</f>
        <v>0</v>
      </c>
      <c r="I82" s="125">
        <f>個人戦入力!R84</f>
        <v>0</v>
      </c>
      <c r="J82" s="125" t="str">
        <f>個人戦入力!V84</f>
        <v/>
      </c>
      <c r="K82" s="125">
        <f>IFERROR(個人戦入力!B84,row*0.000001)</f>
        <v>8.4000000000000005E-2</v>
      </c>
      <c r="L82" s="342" t="str">
        <f>IFERROR(DATE(個人戦入力!S84,個人戦入力!T84,個人戦入力!U84),"")</f>
        <v/>
      </c>
      <c r="M82" s="125" t="str">
        <f t="shared" si="3"/>
        <v/>
      </c>
      <c r="N82" s="125"/>
      <c r="O82" s="125">
        <f>個人戦入力!W84</f>
        <v>0</v>
      </c>
      <c r="P82" s="125">
        <f>個人戦入力!P84</f>
        <v>0</v>
      </c>
    </row>
    <row r="83" spans="2:16" x14ac:dyDescent="0.2">
      <c r="B83" s="125" t="str">
        <f t="shared" si="2"/>
        <v/>
      </c>
      <c r="C83" s="125" t="str">
        <f>IF(B83="","",設定!$J$8)</f>
        <v/>
      </c>
      <c r="D83" s="125">
        <f>個人戦入力!I85</f>
        <v>0</v>
      </c>
      <c r="E83" s="125" t="str">
        <f>個人戦入力!D85</f>
        <v/>
      </c>
      <c r="F83" s="125" t="str">
        <f>個人戦入力!F85</f>
        <v>　</v>
      </c>
      <c r="G83" s="125">
        <f>個人戦入力!O85</f>
        <v>0</v>
      </c>
      <c r="H83" s="125">
        <f>個人戦入力!Q85</f>
        <v>0</v>
      </c>
      <c r="I83" s="125">
        <f>個人戦入力!R85</f>
        <v>0</v>
      </c>
      <c r="J83" s="125" t="str">
        <f>個人戦入力!V85</f>
        <v/>
      </c>
      <c r="K83" s="125">
        <f>IFERROR(個人戦入力!B85,row*0.000001)</f>
        <v>8.5000000000000006E-2</v>
      </c>
      <c r="L83" s="342" t="str">
        <f>IFERROR(DATE(個人戦入力!S85,個人戦入力!T85,個人戦入力!U85),"")</f>
        <v/>
      </c>
      <c r="M83" s="125" t="str">
        <f t="shared" si="3"/>
        <v/>
      </c>
      <c r="N83" s="125"/>
      <c r="O83" s="125">
        <f>個人戦入力!W85</f>
        <v>0</v>
      </c>
      <c r="P83" s="125">
        <f>個人戦入力!P85</f>
        <v>0</v>
      </c>
    </row>
    <row r="84" spans="2:16" x14ac:dyDescent="0.2">
      <c r="B84" s="125" t="str">
        <f t="shared" si="2"/>
        <v/>
      </c>
      <c r="C84" s="125" t="str">
        <f>IF(B84="","",設定!$J$8)</f>
        <v/>
      </c>
      <c r="D84" s="125">
        <f>個人戦入力!I86</f>
        <v>0</v>
      </c>
      <c r="E84" s="125" t="str">
        <f>個人戦入力!D86</f>
        <v/>
      </c>
      <c r="F84" s="125" t="str">
        <f>個人戦入力!F86</f>
        <v>　</v>
      </c>
      <c r="G84" s="125">
        <f>個人戦入力!O86</f>
        <v>0</v>
      </c>
      <c r="H84" s="125">
        <f>個人戦入力!Q86</f>
        <v>0</v>
      </c>
      <c r="I84" s="125">
        <f>個人戦入力!R86</f>
        <v>0</v>
      </c>
      <c r="J84" s="125" t="str">
        <f>個人戦入力!V86</f>
        <v/>
      </c>
      <c r="K84" s="125">
        <f>IFERROR(個人戦入力!B86,row*0.000001)</f>
        <v>8.6000000000000007E-2</v>
      </c>
      <c r="L84" s="342" t="str">
        <f>IFERROR(DATE(個人戦入力!S86,個人戦入力!T86,個人戦入力!U86),"")</f>
        <v/>
      </c>
      <c r="M84" s="125" t="str">
        <f t="shared" si="3"/>
        <v/>
      </c>
      <c r="N84" s="125"/>
      <c r="O84" s="125">
        <f>個人戦入力!W86</f>
        <v>0</v>
      </c>
      <c r="P84" s="125">
        <f>個人戦入力!P86</f>
        <v>0</v>
      </c>
    </row>
    <row r="85" spans="2:16" x14ac:dyDescent="0.2">
      <c r="B85" s="125" t="str">
        <f t="shared" si="2"/>
        <v/>
      </c>
      <c r="C85" s="125" t="str">
        <f>IF(B85="","",設定!$J$8)</f>
        <v/>
      </c>
      <c r="D85" s="125">
        <f>個人戦入力!I87</f>
        <v>0</v>
      </c>
      <c r="E85" s="125" t="str">
        <f>個人戦入力!D87</f>
        <v/>
      </c>
      <c r="F85" s="125" t="str">
        <f>個人戦入力!F87</f>
        <v>　</v>
      </c>
      <c r="G85" s="125">
        <f>個人戦入力!O87</f>
        <v>0</v>
      </c>
      <c r="H85" s="125">
        <f>個人戦入力!Q87</f>
        <v>0</v>
      </c>
      <c r="I85" s="125">
        <f>個人戦入力!R87</f>
        <v>0</v>
      </c>
      <c r="J85" s="125" t="str">
        <f>個人戦入力!V87</f>
        <v/>
      </c>
      <c r="K85" s="125">
        <f>IFERROR(個人戦入力!B87,row*0.000001)</f>
        <v>8.7000000000000008E-2</v>
      </c>
      <c r="L85" s="342" t="str">
        <f>IFERROR(DATE(個人戦入力!S87,個人戦入力!T87,個人戦入力!U87),"")</f>
        <v/>
      </c>
      <c r="M85" s="125" t="str">
        <f t="shared" si="3"/>
        <v/>
      </c>
      <c r="N85" s="125"/>
      <c r="O85" s="125">
        <f>個人戦入力!W87</f>
        <v>0</v>
      </c>
      <c r="P85" s="125">
        <f>個人戦入力!P87</f>
        <v>0</v>
      </c>
    </row>
    <row r="86" spans="2:16" x14ac:dyDescent="0.2">
      <c r="B86" s="125" t="str">
        <f t="shared" si="2"/>
        <v/>
      </c>
      <c r="C86" s="125" t="str">
        <f>IF(B86="","",設定!$J$8)</f>
        <v/>
      </c>
      <c r="D86" s="125">
        <f>個人戦入力!I88</f>
        <v>0</v>
      </c>
      <c r="E86" s="125" t="str">
        <f>個人戦入力!D88</f>
        <v/>
      </c>
      <c r="F86" s="125" t="str">
        <f>個人戦入力!F88</f>
        <v>　</v>
      </c>
      <c r="G86" s="125">
        <f>個人戦入力!O88</f>
        <v>0</v>
      </c>
      <c r="H86" s="125">
        <f>個人戦入力!Q88</f>
        <v>0</v>
      </c>
      <c r="I86" s="125">
        <f>個人戦入力!R88</f>
        <v>0</v>
      </c>
      <c r="J86" s="125" t="str">
        <f>個人戦入力!V88</f>
        <v/>
      </c>
      <c r="K86" s="125">
        <f>IFERROR(個人戦入力!B88,row*0.000001)</f>
        <v>8.7999999999999995E-2</v>
      </c>
      <c r="L86" s="342" t="str">
        <f>IFERROR(DATE(個人戦入力!S88,個人戦入力!T88,個人戦入力!U88),"")</f>
        <v/>
      </c>
      <c r="M86" s="125" t="str">
        <f t="shared" si="3"/>
        <v/>
      </c>
      <c r="N86" s="125"/>
      <c r="O86" s="125">
        <f>個人戦入力!W88</f>
        <v>0</v>
      </c>
      <c r="P86" s="125">
        <f>個人戦入力!P88</f>
        <v>0</v>
      </c>
    </row>
    <row r="87" spans="2:16" x14ac:dyDescent="0.2">
      <c r="B87" s="125" t="str">
        <f t="shared" si="2"/>
        <v/>
      </c>
      <c r="C87" s="125" t="str">
        <f>IF(B87="","",設定!$J$8)</f>
        <v/>
      </c>
      <c r="D87" s="125">
        <f>個人戦入力!I89</f>
        <v>0</v>
      </c>
      <c r="E87" s="125" t="str">
        <f>個人戦入力!D89</f>
        <v/>
      </c>
      <c r="F87" s="125" t="str">
        <f>個人戦入力!F89</f>
        <v>　</v>
      </c>
      <c r="G87" s="125">
        <f>個人戦入力!O89</f>
        <v>0</v>
      </c>
      <c r="H87" s="125">
        <f>個人戦入力!Q89</f>
        <v>0</v>
      </c>
      <c r="I87" s="125">
        <f>個人戦入力!R89</f>
        <v>0</v>
      </c>
      <c r="J87" s="125" t="str">
        <f>個人戦入力!V89</f>
        <v/>
      </c>
      <c r="K87" s="125">
        <f>IFERROR(個人戦入力!B89,row*0.000001)</f>
        <v>8.8999999999999996E-2</v>
      </c>
      <c r="L87" s="342" t="str">
        <f>IFERROR(DATE(個人戦入力!S89,個人戦入力!T89,個人戦入力!U89),"")</f>
        <v/>
      </c>
      <c r="M87" s="125" t="str">
        <f t="shared" si="3"/>
        <v/>
      </c>
      <c r="N87" s="125"/>
      <c r="O87" s="125">
        <f>個人戦入力!W89</f>
        <v>0</v>
      </c>
      <c r="P87" s="125">
        <f>個人戦入力!P89</f>
        <v>0</v>
      </c>
    </row>
    <row r="88" spans="2:16" x14ac:dyDescent="0.2">
      <c r="B88" s="125" t="str">
        <f t="shared" si="2"/>
        <v/>
      </c>
      <c r="C88" s="125" t="str">
        <f>IF(B88="","",設定!$J$8)</f>
        <v/>
      </c>
      <c r="D88" s="125">
        <f>個人戦入力!I90</f>
        <v>0</v>
      </c>
      <c r="E88" s="125" t="str">
        <f>個人戦入力!D90</f>
        <v/>
      </c>
      <c r="F88" s="125" t="str">
        <f>個人戦入力!F90</f>
        <v>　</v>
      </c>
      <c r="G88" s="125">
        <f>個人戦入力!O90</f>
        <v>0</v>
      </c>
      <c r="H88" s="125">
        <f>個人戦入力!Q90</f>
        <v>0</v>
      </c>
      <c r="I88" s="125">
        <f>個人戦入力!R90</f>
        <v>0</v>
      </c>
      <c r="J88" s="125" t="str">
        <f>個人戦入力!V90</f>
        <v/>
      </c>
      <c r="K88" s="125">
        <f>IFERROR(個人戦入力!B90,row*0.000001)</f>
        <v>0.09</v>
      </c>
      <c r="L88" s="342" t="str">
        <f>IFERROR(DATE(個人戦入力!S90,個人戦入力!T90,個人戦入力!U90),"")</f>
        <v/>
      </c>
      <c r="M88" s="125" t="str">
        <f t="shared" si="3"/>
        <v/>
      </c>
      <c r="N88" s="125"/>
      <c r="O88" s="125">
        <f>個人戦入力!W90</f>
        <v>0</v>
      </c>
      <c r="P88" s="125">
        <f>個人戦入力!P90</f>
        <v>0</v>
      </c>
    </row>
    <row r="89" spans="2:16" x14ac:dyDescent="0.2">
      <c r="B89" s="125" t="str">
        <f t="shared" si="2"/>
        <v/>
      </c>
      <c r="C89" s="125" t="str">
        <f>IF(B89="","",設定!$J$8)</f>
        <v/>
      </c>
      <c r="D89" s="125">
        <f>個人戦入力!I91</f>
        <v>0</v>
      </c>
      <c r="E89" s="125" t="str">
        <f>個人戦入力!D91</f>
        <v/>
      </c>
      <c r="F89" s="125" t="str">
        <f>個人戦入力!F91</f>
        <v>　</v>
      </c>
      <c r="G89" s="125">
        <f>個人戦入力!O91</f>
        <v>0</v>
      </c>
      <c r="H89" s="125">
        <f>個人戦入力!Q91</f>
        <v>0</v>
      </c>
      <c r="I89" s="125">
        <f>個人戦入力!R91</f>
        <v>0</v>
      </c>
      <c r="J89" s="125" t="str">
        <f>個人戦入力!V91</f>
        <v/>
      </c>
      <c r="K89" s="125">
        <f>IFERROR(個人戦入力!B91,row*0.000001)</f>
        <v>9.0999999999999998E-2</v>
      </c>
      <c r="L89" s="342" t="str">
        <f>IFERROR(DATE(個人戦入力!S91,個人戦入力!T91,個人戦入力!U91),"")</f>
        <v/>
      </c>
      <c r="M89" s="125" t="str">
        <f t="shared" si="3"/>
        <v/>
      </c>
      <c r="N89" s="125"/>
      <c r="O89" s="125">
        <f>個人戦入力!W91</f>
        <v>0</v>
      </c>
      <c r="P89" s="125">
        <f>個人戦入力!P91</f>
        <v>0</v>
      </c>
    </row>
    <row r="90" spans="2:16" x14ac:dyDescent="0.2">
      <c r="B90" s="125" t="str">
        <f t="shared" si="2"/>
        <v/>
      </c>
      <c r="C90" s="125" t="str">
        <f>IF(B90="","",設定!$J$8)</f>
        <v/>
      </c>
      <c r="D90" s="125">
        <f>個人戦入力!I92</f>
        <v>0</v>
      </c>
      <c r="E90" s="125" t="str">
        <f>個人戦入力!D92</f>
        <v/>
      </c>
      <c r="F90" s="125" t="str">
        <f>個人戦入力!F92</f>
        <v>　</v>
      </c>
      <c r="G90" s="125">
        <f>個人戦入力!O92</f>
        <v>0</v>
      </c>
      <c r="H90" s="125">
        <f>個人戦入力!Q92</f>
        <v>0</v>
      </c>
      <c r="I90" s="125">
        <f>個人戦入力!R92</f>
        <v>0</v>
      </c>
      <c r="J90" s="125" t="str">
        <f>個人戦入力!V92</f>
        <v/>
      </c>
      <c r="K90" s="125">
        <f>IFERROR(個人戦入力!B92,row*0.000001)</f>
        <v>9.1999999999999998E-2</v>
      </c>
      <c r="L90" s="342" t="str">
        <f>IFERROR(DATE(個人戦入力!S92,個人戦入力!T92,個人戦入力!U92),"")</f>
        <v/>
      </c>
      <c r="M90" s="125" t="str">
        <f t="shared" si="3"/>
        <v/>
      </c>
      <c r="N90" s="125"/>
      <c r="O90" s="125">
        <f>個人戦入力!W92</f>
        <v>0</v>
      </c>
      <c r="P90" s="125">
        <f>個人戦入力!P92</f>
        <v>0</v>
      </c>
    </row>
    <row r="91" spans="2:16" x14ac:dyDescent="0.2">
      <c r="B91" s="125" t="str">
        <f t="shared" si="2"/>
        <v/>
      </c>
      <c r="C91" s="125" t="str">
        <f>IF(B91="","",設定!$J$8)</f>
        <v/>
      </c>
      <c r="D91" s="125">
        <f>個人戦入力!I93</f>
        <v>0</v>
      </c>
      <c r="E91" s="125" t="str">
        <f>個人戦入力!D93</f>
        <v/>
      </c>
      <c r="F91" s="125" t="str">
        <f>個人戦入力!F93</f>
        <v>　</v>
      </c>
      <c r="G91" s="125">
        <f>個人戦入力!O93</f>
        <v>0</v>
      </c>
      <c r="H91" s="125">
        <f>個人戦入力!Q93</f>
        <v>0</v>
      </c>
      <c r="I91" s="125">
        <f>個人戦入力!R93</f>
        <v>0</v>
      </c>
      <c r="J91" s="125" t="str">
        <f>個人戦入力!V93</f>
        <v/>
      </c>
      <c r="K91" s="125">
        <f>IFERROR(個人戦入力!B93,row*0.000001)</f>
        <v>9.2999999999999999E-2</v>
      </c>
      <c r="L91" s="342" t="str">
        <f>IFERROR(DATE(個人戦入力!S93,個人戦入力!T93,個人戦入力!U93),"")</f>
        <v/>
      </c>
      <c r="M91" s="125" t="str">
        <f t="shared" si="3"/>
        <v/>
      </c>
      <c r="N91" s="125"/>
      <c r="O91" s="125">
        <f>個人戦入力!W93</f>
        <v>0</v>
      </c>
      <c r="P91" s="125">
        <f>個人戦入力!P93</f>
        <v>0</v>
      </c>
    </row>
    <row r="92" spans="2:16" x14ac:dyDescent="0.2">
      <c r="B92" s="125" t="str">
        <f t="shared" si="2"/>
        <v/>
      </c>
      <c r="C92" s="125" t="str">
        <f>IF(B92="","",設定!$J$8)</f>
        <v/>
      </c>
      <c r="D92" s="125">
        <f>個人戦入力!I94</f>
        <v>0</v>
      </c>
      <c r="E92" s="125" t="str">
        <f>個人戦入力!D94</f>
        <v/>
      </c>
      <c r="F92" s="125" t="str">
        <f>個人戦入力!F94</f>
        <v>　</v>
      </c>
      <c r="G92" s="125">
        <f>個人戦入力!O94</f>
        <v>0</v>
      </c>
      <c r="H92" s="125">
        <f>個人戦入力!Q94</f>
        <v>0</v>
      </c>
      <c r="I92" s="125">
        <f>個人戦入力!R94</f>
        <v>0</v>
      </c>
      <c r="J92" s="125" t="str">
        <f>個人戦入力!V94</f>
        <v/>
      </c>
      <c r="K92" s="125">
        <f>IFERROR(個人戦入力!B94,row*0.000001)</f>
        <v>9.4E-2</v>
      </c>
      <c r="L92" s="342" t="str">
        <f>IFERROR(DATE(個人戦入力!S94,個人戦入力!T94,個人戦入力!U94),"")</f>
        <v/>
      </c>
      <c r="M92" s="125" t="str">
        <f t="shared" si="3"/>
        <v/>
      </c>
      <c r="N92" s="125"/>
      <c r="O92" s="125">
        <f>個人戦入力!W94</f>
        <v>0</v>
      </c>
      <c r="P92" s="125">
        <f>個人戦入力!P94</f>
        <v>0</v>
      </c>
    </row>
    <row r="93" spans="2:16" x14ac:dyDescent="0.2">
      <c r="B93" s="125" t="str">
        <f t="shared" si="2"/>
        <v/>
      </c>
      <c r="C93" s="125" t="str">
        <f>IF(B93="","",設定!$J$8)</f>
        <v/>
      </c>
      <c r="D93" s="125">
        <f>個人戦入力!I95</f>
        <v>0</v>
      </c>
      <c r="E93" s="125" t="str">
        <f>個人戦入力!D95</f>
        <v/>
      </c>
      <c r="F93" s="125" t="str">
        <f>個人戦入力!F95</f>
        <v>　</v>
      </c>
      <c r="G93" s="125">
        <f>個人戦入力!O95</f>
        <v>0</v>
      </c>
      <c r="H93" s="125">
        <f>個人戦入力!Q95</f>
        <v>0</v>
      </c>
      <c r="I93" s="125">
        <f>個人戦入力!R95</f>
        <v>0</v>
      </c>
      <c r="J93" s="125" t="str">
        <f>個人戦入力!V95</f>
        <v/>
      </c>
      <c r="K93" s="125">
        <f>IFERROR(個人戦入力!B95,row*0.000001)</f>
        <v>9.5000000000000001E-2</v>
      </c>
      <c r="L93" s="342" t="str">
        <f>IFERROR(DATE(個人戦入力!S95,個人戦入力!T95,個人戦入力!U95),"")</f>
        <v/>
      </c>
      <c r="M93" s="125" t="str">
        <f t="shared" si="3"/>
        <v/>
      </c>
      <c r="N93" s="125"/>
      <c r="O93" s="125">
        <f>個人戦入力!W95</f>
        <v>0</v>
      </c>
      <c r="P93" s="125">
        <f>個人戦入力!P95</f>
        <v>0</v>
      </c>
    </row>
    <row r="94" spans="2:16" x14ac:dyDescent="0.2">
      <c r="B94" s="125" t="str">
        <f t="shared" si="2"/>
        <v/>
      </c>
      <c r="C94" s="125" t="str">
        <f>IF(B94="","",設定!$J$8)</f>
        <v/>
      </c>
      <c r="D94" s="125">
        <f>個人戦入力!I96</f>
        <v>0</v>
      </c>
      <c r="E94" s="125" t="str">
        <f>個人戦入力!D96</f>
        <v/>
      </c>
      <c r="F94" s="125" t="str">
        <f>個人戦入力!F96</f>
        <v>　</v>
      </c>
      <c r="G94" s="125">
        <f>個人戦入力!O96</f>
        <v>0</v>
      </c>
      <c r="H94" s="125">
        <f>個人戦入力!Q96</f>
        <v>0</v>
      </c>
      <c r="I94" s="125">
        <f>個人戦入力!R96</f>
        <v>0</v>
      </c>
      <c r="J94" s="125" t="str">
        <f>個人戦入力!V96</f>
        <v/>
      </c>
      <c r="K94" s="125">
        <f>IFERROR(個人戦入力!B96,row*0.000001)</f>
        <v>9.6000000000000002E-2</v>
      </c>
      <c r="L94" s="342" t="str">
        <f>IFERROR(DATE(個人戦入力!S96,個人戦入力!T96,個人戦入力!U96),"")</f>
        <v/>
      </c>
      <c r="M94" s="125" t="str">
        <f t="shared" si="3"/>
        <v/>
      </c>
      <c r="N94" s="125"/>
      <c r="O94" s="125">
        <f>個人戦入力!W96</f>
        <v>0</v>
      </c>
      <c r="P94" s="125">
        <f>個人戦入力!P96</f>
        <v>0</v>
      </c>
    </row>
    <row r="95" spans="2:16" x14ac:dyDescent="0.2">
      <c r="B95" s="125" t="str">
        <f t="shared" si="2"/>
        <v/>
      </c>
      <c r="C95" s="125" t="str">
        <f>IF(B95="","",設定!$J$8)</f>
        <v/>
      </c>
      <c r="D95" s="125">
        <f>個人戦入力!I97</f>
        <v>0</v>
      </c>
      <c r="E95" s="125" t="str">
        <f>個人戦入力!D97</f>
        <v/>
      </c>
      <c r="F95" s="125" t="str">
        <f>個人戦入力!F97</f>
        <v>　</v>
      </c>
      <c r="G95" s="125">
        <f>個人戦入力!O97</f>
        <v>0</v>
      </c>
      <c r="H95" s="125">
        <f>個人戦入力!Q97</f>
        <v>0</v>
      </c>
      <c r="I95" s="125">
        <f>個人戦入力!R97</f>
        <v>0</v>
      </c>
      <c r="J95" s="125" t="str">
        <f>個人戦入力!V97</f>
        <v/>
      </c>
      <c r="K95" s="125">
        <f>IFERROR(個人戦入力!B97,row*0.000001)</f>
        <v>9.7000000000000003E-2</v>
      </c>
      <c r="L95" s="342" t="str">
        <f>IFERROR(DATE(個人戦入力!S97,個人戦入力!T97,個人戦入力!U97),"")</f>
        <v/>
      </c>
      <c r="M95" s="125" t="str">
        <f t="shared" si="3"/>
        <v/>
      </c>
      <c r="N95" s="125"/>
      <c r="O95" s="125">
        <f>個人戦入力!W97</f>
        <v>0</v>
      </c>
      <c r="P95" s="125">
        <f>個人戦入力!P97</f>
        <v>0</v>
      </c>
    </row>
    <row r="96" spans="2:16" x14ac:dyDescent="0.2">
      <c r="B96" s="125" t="str">
        <f t="shared" si="2"/>
        <v/>
      </c>
      <c r="C96" s="125" t="str">
        <f>IF(B96="","",設定!$J$8)</f>
        <v/>
      </c>
      <c r="D96" s="125">
        <f>個人戦入力!I98</f>
        <v>0</v>
      </c>
      <c r="E96" s="125" t="str">
        <f>個人戦入力!D98</f>
        <v/>
      </c>
      <c r="F96" s="125" t="str">
        <f>個人戦入力!F98</f>
        <v>　</v>
      </c>
      <c r="G96" s="125">
        <f>個人戦入力!O98</f>
        <v>0</v>
      </c>
      <c r="H96" s="125">
        <f>個人戦入力!Q98</f>
        <v>0</v>
      </c>
      <c r="I96" s="125">
        <f>個人戦入力!R98</f>
        <v>0</v>
      </c>
      <c r="J96" s="125" t="str">
        <f>個人戦入力!V98</f>
        <v/>
      </c>
      <c r="K96" s="125">
        <f>IFERROR(個人戦入力!B98,row*0.000001)</f>
        <v>9.8000000000000004E-2</v>
      </c>
      <c r="L96" s="342" t="str">
        <f>IFERROR(DATE(個人戦入力!S98,個人戦入力!T98,個人戦入力!U98),"")</f>
        <v/>
      </c>
      <c r="M96" s="125" t="str">
        <f t="shared" si="3"/>
        <v/>
      </c>
      <c r="N96" s="125"/>
      <c r="O96" s="125">
        <f>個人戦入力!W98</f>
        <v>0</v>
      </c>
      <c r="P96" s="125">
        <f>個人戦入力!P98</f>
        <v>0</v>
      </c>
    </row>
    <row r="97" spans="2:16" x14ac:dyDescent="0.2">
      <c r="B97" s="125" t="str">
        <f t="shared" si="2"/>
        <v/>
      </c>
      <c r="C97" s="125" t="str">
        <f>IF(B97="","",設定!$J$8)</f>
        <v/>
      </c>
      <c r="D97" s="125">
        <f>個人戦入力!I99</f>
        <v>0</v>
      </c>
      <c r="E97" s="125" t="str">
        <f>個人戦入力!D99</f>
        <v/>
      </c>
      <c r="F97" s="125" t="str">
        <f>個人戦入力!F99</f>
        <v>　</v>
      </c>
      <c r="G97" s="125">
        <f>個人戦入力!O99</f>
        <v>0</v>
      </c>
      <c r="H97" s="125">
        <f>個人戦入力!Q99</f>
        <v>0</v>
      </c>
      <c r="I97" s="125">
        <f>個人戦入力!R99</f>
        <v>0</v>
      </c>
      <c r="J97" s="125" t="str">
        <f>個人戦入力!V99</f>
        <v/>
      </c>
      <c r="K97" s="125">
        <f>IFERROR(個人戦入力!B99,row*0.000001)</f>
        <v>9.9000000000000005E-2</v>
      </c>
      <c r="L97" s="342" t="str">
        <f>IFERROR(DATE(個人戦入力!S99,個人戦入力!T99,個人戦入力!U99),"")</f>
        <v/>
      </c>
      <c r="M97" s="125" t="str">
        <f t="shared" si="3"/>
        <v/>
      </c>
      <c r="N97" s="125"/>
      <c r="O97" s="125">
        <f>個人戦入力!W99</f>
        <v>0</v>
      </c>
      <c r="P97" s="125">
        <f>個人戦入力!P99</f>
        <v>0</v>
      </c>
    </row>
    <row r="98" spans="2:16" x14ac:dyDescent="0.2">
      <c r="B98" s="125" t="str">
        <f t="shared" si="2"/>
        <v/>
      </c>
      <c r="C98" s="125" t="str">
        <f>IF(B98="","",設定!$J$8)</f>
        <v/>
      </c>
      <c r="D98" s="125">
        <f>個人戦入力!I100</f>
        <v>0</v>
      </c>
      <c r="E98" s="125" t="str">
        <f>個人戦入力!D100</f>
        <v/>
      </c>
      <c r="F98" s="125" t="str">
        <f>個人戦入力!F100</f>
        <v>　</v>
      </c>
      <c r="G98" s="125">
        <f>個人戦入力!O100</f>
        <v>0</v>
      </c>
      <c r="H98" s="125">
        <f>個人戦入力!Q100</f>
        <v>0</v>
      </c>
      <c r="I98" s="125">
        <f>個人戦入力!R100</f>
        <v>0</v>
      </c>
      <c r="J98" s="125" t="str">
        <f>個人戦入力!V100</f>
        <v/>
      </c>
      <c r="K98" s="125">
        <f>IFERROR(個人戦入力!B100,row*0.000001)</f>
        <v>0.1</v>
      </c>
      <c r="L98" s="342" t="str">
        <f>IFERROR(DATE(個人戦入力!S100,個人戦入力!T100,個人戦入力!U100),"")</f>
        <v/>
      </c>
      <c r="M98" s="125" t="str">
        <f t="shared" si="3"/>
        <v/>
      </c>
      <c r="N98" s="125"/>
      <c r="O98" s="125">
        <f>個人戦入力!W100</f>
        <v>0</v>
      </c>
      <c r="P98" s="125">
        <f>個人戦入力!P100</f>
        <v>0</v>
      </c>
    </row>
    <row r="99" spans="2:16" x14ac:dyDescent="0.2">
      <c r="B99" s="125" t="str">
        <f t="shared" si="2"/>
        <v/>
      </c>
      <c r="C99" s="125" t="str">
        <f>IF(B99="","",設定!$J$8)</f>
        <v/>
      </c>
      <c r="D99" s="125">
        <f>個人戦入力!I101</f>
        <v>0</v>
      </c>
      <c r="E99" s="125" t="str">
        <f>個人戦入力!D101</f>
        <v/>
      </c>
      <c r="F99" s="125" t="str">
        <f>個人戦入力!F101</f>
        <v>　</v>
      </c>
      <c r="G99" s="125">
        <f>個人戦入力!O101</f>
        <v>0</v>
      </c>
      <c r="H99" s="125">
        <f>個人戦入力!Q101</f>
        <v>0</v>
      </c>
      <c r="I99" s="125">
        <f>個人戦入力!R101</f>
        <v>0</v>
      </c>
      <c r="J99" s="125" t="str">
        <f>個人戦入力!V101</f>
        <v/>
      </c>
      <c r="K99" s="125">
        <f>IFERROR(個人戦入力!B101,row*0.000001)</f>
        <v>0.10100000000000001</v>
      </c>
      <c r="L99" s="342" t="str">
        <f>IFERROR(DATE(個人戦入力!S101,個人戦入力!T101,個人戦入力!U101),"")</f>
        <v/>
      </c>
      <c r="M99" s="125" t="str">
        <f t="shared" si="3"/>
        <v/>
      </c>
      <c r="N99" s="125"/>
      <c r="O99" s="125">
        <f>個人戦入力!W101</f>
        <v>0</v>
      </c>
      <c r="P99" s="125">
        <f>個人戦入力!P101</f>
        <v>0</v>
      </c>
    </row>
    <row r="100" spans="2:16" x14ac:dyDescent="0.2">
      <c r="B100" s="125" t="str">
        <f t="shared" si="2"/>
        <v/>
      </c>
      <c r="C100" s="125" t="str">
        <f>IF(B100="","",設定!$J$8)</f>
        <v/>
      </c>
      <c r="D100" s="125">
        <f>個人戦入力!I102</f>
        <v>0</v>
      </c>
      <c r="E100" s="125" t="str">
        <f>個人戦入力!D102</f>
        <v/>
      </c>
      <c r="F100" s="125" t="str">
        <f>個人戦入力!F102</f>
        <v>　</v>
      </c>
      <c r="G100" s="125">
        <f>個人戦入力!O102</f>
        <v>0</v>
      </c>
      <c r="H100" s="125">
        <f>個人戦入力!Q102</f>
        <v>0</v>
      </c>
      <c r="I100" s="125">
        <f>個人戦入力!R102</f>
        <v>0</v>
      </c>
      <c r="J100" s="125" t="str">
        <f>個人戦入力!V102</f>
        <v/>
      </c>
      <c r="K100" s="125">
        <f>IFERROR(個人戦入力!B102,row*0.000001)</f>
        <v>0.10200000000000001</v>
      </c>
      <c r="L100" s="342" t="str">
        <f>IFERROR(DATE(個人戦入力!S102,個人戦入力!T102,個人戦入力!U102),"")</f>
        <v/>
      </c>
      <c r="M100" s="125" t="str">
        <f t="shared" si="3"/>
        <v/>
      </c>
      <c r="N100" s="125"/>
      <c r="O100" s="125">
        <f>個人戦入力!W102</f>
        <v>0</v>
      </c>
      <c r="P100" s="125">
        <f>個人戦入力!P102</f>
        <v>0</v>
      </c>
    </row>
    <row r="101" spans="2:16" x14ac:dyDescent="0.2">
      <c r="B101" s="125" t="str">
        <f t="shared" si="2"/>
        <v/>
      </c>
      <c r="C101" s="125" t="str">
        <f>IF(B101="","",設定!$J$8)</f>
        <v/>
      </c>
      <c r="D101" s="125">
        <f>個人戦入力!I103</f>
        <v>0</v>
      </c>
      <c r="E101" s="125" t="str">
        <f>個人戦入力!D103</f>
        <v/>
      </c>
      <c r="F101" s="125" t="str">
        <f>個人戦入力!F103</f>
        <v>　</v>
      </c>
      <c r="G101" s="125">
        <f>個人戦入力!O103</f>
        <v>0</v>
      </c>
      <c r="H101" s="125">
        <f>個人戦入力!Q103</f>
        <v>0</v>
      </c>
      <c r="I101" s="125">
        <f>個人戦入力!R103</f>
        <v>0</v>
      </c>
      <c r="J101" s="125" t="str">
        <f>個人戦入力!V103</f>
        <v/>
      </c>
      <c r="K101" s="125">
        <f>IFERROR(個人戦入力!B103,row*0.000001)</f>
        <v>0.10300000000000001</v>
      </c>
      <c r="L101" s="342" t="str">
        <f>IFERROR(DATE(個人戦入力!S103,個人戦入力!T103,個人戦入力!U103),"")</f>
        <v/>
      </c>
      <c r="M101" s="125" t="str">
        <f t="shared" si="3"/>
        <v/>
      </c>
      <c r="N101" s="125"/>
      <c r="O101" s="125">
        <f>個人戦入力!W103</f>
        <v>0</v>
      </c>
      <c r="P101" s="125">
        <f>個人戦入力!P103</f>
        <v>0</v>
      </c>
    </row>
    <row r="102" spans="2:16" x14ac:dyDescent="0.2">
      <c r="B102" s="17" t="str">
        <f t="shared" si="2"/>
        <v/>
      </c>
      <c r="C102" s="17" t="str">
        <f>IF(B102="","",設定!$J$8)</f>
        <v/>
      </c>
      <c r="D102" s="17">
        <f>'2'!I4</f>
        <v>0</v>
      </c>
      <c r="E102" s="17" t="str">
        <f>'2'!D4</f>
        <v/>
      </c>
      <c r="F102" s="17" t="str">
        <f>'2'!F4</f>
        <v>　</v>
      </c>
      <c r="G102" s="17">
        <f>'2'!O4</f>
        <v>0</v>
      </c>
      <c r="H102" s="17">
        <f>'2'!Q4</f>
        <v>0</v>
      </c>
      <c r="I102" s="17">
        <f>'2'!R4</f>
        <v>0</v>
      </c>
      <c r="J102" s="17" t="str">
        <f>'2'!V4</f>
        <v/>
      </c>
      <c r="K102" s="17">
        <f>IFERROR('2'!B4,row*0.000001)</f>
        <v>0</v>
      </c>
      <c r="L102" s="220" t="str">
        <f>IFERROR(DATE('2'!S4,'2'!T4,'2'!U4),"")</f>
        <v/>
      </c>
      <c r="M102" s="125" t="str">
        <f t="shared" si="3"/>
        <v/>
      </c>
    </row>
    <row r="103" spans="2:16" x14ac:dyDescent="0.2">
      <c r="B103" s="17" t="str">
        <f t="shared" si="2"/>
        <v/>
      </c>
      <c r="C103" s="17" t="str">
        <f>IF(B103="","",設定!$J$8)</f>
        <v/>
      </c>
      <c r="D103" s="17">
        <f>'2'!I5</f>
        <v>0</v>
      </c>
      <c r="E103" s="17" t="str">
        <f>'2'!D5</f>
        <v/>
      </c>
      <c r="F103" s="17" t="str">
        <f>'2'!F5</f>
        <v>　</v>
      </c>
      <c r="G103" s="17">
        <f>'2'!O5</f>
        <v>0</v>
      </c>
      <c r="H103" s="17">
        <f>'2'!Q5</f>
        <v>0</v>
      </c>
      <c r="I103" s="17">
        <f>'2'!R5</f>
        <v>0</v>
      </c>
      <c r="J103" s="17" t="str">
        <f>'2'!V5</f>
        <v/>
      </c>
      <c r="K103" s="17">
        <f>IFERROR('2'!B5,row*0.000001)</f>
        <v>0</v>
      </c>
      <c r="L103" s="220" t="str">
        <f>IFERROR(DATE('2'!S5,'2'!T5,'2'!U5),"")</f>
        <v/>
      </c>
      <c r="M103" s="125" t="str">
        <f t="shared" si="3"/>
        <v/>
      </c>
    </row>
    <row r="104" spans="2:16" x14ac:dyDescent="0.2">
      <c r="B104" s="17" t="str">
        <f t="shared" si="2"/>
        <v/>
      </c>
      <c r="C104" s="17" t="str">
        <f>IF(B104="","",設定!$J$8)</f>
        <v/>
      </c>
      <c r="D104" s="17">
        <f>'2'!I6</f>
        <v>0</v>
      </c>
      <c r="E104" s="17" t="str">
        <f>'2'!D6</f>
        <v/>
      </c>
      <c r="F104" s="17" t="str">
        <f>'2'!F6</f>
        <v>　</v>
      </c>
      <c r="G104" s="17">
        <f>'2'!O6</f>
        <v>0</v>
      </c>
      <c r="H104" s="17">
        <f>'2'!Q6</f>
        <v>0</v>
      </c>
      <c r="I104" s="17">
        <f>'2'!R6</f>
        <v>0</v>
      </c>
      <c r="J104" s="17" t="str">
        <f>'2'!V6</f>
        <v/>
      </c>
      <c r="K104" s="17">
        <f>IFERROR('2'!B6,row*0.000001)</f>
        <v>0</v>
      </c>
      <c r="L104" s="220" t="str">
        <f>IFERROR(DATE('2'!S6,'2'!T6,'2'!U6),"")</f>
        <v/>
      </c>
      <c r="M104" s="125" t="str">
        <f t="shared" si="3"/>
        <v/>
      </c>
    </row>
    <row r="105" spans="2:16" x14ac:dyDescent="0.2">
      <c r="B105" s="17" t="str">
        <f t="shared" si="2"/>
        <v/>
      </c>
      <c r="C105" s="17" t="str">
        <f>IF(B105="","",設定!$J$8)</f>
        <v/>
      </c>
      <c r="D105" s="17">
        <f>'2'!I7</f>
        <v>0</v>
      </c>
      <c r="E105" s="17" t="str">
        <f>'2'!D7</f>
        <v/>
      </c>
      <c r="F105" s="17" t="str">
        <f>'2'!F7</f>
        <v>　</v>
      </c>
      <c r="G105" s="17">
        <f>'2'!O7</f>
        <v>0</v>
      </c>
      <c r="H105" s="17">
        <f>'2'!Q7</f>
        <v>0</v>
      </c>
      <c r="I105" s="17">
        <f>'2'!R7</f>
        <v>0</v>
      </c>
      <c r="J105" s="17" t="str">
        <f>'2'!V7</f>
        <v/>
      </c>
      <c r="K105" s="17">
        <f>IFERROR('2'!B7,row*0.000001)</f>
        <v>0</v>
      </c>
      <c r="L105" s="220" t="str">
        <f>IFERROR(DATE('2'!S7,'2'!T7,'2'!U7),"")</f>
        <v/>
      </c>
      <c r="M105" s="125" t="str">
        <f t="shared" si="3"/>
        <v/>
      </c>
    </row>
    <row r="106" spans="2:16" x14ac:dyDescent="0.2">
      <c r="B106" s="17" t="str">
        <f t="shared" si="2"/>
        <v/>
      </c>
      <c r="C106" s="17" t="str">
        <f>IF(B106="","",設定!$J$8)</f>
        <v/>
      </c>
      <c r="D106" s="17">
        <f>'2'!I8</f>
        <v>0</v>
      </c>
      <c r="E106" s="17" t="str">
        <f>'2'!D8</f>
        <v/>
      </c>
      <c r="F106" s="17" t="str">
        <f>'2'!F8</f>
        <v>　</v>
      </c>
      <c r="G106" s="17">
        <f>'2'!O8</f>
        <v>0</v>
      </c>
      <c r="H106" s="17">
        <f>'2'!Q8</f>
        <v>0</v>
      </c>
      <c r="I106" s="17">
        <f>'2'!R8</f>
        <v>0</v>
      </c>
      <c r="J106" s="17" t="str">
        <f>'2'!V8</f>
        <v/>
      </c>
      <c r="K106" s="17">
        <f>IFERROR('2'!B8,row*0.000001)</f>
        <v>0</v>
      </c>
      <c r="L106" s="220" t="str">
        <f>IFERROR(DATE('2'!S8,'2'!T8,'2'!U8),"")</f>
        <v/>
      </c>
      <c r="M106" s="125" t="str">
        <f t="shared" si="3"/>
        <v/>
      </c>
    </row>
    <row r="107" spans="2:16" x14ac:dyDescent="0.2">
      <c r="B107" s="17" t="str">
        <f t="shared" si="2"/>
        <v/>
      </c>
      <c r="C107" s="17" t="str">
        <f>IF(B107="","",設定!$J$8)</f>
        <v/>
      </c>
      <c r="D107" s="17">
        <f>'2'!I9</f>
        <v>0</v>
      </c>
      <c r="E107" s="17" t="str">
        <f>'2'!D9</f>
        <v/>
      </c>
      <c r="F107" s="17" t="str">
        <f>'2'!F9</f>
        <v>　</v>
      </c>
      <c r="G107" s="17">
        <f>'2'!O9</f>
        <v>0</v>
      </c>
      <c r="H107" s="17">
        <f>'2'!Q9</f>
        <v>0</v>
      </c>
      <c r="I107" s="17">
        <f>'2'!R9</f>
        <v>0</v>
      </c>
      <c r="J107" s="17" t="str">
        <f>'2'!V9</f>
        <v/>
      </c>
      <c r="K107" s="17">
        <f>IFERROR('2'!B9,row*0.000001)</f>
        <v>0</v>
      </c>
      <c r="L107" s="220" t="str">
        <f>IFERROR(DATE('2'!S9,'2'!T9,'2'!U9),"")</f>
        <v/>
      </c>
      <c r="M107" s="125" t="str">
        <f t="shared" si="3"/>
        <v/>
      </c>
    </row>
    <row r="108" spans="2:16" x14ac:dyDescent="0.2">
      <c r="B108" s="17" t="str">
        <f t="shared" si="2"/>
        <v/>
      </c>
      <c r="C108" s="17" t="str">
        <f>IF(B108="","",設定!$J$8)</f>
        <v/>
      </c>
      <c r="D108" s="17">
        <f>'2'!I10</f>
        <v>0</v>
      </c>
      <c r="E108" s="17" t="str">
        <f>'2'!D10</f>
        <v/>
      </c>
      <c r="F108" s="17" t="str">
        <f>'2'!F10</f>
        <v>　</v>
      </c>
      <c r="G108" s="17">
        <f>'2'!O10</f>
        <v>0</v>
      </c>
      <c r="H108" s="17">
        <f>'2'!Q10</f>
        <v>0</v>
      </c>
      <c r="I108" s="17">
        <f>'2'!R10</f>
        <v>0</v>
      </c>
      <c r="J108" s="17" t="str">
        <f>'2'!V10</f>
        <v/>
      </c>
      <c r="K108" s="17">
        <f>IFERROR('2'!B10,row*0.000001)</f>
        <v>0</v>
      </c>
      <c r="L108" s="220" t="str">
        <f>IFERROR(DATE('2'!S10,'2'!T10,'2'!U10),"")</f>
        <v/>
      </c>
      <c r="M108" s="125" t="str">
        <f t="shared" si="3"/>
        <v/>
      </c>
    </row>
    <row r="109" spans="2:16" x14ac:dyDescent="0.2">
      <c r="B109" s="17" t="str">
        <f t="shared" si="2"/>
        <v/>
      </c>
      <c r="C109" s="17" t="str">
        <f>IF(B109="","",設定!$J$8)</f>
        <v/>
      </c>
      <c r="D109" s="17">
        <f>'2'!I11</f>
        <v>0</v>
      </c>
      <c r="E109" s="17" t="str">
        <f>'2'!D11</f>
        <v/>
      </c>
      <c r="F109" s="17" t="str">
        <f>'2'!F11</f>
        <v>　</v>
      </c>
      <c r="G109" s="17">
        <f>'2'!O11</f>
        <v>0</v>
      </c>
      <c r="H109" s="17">
        <f>'2'!Q11</f>
        <v>0</v>
      </c>
      <c r="I109" s="17">
        <f>'2'!R11</f>
        <v>0</v>
      </c>
      <c r="J109" s="17" t="str">
        <f>'2'!V11</f>
        <v/>
      </c>
      <c r="K109" s="17">
        <f>IFERROR('2'!B11,row*0.000001)</f>
        <v>0</v>
      </c>
      <c r="L109" s="220" t="str">
        <f>IFERROR(DATE('2'!S11,'2'!T11,'2'!U11),"")</f>
        <v/>
      </c>
      <c r="M109" s="125" t="str">
        <f t="shared" si="3"/>
        <v/>
      </c>
    </row>
    <row r="110" spans="2:16" x14ac:dyDescent="0.2">
      <c r="B110" s="17" t="str">
        <f t="shared" si="2"/>
        <v/>
      </c>
      <c r="C110" s="17" t="str">
        <f>IF(B110="","",設定!$J$8)</f>
        <v/>
      </c>
      <c r="D110" s="17">
        <f>'2'!I12</f>
        <v>0</v>
      </c>
      <c r="E110" s="17" t="str">
        <f>'2'!D12</f>
        <v/>
      </c>
      <c r="F110" s="17" t="str">
        <f>'2'!F12</f>
        <v>　</v>
      </c>
      <c r="G110" s="17">
        <f>'2'!O12</f>
        <v>0</v>
      </c>
      <c r="H110" s="17">
        <f>'2'!Q12</f>
        <v>0</v>
      </c>
      <c r="I110" s="17">
        <f>'2'!R12</f>
        <v>0</v>
      </c>
      <c r="J110" s="17" t="str">
        <f>'2'!V12</f>
        <v/>
      </c>
      <c r="K110" s="17">
        <f>IFERROR('2'!B12,row*0.000001)</f>
        <v>0</v>
      </c>
      <c r="L110" s="220" t="str">
        <f>IFERROR(DATE('2'!S12,'2'!T12,'2'!U12),"")</f>
        <v/>
      </c>
      <c r="M110" s="125" t="str">
        <f t="shared" si="3"/>
        <v/>
      </c>
    </row>
    <row r="111" spans="2:16" x14ac:dyDescent="0.2">
      <c r="B111" s="17" t="str">
        <f t="shared" si="2"/>
        <v/>
      </c>
      <c r="C111" s="17" t="str">
        <f>IF(B111="","",設定!$J$8)</f>
        <v/>
      </c>
      <c r="D111" s="17">
        <f>'2'!I13</f>
        <v>0</v>
      </c>
      <c r="E111" s="17" t="str">
        <f>'2'!D13</f>
        <v/>
      </c>
      <c r="F111" s="17" t="str">
        <f>'2'!F13</f>
        <v>　</v>
      </c>
      <c r="G111" s="17">
        <f>'2'!O13</f>
        <v>0</v>
      </c>
      <c r="H111" s="17">
        <f>'2'!Q13</f>
        <v>0</v>
      </c>
      <c r="I111" s="17">
        <f>'2'!R13</f>
        <v>0</v>
      </c>
      <c r="J111" s="17" t="str">
        <f>'2'!V13</f>
        <v/>
      </c>
      <c r="K111" s="17">
        <f>IFERROR('2'!B13,row*0.000001)</f>
        <v>0</v>
      </c>
      <c r="L111" s="220" t="str">
        <f>IFERROR(DATE('2'!S13,'2'!T13,'2'!U13),"")</f>
        <v/>
      </c>
      <c r="M111" s="125" t="str">
        <f t="shared" si="3"/>
        <v/>
      </c>
    </row>
    <row r="112" spans="2:16" x14ac:dyDescent="0.2">
      <c r="B112" s="17" t="str">
        <f t="shared" si="2"/>
        <v/>
      </c>
      <c r="C112" s="17" t="str">
        <f>IF(B112="","",設定!$J$8)</f>
        <v/>
      </c>
      <c r="D112" s="17">
        <f>'2'!I14</f>
        <v>0</v>
      </c>
      <c r="E112" s="17" t="str">
        <f>'2'!D14</f>
        <v/>
      </c>
      <c r="F112" s="17" t="str">
        <f>'2'!F14</f>
        <v>　</v>
      </c>
      <c r="G112" s="17">
        <f>'2'!O14</f>
        <v>0</v>
      </c>
      <c r="H112" s="17">
        <f>'2'!Q14</f>
        <v>0</v>
      </c>
      <c r="I112" s="17">
        <f>'2'!R14</f>
        <v>0</v>
      </c>
      <c r="J112" s="17" t="str">
        <f>'2'!V14</f>
        <v/>
      </c>
      <c r="K112" s="17">
        <f>IFERROR('2'!B14,row*0.000001)</f>
        <v>0</v>
      </c>
      <c r="L112" s="220" t="str">
        <f>IFERROR(DATE('2'!S14,'2'!T14,'2'!U14),"")</f>
        <v/>
      </c>
      <c r="M112" s="125" t="str">
        <f t="shared" si="3"/>
        <v/>
      </c>
    </row>
    <row r="113" spans="2:13" x14ac:dyDescent="0.2">
      <c r="B113" s="17" t="str">
        <f t="shared" si="2"/>
        <v/>
      </c>
      <c r="C113" s="17" t="str">
        <f>IF(B113="","",設定!$J$8)</f>
        <v/>
      </c>
      <c r="D113" s="17">
        <f>'2'!I15</f>
        <v>0</v>
      </c>
      <c r="E113" s="17" t="str">
        <f>'2'!D15</f>
        <v/>
      </c>
      <c r="F113" s="17" t="str">
        <f>'2'!F15</f>
        <v>　</v>
      </c>
      <c r="G113" s="17">
        <f>'2'!O15</f>
        <v>0</v>
      </c>
      <c r="H113" s="17">
        <f>'2'!Q15</f>
        <v>0</v>
      </c>
      <c r="I113" s="17">
        <f>'2'!R15</f>
        <v>0</v>
      </c>
      <c r="J113" s="17" t="str">
        <f>'2'!V15</f>
        <v/>
      </c>
      <c r="K113" s="17">
        <f>IFERROR('2'!B15,row*0.000001)</f>
        <v>0</v>
      </c>
      <c r="L113" s="220" t="str">
        <f>IFERROR(DATE('2'!S15,'2'!T15,'2'!U15),"")</f>
        <v/>
      </c>
      <c r="M113" s="125" t="str">
        <f t="shared" si="3"/>
        <v/>
      </c>
    </row>
    <row r="114" spans="2:13" x14ac:dyDescent="0.2">
      <c r="B114" s="17" t="str">
        <f t="shared" si="2"/>
        <v/>
      </c>
      <c r="C114" s="17" t="str">
        <f>IF(B114="","",設定!$J$8)</f>
        <v/>
      </c>
      <c r="D114" s="17">
        <f>'2'!I16</f>
        <v>0</v>
      </c>
      <c r="E114" s="17" t="str">
        <f>'2'!D16</f>
        <v/>
      </c>
      <c r="F114" s="17" t="str">
        <f>'2'!F16</f>
        <v>　</v>
      </c>
      <c r="G114" s="17">
        <f>'2'!O16</f>
        <v>0</v>
      </c>
      <c r="H114" s="17">
        <f>'2'!Q16</f>
        <v>0</v>
      </c>
      <c r="I114" s="17">
        <f>'2'!R16</f>
        <v>0</v>
      </c>
      <c r="J114" s="17" t="str">
        <f>'2'!V16</f>
        <v/>
      </c>
      <c r="K114" s="17">
        <f>IFERROR('2'!B16,row*0.000001)</f>
        <v>0</v>
      </c>
      <c r="L114" s="220" t="str">
        <f>IFERROR(DATE('2'!S16,'2'!T16,'2'!U16),"")</f>
        <v/>
      </c>
      <c r="M114" s="125" t="str">
        <f t="shared" si="3"/>
        <v/>
      </c>
    </row>
    <row r="115" spans="2:13" x14ac:dyDescent="0.2">
      <c r="B115" s="17" t="str">
        <f t="shared" si="2"/>
        <v/>
      </c>
      <c r="C115" s="17" t="str">
        <f>IF(B115="","",設定!$J$8)</f>
        <v/>
      </c>
      <c r="D115" s="17">
        <f>'2'!I17</f>
        <v>0</v>
      </c>
      <c r="E115" s="17" t="str">
        <f>'2'!D17</f>
        <v/>
      </c>
      <c r="F115" s="17" t="str">
        <f>'2'!F17</f>
        <v>　</v>
      </c>
      <c r="G115" s="17">
        <f>'2'!O17</f>
        <v>0</v>
      </c>
      <c r="H115" s="17">
        <f>'2'!Q17</f>
        <v>0</v>
      </c>
      <c r="I115" s="17">
        <f>'2'!R17</f>
        <v>0</v>
      </c>
      <c r="J115" s="17" t="str">
        <f>'2'!V17</f>
        <v/>
      </c>
      <c r="K115" s="17">
        <f>IFERROR('2'!B17,row*0.000001)</f>
        <v>0</v>
      </c>
      <c r="L115" s="220" t="str">
        <f>IFERROR(DATE('2'!S17,'2'!T17,'2'!U17),"")</f>
        <v/>
      </c>
      <c r="M115" s="125" t="str">
        <f t="shared" si="3"/>
        <v/>
      </c>
    </row>
    <row r="116" spans="2:13" x14ac:dyDescent="0.2">
      <c r="B116" s="17" t="str">
        <f t="shared" si="2"/>
        <v/>
      </c>
      <c r="C116" s="17" t="str">
        <f>IF(B116="","",設定!$J$8)</f>
        <v/>
      </c>
      <c r="D116" s="17">
        <f>'2'!I18</f>
        <v>0</v>
      </c>
      <c r="E116" s="17" t="str">
        <f>'2'!D18</f>
        <v/>
      </c>
      <c r="F116" s="17" t="str">
        <f>'2'!F18</f>
        <v>　</v>
      </c>
      <c r="G116" s="17">
        <f>'2'!O18</f>
        <v>0</v>
      </c>
      <c r="H116" s="17">
        <f>'2'!Q18</f>
        <v>0</v>
      </c>
      <c r="I116" s="17">
        <f>'2'!R18</f>
        <v>0</v>
      </c>
      <c r="J116" s="17" t="str">
        <f>'2'!V18</f>
        <v/>
      </c>
      <c r="K116" s="17">
        <f>IFERROR('2'!B18,row*0.000001)</f>
        <v>0</v>
      </c>
      <c r="L116" s="220" t="str">
        <f>IFERROR(DATE('2'!S18,'2'!T18,'2'!U18),"")</f>
        <v/>
      </c>
      <c r="M116" s="125" t="str">
        <f t="shared" si="3"/>
        <v/>
      </c>
    </row>
    <row r="117" spans="2:13" x14ac:dyDescent="0.2">
      <c r="B117" s="17" t="str">
        <f t="shared" si="2"/>
        <v/>
      </c>
      <c r="C117" s="17" t="str">
        <f>IF(B117="","",設定!$J$8)</f>
        <v/>
      </c>
      <c r="D117" s="17">
        <f>'2'!I19</f>
        <v>0</v>
      </c>
      <c r="E117" s="17" t="str">
        <f>'2'!D19</f>
        <v/>
      </c>
      <c r="F117" s="17" t="str">
        <f>'2'!F19</f>
        <v>　</v>
      </c>
      <c r="G117" s="17">
        <f>'2'!O19</f>
        <v>0</v>
      </c>
      <c r="H117" s="17">
        <f>'2'!Q19</f>
        <v>0</v>
      </c>
      <c r="I117" s="17">
        <f>'2'!R19</f>
        <v>0</v>
      </c>
      <c r="J117" s="17" t="str">
        <f>'2'!V19</f>
        <v/>
      </c>
      <c r="K117" s="17">
        <f>IFERROR('2'!B19,row*0.000001)</f>
        <v>0</v>
      </c>
      <c r="L117" s="220" t="str">
        <f>IFERROR(DATE('2'!S19,'2'!T19,'2'!U19),"")</f>
        <v/>
      </c>
      <c r="M117" s="125" t="str">
        <f t="shared" si="3"/>
        <v/>
      </c>
    </row>
    <row r="118" spans="2:13" x14ac:dyDescent="0.2">
      <c r="B118" s="17" t="str">
        <f t="shared" si="2"/>
        <v/>
      </c>
      <c r="C118" s="17" t="str">
        <f>IF(B118="","",設定!$J$8)</f>
        <v/>
      </c>
      <c r="D118" s="17">
        <f>'2'!I20</f>
        <v>0</v>
      </c>
      <c r="E118" s="17" t="str">
        <f>'2'!D20</f>
        <v/>
      </c>
      <c r="F118" s="17" t="str">
        <f>'2'!F20</f>
        <v>　</v>
      </c>
      <c r="G118" s="17">
        <f>'2'!O20</f>
        <v>0</v>
      </c>
      <c r="H118" s="17">
        <f>'2'!Q20</f>
        <v>0</v>
      </c>
      <c r="I118" s="17">
        <f>'2'!R20</f>
        <v>0</v>
      </c>
      <c r="J118" s="17" t="str">
        <f>'2'!V20</f>
        <v/>
      </c>
      <c r="K118" s="17">
        <f>IFERROR('2'!B20,row*0.000001)</f>
        <v>0</v>
      </c>
      <c r="L118" s="220" t="str">
        <f>IFERROR(DATE('2'!S20,'2'!T20,'2'!U20),"")</f>
        <v/>
      </c>
      <c r="M118" s="125" t="str">
        <f t="shared" si="3"/>
        <v/>
      </c>
    </row>
    <row r="119" spans="2:13" x14ac:dyDescent="0.2">
      <c r="B119" s="17" t="str">
        <f t="shared" si="2"/>
        <v/>
      </c>
      <c r="C119" s="17" t="str">
        <f>IF(B119="","",設定!$J$8)</f>
        <v/>
      </c>
      <c r="D119" s="17">
        <f>'2'!I21</f>
        <v>0</v>
      </c>
      <c r="E119" s="17" t="str">
        <f>'2'!D21</f>
        <v/>
      </c>
      <c r="F119" s="17" t="str">
        <f>'2'!F21</f>
        <v>　</v>
      </c>
      <c r="G119" s="17">
        <f>'2'!O21</f>
        <v>0</v>
      </c>
      <c r="H119" s="17">
        <f>'2'!Q21</f>
        <v>0</v>
      </c>
      <c r="I119" s="17">
        <f>'2'!R21</f>
        <v>0</v>
      </c>
      <c r="J119" s="17" t="str">
        <f>'2'!V21</f>
        <v/>
      </c>
      <c r="K119" s="17">
        <f>IFERROR('2'!B21,row*0.000001)</f>
        <v>0</v>
      </c>
      <c r="L119" s="220" t="str">
        <f>IFERROR(DATE('2'!S21,'2'!T21,'2'!U21),"")</f>
        <v/>
      </c>
      <c r="M119" s="125" t="str">
        <f t="shared" si="3"/>
        <v/>
      </c>
    </row>
    <row r="120" spans="2:13" x14ac:dyDescent="0.2">
      <c r="B120" s="17" t="str">
        <f t="shared" si="2"/>
        <v/>
      </c>
      <c r="C120" s="17" t="str">
        <f>IF(B120="","",設定!$J$8)</f>
        <v/>
      </c>
      <c r="D120" s="17">
        <f>'2'!I22</f>
        <v>0</v>
      </c>
      <c r="E120" s="17" t="str">
        <f>'2'!D22</f>
        <v/>
      </c>
      <c r="F120" s="17" t="str">
        <f>'2'!F22</f>
        <v>　</v>
      </c>
      <c r="G120" s="17">
        <f>'2'!O22</f>
        <v>0</v>
      </c>
      <c r="H120" s="17">
        <f>'2'!Q22</f>
        <v>0</v>
      </c>
      <c r="I120" s="17">
        <f>'2'!R22</f>
        <v>0</v>
      </c>
      <c r="J120" s="17" t="str">
        <f>'2'!V22</f>
        <v/>
      </c>
      <c r="K120" s="17">
        <f>IFERROR('2'!B22,row*0.000001)</f>
        <v>0</v>
      </c>
      <c r="L120" s="220" t="str">
        <f>IFERROR(DATE('2'!S22,'2'!T22,'2'!U22),"")</f>
        <v/>
      </c>
      <c r="M120" s="125" t="str">
        <f t="shared" si="3"/>
        <v/>
      </c>
    </row>
    <row r="121" spans="2:13" x14ac:dyDescent="0.2">
      <c r="B121" s="17" t="str">
        <f t="shared" si="2"/>
        <v/>
      </c>
      <c r="C121" s="17" t="str">
        <f>IF(B121="","",設定!$J$8)</f>
        <v/>
      </c>
      <c r="D121" s="17">
        <f>'2'!I23</f>
        <v>0</v>
      </c>
      <c r="E121" s="17" t="str">
        <f>'2'!D23</f>
        <v/>
      </c>
      <c r="F121" s="17" t="str">
        <f>'2'!F23</f>
        <v>　</v>
      </c>
      <c r="G121" s="17">
        <f>'2'!O23</f>
        <v>0</v>
      </c>
      <c r="H121" s="17">
        <f>'2'!Q23</f>
        <v>0</v>
      </c>
      <c r="I121" s="17">
        <f>'2'!R23</f>
        <v>0</v>
      </c>
      <c r="J121" s="17" t="str">
        <f>'2'!V23</f>
        <v/>
      </c>
      <c r="K121" s="17">
        <f>IFERROR('2'!B23,row*0.000001)</f>
        <v>0</v>
      </c>
      <c r="L121" s="220" t="str">
        <f>IFERROR(DATE('2'!S23,'2'!T23,'2'!U23),"")</f>
        <v/>
      </c>
      <c r="M121" s="125" t="str">
        <f t="shared" si="3"/>
        <v/>
      </c>
    </row>
    <row r="122" spans="2:13" x14ac:dyDescent="0.2">
      <c r="B122" s="17" t="str">
        <f t="shared" si="2"/>
        <v/>
      </c>
      <c r="C122" s="17" t="str">
        <f>IF(B122="","",設定!$J$8)</f>
        <v/>
      </c>
      <c r="D122" s="17">
        <f>'2'!I24</f>
        <v>0</v>
      </c>
      <c r="E122" s="17" t="str">
        <f>'2'!D24</f>
        <v/>
      </c>
      <c r="F122" s="17" t="str">
        <f>'2'!F24</f>
        <v>　</v>
      </c>
      <c r="G122" s="17">
        <f>'2'!O24</f>
        <v>0</v>
      </c>
      <c r="H122" s="17">
        <f>'2'!Q24</f>
        <v>0</v>
      </c>
      <c r="I122" s="17">
        <f>'2'!R24</f>
        <v>0</v>
      </c>
      <c r="J122" s="17" t="str">
        <f>'2'!V24</f>
        <v/>
      </c>
      <c r="K122" s="17">
        <f>IFERROR('2'!B24,row*0.000001)</f>
        <v>0</v>
      </c>
      <c r="L122" s="220" t="str">
        <f>IFERROR(DATE('2'!S24,'2'!T24,'2'!U24),"")</f>
        <v/>
      </c>
      <c r="M122" s="125" t="str">
        <f t="shared" si="3"/>
        <v/>
      </c>
    </row>
    <row r="123" spans="2:13" x14ac:dyDescent="0.2">
      <c r="B123" s="17" t="str">
        <f t="shared" si="2"/>
        <v/>
      </c>
      <c r="C123" s="17" t="str">
        <f>IF(B123="","",設定!$J$8)</f>
        <v/>
      </c>
      <c r="D123" s="17">
        <f>'2'!I25</f>
        <v>0</v>
      </c>
      <c r="E123" s="17" t="str">
        <f>'2'!D25</f>
        <v/>
      </c>
      <c r="F123" s="17" t="str">
        <f>'2'!F25</f>
        <v>　</v>
      </c>
      <c r="G123" s="17">
        <f>'2'!O25</f>
        <v>0</v>
      </c>
      <c r="H123" s="17">
        <f>'2'!Q25</f>
        <v>0</v>
      </c>
      <c r="I123" s="17">
        <f>'2'!R25</f>
        <v>0</v>
      </c>
      <c r="J123" s="17" t="str">
        <f>'2'!V25</f>
        <v/>
      </c>
      <c r="K123" s="17">
        <f>IFERROR('2'!B25,row*0.000001)</f>
        <v>0</v>
      </c>
      <c r="L123" s="220" t="str">
        <f>IFERROR(DATE('2'!S25,'2'!T25,'2'!U25),"")</f>
        <v/>
      </c>
      <c r="M123" s="125" t="str">
        <f t="shared" si="3"/>
        <v/>
      </c>
    </row>
    <row r="124" spans="2:13" x14ac:dyDescent="0.2">
      <c r="B124" s="17" t="str">
        <f t="shared" si="2"/>
        <v/>
      </c>
      <c r="C124" s="17" t="str">
        <f>IF(B124="","",設定!$J$8)</f>
        <v/>
      </c>
      <c r="D124" s="17">
        <f>'2'!I26</f>
        <v>0</v>
      </c>
      <c r="E124" s="17" t="str">
        <f>'2'!D26</f>
        <v/>
      </c>
      <c r="F124" s="17" t="str">
        <f>'2'!F26</f>
        <v>　</v>
      </c>
      <c r="G124" s="17">
        <f>'2'!O26</f>
        <v>0</v>
      </c>
      <c r="H124" s="17">
        <f>'2'!Q26</f>
        <v>0</v>
      </c>
      <c r="I124" s="17">
        <f>'2'!R26</f>
        <v>0</v>
      </c>
      <c r="J124" s="17" t="str">
        <f>'2'!V26</f>
        <v/>
      </c>
      <c r="K124" s="17">
        <f>IFERROR('2'!B26,row*0.000001)</f>
        <v>0</v>
      </c>
      <c r="L124" s="220" t="str">
        <f>IFERROR(DATE('2'!S26,'2'!T26,'2'!U26),"")</f>
        <v/>
      </c>
      <c r="M124" s="125" t="str">
        <f t="shared" si="3"/>
        <v/>
      </c>
    </row>
    <row r="125" spans="2:13" x14ac:dyDescent="0.2">
      <c r="B125" s="17" t="str">
        <f t="shared" si="2"/>
        <v/>
      </c>
      <c r="C125" s="17" t="str">
        <f>IF(B125="","",設定!$J$8)</f>
        <v/>
      </c>
      <c r="D125" s="17">
        <f>'2'!I27</f>
        <v>0</v>
      </c>
      <c r="E125" s="17" t="str">
        <f>'2'!D27</f>
        <v/>
      </c>
      <c r="F125" s="17" t="str">
        <f>'2'!F27</f>
        <v>　</v>
      </c>
      <c r="G125" s="17">
        <f>'2'!O27</f>
        <v>0</v>
      </c>
      <c r="H125" s="17">
        <f>'2'!Q27</f>
        <v>0</v>
      </c>
      <c r="I125" s="17">
        <f>'2'!R27</f>
        <v>0</v>
      </c>
      <c r="J125" s="17" t="str">
        <f>'2'!V27</f>
        <v/>
      </c>
      <c r="K125" s="17">
        <f>IFERROR('2'!B27,row*0.000001)</f>
        <v>0</v>
      </c>
      <c r="L125" s="220" t="str">
        <f>IFERROR(DATE('2'!S27,'2'!T27,'2'!U27),"")</f>
        <v/>
      </c>
      <c r="M125" s="125" t="str">
        <f t="shared" si="3"/>
        <v/>
      </c>
    </row>
    <row r="126" spans="2:13" x14ac:dyDescent="0.2">
      <c r="B126" s="17" t="str">
        <f t="shared" si="2"/>
        <v/>
      </c>
      <c r="C126" s="17" t="str">
        <f>IF(B126="","",設定!$J$8)</f>
        <v/>
      </c>
      <c r="D126" s="17">
        <f>'2'!I28</f>
        <v>0</v>
      </c>
      <c r="E126" s="17" t="str">
        <f>'2'!D28</f>
        <v/>
      </c>
      <c r="F126" s="17" t="str">
        <f>'2'!F28</f>
        <v>　</v>
      </c>
      <c r="G126" s="17">
        <f>'2'!O28</f>
        <v>0</v>
      </c>
      <c r="H126" s="17">
        <f>'2'!Q28</f>
        <v>0</v>
      </c>
      <c r="I126" s="17">
        <f>'2'!R28</f>
        <v>0</v>
      </c>
      <c r="J126" s="17" t="str">
        <f>'2'!V28</f>
        <v/>
      </c>
      <c r="K126" s="17">
        <f>IFERROR('2'!B28,row*0.000001)</f>
        <v>0</v>
      </c>
      <c r="L126" s="220" t="str">
        <f>IFERROR(DATE('2'!S28,'2'!T28,'2'!U28),"")</f>
        <v/>
      </c>
      <c r="M126" s="125" t="str">
        <f t="shared" si="3"/>
        <v/>
      </c>
    </row>
    <row r="127" spans="2:13" x14ac:dyDescent="0.2">
      <c r="B127" s="17" t="str">
        <f t="shared" si="2"/>
        <v/>
      </c>
      <c r="C127" s="17" t="str">
        <f>IF(B127="","",設定!$J$8)</f>
        <v/>
      </c>
      <c r="D127" s="17">
        <f>'2'!I29</f>
        <v>0</v>
      </c>
      <c r="E127" s="17" t="str">
        <f>'2'!D29</f>
        <v/>
      </c>
      <c r="F127" s="17" t="str">
        <f>'2'!F29</f>
        <v>　</v>
      </c>
      <c r="G127" s="17">
        <f>'2'!O29</f>
        <v>0</v>
      </c>
      <c r="H127" s="17">
        <f>'2'!Q29</f>
        <v>0</v>
      </c>
      <c r="I127" s="17">
        <f>'2'!R29</f>
        <v>0</v>
      </c>
      <c r="J127" s="17" t="str">
        <f>'2'!V29</f>
        <v/>
      </c>
      <c r="K127" s="17">
        <f>IFERROR('2'!B29,row*0.000001)</f>
        <v>0</v>
      </c>
      <c r="L127" s="220" t="str">
        <f>IFERROR(DATE('2'!S29,'2'!T29,'2'!U29),"")</f>
        <v/>
      </c>
      <c r="M127" s="125" t="str">
        <f t="shared" si="3"/>
        <v/>
      </c>
    </row>
    <row r="128" spans="2:13" x14ac:dyDescent="0.2">
      <c r="B128" s="17" t="str">
        <f t="shared" si="2"/>
        <v/>
      </c>
      <c r="C128" s="17" t="str">
        <f>IF(B128="","",設定!$J$8)</f>
        <v/>
      </c>
      <c r="D128" s="17">
        <f>'2'!I30</f>
        <v>0</v>
      </c>
      <c r="E128" s="17" t="str">
        <f>'2'!D30</f>
        <v/>
      </c>
      <c r="F128" s="17" t="str">
        <f>'2'!F30</f>
        <v>　</v>
      </c>
      <c r="G128" s="17">
        <f>'2'!O30</f>
        <v>0</v>
      </c>
      <c r="H128" s="17">
        <f>'2'!Q30</f>
        <v>0</v>
      </c>
      <c r="I128" s="17">
        <f>'2'!R30</f>
        <v>0</v>
      </c>
      <c r="J128" s="17" t="str">
        <f>'2'!V30</f>
        <v/>
      </c>
      <c r="K128" s="17">
        <f>IFERROR('2'!B30,row*0.000001)</f>
        <v>0</v>
      </c>
      <c r="L128" s="220" t="str">
        <f>IFERROR(DATE('2'!S30,'2'!T30,'2'!U30),"")</f>
        <v/>
      </c>
      <c r="M128" s="125" t="str">
        <f t="shared" si="3"/>
        <v/>
      </c>
    </row>
    <row r="129" spans="2:13" x14ac:dyDescent="0.2">
      <c r="B129" s="17" t="str">
        <f t="shared" si="2"/>
        <v/>
      </c>
      <c r="C129" s="17" t="str">
        <f>IF(B129="","",設定!$J$8)</f>
        <v/>
      </c>
      <c r="D129" s="17">
        <f>'2'!I31</f>
        <v>0</v>
      </c>
      <c r="E129" s="17" t="str">
        <f>'2'!D31</f>
        <v/>
      </c>
      <c r="F129" s="17" t="str">
        <f>'2'!F31</f>
        <v>　</v>
      </c>
      <c r="G129" s="17">
        <f>'2'!O31</f>
        <v>0</v>
      </c>
      <c r="H129" s="17">
        <f>'2'!Q31</f>
        <v>0</v>
      </c>
      <c r="I129" s="17">
        <f>'2'!R31</f>
        <v>0</v>
      </c>
      <c r="J129" s="17" t="str">
        <f>'2'!V31</f>
        <v/>
      </c>
      <c r="K129" s="17">
        <f>IFERROR('2'!B31,row*0.000001)</f>
        <v>0</v>
      </c>
      <c r="L129" s="220" t="str">
        <f>IFERROR(DATE('2'!S31,'2'!T31,'2'!U31),"")</f>
        <v/>
      </c>
      <c r="M129" s="125" t="str">
        <f t="shared" si="3"/>
        <v/>
      </c>
    </row>
    <row r="130" spans="2:13" x14ac:dyDescent="0.2">
      <c r="B130" s="17" t="str">
        <f t="shared" ref="B130:B193" si="4">IF(K130&lt;100,"",RANK(K130,$K$2:$K$412))</f>
        <v/>
      </c>
      <c r="C130" s="17" t="str">
        <f>IF(B130="","",設定!$J$8)</f>
        <v/>
      </c>
      <c r="D130" s="17">
        <f>'2'!I32</f>
        <v>0</v>
      </c>
      <c r="E130" s="17" t="str">
        <f>'2'!D32</f>
        <v/>
      </c>
      <c r="F130" s="17" t="str">
        <f>'2'!F32</f>
        <v>　</v>
      </c>
      <c r="G130" s="17">
        <f>'2'!O32</f>
        <v>0</v>
      </c>
      <c r="H130" s="17">
        <f>'2'!Q32</f>
        <v>0</v>
      </c>
      <c r="I130" s="17">
        <f>'2'!R32</f>
        <v>0</v>
      </c>
      <c r="J130" s="17" t="str">
        <f>'2'!V32</f>
        <v/>
      </c>
      <c r="K130" s="17">
        <f>IFERROR('2'!B32,row*0.000001)</f>
        <v>0</v>
      </c>
      <c r="L130" s="220" t="str">
        <f>IFERROR(DATE('2'!S32,'2'!T32,'2'!U32),"")</f>
        <v/>
      </c>
      <c r="M130" s="125" t="str">
        <f t="shared" si="3"/>
        <v/>
      </c>
    </row>
    <row r="131" spans="2:13" x14ac:dyDescent="0.2">
      <c r="B131" s="17" t="str">
        <f t="shared" si="4"/>
        <v/>
      </c>
      <c r="C131" s="17" t="str">
        <f>IF(B131="","",設定!$J$8)</f>
        <v/>
      </c>
      <c r="D131" s="17">
        <f>'2'!I33</f>
        <v>0</v>
      </c>
      <c r="E131" s="17" t="str">
        <f>'2'!D33</f>
        <v/>
      </c>
      <c r="F131" s="17" t="str">
        <f>'2'!F33</f>
        <v>　</v>
      </c>
      <c r="G131" s="17">
        <f>'2'!O33</f>
        <v>0</v>
      </c>
      <c r="H131" s="17">
        <f>'2'!Q33</f>
        <v>0</v>
      </c>
      <c r="I131" s="17">
        <f>'2'!R33</f>
        <v>0</v>
      </c>
      <c r="J131" s="17" t="str">
        <f>'2'!V33</f>
        <v/>
      </c>
      <c r="K131" s="17">
        <f>IFERROR('2'!B33,row*0.000001)</f>
        <v>0</v>
      </c>
      <c r="L131" s="220" t="str">
        <f>IFERROR(DATE('2'!S33,'2'!T33,'2'!U33),"")</f>
        <v/>
      </c>
      <c r="M131" s="125" t="str">
        <f t="shared" ref="M131:M194" si="5">E131</f>
        <v/>
      </c>
    </row>
    <row r="132" spans="2:13" x14ac:dyDescent="0.2">
      <c r="B132" s="17" t="str">
        <f t="shared" si="4"/>
        <v/>
      </c>
      <c r="C132" s="17" t="str">
        <f>IF(B132="","",設定!$J$8)</f>
        <v/>
      </c>
      <c r="D132" s="17">
        <f>'2'!I34</f>
        <v>0</v>
      </c>
      <c r="E132" s="17" t="str">
        <f>'2'!D34</f>
        <v/>
      </c>
      <c r="F132" s="17" t="str">
        <f>'2'!F34</f>
        <v>　</v>
      </c>
      <c r="G132" s="17">
        <f>'2'!O34</f>
        <v>0</v>
      </c>
      <c r="H132" s="17">
        <f>'2'!Q34</f>
        <v>0</v>
      </c>
      <c r="I132" s="17">
        <f>'2'!R34</f>
        <v>0</v>
      </c>
      <c r="J132" s="17" t="str">
        <f>'2'!V34</f>
        <v/>
      </c>
      <c r="K132" s="17">
        <f>IFERROR('2'!B34,row*0.000001)</f>
        <v>0</v>
      </c>
      <c r="L132" s="220" t="str">
        <f>IFERROR(DATE('2'!S34,'2'!T34,'2'!U34),"")</f>
        <v/>
      </c>
      <c r="M132" s="125" t="str">
        <f t="shared" si="5"/>
        <v/>
      </c>
    </row>
    <row r="133" spans="2:13" x14ac:dyDescent="0.2">
      <c r="B133" s="17" t="str">
        <f t="shared" si="4"/>
        <v/>
      </c>
      <c r="C133" s="17" t="str">
        <f>IF(B133="","",設定!$J$8)</f>
        <v/>
      </c>
      <c r="D133" s="17">
        <f>'2'!I35</f>
        <v>0</v>
      </c>
      <c r="E133" s="17" t="str">
        <f>'2'!D35</f>
        <v/>
      </c>
      <c r="F133" s="17" t="str">
        <f>'2'!F35</f>
        <v>　</v>
      </c>
      <c r="G133" s="17">
        <f>'2'!O35</f>
        <v>0</v>
      </c>
      <c r="H133" s="17">
        <f>'2'!Q35</f>
        <v>0</v>
      </c>
      <c r="I133" s="17">
        <f>'2'!R35</f>
        <v>0</v>
      </c>
      <c r="J133" s="17" t="str">
        <f>'2'!V35</f>
        <v/>
      </c>
      <c r="K133" s="17">
        <f>IFERROR('2'!B35,row*0.000001)</f>
        <v>0</v>
      </c>
      <c r="L133" s="220" t="str">
        <f>IFERROR(DATE('2'!S35,'2'!T35,'2'!U35),"")</f>
        <v/>
      </c>
      <c r="M133" s="125" t="str">
        <f t="shared" si="5"/>
        <v/>
      </c>
    </row>
    <row r="134" spans="2:13" x14ac:dyDescent="0.2">
      <c r="B134" s="17" t="str">
        <f t="shared" si="4"/>
        <v/>
      </c>
      <c r="C134" s="17" t="str">
        <f>IF(B134="","",設定!$J$8)</f>
        <v/>
      </c>
      <c r="D134" s="17">
        <f>'2'!I36</f>
        <v>0</v>
      </c>
      <c r="E134" s="17" t="str">
        <f>'2'!D36</f>
        <v/>
      </c>
      <c r="F134" s="17" t="str">
        <f>'2'!F36</f>
        <v>　</v>
      </c>
      <c r="G134" s="17">
        <f>'2'!O36</f>
        <v>0</v>
      </c>
      <c r="H134" s="17">
        <f>'2'!Q36</f>
        <v>0</v>
      </c>
      <c r="I134" s="17">
        <f>'2'!R36</f>
        <v>0</v>
      </c>
      <c r="J134" s="17" t="str">
        <f>'2'!V36</f>
        <v/>
      </c>
      <c r="K134" s="17">
        <f>IFERROR('2'!B36,row*0.000001)</f>
        <v>0</v>
      </c>
      <c r="L134" s="220" t="str">
        <f>IFERROR(DATE('2'!S36,'2'!T36,'2'!U36),"")</f>
        <v/>
      </c>
      <c r="M134" s="125" t="str">
        <f t="shared" si="5"/>
        <v/>
      </c>
    </row>
    <row r="135" spans="2:13" x14ac:dyDescent="0.2">
      <c r="B135" s="17" t="str">
        <f t="shared" si="4"/>
        <v/>
      </c>
      <c r="C135" s="17" t="str">
        <f>IF(B135="","",設定!$J$8)</f>
        <v/>
      </c>
      <c r="D135" s="17">
        <f>'2'!I37</f>
        <v>0</v>
      </c>
      <c r="E135" s="17" t="str">
        <f>'2'!D37</f>
        <v/>
      </c>
      <c r="F135" s="17" t="str">
        <f>'2'!F37</f>
        <v>　</v>
      </c>
      <c r="G135" s="17">
        <f>'2'!O37</f>
        <v>0</v>
      </c>
      <c r="H135" s="17">
        <f>'2'!Q37</f>
        <v>0</v>
      </c>
      <c r="I135" s="17">
        <f>'2'!R37</f>
        <v>0</v>
      </c>
      <c r="J135" s="17" t="str">
        <f>'2'!V37</f>
        <v/>
      </c>
      <c r="K135" s="17">
        <f>IFERROR('2'!B37,row*0.000001)</f>
        <v>0</v>
      </c>
      <c r="L135" s="220" t="str">
        <f>IFERROR(DATE('2'!S37,'2'!T37,'2'!U37),"")</f>
        <v/>
      </c>
      <c r="M135" s="125" t="str">
        <f t="shared" si="5"/>
        <v/>
      </c>
    </row>
    <row r="136" spans="2:13" x14ac:dyDescent="0.2">
      <c r="B136" s="17" t="str">
        <f t="shared" si="4"/>
        <v/>
      </c>
      <c r="C136" s="17" t="str">
        <f>IF(B136="","",設定!$J$8)</f>
        <v/>
      </c>
      <c r="D136" s="17">
        <f>'2'!I38</f>
        <v>0</v>
      </c>
      <c r="E136" s="17" t="str">
        <f>'2'!D38</f>
        <v/>
      </c>
      <c r="F136" s="17" t="str">
        <f>'2'!F38</f>
        <v>　</v>
      </c>
      <c r="G136" s="17">
        <f>'2'!O38</f>
        <v>0</v>
      </c>
      <c r="H136" s="17">
        <f>'2'!Q38</f>
        <v>0</v>
      </c>
      <c r="I136" s="17">
        <f>'2'!R38</f>
        <v>0</v>
      </c>
      <c r="J136" s="17" t="str">
        <f>'2'!V38</f>
        <v/>
      </c>
      <c r="K136" s="17">
        <f>IFERROR('2'!B38,row*0.000001)</f>
        <v>0</v>
      </c>
      <c r="L136" s="220" t="str">
        <f>IFERROR(DATE('2'!S38,'2'!T38,'2'!U38),"")</f>
        <v/>
      </c>
      <c r="M136" s="125" t="str">
        <f t="shared" si="5"/>
        <v/>
      </c>
    </row>
    <row r="137" spans="2:13" x14ac:dyDescent="0.2">
      <c r="B137" s="17" t="str">
        <f t="shared" si="4"/>
        <v/>
      </c>
      <c r="C137" s="17" t="str">
        <f>IF(B137="","",設定!$J$8)</f>
        <v/>
      </c>
      <c r="D137" s="17">
        <f>'2'!I39</f>
        <v>0</v>
      </c>
      <c r="E137" s="17" t="str">
        <f>'2'!D39</f>
        <v/>
      </c>
      <c r="F137" s="17" t="str">
        <f>'2'!F39</f>
        <v>　</v>
      </c>
      <c r="G137" s="17">
        <f>'2'!O39</f>
        <v>0</v>
      </c>
      <c r="H137" s="17">
        <f>'2'!Q39</f>
        <v>0</v>
      </c>
      <c r="I137" s="17">
        <f>'2'!R39</f>
        <v>0</v>
      </c>
      <c r="J137" s="17" t="str">
        <f>'2'!V39</f>
        <v/>
      </c>
      <c r="K137" s="17">
        <f>IFERROR('2'!B39,row*0.000001)</f>
        <v>0</v>
      </c>
      <c r="L137" s="220" t="str">
        <f>IFERROR(DATE('2'!S39,'2'!T39,'2'!U39),"")</f>
        <v/>
      </c>
      <c r="M137" s="125" t="str">
        <f t="shared" si="5"/>
        <v/>
      </c>
    </row>
    <row r="138" spans="2:13" x14ac:dyDescent="0.2">
      <c r="B138" s="17" t="str">
        <f t="shared" si="4"/>
        <v/>
      </c>
      <c r="C138" s="17" t="str">
        <f>IF(B138="","",設定!$J$8)</f>
        <v/>
      </c>
      <c r="D138" s="17">
        <f>'2'!I40</f>
        <v>0</v>
      </c>
      <c r="E138" s="17" t="str">
        <f>'2'!D40</f>
        <v/>
      </c>
      <c r="F138" s="17" t="str">
        <f>'2'!F40</f>
        <v>　</v>
      </c>
      <c r="G138" s="17">
        <f>'2'!O40</f>
        <v>0</v>
      </c>
      <c r="H138" s="17">
        <f>'2'!Q40</f>
        <v>0</v>
      </c>
      <c r="I138" s="17">
        <f>'2'!R40</f>
        <v>0</v>
      </c>
      <c r="J138" s="17" t="str">
        <f>'2'!V40</f>
        <v/>
      </c>
      <c r="K138" s="17">
        <f>IFERROR('2'!B40,row*0.000001)</f>
        <v>0</v>
      </c>
      <c r="L138" s="220" t="str">
        <f>IFERROR(DATE('2'!S40,'2'!T40,'2'!U40),"")</f>
        <v/>
      </c>
      <c r="M138" s="125" t="str">
        <f t="shared" si="5"/>
        <v/>
      </c>
    </row>
    <row r="139" spans="2:13" x14ac:dyDescent="0.2">
      <c r="B139" s="17" t="str">
        <f t="shared" si="4"/>
        <v/>
      </c>
      <c r="C139" s="17" t="str">
        <f>IF(B139="","",設定!$J$8)</f>
        <v/>
      </c>
      <c r="D139" s="17">
        <f>'2'!I41</f>
        <v>0</v>
      </c>
      <c r="E139" s="17" t="str">
        <f>'2'!D41</f>
        <v/>
      </c>
      <c r="F139" s="17" t="str">
        <f>'2'!F41</f>
        <v>　</v>
      </c>
      <c r="G139" s="17">
        <f>'2'!O41</f>
        <v>0</v>
      </c>
      <c r="H139" s="17">
        <f>'2'!Q41</f>
        <v>0</v>
      </c>
      <c r="I139" s="17">
        <f>'2'!R41</f>
        <v>0</v>
      </c>
      <c r="J139" s="17" t="str">
        <f>'2'!V41</f>
        <v/>
      </c>
      <c r="K139" s="17">
        <f>IFERROR('2'!B41,row*0.000001)</f>
        <v>0</v>
      </c>
      <c r="L139" s="220" t="str">
        <f>IFERROR(DATE('2'!S41,'2'!T41,'2'!U41),"")</f>
        <v/>
      </c>
      <c r="M139" s="125" t="str">
        <f t="shared" si="5"/>
        <v/>
      </c>
    </row>
    <row r="140" spans="2:13" x14ac:dyDescent="0.2">
      <c r="B140" s="17" t="str">
        <f t="shared" si="4"/>
        <v/>
      </c>
      <c r="C140" s="17" t="str">
        <f>IF(B140="","",設定!$J$8)</f>
        <v/>
      </c>
      <c r="D140" s="17">
        <f>'2'!I42</f>
        <v>0</v>
      </c>
      <c r="E140" s="17" t="str">
        <f>'2'!D42</f>
        <v/>
      </c>
      <c r="F140" s="17" t="str">
        <f>'2'!F42</f>
        <v>　</v>
      </c>
      <c r="G140" s="17">
        <f>'2'!O42</f>
        <v>0</v>
      </c>
      <c r="H140" s="17">
        <f>'2'!Q42</f>
        <v>0</v>
      </c>
      <c r="I140" s="17">
        <f>'2'!R42</f>
        <v>0</v>
      </c>
      <c r="J140" s="17" t="str">
        <f>'2'!V42</f>
        <v/>
      </c>
      <c r="K140" s="17">
        <f>IFERROR('2'!B42,row*0.000001)</f>
        <v>0</v>
      </c>
      <c r="L140" s="220" t="str">
        <f>IFERROR(DATE('2'!S42,'2'!T42,'2'!U42),"")</f>
        <v/>
      </c>
      <c r="M140" s="125" t="str">
        <f t="shared" si="5"/>
        <v/>
      </c>
    </row>
    <row r="141" spans="2:13" x14ac:dyDescent="0.2">
      <c r="B141" s="17" t="str">
        <f t="shared" si="4"/>
        <v/>
      </c>
      <c r="C141" s="17" t="str">
        <f>IF(B141="","",設定!$J$8)</f>
        <v/>
      </c>
      <c r="D141" s="17">
        <f>'2'!I43</f>
        <v>0</v>
      </c>
      <c r="E141" s="17" t="str">
        <f>'2'!D43</f>
        <v/>
      </c>
      <c r="F141" s="17" t="str">
        <f>'2'!F43</f>
        <v>　</v>
      </c>
      <c r="G141" s="17">
        <f>'2'!O43</f>
        <v>0</v>
      </c>
      <c r="H141" s="17">
        <f>'2'!Q43</f>
        <v>0</v>
      </c>
      <c r="I141" s="17">
        <f>'2'!R43</f>
        <v>0</v>
      </c>
      <c r="J141" s="17" t="str">
        <f>'2'!V43</f>
        <v/>
      </c>
      <c r="K141" s="17">
        <f>IFERROR('2'!B43,row*0.000001)</f>
        <v>0</v>
      </c>
      <c r="L141" s="220" t="str">
        <f>IFERROR(DATE('2'!S43,'2'!T43,'2'!U43),"")</f>
        <v/>
      </c>
      <c r="M141" s="125" t="str">
        <f t="shared" si="5"/>
        <v/>
      </c>
    </row>
    <row r="142" spans="2:13" x14ac:dyDescent="0.2">
      <c r="B142" s="17" t="str">
        <f t="shared" si="4"/>
        <v/>
      </c>
      <c r="C142" s="17" t="str">
        <f>IF(B142="","",設定!$J$8)</f>
        <v/>
      </c>
      <c r="D142" s="17">
        <f>'2'!I44</f>
        <v>0</v>
      </c>
      <c r="E142" s="17" t="str">
        <f>'2'!D44</f>
        <v/>
      </c>
      <c r="F142" s="17" t="str">
        <f>'2'!F44</f>
        <v>　</v>
      </c>
      <c r="G142" s="17">
        <f>'2'!O44</f>
        <v>0</v>
      </c>
      <c r="H142" s="17">
        <f>'2'!Q44</f>
        <v>0</v>
      </c>
      <c r="I142" s="17">
        <f>'2'!R44</f>
        <v>0</v>
      </c>
      <c r="J142" s="17" t="str">
        <f>'2'!V44</f>
        <v/>
      </c>
      <c r="K142" s="17">
        <f>IFERROR('2'!B44,row*0.000001)</f>
        <v>0</v>
      </c>
      <c r="L142" s="220" t="str">
        <f>IFERROR(DATE('2'!S44,'2'!T44,'2'!U44),"")</f>
        <v/>
      </c>
      <c r="M142" s="125" t="str">
        <f t="shared" si="5"/>
        <v/>
      </c>
    </row>
    <row r="143" spans="2:13" x14ac:dyDescent="0.2">
      <c r="B143" s="17" t="str">
        <f t="shared" si="4"/>
        <v/>
      </c>
      <c r="C143" s="17" t="str">
        <f>IF(B143="","",設定!$J$8)</f>
        <v/>
      </c>
      <c r="D143" s="17">
        <f>'2'!I45</f>
        <v>0</v>
      </c>
      <c r="E143" s="17" t="str">
        <f>'2'!D45</f>
        <v/>
      </c>
      <c r="F143" s="17" t="str">
        <f>'2'!F45</f>
        <v>　</v>
      </c>
      <c r="G143" s="17">
        <f>'2'!O45</f>
        <v>0</v>
      </c>
      <c r="H143" s="17">
        <f>'2'!Q45</f>
        <v>0</v>
      </c>
      <c r="I143" s="17">
        <f>'2'!R45</f>
        <v>0</v>
      </c>
      <c r="J143" s="17" t="str">
        <f>'2'!V45</f>
        <v/>
      </c>
      <c r="K143" s="17">
        <f>IFERROR('2'!B45,row*0.000001)</f>
        <v>0</v>
      </c>
      <c r="L143" s="220" t="str">
        <f>IFERROR(DATE('2'!S45,'2'!T45,'2'!U45),"")</f>
        <v/>
      </c>
      <c r="M143" s="125" t="str">
        <f t="shared" si="5"/>
        <v/>
      </c>
    </row>
    <row r="144" spans="2:13" x14ac:dyDescent="0.2">
      <c r="B144" s="17" t="str">
        <f t="shared" si="4"/>
        <v/>
      </c>
      <c r="C144" s="17" t="str">
        <f>IF(B144="","",設定!$J$8)</f>
        <v/>
      </c>
      <c r="D144" s="17">
        <f>'2'!I46</f>
        <v>0</v>
      </c>
      <c r="E144" s="17" t="str">
        <f>'2'!D46</f>
        <v/>
      </c>
      <c r="F144" s="17" t="str">
        <f>'2'!F46</f>
        <v>　</v>
      </c>
      <c r="G144" s="17">
        <f>'2'!O46</f>
        <v>0</v>
      </c>
      <c r="H144" s="17">
        <f>'2'!Q46</f>
        <v>0</v>
      </c>
      <c r="I144" s="17">
        <f>'2'!R46</f>
        <v>0</v>
      </c>
      <c r="J144" s="17" t="str">
        <f>'2'!V46</f>
        <v/>
      </c>
      <c r="K144" s="17">
        <f>IFERROR('2'!B46,row*0.000001)</f>
        <v>0</v>
      </c>
      <c r="L144" s="220" t="str">
        <f>IFERROR(DATE('2'!S46,'2'!T46,'2'!U46),"")</f>
        <v/>
      </c>
      <c r="M144" s="125" t="str">
        <f t="shared" si="5"/>
        <v/>
      </c>
    </row>
    <row r="145" spans="2:13" x14ac:dyDescent="0.2">
      <c r="B145" s="17" t="str">
        <f t="shared" si="4"/>
        <v/>
      </c>
      <c r="C145" s="17" t="str">
        <f>IF(B145="","",設定!$J$8)</f>
        <v/>
      </c>
      <c r="D145" s="17">
        <f>'2'!I47</f>
        <v>0</v>
      </c>
      <c r="E145" s="17" t="str">
        <f>'2'!D47</f>
        <v/>
      </c>
      <c r="F145" s="17" t="str">
        <f>'2'!F47</f>
        <v>　</v>
      </c>
      <c r="G145" s="17">
        <f>'2'!O47</f>
        <v>0</v>
      </c>
      <c r="H145" s="17">
        <f>'2'!Q47</f>
        <v>0</v>
      </c>
      <c r="I145" s="17">
        <f>'2'!R47</f>
        <v>0</v>
      </c>
      <c r="J145" s="17" t="str">
        <f>'2'!V47</f>
        <v/>
      </c>
      <c r="K145" s="17">
        <f>IFERROR('2'!B47,row*0.000001)</f>
        <v>0</v>
      </c>
      <c r="L145" s="220" t="str">
        <f>IFERROR(DATE('2'!S47,'2'!T47,'2'!U47),"")</f>
        <v/>
      </c>
      <c r="M145" s="125" t="str">
        <f t="shared" si="5"/>
        <v/>
      </c>
    </row>
    <row r="146" spans="2:13" x14ac:dyDescent="0.2">
      <c r="B146" s="17" t="str">
        <f t="shared" si="4"/>
        <v/>
      </c>
      <c r="C146" s="17" t="str">
        <f>IF(B146="","",設定!$J$8)</f>
        <v/>
      </c>
      <c r="D146" s="17">
        <f>'2'!I48</f>
        <v>0</v>
      </c>
      <c r="E146" s="17" t="str">
        <f>'2'!D48</f>
        <v/>
      </c>
      <c r="F146" s="17" t="str">
        <f>'2'!F48</f>
        <v>　</v>
      </c>
      <c r="G146" s="17">
        <f>'2'!O48</f>
        <v>0</v>
      </c>
      <c r="H146" s="17">
        <f>'2'!Q48</f>
        <v>0</v>
      </c>
      <c r="I146" s="17">
        <f>'2'!R48</f>
        <v>0</v>
      </c>
      <c r="J146" s="17" t="str">
        <f>'2'!V48</f>
        <v/>
      </c>
      <c r="K146" s="17">
        <f>IFERROR('2'!B48,row*0.000001)</f>
        <v>0</v>
      </c>
      <c r="L146" s="220" t="str">
        <f>IFERROR(DATE('2'!S48,'2'!T48,'2'!U48),"")</f>
        <v/>
      </c>
      <c r="M146" s="125" t="str">
        <f t="shared" si="5"/>
        <v/>
      </c>
    </row>
    <row r="147" spans="2:13" x14ac:dyDescent="0.2">
      <c r="B147" s="17" t="str">
        <f t="shared" si="4"/>
        <v/>
      </c>
      <c r="C147" s="17" t="str">
        <f>IF(B147="","",設定!$J$8)</f>
        <v/>
      </c>
      <c r="D147" s="17">
        <f>'2'!I49</f>
        <v>0</v>
      </c>
      <c r="E147" s="17" t="str">
        <f>'2'!D49</f>
        <v/>
      </c>
      <c r="F147" s="17" t="str">
        <f>'2'!F49</f>
        <v>　</v>
      </c>
      <c r="G147" s="17">
        <f>'2'!O49</f>
        <v>0</v>
      </c>
      <c r="H147" s="17">
        <f>'2'!Q49</f>
        <v>0</v>
      </c>
      <c r="I147" s="17">
        <f>'2'!R49</f>
        <v>0</v>
      </c>
      <c r="J147" s="17" t="str">
        <f>'2'!V49</f>
        <v/>
      </c>
      <c r="K147" s="17">
        <f>IFERROR('2'!B49,row*0.000001)</f>
        <v>0</v>
      </c>
      <c r="L147" s="220" t="str">
        <f>IFERROR(DATE('2'!S49,'2'!T49,'2'!U49),"")</f>
        <v/>
      </c>
      <c r="M147" s="125" t="str">
        <f t="shared" si="5"/>
        <v/>
      </c>
    </row>
    <row r="148" spans="2:13" x14ac:dyDescent="0.2">
      <c r="B148" s="17" t="str">
        <f t="shared" si="4"/>
        <v/>
      </c>
      <c r="C148" s="17" t="str">
        <f>IF(B148="","",設定!$J$8)</f>
        <v/>
      </c>
      <c r="D148" s="17">
        <f>'2'!I50</f>
        <v>0</v>
      </c>
      <c r="E148" s="17" t="str">
        <f>'2'!D50</f>
        <v/>
      </c>
      <c r="F148" s="17" t="str">
        <f>'2'!F50</f>
        <v>　</v>
      </c>
      <c r="G148" s="17">
        <f>'2'!O50</f>
        <v>0</v>
      </c>
      <c r="H148" s="17">
        <f>'2'!Q50</f>
        <v>0</v>
      </c>
      <c r="I148" s="17">
        <f>'2'!R50</f>
        <v>0</v>
      </c>
      <c r="J148" s="17" t="str">
        <f>'2'!V50</f>
        <v/>
      </c>
      <c r="K148" s="17">
        <f>IFERROR('2'!B50,row*0.000001)</f>
        <v>0</v>
      </c>
      <c r="L148" s="220" t="str">
        <f>IFERROR(DATE('2'!S50,'2'!T50,'2'!U50),"")</f>
        <v/>
      </c>
      <c r="M148" s="125" t="str">
        <f t="shared" si="5"/>
        <v/>
      </c>
    </row>
    <row r="149" spans="2:13" x14ac:dyDescent="0.2">
      <c r="B149" s="17" t="str">
        <f t="shared" si="4"/>
        <v/>
      </c>
      <c r="C149" s="17" t="str">
        <f>IF(B149="","",設定!$J$8)</f>
        <v/>
      </c>
      <c r="D149" s="17">
        <f>'2'!I51</f>
        <v>0</v>
      </c>
      <c r="E149" s="17" t="str">
        <f>'2'!D51</f>
        <v/>
      </c>
      <c r="F149" s="17" t="str">
        <f>'2'!F51</f>
        <v>　</v>
      </c>
      <c r="G149" s="17">
        <f>'2'!O51</f>
        <v>0</v>
      </c>
      <c r="H149" s="17">
        <f>'2'!Q51</f>
        <v>0</v>
      </c>
      <c r="I149" s="17">
        <f>'2'!R51</f>
        <v>0</v>
      </c>
      <c r="J149" s="17" t="str">
        <f>'2'!V51</f>
        <v/>
      </c>
      <c r="K149" s="17">
        <f>IFERROR('2'!B51,row*0.000001)</f>
        <v>0</v>
      </c>
      <c r="L149" s="220" t="str">
        <f>IFERROR(DATE('2'!S51,'2'!T51,'2'!U51),"")</f>
        <v/>
      </c>
      <c r="M149" s="125" t="str">
        <f t="shared" si="5"/>
        <v/>
      </c>
    </row>
    <row r="150" spans="2:13" x14ac:dyDescent="0.2">
      <c r="B150" s="17" t="str">
        <f t="shared" si="4"/>
        <v/>
      </c>
      <c r="C150" s="17" t="str">
        <f>IF(B150="","",設定!$J$8)</f>
        <v/>
      </c>
      <c r="D150" s="17">
        <f>'2'!I52</f>
        <v>0</v>
      </c>
      <c r="E150" s="17" t="str">
        <f>'2'!D52</f>
        <v/>
      </c>
      <c r="F150" s="17" t="str">
        <f>'2'!F52</f>
        <v>　</v>
      </c>
      <c r="G150" s="17">
        <f>'2'!O52</f>
        <v>0</v>
      </c>
      <c r="H150" s="17">
        <f>'2'!Q52</f>
        <v>0</v>
      </c>
      <c r="I150" s="17">
        <f>'2'!R52</f>
        <v>0</v>
      </c>
      <c r="J150" s="17" t="str">
        <f>'2'!V52</f>
        <v/>
      </c>
      <c r="K150" s="17">
        <f>IFERROR('2'!B52,row*0.000001)</f>
        <v>0</v>
      </c>
      <c r="L150" s="220" t="str">
        <f>IFERROR(DATE('2'!S52,'2'!T52,'2'!U52),"")</f>
        <v/>
      </c>
      <c r="M150" s="125" t="str">
        <f t="shared" si="5"/>
        <v/>
      </c>
    </row>
    <row r="151" spans="2:13" x14ac:dyDescent="0.2">
      <c r="B151" s="17" t="str">
        <f t="shared" si="4"/>
        <v/>
      </c>
      <c r="C151" s="17" t="str">
        <f>IF(B151="","",設定!$J$8)</f>
        <v/>
      </c>
      <c r="D151" s="17">
        <f>'2'!I53</f>
        <v>0</v>
      </c>
      <c r="E151" s="17" t="str">
        <f>'2'!D53</f>
        <v/>
      </c>
      <c r="F151" s="17" t="str">
        <f>'2'!F53</f>
        <v>　</v>
      </c>
      <c r="G151" s="17">
        <f>'2'!O53</f>
        <v>0</v>
      </c>
      <c r="H151" s="17">
        <f>'2'!Q53</f>
        <v>0</v>
      </c>
      <c r="I151" s="17">
        <f>'2'!R53</f>
        <v>0</v>
      </c>
      <c r="J151" s="17" t="str">
        <f>'2'!V53</f>
        <v/>
      </c>
      <c r="K151" s="17">
        <f>IFERROR('2'!B53,row*0.000001)</f>
        <v>0</v>
      </c>
      <c r="L151" s="220" t="str">
        <f>IFERROR(DATE('2'!S53,'2'!T53,'2'!U53),"")</f>
        <v/>
      </c>
      <c r="M151" s="125" t="str">
        <f t="shared" si="5"/>
        <v/>
      </c>
    </row>
    <row r="152" spans="2:13" x14ac:dyDescent="0.2">
      <c r="B152" s="17" t="str">
        <f t="shared" si="4"/>
        <v/>
      </c>
      <c r="C152" s="17" t="str">
        <f>IF(B152="","",設定!$J$8)</f>
        <v/>
      </c>
      <c r="D152" s="17">
        <f>'2'!I54</f>
        <v>0</v>
      </c>
      <c r="E152" s="17" t="str">
        <f>'2'!D54</f>
        <v/>
      </c>
      <c r="F152" s="17" t="str">
        <f>'2'!F54</f>
        <v>　</v>
      </c>
      <c r="G152" s="17">
        <f>'2'!O54</f>
        <v>0</v>
      </c>
      <c r="H152" s="17">
        <f>'2'!Q54</f>
        <v>0</v>
      </c>
      <c r="I152" s="17">
        <f>'2'!R54</f>
        <v>0</v>
      </c>
      <c r="J152" s="17" t="str">
        <f>'2'!V54</f>
        <v/>
      </c>
      <c r="K152" s="17">
        <f>IFERROR('2'!B54,row*0.000001)</f>
        <v>0</v>
      </c>
      <c r="L152" s="220" t="str">
        <f>IFERROR(DATE('2'!S54,'2'!T54,'2'!U54),"")</f>
        <v/>
      </c>
      <c r="M152" s="125" t="str">
        <f t="shared" si="5"/>
        <v/>
      </c>
    </row>
    <row r="153" spans="2:13" x14ac:dyDescent="0.2">
      <c r="B153" s="17" t="str">
        <f t="shared" si="4"/>
        <v/>
      </c>
      <c r="C153" s="17" t="str">
        <f>IF(B153="","",設定!$J$8)</f>
        <v/>
      </c>
      <c r="D153" s="17">
        <f>'2'!I55</f>
        <v>0</v>
      </c>
      <c r="E153" s="17" t="str">
        <f>'2'!D55</f>
        <v/>
      </c>
      <c r="F153" s="17" t="str">
        <f>'2'!F55</f>
        <v>　</v>
      </c>
      <c r="G153" s="17">
        <f>'2'!O55</f>
        <v>0</v>
      </c>
      <c r="H153" s="17">
        <f>'2'!Q55</f>
        <v>0</v>
      </c>
      <c r="I153" s="17">
        <f>'2'!R55</f>
        <v>0</v>
      </c>
      <c r="J153" s="17" t="str">
        <f>'2'!V55</f>
        <v/>
      </c>
      <c r="K153" s="17">
        <f>IFERROR('2'!B55,row*0.000001)</f>
        <v>0</v>
      </c>
      <c r="L153" s="220" t="str">
        <f>IFERROR(DATE('2'!S55,'2'!T55,'2'!U55),"")</f>
        <v/>
      </c>
      <c r="M153" s="125" t="str">
        <f t="shared" si="5"/>
        <v/>
      </c>
    </row>
    <row r="154" spans="2:13" x14ac:dyDescent="0.2">
      <c r="B154" s="17" t="str">
        <f t="shared" si="4"/>
        <v/>
      </c>
      <c r="C154" s="17" t="str">
        <f>IF(B154="","",設定!$J$8)</f>
        <v/>
      </c>
      <c r="D154" s="17">
        <f>'2'!I56</f>
        <v>0</v>
      </c>
      <c r="E154" s="17" t="str">
        <f>'2'!D56</f>
        <v/>
      </c>
      <c r="F154" s="17" t="str">
        <f>'2'!F56</f>
        <v>　</v>
      </c>
      <c r="G154" s="17">
        <f>'2'!O56</f>
        <v>0</v>
      </c>
      <c r="H154" s="17">
        <f>'2'!Q56</f>
        <v>0</v>
      </c>
      <c r="I154" s="17">
        <f>'2'!R56</f>
        <v>0</v>
      </c>
      <c r="J154" s="17" t="str">
        <f>'2'!V56</f>
        <v/>
      </c>
      <c r="K154" s="17">
        <f>IFERROR('2'!B56,row*0.000001)</f>
        <v>0</v>
      </c>
      <c r="L154" s="220" t="str">
        <f>IFERROR(DATE('2'!S56,'2'!T56,'2'!U56),"")</f>
        <v/>
      </c>
      <c r="M154" s="125" t="str">
        <f t="shared" si="5"/>
        <v/>
      </c>
    </row>
    <row r="155" spans="2:13" x14ac:dyDescent="0.2">
      <c r="B155" s="17" t="str">
        <f t="shared" si="4"/>
        <v/>
      </c>
      <c r="C155" s="17" t="str">
        <f>IF(B155="","",設定!$J$8)</f>
        <v/>
      </c>
      <c r="D155" s="17">
        <f>'2'!I57</f>
        <v>0</v>
      </c>
      <c r="E155" s="17" t="str">
        <f>'2'!D57</f>
        <v/>
      </c>
      <c r="F155" s="17" t="str">
        <f>'2'!F57</f>
        <v>　</v>
      </c>
      <c r="G155" s="17">
        <f>'2'!O57</f>
        <v>0</v>
      </c>
      <c r="H155" s="17">
        <f>'2'!Q57</f>
        <v>0</v>
      </c>
      <c r="I155" s="17">
        <f>'2'!R57</f>
        <v>0</v>
      </c>
      <c r="J155" s="17" t="str">
        <f>'2'!V57</f>
        <v/>
      </c>
      <c r="K155" s="17">
        <f>IFERROR('2'!B57,row*0.000001)</f>
        <v>0</v>
      </c>
      <c r="L155" s="220" t="str">
        <f>IFERROR(DATE('2'!S57,'2'!T57,'2'!U57),"")</f>
        <v/>
      </c>
      <c r="M155" s="125" t="str">
        <f t="shared" si="5"/>
        <v/>
      </c>
    </row>
    <row r="156" spans="2:13" x14ac:dyDescent="0.2">
      <c r="B156" s="17" t="str">
        <f t="shared" si="4"/>
        <v/>
      </c>
      <c r="C156" s="17" t="str">
        <f>IF(B156="","",設定!$J$8)</f>
        <v/>
      </c>
      <c r="D156" s="17">
        <f>'2'!I58</f>
        <v>0</v>
      </c>
      <c r="E156" s="17" t="str">
        <f>'2'!D58</f>
        <v/>
      </c>
      <c r="F156" s="17" t="str">
        <f>'2'!F58</f>
        <v>　</v>
      </c>
      <c r="G156" s="17">
        <f>'2'!O58</f>
        <v>0</v>
      </c>
      <c r="H156" s="17">
        <f>'2'!Q58</f>
        <v>0</v>
      </c>
      <c r="I156" s="17">
        <f>'2'!R58</f>
        <v>0</v>
      </c>
      <c r="J156" s="17" t="str">
        <f>'2'!V58</f>
        <v/>
      </c>
      <c r="K156" s="17">
        <f>IFERROR('2'!B58,row*0.000001)</f>
        <v>0</v>
      </c>
      <c r="L156" s="220" t="str">
        <f>IFERROR(DATE('2'!S58,'2'!T58,'2'!U58),"")</f>
        <v/>
      </c>
      <c r="M156" s="125" t="str">
        <f t="shared" si="5"/>
        <v/>
      </c>
    </row>
    <row r="157" spans="2:13" x14ac:dyDescent="0.2">
      <c r="B157" s="17" t="str">
        <f t="shared" si="4"/>
        <v/>
      </c>
      <c r="C157" s="17" t="str">
        <f>IF(B157="","",設定!$J$8)</f>
        <v/>
      </c>
      <c r="D157" s="17">
        <f>'2'!I59</f>
        <v>0</v>
      </c>
      <c r="E157" s="17" t="str">
        <f>'2'!D59</f>
        <v/>
      </c>
      <c r="F157" s="17" t="str">
        <f>'2'!F59</f>
        <v>　</v>
      </c>
      <c r="G157" s="17">
        <f>'2'!O59</f>
        <v>0</v>
      </c>
      <c r="H157" s="17">
        <f>'2'!Q59</f>
        <v>0</v>
      </c>
      <c r="I157" s="17">
        <f>'2'!R59</f>
        <v>0</v>
      </c>
      <c r="J157" s="17" t="str">
        <f>'2'!V59</f>
        <v/>
      </c>
      <c r="K157" s="17">
        <f>IFERROR('2'!B59,row*0.000001)</f>
        <v>0</v>
      </c>
      <c r="L157" s="220" t="str">
        <f>IFERROR(DATE('2'!S59,'2'!T59,'2'!U59),"")</f>
        <v/>
      </c>
      <c r="M157" s="125" t="str">
        <f t="shared" si="5"/>
        <v/>
      </c>
    </row>
    <row r="158" spans="2:13" x14ac:dyDescent="0.2">
      <c r="B158" s="17" t="str">
        <f t="shared" si="4"/>
        <v/>
      </c>
      <c r="C158" s="17" t="str">
        <f>IF(B158="","",設定!$J$8)</f>
        <v/>
      </c>
      <c r="D158" s="17">
        <f>'2'!I60</f>
        <v>0</v>
      </c>
      <c r="E158" s="17" t="str">
        <f>'2'!D60</f>
        <v/>
      </c>
      <c r="F158" s="17" t="str">
        <f>'2'!F60</f>
        <v>　</v>
      </c>
      <c r="G158" s="17">
        <f>'2'!O60</f>
        <v>0</v>
      </c>
      <c r="H158" s="17">
        <f>'2'!Q60</f>
        <v>0</v>
      </c>
      <c r="I158" s="17">
        <f>'2'!R60</f>
        <v>0</v>
      </c>
      <c r="J158" s="17" t="str">
        <f>'2'!V60</f>
        <v/>
      </c>
      <c r="K158" s="17">
        <f>IFERROR('2'!B60,row*0.000001)</f>
        <v>0</v>
      </c>
      <c r="L158" s="220" t="str">
        <f>IFERROR(DATE('2'!S60,'2'!T60,'2'!U60),"")</f>
        <v/>
      </c>
      <c r="M158" s="125" t="str">
        <f t="shared" si="5"/>
        <v/>
      </c>
    </row>
    <row r="159" spans="2:13" x14ac:dyDescent="0.2">
      <c r="B159" s="17" t="str">
        <f t="shared" si="4"/>
        <v/>
      </c>
      <c r="C159" s="17" t="str">
        <f>IF(B159="","",設定!$J$8)</f>
        <v/>
      </c>
      <c r="D159" s="17">
        <f>'2'!I61</f>
        <v>0</v>
      </c>
      <c r="E159" s="17" t="str">
        <f>'2'!D61</f>
        <v/>
      </c>
      <c r="F159" s="17" t="str">
        <f>'2'!F61</f>
        <v>　</v>
      </c>
      <c r="G159" s="17">
        <f>'2'!O61</f>
        <v>0</v>
      </c>
      <c r="H159" s="17">
        <f>'2'!Q61</f>
        <v>0</v>
      </c>
      <c r="I159" s="17">
        <f>'2'!R61</f>
        <v>0</v>
      </c>
      <c r="J159" s="17" t="str">
        <f>'2'!V61</f>
        <v/>
      </c>
      <c r="K159" s="17">
        <f>IFERROR('2'!B61,row*0.000001)</f>
        <v>0</v>
      </c>
      <c r="L159" s="220" t="str">
        <f>IFERROR(DATE('2'!S61,'2'!T61,'2'!U61),"")</f>
        <v/>
      </c>
      <c r="M159" s="125" t="str">
        <f t="shared" si="5"/>
        <v/>
      </c>
    </row>
    <row r="160" spans="2:13" x14ac:dyDescent="0.2">
      <c r="B160" s="17" t="str">
        <f t="shared" si="4"/>
        <v/>
      </c>
      <c r="C160" s="17" t="str">
        <f>IF(B160="","",設定!$J$8)</f>
        <v/>
      </c>
      <c r="D160" s="17">
        <f>'2'!I62</f>
        <v>0</v>
      </c>
      <c r="E160" s="17" t="str">
        <f>'2'!D62</f>
        <v/>
      </c>
      <c r="F160" s="17" t="str">
        <f>'2'!F62</f>
        <v>　</v>
      </c>
      <c r="G160" s="17">
        <f>'2'!O62</f>
        <v>0</v>
      </c>
      <c r="H160" s="17">
        <f>'2'!Q62</f>
        <v>0</v>
      </c>
      <c r="I160" s="17">
        <f>'2'!R62</f>
        <v>0</v>
      </c>
      <c r="J160" s="17" t="str">
        <f>'2'!V62</f>
        <v/>
      </c>
      <c r="K160" s="17">
        <f>IFERROR('2'!B62,row*0.000001)</f>
        <v>0</v>
      </c>
      <c r="L160" s="220" t="str">
        <f>IFERROR(DATE('2'!S62,'2'!T62,'2'!U62),"")</f>
        <v/>
      </c>
      <c r="M160" s="125" t="str">
        <f t="shared" si="5"/>
        <v/>
      </c>
    </row>
    <row r="161" spans="2:13" x14ac:dyDescent="0.2">
      <c r="B161" s="17" t="str">
        <f t="shared" si="4"/>
        <v/>
      </c>
      <c r="C161" s="17" t="str">
        <f>IF(B161="","",設定!$J$8)</f>
        <v/>
      </c>
      <c r="D161" s="17">
        <f>'2'!I63</f>
        <v>0</v>
      </c>
      <c r="E161" s="17" t="str">
        <f>'2'!D63</f>
        <v/>
      </c>
      <c r="F161" s="17" t="str">
        <f>'2'!F63</f>
        <v>　</v>
      </c>
      <c r="G161" s="17">
        <f>'2'!O63</f>
        <v>0</v>
      </c>
      <c r="H161" s="17">
        <f>'2'!Q63</f>
        <v>0</v>
      </c>
      <c r="I161" s="17">
        <f>'2'!R63</f>
        <v>0</v>
      </c>
      <c r="J161" s="17" t="str">
        <f>'2'!V63</f>
        <v/>
      </c>
      <c r="K161" s="17">
        <f>IFERROR('2'!B63,row*0.000001)</f>
        <v>0</v>
      </c>
      <c r="L161" s="220" t="str">
        <f>IFERROR(DATE('2'!S63,'2'!T63,'2'!U63),"")</f>
        <v/>
      </c>
      <c r="M161" s="125" t="str">
        <f t="shared" si="5"/>
        <v/>
      </c>
    </row>
    <row r="162" spans="2:13" x14ac:dyDescent="0.2">
      <c r="B162" s="17" t="str">
        <f t="shared" si="4"/>
        <v/>
      </c>
      <c r="C162" s="17" t="str">
        <f>IF(B162="","",設定!$J$8)</f>
        <v/>
      </c>
      <c r="D162" s="17">
        <f>'2'!I64</f>
        <v>0</v>
      </c>
      <c r="E162" s="17" t="str">
        <f>'2'!D64</f>
        <v/>
      </c>
      <c r="F162" s="17" t="str">
        <f>'2'!F64</f>
        <v>　</v>
      </c>
      <c r="G162" s="17">
        <f>'2'!O64</f>
        <v>0</v>
      </c>
      <c r="H162" s="17">
        <f>'2'!Q64</f>
        <v>0</v>
      </c>
      <c r="I162" s="17">
        <f>'2'!R64</f>
        <v>0</v>
      </c>
      <c r="J162" s="17" t="str">
        <f>'2'!V64</f>
        <v/>
      </c>
      <c r="K162" s="17">
        <f>IFERROR('2'!B64,row*0.000001)</f>
        <v>0</v>
      </c>
      <c r="L162" s="220" t="str">
        <f>IFERROR(DATE('2'!S64,'2'!T64,'2'!U64),"")</f>
        <v/>
      </c>
      <c r="M162" s="125" t="str">
        <f t="shared" si="5"/>
        <v/>
      </c>
    </row>
    <row r="163" spans="2:13" x14ac:dyDescent="0.2">
      <c r="B163" s="17" t="str">
        <f t="shared" si="4"/>
        <v/>
      </c>
      <c r="C163" s="17" t="str">
        <f>IF(B163="","",設定!$J$8)</f>
        <v/>
      </c>
      <c r="D163" s="17">
        <f>'2'!I65</f>
        <v>0</v>
      </c>
      <c r="E163" s="17" t="str">
        <f>'2'!D65</f>
        <v/>
      </c>
      <c r="F163" s="17" t="str">
        <f>'2'!F65</f>
        <v>　</v>
      </c>
      <c r="G163" s="17">
        <f>'2'!O65</f>
        <v>0</v>
      </c>
      <c r="H163" s="17">
        <f>'2'!Q65</f>
        <v>0</v>
      </c>
      <c r="I163" s="17">
        <f>'2'!R65</f>
        <v>0</v>
      </c>
      <c r="J163" s="17" t="str">
        <f>'2'!V65</f>
        <v/>
      </c>
      <c r="K163" s="17">
        <f>IFERROR('2'!B65,row*0.000001)</f>
        <v>0</v>
      </c>
      <c r="L163" s="220" t="str">
        <f>IFERROR(DATE('2'!S65,'2'!T65,'2'!U65),"")</f>
        <v/>
      </c>
      <c r="M163" s="125" t="str">
        <f t="shared" si="5"/>
        <v/>
      </c>
    </row>
    <row r="164" spans="2:13" x14ac:dyDescent="0.2">
      <c r="B164" s="17" t="str">
        <f t="shared" si="4"/>
        <v/>
      </c>
      <c r="C164" s="17" t="str">
        <f>IF(B164="","",設定!$J$8)</f>
        <v/>
      </c>
      <c r="D164" s="17">
        <f>'2'!I66</f>
        <v>0</v>
      </c>
      <c r="E164" s="17" t="str">
        <f>'2'!D66</f>
        <v/>
      </c>
      <c r="F164" s="17" t="str">
        <f>'2'!F66</f>
        <v>　</v>
      </c>
      <c r="G164" s="17">
        <f>'2'!O66</f>
        <v>0</v>
      </c>
      <c r="H164" s="17">
        <f>'2'!Q66</f>
        <v>0</v>
      </c>
      <c r="I164" s="17">
        <f>'2'!R66</f>
        <v>0</v>
      </c>
      <c r="J164" s="17" t="str">
        <f>'2'!V66</f>
        <v/>
      </c>
      <c r="K164" s="17">
        <f>IFERROR('2'!B66,row*0.000001)</f>
        <v>0</v>
      </c>
      <c r="L164" s="220" t="str">
        <f>IFERROR(DATE('2'!S66,'2'!T66,'2'!U66),"")</f>
        <v/>
      </c>
      <c r="M164" s="125" t="str">
        <f t="shared" si="5"/>
        <v/>
      </c>
    </row>
    <row r="165" spans="2:13" x14ac:dyDescent="0.2">
      <c r="B165" s="17" t="str">
        <f t="shared" si="4"/>
        <v/>
      </c>
      <c r="C165" s="17" t="str">
        <f>IF(B165="","",設定!$J$8)</f>
        <v/>
      </c>
      <c r="D165" s="17">
        <f>'2'!I67</f>
        <v>0</v>
      </c>
      <c r="E165" s="17" t="str">
        <f>'2'!D67</f>
        <v/>
      </c>
      <c r="F165" s="17" t="str">
        <f>'2'!F67</f>
        <v>　</v>
      </c>
      <c r="G165" s="17">
        <f>'2'!O67</f>
        <v>0</v>
      </c>
      <c r="H165" s="17">
        <f>'2'!Q67</f>
        <v>0</v>
      </c>
      <c r="I165" s="17">
        <f>'2'!R67</f>
        <v>0</v>
      </c>
      <c r="J165" s="17" t="str">
        <f>'2'!V67</f>
        <v/>
      </c>
      <c r="K165" s="17">
        <f>IFERROR('2'!B67,row*0.000001)</f>
        <v>0</v>
      </c>
      <c r="L165" s="220" t="str">
        <f>IFERROR(DATE('2'!S67,'2'!T67,'2'!U67),"")</f>
        <v/>
      </c>
      <c r="M165" s="125" t="str">
        <f t="shared" si="5"/>
        <v/>
      </c>
    </row>
    <row r="166" spans="2:13" x14ac:dyDescent="0.2">
      <c r="B166" s="17" t="str">
        <f t="shared" si="4"/>
        <v/>
      </c>
      <c r="C166" s="17" t="str">
        <f>IF(B166="","",設定!$J$8)</f>
        <v/>
      </c>
      <c r="D166" s="17">
        <f>'2'!I68</f>
        <v>0</v>
      </c>
      <c r="E166" s="17" t="str">
        <f>'2'!D68</f>
        <v/>
      </c>
      <c r="F166" s="17" t="str">
        <f>'2'!F68</f>
        <v>　</v>
      </c>
      <c r="G166" s="17">
        <f>'2'!O68</f>
        <v>0</v>
      </c>
      <c r="H166" s="17">
        <f>'2'!Q68</f>
        <v>0</v>
      </c>
      <c r="I166" s="17">
        <f>'2'!R68</f>
        <v>0</v>
      </c>
      <c r="J166" s="17" t="str">
        <f>'2'!V68</f>
        <v/>
      </c>
      <c r="K166" s="17">
        <f>IFERROR('2'!B68,row*0.000001)</f>
        <v>0</v>
      </c>
      <c r="L166" s="220" t="str">
        <f>IFERROR(DATE('2'!S68,'2'!T68,'2'!U68),"")</f>
        <v/>
      </c>
      <c r="M166" s="125" t="str">
        <f t="shared" si="5"/>
        <v/>
      </c>
    </row>
    <row r="167" spans="2:13" x14ac:dyDescent="0.2">
      <c r="B167" s="17" t="str">
        <f t="shared" si="4"/>
        <v/>
      </c>
      <c r="C167" s="17" t="str">
        <f>IF(B167="","",設定!$J$8)</f>
        <v/>
      </c>
      <c r="D167" s="17">
        <f>'2'!I69</f>
        <v>0</v>
      </c>
      <c r="E167" s="17" t="str">
        <f>'2'!D69</f>
        <v/>
      </c>
      <c r="F167" s="17" t="str">
        <f>'2'!F69</f>
        <v>　</v>
      </c>
      <c r="G167" s="17">
        <f>'2'!O69</f>
        <v>0</v>
      </c>
      <c r="H167" s="17">
        <f>'2'!Q69</f>
        <v>0</v>
      </c>
      <c r="I167" s="17">
        <f>'2'!R69</f>
        <v>0</v>
      </c>
      <c r="J167" s="17" t="str">
        <f>'2'!V69</f>
        <v/>
      </c>
      <c r="K167" s="17">
        <f>IFERROR('2'!B69,row*0.000001)</f>
        <v>0</v>
      </c>
      <c r="L167" s="220" t="str">
        <f>IFERROR(DATE('2'!S69,'2'!T69,'2'!U69),"")</f>
        <v/>
      </c>
      <c r="M167" s="125" t="str">
        <f t="shared" si="5"/>
        <v/>
      </c>
    </row>
    <row r="168" spans="2:13" x14ac:dyDescent="0.2">
      <c r="B168" s="17" t="str">
        <f t="shared" si="4"/>
        <v/>
      </c>
      <c r="C168" s="17" t="str">
        <f>IF(B168="","",設定!$J$8)</f>
        <v/>
      </c>
      <c r="D168" s="17">
        <f>'2'!I70</f>
        <v>0</v>
      </c>
      <c r="E168" s="17" t="str">
        <f>'2'!D70</f>
        <v/>
      </c>
      <c r="F168" s="17" t="str">
        <f>'2'!F70</f>
        <v>　</v>
      </c>
      <c r="G168" s="17">
        <f>'2'!O70</f>
        <v>0</v>
      </c>
      <c r="H168" s="17">
        <f>'2'!Q70</f>
        <v>0</v>
      </c>
      <c r="I168" s="17">
        <f>'2'!R70</f>
        <v>0</v>
      </c>
      <c r="J168" s="17" t="str">
        <f>'2'!V70</f>
        <v/>
      </c>
      <c r="K168" s="17">
        <f>IFERROR('2'!B70,row*0.000001)</f>
        <v>0</v>
      </c>
      <c r="L168" s="220" t="str">
        <f>IFERROR(DATE('2'!S70,'2'!T70,'2'!U70),"")</f>
        <v/>
      </c>
      <c r="M168" s="125" t="str">
        <f t="shared" si="5"/>
        <v/>
      </c>
    </row>
    <row r="169" spans="2:13" x14ac:dyDescent="0.2">
      <c r="B169" s="17" t="str">
        <f t="shared" si="4"/>
        <v/>
      </c>
      <c r="C169" s="17" t="str">
        <f>IF(B169="","",設定!$J$8)</f>
        <v/>
      </c>
      <c r="D169" s="17">
        <f>'2'!I71</f>
        <v>0</v>
      </c>
      <c r="E169" s="17" t="str">
        <f>'2'!D71</f>
        <v/>
      </c>
      <c r="F169" s="17" t="str">
        <f>'2'!F71</f>
        <v>　</v>
      </c>
      <c r="G169" s="17">
        <f>'2'!O71</f>
        <v>0</v>
      </c>
      <c r="H169" s="17">
        <f>'2'!Q71</f>
        <v>0</v>
      </c>
      <c r="I169" s="17">
        <f>'2'!R71</f>
        <v>0</v>
      </c>
      <c r="J169" s="17" t="str">
        <f>'2'!V71</f>
        <v/>
      </c>
      <c r="K169" s="17">
        <f>IFERROR('2'!B71,row*0.000001)</f>
        <v>0</v>
      </c>
      <c r="L169" s="220" t="str">
        <f>IFERROR(DATE('2'!S71,'2'!T71,'2'!U71),"")</f>
        <v/>
      </c>
      <c r="M169" s="125" t="str">
        <f t="shared" si="5"/>
        <v/>
      </c>
    </row>
    <row r="170" spans="2:13" x14ac:dyDescent="0.2">
      <c r="B170" s="17" t="str">
        <f t="shared" si="4"/>
        <v/>
      </c>
      <c r="C170" s="17" t="str">
        <f>IF(B170="","",設定!$J$8)</f>
        <v/>
      </c>
      <c r="D170" s="17">
        <f>'2'!I72</f>
        <v>0</v>
      </c>
      <c r="E170" s="17" t="str">
        <f>'2'!D72</f>
        <v/>
      </c>
      <c r="F170" s="17" t="str">
        <f>'2'!F72</f>
        <v>　</v>
      </c>
      <c r="G170" s="17">
        <f>'2'!O72</f>
        <v>0</v>
      </c>
      <c r="H170" s="17">
        <f>'2'!Q72</f>
        <v>0</v>
      </c>
      <c r="I170" s="17">
        <f>'2'!R72</f>
        <v>0</v>
      </c>
      <c r="J170" s="17" t="str">
        <f>'2'!V72</f>
        <v/>
      </c>
      <c r="K170" s="17">
        <f>IFERROR('2'!B72,row*0.000001)</f>
        <v>0</v>
      </c>
      <c r="L170" s="220" t="str">
        <f>IFERROR(DATE('2'!S72,'2'!T72,'2'!U72),"")</f>
        <v/>
      </c>
      <c r="M170" s="125" t="str">
        <f t="shared" si="5"/>
        <v/>
      </c>
    </row>
    <row r="171" spans="2:13" x14ac:dyDescent="0.2">
      <c r="B171" s="17" t="str">
        <f t="shared" si="4"/>
        <v/>
      </c>
      <c r="C171" s="17" t="str">
        <f>IF(B171="","",設定!$J$8)</f>
        <v/>
      </c>
      <c r="D171" s="17">
        <f>'2'!I73</f>
        <v>0</v>
      </c>
      <c r="E171" s="17" t="str">
        <f>'2'!D73</f>
        <v/>
      </c>
      <c r="F171" s="17" t="str">
        <f>'2'!F73</f>
        <v>　</v>
      </c>
      <c r="G171" s="17">
        <f>'2'!O73</f>
        <v>0</v>
      </c>
      <c r="H171" s="17">
        <f>'2'!Q73</f>
        <v>0</v>
      </c>
      <c r="I171" s="17">
        <f>'2'!R73</f>
        <v>0</v>
      </c>
      <c r="J171" s="17" t="str">
        <f>'2'!V73</f>
        <v/>
      </c>
      <c r="K171" s="17">
        <f>IFERROR('2'!B73,row*0.000001)</f>
        <v>0</v>
      </c>
      <c r="L171" s="220" t="str">
        <f>IFERROR(DATE('2'!S73,'2'!T73,'2'!U73),"")</f>
        <v/>
      </c>
      <c r="M171" s="125" t="str">
        <f t="shared" si="5"/>
        <v/>
      </c>
    </row>
    <row r="172" spans="2:13" x14ac:dyDescent="0.2">
      <c r="B172" s="17" t="str">
        <f t="shared" si="4"/>
        <v/>
      </c>
      <c r="C172" s="17" t="str">
        <f>IF(B172="","",設定!$J$8)</f>
        <v/>
      </c>
      <c r="D172" s="17">
        <f>'2'!I74</f>
        <v>0</v>
      </c>
      <c r="E172" s="17" t="str">
        <f>'2'!D74</f>
        <v/>
      </c>
      <c r="F172" s="17" t="str">
        <f>'2'!F74</f>
        <v>　</v>
      </c>
      <c r="G172" s="17">
        <f>'2'!O74</f>
        <v>0</v>
      </c>
      <c r="H172" s="17">
        <f>'2'!Q74</f>
        <v>0</v>
      </c>
      <c r="I172" s="17">
        <f>'2'!R74</f>
        <v>0</v>
      </c>
      <c r="J172" s="17" t="str">
        <f>'2'!V74</f>
        <v/>
      </c>
      <c r="K172" s="17">
        <f>IFERROR('2'!B74,row*0.000001)</f>
        <v>0</v>
      </c>
      <c r="L172" s="220" t="str">
        <f>IFERROR(DATE('2'!S74,'2'!T74,'2'!U74),"")</f>
        <v/>
      </c>
      <c r="M172" s="125" t="str">
        <f t="shared" si="5"/>
        <v/>
      </c>
    </row>
    <row r="173" spans="2:13" x14ac:dyDescent="0.2">
      <c r="B173" s="17" t="str">
        <f t="shared" si="4"/>
        <v/>
      </c>
      <c r="C173" s="17" t="str">
        <f>IF(B173="","",設定!$J$8)</f>
        <v/>
      </c>
      <c r="D173" s="17">
        <f>'2'!I75</f>
        <v>0</v>
      </c>
      <c r="E173" s="17" t="str">
        <f>'2'!D75</f>
        <v/>
      </c>
      <c r="F173" s="17" t="str">
        <f>'2'!F75</f>
        <v>　</v>
      </c>
      <c r="G173" s="17">
        <f>'2'!O75</f>
        <v>0</v>
      </c>
      <c r="H173" s="17">
        <f>'2'!Q75</f>
        <v>0</v>
      </c>
      <c r="I173" s="17">
        <f>'2'!R75</f>
        <v>0</v>
      </c>
      <c r="J173" s="17" t="str">
        <f>'2'!V75</f>
        <v/>
      </c>
      <c r="K173" s="17">
        <f>IFERROR('2'!B75,row*0.000001)</f>
        <v>0</v>
      </c>
      <c r="L173" s="220" t="str">
        <f>IFERROR(DATE('2'!S75,'2'!T75,'2'!U75),"")</f>
        <v/>
      </c>
      <c r="M173" s="125" t="str">
        <f t="shared" si="5"/>
        <v/>
      </c>
    </row>
    <row r="174" spans="2:13" x14ac:dyDescent="0.2">
      <c r="B174" s="17" t="str">
        <f t="shared" si="4"/>
        <v/>
      </c>
      <c r="C174" s="17" t="str">
        <f>IF(B174="","",設定!$J$8)</f>
        <v/>
      </c>
      <c r="D174" s="17">
        <f>'2'!I76</f>
        <v>0</v>
      </c>
      <c r="E174" s="17" t="str">
        <f>'2'!D76</f>
        <v/>
      </c>
      <c r="F174" s="17" t="str">
        <f>'2'!F76</f>
        <v>　</v>
      </c>
      <c r="G174" s="17">
        <f>'2'!O76</f>
        <v>0</v>
      </c>
      <c r="H174" s="17">
        <f>'2'!Q76</f>
        <v>0</v>
      </c>
      <c r="I174" s="17">
        <f>'2'!R76</f>
        <v>0</v>
      </c>
      <c r="J174" s="17" t="str">
        <f>'2'!V76</f>
        <v/>
      </c>
      <c r="K174" s="17">
        <f>IFERROR('2'!B76,row*0.000001)</f>
        <v>0</v>
      </c>
      <c r="L174" s="220" t="str">
        <f>IFERROR(DATE('2'!S76,'2'!T76,'2'!U76),"")</f>
        <v/>
      </c>
      <c r="M174" s="125" t="str">
        <f t="shared" si="5"/>
        <v/>
      </c>
    </row>
    <row r="175" spans="2:13" x14ac:dyDescent="0.2">
      <c r="B175" s="17" t="str">
        <f t="shared" si="4"/>
        <v/>
      </c>
      <c r="C175" s="17" t="str">
        <f>IF(B175="","",設定!$J$8)</f>
        <v/>
      </c>
      <c r="D175" s="17">
        <f>'2'!I77</f>
        <v>0</v>
      </c>
      <c r="E175" s="17" t="str">
        <f>'2'!D77</f>
        <v/>
      </c>
      <c r="F175" s="17" t="str">
        <f>'2'!F77</f>
        <v>　</v>
      </c>
      <c r="G175" s="17">
        <f>'2'!O77</f>
        <v>0</v>
      </c>
      <c r="H175" s="17">
        <f>'2'!Q77</f>
        <v>0</v>
      </c>
      <c r="I175" s="17">
        <f>'2'!R77</f>
        <v>0</v>
      </c>
      <c r="J175" s="17" t="str">
        <f>'2'!V77</f>
        <v/>
      </c>
      <c r="K175" s="17">
        <f>IFERROR('2'!B77,row*0.000001)</f>
        <v>0</v>
      </c>
      <c r="L175" s="220" t="str">
        <f>IFERROR(DATE('2'!S77,'2'!T77,'2'!U77),"")</f>
        <v/>
      </c>
      <c r="M175" s="125" t="str">
        <f t="shared" si="5"/>
        <v/>
      </c>
    </row>
    <row r="176" spans="2:13" x14ac:dyDescent="0.2">
      <c r="B176" s="17" t="str">
        <f t="shared" si="4"/>
        <v/>
      </c>
      <c r="C176" s="17" t="str">
        <f>IF(B176="","",設定!$J$8)</f>
        <v/>
      </c>
      <c r="D176" s="17">
        <f>'2'!I78</f>
        <v>0</v>
      </c>
      <c r="E176" s="17" t="str">
        <f>'2'!D78</f>
        <v/>
      </c>
      <c r="F176" s="17" t="str">
        <f>'2'!F78</f>
        <v>　</v>
      </c>
      <c r="G176" s="17">
        <f>'2'!O78</f>
        <v>0</v>
      </c>
      <c r="H176" s="17">
        <f>'2'!Q78</f>
        <v>0</v>
      </c>
      <c r="I176" s="17">
        <f>'2'!R78</f>
        <v>0</v>
      </c>
      <c r="J176" s="17" t="str">
        <f>'2'!V78</f>
        <v/>
      </c>
      <c r="K176" s="17">
        <f>IFERROR('2'!B78,row*0.000001)</f>
        <v>0</v>
      </c>
      <c r="L176" s="220" t="str">
        <f>IFERROR(DATE('2'!S78,'2'!T78,'2'!U78),"")</f>
        <v/>
      </c>
      <c r="M176" s="125" t="str">
        <f t="shared" si="5"/>
        <v/>
      </c>
    </row>
    <row r="177" spans="2:13" x14ac:dyDescent="0.2">
      <c r="B177" s="17" t="str">
        <f t="shared" si="4"/>
        <v/>
      </c>
      <c r="C177" s="17" t="str">
        <f>IF(B177="","",設定!$J$8)</f>
        <v/>
      </c>
      <c r="D177" s="17">
        <f>'2'!I79</f>
        <v>0</v>
      </c>
      <c r="E177" s="17" t="str">
        <f>'2'!D79</f>
        <v/>
      </c>
      <c r="F177" s="17" t="str">
        <f>'2'!F79</f>
        <v>　</v>
      </c>
      <c r="G177" s="17">
        <f>'2'!O79</f>
        <v>0</v>
      </c>
      <c r="H177" s="17">
        <f>'2'!Q79</f>
        <v>0</v>
      </c>
      <c r="I177" s="17">
        <f>'2'!R79</f>
        <v>0</v>
      </c>
      <c r="J177" s="17" t="str">
        <f>'2'!V79</f>
        <v/>
      </c>
      <c r="K177" s="17">
        <f>IFERROR('2'!B79,row*0.000001)</f>
        <v>0</v>
      </c>
      <c r="L177" s="220" t="str">
        <f>IFERROR(DATE('2'!S79,'2'!T79,'2'!U79),"")</f>
        <v/>
      </c>
      <c r="M177" s="125" t="str">
        <f t="shared" si="5"/>
        <v/>
      </c>
    </row>
    <row r="178" spans="2:13" x14ac:dyDescent="0.2">
      <c r="B178" s="17" t="str">
        <f t="shared" si="4"/>
        <v/>
      </c>
      <c r="C178" s="17" t="str">
        <f>IF(B178="","",設定!$J$8)</f>
        <v/>
      </c>
      <c r="D178" s="17">
        <f>'2'!I80</f>
        <v>0</v>
      </c>
      <c r="E178" s="17" t="str">
        <f>'2'!D80</f>
        <v/>
      </c>
      <c r="F178" s="17" t="str">
        <f>'2'!F80</f>
        <v>　</v>
      </c>
      <c r="G178" s="17">
        <f>'2'!O80</f>
        <v>0</v>
      </c>
      <c r="H178" s="17">
        <f>'2'!Q80</f>
        <v>0</v>
      </c>
      <c r="I178" s="17">
        <f>'2'!R80</f>
        <v>0</v>
      </c>
      <c r="J178" s="17" t="str">
        <f>'2'!V80</f>
        <v/>
      </c>
      <c r="K178" s="17">
        <f>IFERROR('2'!B80,row*0.000001)</f>
        <v>0</v>
      </c>
      <c r="L178" s="220" t="str">
        <f>IFERROR(DATE('2'!S80,'2'!T80,'2'!U80),"")</f>
        <v/>
      </c>
      <c r="M178" s="125" t="str">
        <f t="shared" si="5"/>
        <v/>
      </c>
    </row>
    <row r="179" spans="2:13" x14ac:dyDescent="0.2">
      <c r="B179" s="17" t="str">
        <f t="shared" si="4"/>
        <v/>
      </c>
      <c r="C179" s="17" t="str">
        <f>IF(B179="","",設定!$J$8)</f>
        <v/>
      </c>
      <c r="D179" s="17">
        <f>'2'!I81</f>
        <v>0</v>
      </c>
      <c r="E179" s="17" t="str">
        <f>'2'!D81</f>
        <v/>
      </c>
      <c r="F179" s="17" t="str">
        <f>'2'!F81</f>
        <v>　</v>
      </c>
      <c r="G179" s="17">
        <f>'2'!O81</f>
        <v>0</v>
      </c>
      <c r="H179" s="17">
        <f>'2'!Q81</f>
        <v>0</v>
      </c>
      <c r="I179" s="17">
        <f>'2'!R81</f>
        <v>0</v>
      </c>
      <c r="J179" s="17" t="str">
        <f>'2'!V81</f>
        <v/>
      </c>
      <c r="K179" s="17">
        <f>IFERROR('2'!B81,row*0.000001)</f>
        <v>0</v>
      </c>
      <c r="L179" s="220" t="str">
        <f>IFERROR(DATE('2'!S81,'2'!T81,'2'!U81),"")</f>
        <v/>
      </c>
      <c r="M179" s="125" t="str">
        <f t="shared" si="5"/>
        <v/>
      </c>
    </row>
    <row r="180" spans="2:13" x14ac:dyDescent="0.2">
      <c r="B180" s="17" t="str">
        <f t="shared" si="4"/>
        <v/>
      </c>
      <c r="C180" s="17" t="str">
        <f>IF(B180="","",設定!$J$8)</f>
        <v/>
      </c>
      <c r="D180" s="17">
        <f>'2'!I82</f>
        <v>0</v>
      </c>
      <c r="E180" s="17" t="str">
        <f>'2'!D82</f>
        <v/>
      </c>
      <c r="F180" s="17" t="str">
        <f>'2'!F82</f>
        <v>　</v>
      </c>
      <c r="G180" s="17">
        <f>'2'!O82</f>
        <v>0</v>
      </c>
      <c r="H180" s="17">
        <f>'2'!Q82</f>
        <v>0</v>
      </c>
      <c r="I180" s="17">
        <f>'2'!R82</f>
        <v>0</v>
      </c>
      <c r="J180" s="17" t="str">
        <f>'2'!V82</f>
        <v/>
      </c>
      <c r="K180" s="17">
        <f>IFERROR('2'!B82,row*0.000001)</f>
        <v>0</v>
      </c>
      <c r="L180" s="220" t="str">
        <f>IFERROR(DATE('2'!S82,'2'!T82,'2'!U82),"")</f>
        <v/>
      </c>
      <c r="M180" s="125" t="str">
        <f t="shared" si="5"/>
        <v/>
      </c>
    </row>
    <row r="181" spans="2:13" x14ac:dyDescent="0.2">
      <c r="B181" s="17" t="str">
        <f t="shared" si="4"/>
        <v/>
      </c>
      <c r="C181" s="17" t="str">
        <f>IF(B181="","",設定!$J$8)</f>
        <v/>
      </c>
      <c r="D181" s="17">
        <f>'2'!I83</f>
        <v>0</v>
      </c>
      <c r="E181" s="17" t="str">
        <f>'2'!D83</f>
        <v/>
      </c>
      <c r="F181" s="17" t="str">
        <f>'2'!F83</f>
        <v>　</v>
      </c>
      <c r="G181" s="17">
        <f>'2'!O83</f>
        <v>0</v>
      </c>
      <c r="H181" s="17">
        <f>'2'!Q83</f>
        <v>0</v>
      </c>
      <c r="I181" s="17">
        <f>'2'!R83</f>
        <v>0</v>
      </c>
      <c r="J181" s="17" t="str">
        <f>'2'!V83</f>
        <v/>
      </c>
      <c r="K181" s="17">
        <f>IFERROR('2'!B83,row*0.000001)</f>
        <v>0</v>
      </c>
      <c r="L181" s="220" t="str">
        <f>IFERROR(DATE('2'!S83,'2'!T83,'2'!U83),"")</f>
        <v/>
      </c>
      <c r="M181" s="125" t="str">
        <f t="shared" si="5"/>
        <v/>
      </c>
    </row>
    <row r="182" spans="2:13" x14ac:dyDescent="0.2">
      <c r="B182" s="17" t="str">
        <f t="shared" si="4"/>
        <v/>
      </c>
      <c r="C182" s="17" t="str">
        <f>IF(B182="","",設定!$J$8)</f>
        <v/>
      </c>
      <c r="D182" s="17">
        <f>'2'!I84</f>
        <v>0</v>
      </c>
      <c r="E182" s="17" t="str">
        <f>'2'!D84</f>
        <v/>
      </c>
      <c r="F182" s="17" t="str">
        <f>'2'!F84</f>
        <v>　</v>
      </c>
      <c r="G182" s="17">
        <f>'2'!O84</f>
        <v>0</v>
      </c>
      <c r="H182" s="17">
        <f>'2'!Q84</f>
        <v>0</v>
      </c>
      <c r="I182" s="17">
        <f>'2'!R84</f>
        <v>0</v>
      </c>
      <c r="J182" s="17" t="str">
        <f>'2'!V84</f>
        <v/>
      </c>
      <c r="K182" s="17">
        <f>IFERROR('2'!B84,row*0.000001)</f>
        <v>0</v>
      </c>
      <c r="L182" s="220" t="str">
        <f>IFERROR(DATE('2'!S84,'2'!T84,'2'!U84),"")</f>
        <v/>
      </c>
      <c r="M182" s="125" t="str">
        <f t="shared" si="5"/>
        <v/>
      </c>
    </row>
    <row r="183" spans="2:13" x14ac:dyDescent="0.2">
      <c r="B183" s="17" t="str">
        <f t="shared" si="4"/>
        <v/>
      </c>
      <c r="C183" s="17" t="str">
        <f>IF(B183="","",設定!$J$8)</f>
        <v/>
      </c>
      <c r="D183" s="17">
        <f>'2'!I85</f>
        <v>0</v>
      </c>
      <c r="E183" s="17" t="str">
        <f>'2'!D85</f>
        <v/>
      </c>
      <c r="F183" s="17" t="str">
        <f>'2'!F85</f>
        <v>　</v>
      </c>
      <c r="G183" s="17">
        <f>'2'!O85</f>
        <v>0</v>
      </c>
      <c r="H183" s="17">
        <f>'2'!Q85</f>
        <v>0</v>
      </c>
      <c r="I183" s="17">
        <f>'2'!R85</f>
        <v>0</v>
      </c>
      <c r="J183" s="17" t="str">
        <f>'2'!V85</f>
        <v/>
      </c>
      <c r="K183" s="17">
        <f>IFERROR('2'!B85,row*0.000001)</f>
        <v>0</v>
      </c>
      <c r="L183" s="220" t="str">
        <f>IFERROR(DATE('2'!S85,'2'!T85,'2'!U85),"")</f>
        <v/>
      </c>
      <c r="M183" s="125" t="str">
        <f t="shared" si="5"/>
        <v/>
      </c>
    </row>
    <row r="184" spans="2:13" x14ac:dyDescent="0.2">
      <c r="B184" s="17" t="str">
        <f t="shared" si="4"/>
        <v/>
      </c>
      <c r="C184" s="17" t="str">
        <f>IF(B184="","",設定!$J$8)</f>
        <v/>
      </c>
      <c r="D184" s="17">
        <f>'2'!I86</f>
        <v>0</v>
      </c>
      <c r="E184" s="17" t="str">
        <f>'2'!D86</f>
        <v/>
      </c>
      <c r="F184" s="17" t="str">
        <f>'2'!F86</f>
        <v>　</v>
      </c>
      <c r="G184" s="17">
        <f>'2'!O86</f>
        <v>0</v>
      </c>
      <c r="H184" s="17">
        <f>'2'!Q86</f>
        <v>0</v>
      </c>
      <c r="I184" s="17">
        <f>'2'!R86</f>
        <v>0</v>
      </c>
      <c r="J184" s="17" t="str">
        <f>'2'!V86</f>
        <v/>
      </c>
      <c r="K184" s="17">
        <f>IFERROR('2'!B86,row*0.000001)</f>
        <v>0</v>
      </c>
      <c r="L184" s="220" t="str">
        <f>IFERROR(DATE('2'!S86,'2'!T86,'2'!U86),"")</f>
        <v/>
      </c>
      <c r="M184" s="125" t="str">
        <f t="shared" si="5"/>
        <v/>
      </c>
    </row>
    <row r="185" spans="2:13" x14ac:dyDescent="0.2">
      <c r="B185" s="17" t="str">
        <f t="shared" si="4"/>
        <v/>
      </c>
      <c r="C185" s="17" t="str">
        <f>IF(B185="","",設定!$J$8)</f>
        <v/>
      </c>
      <c r="D185" s="17">
        <f>'2'!I87</f>
        <v>0</v>
      </c>
      <c r="E185" s="17" t="str">
        <f>'2'!D87</f>
        <v/>
      </c>
      <c r="F185" s="17" t="str">
        <f>'2'!F87</f>
        <v>　</v>
      </c>
      <c r="G185" s="17">
        <f>'2'!O87</f>
        <v>0</v>
      </c>
      <c r="H185" s="17">
        <f>'2'!Q87</f>
        <v>0</v>
      </c>
      <c r="I185" s="17">
        <f>'2'!R87</f>
        <v>0</v>
      </c>
      <c r="J185" s="17" t="str">
        <f>'2'!V87</f>
        <v/>
      </c>
      <c r="K185" s="17">
        <f>IFERROR('2'!B87,row*0.000001)</f>
        <v>0</v>
      </c>
      <c r="L185" s="220" t="str">
        <f>IFERROR(DATE('2'!S87,'2'!T87,'2'!U87),"")</f>
        <v/>
      </c>
      <c r="M185" s="125" t="str">
        <f t="shared" si="5"/>
        <v/>
      </c>
    </row>
    <row r="186" spans="2:13" x14ac:dyDescent="0.2">
      <c r="B186" s="17" t="str">
        <f t="shared" si="4"/>
        <v/>
      </c>
      <c r="C186" s="17" t="str">
        <f>IF(B186="","",設定!$J$8)</f>
        <v/>
      </c>
      <c r="D186" s="17">
        <f>'2'!I88</f>
        <v>0</v>
      </c>
      <c r="E186" s="17" t="str">
        <f>'2'!D88</f>
        <v/>
      </c>
      <c r="F186" s="17" t="str">
        <f>'2'!F88</f>
        <v>　</v>
      </c>
      <c r="G186" s="17">
        <f>'2'!O88</f>
        <v>0</v>
      </c>
      <c r="H186" s="17">
        <f>'2'!Q88</f>
        <v>0</v>
      </c>
      <c r="I186" s="17">
        <f>'2'!R88</f>
        <v>0</v>
      </c>
      <c r="J186" s="17" t="str">
        <f>'2'!V88</f>
        <v/>
      </c>
      <c r="K186" s="17">
        <f>IFERROR('2'!B88,row*0.000001)</f>
        <v>0</v>
      </c>
      <c r="L186" s="220" t="str">
        <f>IFERROR(DATE('2'!S88,'2'!T88,'2'!U88),"")</f>
        <v/>
      </c>
      <c r="M186" s="125" t="str">
        <f t="shared" si="5"/>
        <v/>
      </c>
    </row>
    <row r="187" spans="2:13" x14ac:dyDescent="0.2">
      <c r="B187" s="17" t="str">
        <f t="shared" si="4"/>
        <v/>
      </c>
      <c r="C187" s="17" t="str">
        <f>IF(B187="","",設定!$J$8)</f>
        <v/>
      </c>
      <c r="D187" s="17">
        <f>'2'!I89</f>
        <v>0</v>
      </c>
      <c r="E187" s="17" t="str">
        <f>'2'!D89</f>
        <v/>
      </c>
      <c r="F187" s="17" t="str">
        <f>'2'!F89</f>
        <v>　</v>
      </c>
      <c r="G187" s="17">
        <f>'2'!O89</f>
        <v>0</v>
      </c>
      <c r="H187" s="17">
        <f>'2'!Q89</f>
        <v>0</v>
      </c>
      <c r="I187" s="17">
        <f>'2'!R89</f>
        <v>0</v>
      </c>
      <c r="J187" s="17" t="str">
        <f>'2'!V89</f>
        <v/>
      </c>
      <c r="K187" s="17">
        <f>IFERROR('2'!B89,row*0.000001)</f>
        <v>0</v>
      </c>
      <c r="L187" s="220" t="str">
        <f>IFERROR(DATE('2'!S89,'2'!T89,'2'!U89),"")</f>
        <v/>
      </c>
      <c r="M187" s="125" t="str">
        <f t="shared" si="5"/>
        <v/>
      </c>
    </row>
    <row r="188" spans="2:13" x14ac:dyDescent="0.2">
      <c r="B188" s="17" t="str">
        <f t="shared" si="4"/>
        <v/>
      </c>
      <c r="C188" s="17" t="str">
        <f>IF(B188="","",設定!$J$8)</f>
        <v/>
      </c>
      <c r="D188" s="17">
        <f>'2'!I90</f>
        <v>0</v>
      </c>
      <c r="E188" s="17" t="str">
        <f>'2'!D90</f>
        <v/>
      </c>
      <c r="F188" s="17" t="str">
        <f>'2'!F90</f>
        <v>　</v>
      </c>
      <c r="G188" s="17">
        <f>'2'!O90</f>
        <v>0</v>
      </c>
      <c r="H188" s="17">
        <f>'2'!Q90</f>
        <v>0</v>
      </c>
      <c r="I188" s="17">
        <f>'2'!R90</f>
        <v>0</v>
      </c>
      <c r="J188" s="17" t="str">
        <f>'2'!V90</f>
        <v/>
      </c>
      <c r="K188" s="17">
        <f>IFERROR('2'!B90,row*0.000001)</f>
        <v>0</v>
      </c>
      <c r="L188" s="220" t="str">
        <f>IFERROR(DATE('2'!S90,'2'!T90,'2'!U90),"")</f>
        <v/>
      </c>
      <c r="M188" s="125" t="str">
        <f t="shared" si="5"/>
        <v/>
      </c>
    </row>
    <row r="189" spans="2:13" x14ac:dyDescent="0.2">
      <c r="B189" s="17" t="str">
        <f t="shared" si="4"/>
        <v/>
      </c>
      <c r="C189" s="17" t="str">
        <f>IF(B189="","",設定!$J$8)</f>
        <v/>
      </c>
      <c r="D189" s="17">
        <f>'2'!I91</f>
        <v>0</v>
      </c>
      <c r="E189" s="17" t="str">
        <f>'2'!D91</f>
        <v/>
      </c>
      <c r="F189" s="17" t="str">
        <f>'2'!F91</f>
        <v>　</v>
      </c>
      <c r="G189" s="17">
        <f>'2'!O91</f>
        <v>0</v>
      </c>
      <c r="H189" s="17">
        <f>'2'!Q91</f>
        <v>0</v>
      </c>
      <c r="I189" s="17">
        <f>'2'!R91</f>
        <v>0</v>
      </c>
      <c r="J189" s="17" t="str">
        <f>'2'!V91</f>
        <v/>
      </c>
      <c r="K189" s="17">
        <f>IFERROR('2'!B91,row*0.000001)</f>
        <v>0</v>
      </c>
      <c r="L189" s="220" t="str">
        <f>IFERROR(DATE('2'!S91,'2'!T91,'2'!U91),"")</f>
        <v/>
      </c>
      <c r="M189" s="125" t="str">
        <f t="shared" si="5"/>
        <v/>
      </c>
    </row>
    <row r="190" spans="2:13" x14ac:dyDescent="0.2">
      <c r="B190" s="17" t="str">
        <f t="shared" si="4"/>
        <v/>
      </c>
      <c r="C190" s="17" t="str">
        <f>IF(B190="","",設定!$J$8)</f>
        <v/>
      </c>
      <c r="D190" s="17">
        <f>'2'!I92</f>
        <v>0</v>
      </c>
      <c r="E190" s="17" t="str">
        <f>'2'!D92</f>
        <v/>
      </c>
      <c r="F190" s="17" t="str">
        <f>'2'!F92</f>
        <v>　</v>
      </c>
      <c r="G190" s="17">
        <f>'2'!O92</f>
        <v>0</v>
      </c>
      <c r="H190" s="17">
        <f>'2'!Q92</f>
        <v>0</v>
      </c>
      <c r="I190" s="17">
        <f>'2'!R92</f>
        <v>0</v>
      </c>
      <c r="J190" s="17" t="str">
        <f>'2'!V92</f>
        <v/>
      </c>
      <c r="K190" s="17">
        <f>IFERROR('2'!B92,row*0.000001)</f>
        <v>0</v>
      </c>
      <c r="L190" s="220" t="str">
        <f>IFERROR(DATE('2'!S92,'2'!T92,'2'!U92),"")</f>
        <v/>
      </c>
      <c r="M190" s="125" t="str">
        <f t="shared" si="5"/>
        <v/>
      </c>
    </row>
    <row r="191" spans="2:13" x14ac:dyDescent="0.2">
      <c r="B191" s="17" t="str">
        <f t="shared" si="4"/>
        <v/>
      </c>
      <c r="C191" s="17" t="str">
        <f>IF(B191="","",設定!$J$8)</f>
        <v/>
      </c>
      <c r="D191" s="17">
        <f>'2'!I93</f>
        <v>0</v>
      </c>
      <c r="E191" s="17" t="str">
        <f>'2'!D93</f>
        <v/>
      </c>
      <c r="F191" s="17" t="str">
        <f>'2'!F93</f>
        <v>　</v>
      </c>
      <c r="G191" s="17">
        <f>'2'!O93</f>
        <v>0</v>
      </c>
      <c r="H191" s="17">
        <f>'2'!Q93</f>
        <v>0</v>
      </c>
      <c r="I191" s="17">
        <f>'2'!R93</f>
        <v>0</v>
      </c>
      <c r="J191" s="17" t="str">
        <f>'2'!V93</f>
        <v/>
      </c>
      <c r="K191" s="17">
        <f>IFERROR('2'!B93,row*0.000001)</f>
        <v>0</v>
      </c>
      <c r="L191" s="220" t="str">
        <f>IFERROR(DATE('2'!S93,'2'!T93,'2'!U93),"")</f>
        <v/>
      </c>
      <c r="M191" s="125" t="str">
        <f t="shared" si="5"/>
        <v/>
      </c>
    </row>
    <row r="192" spans="2:13" x14ac:dyDescent="0.2">
      <c r="B192" s="17" t="str">
        <f t="shared" si="4"/>
        <v/>
      </c>
      <c r="C192" s="17" t="str">
        <f>IF(B192="","",設定!$J$8)</f>
        <v/>
      </c>
      <c r="D192" s="17">
        <f>'2'!I94</f>
        <v>0</v>
      </c>
      <c r="E192" s="17" t="str">
        <f>'2'!D94</f>
        <v/>
      </c>
      <c r="F192" s="17" t="str">
        <f>'2'!F94</f>
        <v>　</v>
      </c>
      <c r="G192" s="17">
        <f>'2'!O94</f>
        <v>0</v>
      </c>
      <c r="H192" s="17">
        <f>'2'!Q94</f>
        <v>0</v>
      </c>
      <c r="I192" s="17">
        <f>'2'!R94</f>
        <v>0</v>
      </c>
      <c r="J192" s="17" t="str">
        <f>'2'!V94</f>
        <v/>
      </c>
      <c r="K192" s="17">
        <f>IFERROR('2'!B94,row*0.000001)</f>
        <v>0</v>
      </c>
      <c r="L192" s="220" t="str">
        <f>IFERROR(DATE('2'!S94,'2'!T94,'2'!U94),"")</f>
        <v/>
      </c>
      <c r="M192" s="125" t="str">
        <f t="shared" si="5"/>
        <v/>
      </c>
    </row>
    <row r="193" spans="2:13" x14ac:dyDescent="0.2">
      <c r="B193" s="17" t="str">
        <f t="shared" si="4"/>
        <v/>
      </c>
      <c r="C193" s="17" t="str">
        <f>IF(B193="","",設定!$J$8)</f>
        <v/>
      </c>
      <c r="D193" s="17">
        <f>'2'!I95</f>
        <v>0</v>
      </c>
      <c r="E193" s="17" t="str">
        <f>'2'!D95</f>
        <v/>
      </c>
      <c r="F193" s="17" t="str">
        <f>'2'!F95</f>
        <v>　</v>
      </c>
      <c r="G193" s="17">
        <f>'2'!O95</f>
        <v>0</v>
      </c>
      <c r="H193" s="17">
        <f>'2'!Q95</f>
        <v>0</v>
      </c>
      <c r="I193" s="17">
        <f>'2'!R95</f>
        <v>0</v>
      </c>
      <c r="J193" s="17" t="str">
        <f>'2'!V95</f>
        <v/>
      </c>
      <c r="K193" s="17">
        <f>IFERROR('2'!B95,row*0.000001)</f>
        <v>0</v>
      </c>
      <c r="L193" s="220" t="str">
        <f>IFERROR(DATE('2'!S95,'2'!T95,'2'!U95),"")</f>
        <v/>
      </c>
      <c r="M193" s="125" t="str">
        <f t="shared" si="5"/>
        <v/>
      </c>
    </row>
    <row r="194" spans="2:13" x14ac:dyDescent="0.2">
      <c r="B194" s="17" t="str">
        <f t="shared" ref="B194:B257" si="6">IF(K194&lt;100,"",RANK(K194,$K$2:$K$412))</f>
        <v/>
      </c>
      <c r="C194" s="17" t="str">
        <f>IF(B194="","",設定!$J$8)</f>
        <v/>
      </c>
      <c r="D194" s="17">
        <f>'2'!I96</f>
        <v>0</v>
      </c>
      <c r="E194" s="17" t="str">
        <f>'2'!D96</f>
        <v/>
      </c>
      <c r="F194" s="17" t="str">
        <f>'2'!F96</f>
        <v>　</v>
      </c>
      <c r="G194" s="17">
        <f>'2'!O96</f>
        <v>0</v>
      </c>
      <c r="H194" s="17">
        <f>'2'!Q96</f>
        <v>0</v>
      </c>
      <c r="I194" s="17">
        <f>'2'!R96</f>
        <v>0</v>
      </c>
      <c r="J194" s="17" t="str">
        <f>'2'!V96</f>
        <v/>
      </c>
      <c r="K194" s="17">
        <f>IFERROR('2'!B96,row*0.000001)</f>
        <v>0</v>
      </c>
      <c r="L194" s="220" t="str">
        <f>IFERROR(DATE('2'!S96,'2'!T96,'2'!U96),"")</f>
        <v/>
      </c>
      <c r="M194" s="125" t="str">
        <f t="shared" si="5"/>
        <v/>
      </c>
    </row>
    <row r="195" spans="2:13" x14ac:dyDescent="0.2">
      <c r="B195" s="17" t="str">
        <f t="shared" si="6"/>
        <v/>
      </c>
      <c r="C195" s="17" t="str">
        <f>IF(B195="","",設定!$J$8)</f>
        <v/>
      </c>
      <c r="D195" s="17">
        <f>'2'!I97</f>
        <v>0</v>
      </c>
      <c r="E195" s="17" t="str">
        <f>'2'!D97</f>
        <v/>
      </c>
      <c r="F195" s="17" t="str">
        <f>'2'!F97</f>
        <v>　</v>
      </c>
      <c r="G195" s="17">
        <f>'2'!O97</f>
        <v>0</v>
      </c>
      <c r="H195" s="17">
        <f>'2'!Q97</f>
        <v>0</v>
      </c>
      <c r="I195" s="17">
        <f>'2'!R97</f>
        <v>0</v>
      </c>
      <c r="J195" s="17" t="str">
        <f>'2'!V97</f>
        <v/>
      </c>
      <c r="K195" s="17">
        <f>IFERROR('2'!B97,row*0.000001)</f>
        <v>0</v>
      </c>
      <c r="L195" s="220" t="str">
        <f>IFERROR(DATE('2'!S97,'2'!T97,'2'!U97),"")</f>
        <v/>
      </c>
      <c r="M195" s="125" t="str">
        <f t="shared" ref="M195:M258" si="7">E195</f>
        <v/>
      </c>
    </row>
    <row r="196" spans="2:13" x14ac:dyDescent="0.2">
      <c r="B196" s="17" t="str">
        <f t="shared" si="6"/>
        <v/>
      </c>
      <c r="C196" s="17" t="str">
        <f>IF(B196="","",設定!$J$8)</f>
        <v/>
      </c>
      <c r="D196" s="17">
        <f>'2'!I98</f>
        <v>0</v>
      </c>
      <c r="E196" s="17" t="str">
        <f>'2'!D98</f>
        <v/>
      </c>
      <c r="F196" s="17" t="str">
        <f>'2'!F98</f>
        <v>　</v>
      </c>
      <c r="G196" s="17">
        <f>'2'!O98</f>
        <v>0</v>
      </c>
      <c r="H196" s="17">
        <f>'2'!Q98</f>
        <v>0</v>
      </c>
      <c r="I196" s="17">
        <f>'2'!R98</f>
        <v>0</v>
      </c>
      <c r="J196" s="17" t="str">
        <f>'2'!V98</f>
        <v/>
      </c>
      <c r="K196" s="17">
        <f>IFERROR('2'!B98,row*0.000001)</f>
        <v>0</v>
      </c>
      <c r="L196" s="220" t="str">
        <f>IFERROR(DATE('2'!S98,'2'!T98,'2'!U98),"")</f>
        <v/>
      </c>
      <c r="M196" s="125" t="str">
        <f t="shared" si="7"/>
        <v/>
      </c>
    </row>
    <row r="197" spans="2:13" x14ac:dyDescent="0.2">
      <c r="B197" s="17" t="str">
        <f t="shared" si="6"/>
        <v/>
      </c>
      <c r="C197" s="17" t="str">
        <f>IF(B197="","",設定!$J$8)</f>
        <v/>
      </c>
      <c r="D197" s="17">
        <f>'2'!I99</f>
        <v>0</v>
      </c>
      <c r="E197" s="17" t="str">
        <f>'2'!D99</f>
        <v/>
      </c>
      <c r="F197" s="17" t="str">
        <f>'2'!F99</f>
        <v>　</v>
      </c>
      <c r="G197" s="17">
        <f>'2'!O99</f>
        <v>0</v>
      </c>
      <c r="H197" s="17">
        <f>'2'!Q99</f>
        <v>0</v>
      </c>
      <c r="I197" s="17">
        <f>'2'!R99</f>
        <v>0</v>
      </c>
      <c r="J197" s="17" t="str">
        <f>'2'!V99</f>
        <v/>
      </c>
      <c r="K197" s="17">
        <f>IFERROR('2'!B99,row*0.000001)</f>
        <v>0</v>
      </c>
      <c r="L197" s="220" t="str">
        <f>IFERROR(DATE('2'!S99,'2'!T99,'2'!U99),"")</f>
        <v/>
      </c>
      <c r="M197" s="125" t="str">
        <f t="shared" si="7"/>
        <v/>
      </c>
    </row>
    <row r="198" spans="2:13" x14ac:dyDescent="0.2">
      <c r="B198" s="17" t="str">
        <f t="shared" si="6"/>
        <v/>
      </c>
      <c r="C198" s="17" t="str">
        <f>IF(B198="","",設定!$J$8)</f>
        <v/>
      </c>
      <c r="D198" s="17">
        <f>'2'!I100</f>
        <v>0</v>
      </c>
      <c r="E198" s="17" t="str">
        <f>'2'!D100</f>
        <v/>
      </c>
      <c r="F198" s="17" t="str">
        <f>'2'!F100</f>
        <v>　</v>
      </c>
      <c r="G198" s="17">
        <f>'2'!O100</f>
        <v>0</v>
      </c>
      <c r="H198" s="17">
        <f>'2'!Q100</f>
        <v>0</v>
      </c>
      <c r="I198" s="17">
        <f>'2'!R100</f>
        <v>0</v>
      </c>
      <c r="J198" s="17" t="str">
        <f>'2'!V100</f>
        <v/>
      </c>
      <c r="K198" s="17">
        <f>IFERROR('2'!B100,row*0.000001)</f>
        <v>0</v>
      </c>
      <c r="L198" s="220" t="str">
        <f>IFERROR(DATE('2'!S100,'2'!T100,'2'!U100),"")</f>
        <v/>
      </c>
      <c r="M198" s="125" t="str">
        <f t="shared" si="7"/>
        <v/>
      </c>
    </row>
    <row r="199" spans="2:13" x14ac:dyDescent="0.2">
      <c r="B199" s="17" t="str">
        <f t="shared" si="6"/>
        <v/>
      </c>
      <c r="C199" s="17" t="str">
        <f>IF(B199="","",設定!$J$8)</f>
        <v/>
      </c>
      <c r="D199" s="17">
        <f>'2'!I101</f>
        <v>0</v>
      </c>
      <c r="E199" s="17" t="str">
        <f>'2'!D101</f>
        <v/>
      </c>
      <c r="F199" s="17" t="str">
        <f>'2'!F101</f>
        <v>　</v>
      </c>
      <c r="G199" s="17">
        <f>'2'!O101</f>
        <v>0</v>
      </c>
      <c r="H199" s="17">
        <f>'2'!Q101</f>
        <v>0</v>
      </c>
      <c r="I199" s="17">
        <f>'2'!R101</f>
        <v>0</v>
      </c>
      <c r="J199" s="17" t="str">
        <f>'2'!V101</f>
        <v/>
      </c>
      <c r="K199" s="17">
        <f>IFERROR('2'!B101,row*0.000001)</f>
        <v>0</v>
      </c>
      <c r="L199" s="220" t="str">
        <f>IFERROR(DATE('2'!S101,'2'!T101,'2'!U101),"")</f>
        <v/>
      </c>
      <c r="M199" s="125" t="str">
        <f t="shared" si="7"/>
        <v/>
      </c>
    </row>
    <row r="200" spans="2:13" x14ac:dyDescent="0.2">
      <c r="B200" s="17" t="str">
        <f t="shared" si="6"/>
        <v/>
      </c>
      <c r="C200" s="17" t="str">
        <f>IF(B200="","",設定!$J$8)</f>
        <v/>
      </c>
      <c r="D200" s="17">
        <f>'2'!I102</f>
        <v>0</v>
      </c>
      <c r="E200" s="17" t="str">
        <f>'2'!D102</f>
        <v/>
      </c>
      <c r="F200" s="17" t="str">
        <f>'2'!F102</f>
        <v>　</v>
      </c>
      <c r="G200" s="17">
        <f>'2'!O102</f>
        <v>0</v>
      </c>
      <c r="H200" s="17">
        <f>'2'!Q102</f>
        <v>0</v>
      </c>
      <c r="I200" s="17">
        <f>'2'!R102</f>
        <v>0</v>
      </c>
      <c r="J200" s="17" t="str">
        <f>'2'!V102</f>
        <v/>
      </c>
      <c r="K200" s="17">
        <f>IFERROR('2'!B102,row*0.000001)</f>
        <v>0</v>
      </c>
      <c r="L200" s="220" t="str">
        <f>IFERROR(DATE('2'!S102,'2'!T102,'2'!U102),"")</f>
        <v/>
      </c>
      <c r="M200" s="125" t="str">
        <f t="shared" si="7"/>
        <v/>
      </c>
    </row>
    <row r="201" spans="2:13" x14ac:dyDescent="0.2">
      <c r="B201" s="17" t="str">
        <f t="shared" si="6"/>
        <v/>
      </c>
      <c r="C201" s="17" t="str">
        <f>IF(B201="","",設定!$J$8)</f>
        <v/>
      </c>
      <c r="D201" s="17">
        <f>'2'!I103</f>
        <v>0</v>
      </c>
      <c r="E201" s="17" t="str">
        <f>'2'!D103</f>
        <v/>
      </c>
      <c r="F201" s="17" t="str">
        <f>'2'!F103</f>
        <v>　</v>
      </c>
      <c r="G201" s="17">
        <f>'2'!O103</f>
        <v>0</v>
      </c>
      <c r="H201" s="17">
        <f>'2'!Q103</f>
        <v>0</v>
      </c>
      <c r="I201" s="17">
        <f>'2'!R103</f>
        <v>0</v>
      </c>
      <c r="J201" s="17" t="str">
        <f>'2'!V103</f>
        <v/>
      </c>
      <c r="K201" s="17">
        <f>IFERROR('2'!B103,row*0.000001)</f>
        <v>0</v>
      </c>
      <c r="L201" s="220" t="str">
        <f>IFERROR(DATE('2'!S103,'2'!T103,'2'!U103),"")</f>
        <v/>
      </c>
      <c r="M201" s="125" t="str">
        <f t="shared" si="7"/>
        <v/>
      </c>
    </row>
    <row r="202" spans="2:13" x14ac:dyDescent="0.2">
      <c r="B202" s="17" t="str">
        <f t="shared" si="6"/>
        <v/>
      </c>
      <c r="C202" s="17" t="str">
        <f>IF(B202="","",設定!$J$8)</f>
        <v/>
      </c>
      <c r="D202" s="17">
        <f>'3'!I4</f>
        <v>0</v>
      </c>
      <c r="E202" s="17" t="str">
        <f>'3'!D4</f>
        <v/>
      </c>
      <c r="F202" s="17" t="str">
        <f>'3'!F4</f>
        <v>　</v>
      </c>
      <c r="G202" s="17">
        <f>'3'!O4</f>
        <v>0</v>
      </c>
      <c r="H202" s="17">
        <f>'3'!Q4</f>
        <v>0</v>
      </c>
      <c r="I202" s="17">
        <f>'3'!R4</f>
        <v>0</v>
      </c>
      <c r="J202" s="17" t="str">
        <f>'3'!V4</f>
        <v/>
      </c>
      <c r="K202" s="17">
        <f>IFERROR('3'!B4,row*0.000001)</f>
        <v>0</v>
      </c>
      <c r="L202" s="220" t="str">
        <f>IFERROR(DATE('3'!S4,'3'!T4,'3'!U4),"")</f>
        <v/>
      </c>
      <c r="M202" s="125" t="str">
        <f t="shared" si="7"/>
        <v/>
      </c>
    </row>
    <row r="203" spans="2:13" x14ac:dyDescent="0.2">
      <c r="B203" s="17" t="str">
        <f t="shared" si="6"/>
        <v/>
      </c>
      <c r="C203" s="17" t="str">
        <f>IF(B203="","",設定!$J$8)</f>
        <v/>
      </c>
      <c r="D203" s="17">
        <f>'3'!I5</f>
        <v>0</v>
      </c>
      <c r="E203" s="17" t="str">
        <f>'3'!D5</f>
        <v/>
      </c>
      <c r="F203" s="17" t="str">
        <f>'3'!F5</f>
        <v>　</v>
      </c>
      <c r="G203" s="17">
        <f>'3'!O5</f>
        <v>0</v>
      </c>
      <c r="H203" s="17">
        <f>'3'!Q5</f>
        <v>0</v>
      </c>
      <c r="I203" s="17">
        <f>'3'!R5</f>
        <v>0</v>
      </c>
      <c r="J203" s="17" t="str">
        <f>'3'!V5</f>
        <v/>
      </c>
      <c r="K203" s="17">
        <f>IFERROR('3'!B5,row*0.000001)</f>
        <v>0</v>
      </c>
      <c r="L203" s="220" t="str">
        <f>IFERROR(DATE('3'!S5,'3'!T5,'3'!U5),"")</f>
        <v/>
      </c>
      <c r="M203" s="125" t="str">
        <f t="shared" si="7"/>
        <v/>
      </c>
    </row>
    <row r="204" spans="2:13" x14ac:dyDescent="0.2">
      <c r="B204" s="17" t="str">
        <f t="shared" si="6"/>
        <v/>
      </c>
      <c r="C204" s="17" t="str">
        <f>IF(B204="","",設定!$J$8)</f>
        <v/>
      </c>
      <c r="D204" s="17">
        <f>'3'!I6</f>
        <v>0</v>
      </c>
      <c r="E204" s="17" t="str">
        <f>'3'!D6</f>
        <v/>
      </c>
      <c r="F204" s="17" t="str">
        <f>'3'!F6</f>
        <v>　</v>
      </c>
      <c r="G204" s="17">
        <f>'3'!O6</f>
        <v>0</v>
      </c>
      <c r="H204" s="17">
        <f>'3'!Q6</f>
        <v>0</v>
      </c>
      <c r="I204" s="17">
        <f>'3'!R6</f>
        <v>0</v>
      </c>
      <c r="J204" s="17" t="str">
        <f>'3'!V6</f>
        <v/>
      </c>
      <c r="K204" s="17">
        <f>IFERROR('3'!B6,row*0.000001)</f>
        <v>0</v>
      </c>
      <c r="L204" s="220" t="str">
        <f>IFERROR(DATE('3'!S6,'3'!T6,'3'!U6),"")</f>
        <v/>
      </c>
      <c r="M204" s="125" t="str">
        <f t="shared" si="7"/>
        <v/>
      </c>
    </row>
    <row r="205" spans="2:13" x14ac:dyDescent="0.2">
      <c r="B205" s="17" t="str">
        <f t="shared" si="6"/>
        <v/>
      </c>
      <c r="C205" s="17" t="str">
        <f>IF(B205="","",設定!$J$8)</f>
        <v/>
      </c>
      <c r="D205" s="17">
        <f>'3'!I7</f>
        <v>0</v>
      </c>
      <c r="E205" s="17" t="str">
        <f>'3'!D7</f>
        <v/>
      </c>
      <c r="F205" s="17" t="str">
        <f>'3'!F7</f>
        <v>　</v>
      </c>
      <c r="G205" s="17">
        <f>'3'!O7</f>
        <v>0</v>
      </c>
      <c r="H205" s="17">
        <f>'3'!Q7</f>
        <v>0</v>
      </c>
      <c r="I205" s="17">
        <f>'3'!R7</f>
        <v>0</v>
      </c>
      <c r="J205" s="17" t="str">
        <f>'3'!V7</f>
        <v/>
      </c>
      <c r="K205" s="17">
        <f>IFERROR('3'!B7,row*0.000001)</f>
        <v>0</v>
      </c>
      <c r="L205" s="220" t="str">
        <f>IFERROR(DATE('3'!S7,'3'!T7,'3'!U7),"")</f>
        <v/>
      </c>
      <c r="M205" s="125" t="str">
        <f t="shared" si="7"/>
        <v/>
      </c>
    </row>
    <row r="206" spans="2:13" x14ac:dyDescent="0.2">
      <c r="B206" s="17" t="str">
        <f t="shared" si="6"/>
        <v/>
      </c>
      <c r="C206" s="17" t="str">
        <f>IF(B206="","",設定!$J$8)</f>
        <v/>
      </c>
      <c r="D206" s="17">
        <f>'3'!I8</f>
        <v>0</v>
      </c>
      <c r="E206" s="17" t="str">
        <f>'3'!D8</f>
        <v/>
      </c>
      <c r="F206" s="17" t="str">
        <f>'3'!F8</f>
        <v>　</v>
      </c>
      <c r="G206" s="17">
        <f>'3'!O8</f>
        <v>0</v>
      </c>
      <c r="H206" s="17">
        <f>'3'!Q8</f>
        <v>0</v>
      </c>
      <c r="I206" s="17">
        <f>'3'!R8</f>
        <v>0</v>
      </c>
      <c r="J206" s="17" t="str">
        <f>'3'!V8</f>
        <v/>
      </c>
      <c r="K206" s="17">
        <f>IFERROR('3'!B8,row*0.000001)</f>
        <v>0</v>
      </c>
      <c r="L206" s="220" t="str">
        <f>IFERROR(DATE('3'!S8,'3'!T8,'3'!U8),"")</f>
        <v/>
      </c>
      <c r="M206" s="125" t="str">
        <f t="shared" si="7"/>
        <v/>
      </c>
    </row>
    <row r="207" spans="2:13" x14ac:dyDescent="0.2">
      <c r="B207" s="17" t="str">
        <f t="shared" si="6"/>
        <v/>
      </c>
      <c r="C207" s="17" t="str">
        <f>IF(B207="","",設定!$J$8)</f>
        <v/>
      </c>
      <c r="D207" s="17">
        <f>'3'!I9</f>
        <v>0</v>
      </c>
      <c r="E207" s="17" t="str">
        <f>'3'!D9</f>
        <v/>
      </c>
      <c r="F207" s="17" t="str">
        <f>'3'!F9</f>
        <v>　</v>
      </c>
      <c r="G207" s="17">
        <f>'3'!O9</f>
        <v>0</v>
      </c>
      <c r="H207" s="17">
        <f>'3'!Q9</f>
        <v>0</v>
      </c>
      <c r="I207" s="17">
        <f>'3'!R9</f>
        <v>0</v>
      </c>
      <c r="J207" s="17" t="str">
        <f>'3'!V9</f>
        <v/>
      </c>
      <c r="K207" s="17">
        <f>IFERROR('3'!B9,row*0.000001)</f>
        <v>0</v>
      </c>
      <c r="L207" s="220" t="str">
        <f>IFERROR(DATE('3'!S9,'3'!T9,'3'!U9),"")</f>
        <v/>
      </c>
      <c r="M207" s="125" t="str">
        <f t="shared" si="7"/>
        <v/>
      </c>
    </row>
    <row r="208" spans="2:13" x14ac:dyDescent="0.2">
      <c r="B208" s="17" t="str">
        <f t="shared" si="6"/>
        <v/>
      </c>
      <c r="C208" s="17" t="str">
        <f>IF(B208="","",設定!$J$8)</f>
        <v/>
      </c>
      <c r="D208" s="17">
        <f>'3'!I10</f>
        <v>0</v>
      </c>
      <c r="E208" s="17" t="str">
        <f>'3'!D10</f>
        <v/>
      </c>
      <c r="F208" s="17" t="str">
        <f>'3'!F10</f>
        <v>　</v>
      </c>
      <c r="G208" s="17">
        <f>'3'!O10</f>
        <v>0</v>
      </c>
      <c r="H208" s="17">
        <f>'3'!Q10</f>
        <v>0</v>
      </c>
      <c r="I208" s="17">
        <f>'3'!R10</f>
        <v>0</v>
      </c>
      <c r="J208" s="17" t="str">
        <f>'3'!V10</f>
        <v/>
      </c>
      <c r="K208" s="17">
        <f>IFERROR('3'!B10,row*0.000001)</f>
        <v>0</v>
      </c>
      <c r="L208" s="220" t="str">
        <f>IFERROR(DATE('3'!S10,'3'!T10,'3'!U10),"")</f>
        <v/>
      </c>
      <c r="M208" s="125" t="str">
        <f t="shared" si="7"/>
        <v/>
      </c>
    </row>
    <row r="209" spans="2:13" x14ac:dyDescent="0.2">
      <c r="B209" s="17" t="str">
        <f t="shared" si="6"/>
        <v/>
      </c>
      <c r="C209" s="17" t="str">
        <f>IF(B209="","",設定!$J$8)</f>
        <v/>
      </c>
      <c r="D209" s="17">
        <f>'3'!I11</f>
        <v>0</v>
      </c>
      <c r="E209" s="17" t="str">
        <f>'3'!D11</f>
        <v/>
      </c>
      <c r="F209" s="17" t="str">
        <f>'3'!F11</f>
        <v>　</v>
      </c>
      <c r="G209" s="17">
        <f>'3'!O11</f>
        <v>0</v>
      </c>
      <c r="H209" s="17">
        <f>'3'!Q11</f>
        <v>0</v>
      </c>
      <c r="I209" s="17">
        <f>'3'!R11</f>
        <v>0</v>
      </c>
      <c r="J209" s="17" t="str">
        <f>'3'!V11</f>
        <v/>
      </c>
      <c r="K209" s="17">
        <f>IFERROR('3'!B11,row*0.000001)</f>
        <v>0</v>
      </c>
      <c r="L209" s="220" t="str">
        <f>IFERROR(DATE('3'!S11,'3'!T11,'3'!U11),"")</f>
        <v/>
      </c>
      <c r="M209" s="125" t="str">
        <f t="shared" si="7"/>
        <v/>
      </c>
    </row>
    <row r="210" spans="2:13" x14ac:dyDescent="0.2">
      <c r="B210" s="17" t="str">
        <f t="shared" si="6"/>
        <v/>
      </c>
      <c r="C210" s="17" t="str">
        <f>IF(B210="","",設定!$J$8)</f>
        <v/>
      </c>
      <c r="D210" s="17">
        <f>'3'!I12</f>
        <v>0</v>
      </c>
      <c r="E210" s="17" t="str">
        <f>'3'!D12</f>
        <v/>
      </c>
      <c r="F210" s="17" t="str">
        <f>'3'!F12</f>
        <v>　</v>
      </c>
      <c r="G210" s="17">
        <f>'3'!O12</f>
        <v>0</v>
      </c>
      <c r="H210" s="17">
        <f>'3'!Q12</f>
        <v>0</v>
      </c>
      <c r="I210" s="17">
        <f>'3'!R12</f>
        <v>0</v>
      </c>
      <c r="J210" s="17" t="str">
        <f>'3'!V12</f>
        <v/>
      </c>
      <c r="K210" s="17">
        <f>IFERROR('3'!B12,row*0.000001)</f>
        <v>0</v>
      </c>
      <c r="L210" s="220" t="str">
        <f>IFERROR(DATE('3'!S12,'3'!T12,'3'!U12),"")</f>
        <v/>
      </c>
      <c r="M210" s="125" t="str">
        <f t="shared" si="7"/>
        <v/>
      </c>
    </row>
    <row r="211" spans="2:13" x14ac:dyDescent="0.2">
      <c r="B211" s="17" t="str">
        <f t="shared" si="6"/>
        <v/>
      </c>
      <c r="C211" s="17" t="str">
        <f>IF(B211="","",設定!$J$8)</f>
        <v/>
      </c>
      <c r="D211" s="17">
        <f>'3'!I13</f>
        <v>0</v>
      </c>
      <c r="E211" s="17" t="str">
        <f>'3'!D13</f>
        <v/>
      </c>
      <c r="F211" s="17" t="str">
        <f>'3'!F13</f>
        <v>　</v>
      </c>
      <c r="G211" s="17">
        <f>'3'!O13</f>
        <v>0</v>
      </c>
      <c r="H211" s="17">
        <f>'3'!Q13</f>
        <v>0</v>
      </c>
      <c r="I211" s="17">
        <f>'3'!R13</f>
        <v>0</v>
      </c>
      <c r="J211" s="17" t="str">
        <f>'3'!V13</f>
        <v/>
      </c>
      <c r="K211" s="17">
        <f>IFERROR('3'!B13,row*0.000001)</f>
        <v>0</v>
      </c>
      <c r="L211" s="220" t="str">
        <f>IFERROR(DATE('3'!S13,'3'!T13,'3'!U13),"")</f>
        <v/>
      </c>
      <c r="M211" s="125" t="str">
        <f t="shared" si="7"/>
        <v/>
      </c>
    </row>
    <row r="212" spans="2:13" x14ac:dyDescent="0.2">
      <c r="B212" s="17" t="str">
        <f t="shared" si="6"/>
        <v/>
      </c>
      <c r="C212" s="17" t="str">
        <f>IF(B212="","",設定!$J$8)</f>
        <v/>
      </c>
      <c r="D212" s="17">
        <f>'3'!I14</f>
        <v>0</v>
      </c>
      <c r="E212" s="17" t="str">
        <f>'3'!D14</f>
        <v/>
      </c>
      <c r="F212" s="17" t="str">
        <f>'3'!F14</f>
        <v>　</v>
      </c>
      <c r="G212" s="17">
        <f>'3'!O14</f>
        <v>0</v>
      </c>
      <c r="H212" s="17">
        <f>'3'!Q14</f>
        <v>0</v>
      </c>
      <c r="I212" s="17">
        <f>'3'!R14</f>
        <v>0</v>
      </c>
      <c r="J212" s="17" t="str">
        <f>'3'!V14</f>
        <v/>
      </c>
      <c r="K212" s="17">
        <f>IFERROR('3'!B14,row*0.000001)</f>
        <v>0</v>
      </c>
      <c r="L212" s="220" t="str">
        <f>IFERROR(DATE('3'!S14,'3'!T14,'3'!U14),"")</f>
        <v/>
      </c>
      <c r="M212" s="125" t="str">
        <f t="shared" si="7"/>
        <v/>
      </c>
    </row>
    <row r="213" spans="2:13" x14ac:dyDescent="0.2">
      <c r="B213" s="17" t="str">
        <f t="shared" si="6"/>
        <v/>
      </c>
      <c r="C213" s="17" t="str">
        <f>IF(B213="","",設定!$J$8)</f>
        <v/>
      </c>
      <c r="D213" s="17">
        <f>'3'!I15</f>
        <v>0</v>
      </c>
      <c r="E213" s="17" t="str">
        <f>'3'!D15</f>
        <v/>
      </c>
      <c r="F213" s="17" t="str">
        <f>'3'!F15</f>
        <v>　</v>
      </c>
      <c r="G213" s="17">
        <f>'3'!O15</f>
        <v>0</v>
      </c>
      <c r="H213" s="17">
        <f>'3'!Q15</f>
        <v>0</v>
      </c>
      <c r="I213" s="17">
        <f>'3'!R15</f>
        <v>0</v>
      </c>
      <c r="J213" s="17" t="str">
        <f>'3'!V15</f>
        <v/>
      </c>
      <c r="K213" s="17">
        <f>IFERROR('3'!B15,row*0.000001)</f>
        <v>0</v>
      </c>
      <c r="L213" s="220" t="str">
        <f>IFERROR(DATE('3'!S15,'3'!T15,'3'!U15),"")</f>
        <v/>
      </c>
      <c r="M213" s="125" t="str">
        <f t="shared" si="7"/>
        <v/>
      </c>
    </row>
    <row r="214" spans="2:13" x14ac:dyDescent="0.2">
      <c r="B214" s="17" t="str">
        <f t="shared" si="6"/>
        <v/>
      </c>
      <c r="C214" s="17" t="str">
        <f>IF(B214="","",設定!$J$8)</f>
        <v/>
      </c>
      <c r="D214" s="17">
        <f>'3'!I16</f>
        <v>0</v>
      </c>
      <c r="E214" s="17" t="str">
        <f>'3'!D16</f>
        <v/>
      </c>
      <c r="F214" s="17" t="str">
        <f>'3'!F16</f>
        <v>　</v>
      </c>
      <c r="G214" s="17">
        <f>'3'!O16</f>
        <v>0</v>
      </c>
      <c r="H214" s="17">
        <f>'3'!Q16</f>
        <v>0</v>
      </c>
      <c r="I214" s="17">
        <f>'3'!R16</f>
        <v>0</v>
      </c>
      <c r="J214" s="17" t="str">
        <f>'3'!V16</f>
        <v/>
      </c>
      <c r="K214" s="17">
        <f>IFERROR('3'!B16,row*0.000001)</f>
        <v>0</v>
      </c>
      <c r="L214" s="220" t="str">
        <f>IFERROR(DATE('3'!S16,'3'!T16,'3'!U16),"")</f>
        <v/>
      </c>
      <c r="M214" s="125" t="str">
        <f t="shared" si="7"/>
        <v/>
      </c>
    </row>
    <row r="215" spans="2:13" x14ac:dyDescent="0.2">
      <c r="B215" s="17" t="str">
        <f t="shared" si="6"/>
        <v/>
      </c>
      <c r="C215" s="17" t="str">
        <f>IF(B215="","",設定!$J$8)</f>
        <v/>
      </c>
      <c r="D215" s="17">
        <f>'3'!I17</f>
        <v>0</v>
      </c>
      <c r="E215" s="17" t="str">
        <f>'3'!D17</f>
        <v/>
      </c>
      <c r="F215" s="17" t="str">
        <f>'3'!F17</f>
        <v>　</v>
      </c>
      <c r="G215" s="17">
        <f>'3'!O17</f>
        <v>0</v>
      </c>
      <c r="H215" s="17">
        <f>'3'!Q17</f>
        <v>0</v>
      </c>
      <c r="I215" s="17">
        <f>'3'!R17</f>
        <v>0</v>
      </c>
      <c r="J215" s="17" t="str">
        <f>'3'!V17</f>
        <v/>
      </c>
      <c r="K215" s="17">
        <f>IFERROR('3'!B17,row*0.000001)</f>
        <v>0</v>
      </c>
      <c r="L215" s="220" t="str">
        <f>IFERROR(DATE('3'!S17,'3'!T17,'3'!U17),"")</f>
        <v/>
      </c>
      <c r="M215" s="125" t="str">
        <f t="shared" si="7"/>
        <v/>
      </c>
    </row>
    <row r="216" spans="2:13" x14ac:dyDescent="0.2">
      <c r="B216" s="17" t="str">
        <f t="shared" si="6"/>
        <v/>
      </c>
      <c r="C216" s="17" t="str">
        <f>IF(B216="","",設定!$J$8)</f>
        <v/>
      </c>
      <c r="D216" s="17">
        <f>'3'!I18</f>
        <v>0</v>
      </c>
      <c r="E216" s="17" t="str">
        <f>'3'!D18</f>
        <v/>
      </c>
      <c r="F216" s="17" t="str">
        <f>'3'!F18</f>
        <v>　</v>
      </c>
      <c r="G216" s="17">
        <f>'3'!O18</f>
        <v>0</v>
      </c>
      <c r="H216" s="17">
        <f>'3'!Q18</f>
        <v>0</v>
      </c>
      <c r="I216" s="17">
        <f>'3'!R18</f>
        <v>0</v>
      </c>
      <c r="J216" s="17" t="str">
        <f>'3'!V18</f>
        <v/>
      </c>
      <c r="K216" s="17">
        <f>IFERROR('3'!B18,row*0.000001)</f>
        <v>0</v>
      </c>
      <c r="L216" s="220" t="str">
        <f>IFERROR(DATE('3'!S18,'3'!T18,'3'!U18),"")</f>
        <v/>
      </c>
      <c r="M216" s="125" t="str">
        <f t="shared" si="7"/>
        <v/>
      </c>
    </row>
    <row r="217" spans="2:13" x14ac:dyDescent="0.2">
      <c r="B217" s="17" t="str">
        <f t="shared" si="6"/>
        <v/>
      </c>
      <c r="C217" s="17" t="str">
        <f>IF(B217="","",設定!$J$8)</f>
        <v/>
      </c>
      <c r="D217" s="17">
        <f>'3'!I19</f>
        <v>0</v>
      </c>
      <c r="E217" s="17" t="str">
        <f>'3'!D19</f>
        <v/>
      </c>
      <c r="F217" s="17" t="str">
        <f>'3'!F19</f>
        <v>　</v>
      </c>
      <c r="G217" s="17">
        <f>'3'!O19</f>
        <v>0</v>
      </c>
      <c r="H217" s="17">
        <f>'3'!Q19</f>
        <v>0</v>
      </c>
      <c r="I217" s="17">
        <f>'3'!R19</f>
        <v>0</v>
      </c>
      <c r="J217" s="17" t="str">
        <f>'3'!V19</f>
        <v/>
      </c>
      <c r="K217" s="17">
        <f>IFERROR('3'!B19,row*0.000001)</f>
        <v>0</v>
      </c>
      <c r="L217" s="220" t="str">
        <f>IFERROR(DATE('3'!S19,'3'!T19,'3'!U19),"")</f>
        <v/>
      </c>
      <c r="M217" s="125" t="str">
        <f t="shared" si="7"/>
        <v/>
      </c>
    </row>
    <row r="218" spans="2:13" x14ac:dyDescent="0.2">
      <c r="B218" s="17" t="str">
        <f t="shared" si="6"/>
        <v/>
      </c>
      <c r="C218" s="17" t="str">
        <f>IF(B218="","",設定!$J$8)</f>
        <v/>
      </c>
      <c r="D218" s="17">
        <f>'3'!I20</f>
        <v>0</v>
      </c>
      <c r="E218" s="17" t="str">
        <f>'3'!D20</f>
        <v/>
      </c>
      <c r="F218" s="17" t="str">
        <f>'3'!F20</f>
        <v>　</v>
      </c>
      <c r="G218" s="17">
        <f>'3'!O20</f>
        <v>0</v>
      </c>
      <c r="H218" s="17">
        <f>'3'!Q20</f>
        <v>0</v>
      </c>
      <c r="I218" s="17">
        <f>'3'!R20</f>
        <v>0</v>
      </c>
      <c r="J218" s="17" t="str">
        <f>'3'!V20</f>
        <v/>
      </c>
      <c r="K218" s="17">
        <f>IFERROR('3'!B20,row*0.000001)</f>
        <v>0</v>
      </c>
      <c r="L218" s="220" t="str">
        <f>IFERROR(DATE('3'!S20,'3'!T20,'3'!U20),"")</f>
        <v/>
      </c>
      <c r="M218" s="125" t="str">
        <f t="shared" si="7"/>
        <v/>
      </c>
    </row>
    <row r="219" spans="2:13" x14ac:dyDescent="0.2">
      <c r="B219" s="17" t="str">
        <f t="shared" si="6"/>
        <v/>
      </c>
      <c r="C219" s="17" t="str">
        <f>IF(B219="","",設定!$J$8)</f>
        <v/>
      </c>
      <c r="D219" s="17">
        <f>'3'!I21</f>
        <v>0</v>
      </c>
      <c r="E219" s="17" t="str">
        <f>'3'!D21</f>
        <v/>
      </c>
      <c r="F219" s="17" t="str">
        <f>'3'!F21</f>
        <v>　</v>
      </c>
      <c r="G219" s="17">
        <f>'3'!O21</f>
        <v>0</v>
      </c>
      <c r="H219" s="17">
        <f>'3'!Q21</f>
        <v>0</v>
      </c>
      <c r="I219" s="17">
        <f>'3'!R21</f>
        <v>0</v>
      </c>
      <c r="J219" s="17" t="str">
        <f>'3'!V21</f>
        <v/>
      </c>
      <c r="K219" s="17">
        <f>IFERROR('3'!B21,row*0.000001)</f>
        <v>0</v>
      </c>
      <c r="L219" s="220" t="str">
        <f>IFERROR(DATE('3'!S21,'3'!T21,'3'!U21),"")</f>
        <v/>
      </c>
      <c r="M219" s="125" t="str">
        <f t="shared" si="7"/>
        <v/>
      </c>
    </row>
    <row r="220" spans="2:13" x14ac:dyDescent="0.2">
      <c r="B220" s="17" t="str">
        <f t="shared" si="6"/>
        <v/>
      </c>
      <c r="C220" s="17" t="str">
        <f>IF(B220="","",設定!$J$8)</f>
        <v/>
      </c>
      <c r="D220" s="17">
        <f>'3'!I22</f>
        <v>0</v>
      </c>
      <c r="E220" s="17" t="str">
        <f>'3'!D22</f>
        <v/>
      </c>
      <c r="F220" s="17" t="str">
        <f>'3'!F22</f>
        <v>　</v>
      </c>
      <c r="G220" s="17">
        <f>'3'!O22</f>
        <v>0</v>
      </c>
      <c r="H220" s="17">
        <f>'3'!Q22</f>
        <v>0</v>
      </c>
      <c r="I220" s="17">
        <f>'3'!R22</f>
        <v>0</v>
      </c>
      <c r="J220" s="17" t="str">
        <f>'3'!V22</f>
        <v/>
      </c>
      <c r="K220" s="17">
        <f>IFERROR('3'!B22,row*0.000001)</f>
        <v>0</v>
      </c>
      <c r="L220" s="220" t="str">
        <f>IFERROR(DATE('3'!S22,'3'!T22,'3'!U22),"")</f>
        <v/>
      </c>
      <c r="M220" s="125" t="str">
        <f t="shared" si="7"/>
        <v/>
      </c>
    </row>
    <row r="221" spans="2:13" x14ac:dyDescent="0.2">
      <c r="B221" s="17" t="str">
        <f t="shared" si="6"/>
        <v/>
      </c>
      <c r="C221" s="17" t="str">
        <f>IF(B221="","",設定!$J$8)</f>
        <v/>
      </c>
      <c r="D221" s="17">
        <f>'3'!I23</f>
        <v>0</v>
      </c>
      <c r="E221" s="17" t="str">
        <f>'3'!D23</f>
        <v/>
      </c>
      <c r="F221" s="17" t="str">
        <f>'3'!F23</f>
        <v>　</v>
      </c>
      <c r="G221" s="17">
        <f>'3'!O23</f>
        <v>0</v>
      </c>
      <c r="H221" s="17">
        <f>'3'!Q23</f>
        <v>0</v>
      </c>
      <c r="I221" s="17">
        <f>'3'!R23</f>
        <v>0</v>
      </c>
      <c r="J221" s="17" t="str">
        <f>'3'!V23</f>
        <v/>
      </c>
      <c r="K221" s="17">
        <f>IFERROR('3'!B23,row*0.000001)</f>
        <v>0</v>
      </c>
      <c r="L221" s="220" t="str">
        <f>IFERROR(DATE('3'!S23,'3'!T23,'3'!U23),"")</f>
        <v/>
      </c>
      <c r="M221" s="125" t="str">
        <f t="shared" si="7"/>
        <v/>
      </c>
    </row>
    <row r="222" spans="2:13" x14ac:dyDescent="0.2">
      <c r="B222" s="17" t="str">
        <f t="shared" si="6"/>
        <v/>
      </c>
      <c r="C222" s="17" t="str">
        <f>IF(B222="","",設定!$J$8)</f>
        <v/>
      </c>
      <c r="D222" s="17">
        <f>'3'!I24</f>
        <v>0</v>
      </c>
      <c r="E222" s="17" t="str">
        <f>'3'!D24</f>
        <v/>
      </c>
      <c r="F222" s="17" t="str">
        <f>'3'!F24</f>
        <v>　</v>
      </c>
      <c r="G222" s="17">
        <f>'3'!O24</f>
        <v>0</v>
      </c>
      <c r="H222" s="17">
        <f>'3'!Q24</f>
        <v>0</v>
      </c>
      <c r="I222" s="17">
        <f>'3'!R24</f>
        <v>0</v>
      </c>
      <c r="J222" s="17" t="str">
        <f>'3'!V24</f>
        <v/>
      </c>
      <c r="K222" s="17">
        <f>IFERROR('3'!B24,row*0.000001)</f>
        <v>0</v>
      </c>
      <c r="L222" s="220" t="str">
        <f>IFERROR(DATE('3'!S24,'3'!T24,'3'!U24),"")</f>
        <v/>
      </c>
      <c r="M222" s="125" t="str">
        <f t="shared" si="7"/>
        <v/>
      </c>
    </row>
    <row r="223" spans="2:13" x14ac:dyDescent="0.2">
      <c r="B223" s="17" t="str">
        <f t="shared" si="6"/>
        <v/>
      </c>
      <c r="C223" s="17" t="str">
        <f>IF(B223="","",設定!$J$8)</f>
        <v/>
      </c>
      <c r="D223" s="17">
        <f>'3'!I25</f>
        <v>0</v>
      </c>
      <c r="E223" s="17" t="str">
        <f>'3'!D25</f>
        <v/>
      </c>
      <c r="F223" s="17" t="str">
        <f>'3'!F25</f>
        <v>　</v>
      </c>
      <c r="G223" s="17">
        <f>'3'!O25</f>
        <v>0</v>
      </c>
      <c r="H223" s="17">
        <f>'3'!Q25</f>
        <v>0</v>
      </c>
      <c r="I223" s="17">
        <f>'3'!R25</f>
        <v>0</v>
      </c>
      <c r="J223" s="17" t="str">
        <f>'3'!V25</f>
        <v/>
      </c>
      <c r="K223" s="17">
        <f>IFERROR('3'!B25,row*0.000001)</f>
        <v>0</v>
      </c>
      <c r="L223" s="220" t="str">
        <f>IFERROR(DATE('3'!S25,'3'!T25,'3'!U25),"")</f>
        <v/>
      </c>
      <c r="M223" s="125" t="str">
        <f t="shared" si="7"/>
        <v/>
      </c>
    </row>
    <row r="224" spans="2:13" x14ac:dyDescent="0.2">
      <c r="B224" s="17" t="str">
        <f t="shared" si="6"/>
        <v/>
      </c>
      <c r="C224" s="17" t="str">
        <f>IF(B224="","",設定!$J$8)</f>
        <v/>
      </c>
      <c r="D224" s="17">
        <f>'3'!I26</f>
        <v>0</v>
      </c>
      <c r="E224" s="17" t="str">
        <f>'3'!D26</f>
        <v/>
      </c>
      <c r="F224" s="17" t="str">
        <f>'3'!F26</f>
        <v>　</v>
      </c>
      <c r="G224" s="17">
        <f>'3'!O26</f>
        <v>0</v>
      </c>
      <c r="H224" s="17">
        <f>'3'!Q26</f>
        <v>0</v>
      </c>
      <c r="I224" s="17">
        <f>'3'!R26</f>
        <v>0</v>
      </c>
      <c r="J224" s="17" t="str">
        <f>'3'!V26</f>
        <v/>
      </c>
      <c r="K224" s="17">
        <f>IFERROR('3'!B26,row*0.000001)</f>
        <v>0</v>
      </c>
      <c r="L224" s="220" t="str">
        <f>IFERROR(DATE('3'!S26,'3'!T26,'3'!U26),"")</f>
        <v/>
      </c>
      <c r="M224" s="125" t="str">
        <f t="shared" si="7"/>
        <v/>
      </c>
    </row>
    <row r="225" spans="2:13" x14ac:dyDescent="0.2">
      <c r="B225" s="17" t="str">
        <f t="shared" si="6"/>
        <v/>
      </c>
      <c r="C225" s="17" t="str">
        <f>IF(B225="","",設定!$J$8)</f>
        <v/>
      </c>
      <c r="D225" s="17">
        <f>'3'!I27</f>
        <v>0</v>
      </c>
      <c r="E225" s="17" t="str">
        <f>'3'!D27</f>
        <v/>
      </c>
      <c r="F225" s="17" t="str">
        <f>'3'!F27</f>
        <v>　</v>
      </c>
      <c r="G225" s="17">
        <f>'3'!O27</f>
        <v>0</v>
      </c>
      <c r="H225" s="17">
        <f>'3'!Q27</f>
        <v>0</v>
      </c>
      <c r="I225" s="17">
        <f>'3'!R27</f>
        <v>0</v>
      </c>
      <c r="J225" s="17" t="str">
        <f>'3'!V27</f>
        <v/>
      </c>
      <c r="K225" s="17">
        <f>IFERROR('3'!B27,row*0.000001)</f>
        <v>0</v>
      </c>
      <c r="L225" s="220" t="str">
        <f>IFERROR(DATE('3'!S27,'3'!T27,'3'!U27),"")</f>
        <v/>
      </c>
      <c r="M225" s="125" t="str">
        <f t="shared" si="7"/>
        <v/>
      </c>
    </row>
    <row r="226" spans="2:13" x14ac:dyDescent="0.2">
      <c r="B226" s="17" t="str">
        <f t="shared" si="6"/>
        <v/>
      </c>
      <c r="C226" s="17" t="str">
        <f>IF(B226="","",設定!$J$8)</f>
        <v/>
      </c>
      <c r="D226" s="17">
        <f>'3'!I28</f>
        <v>0</v>
      </c>
      <c r="E226" s="17" t="str">
        <f>'3'!D28</f>
        <v/>
      </c>
      <c r="F226" s="17" t="str">
        <f>'3'!F28</f>
        <v>　</v>
      </c>
      <c r="G226" s="17">
        <f>'3'!O28</f>
        <v>0</v>
      </c>
      <c r="H226" s="17">
        <f>'3'!Q28</f>
        <v>0</v>
      </c>
      <c r="I226" s="17">
        <f>'3'!R28</f>
        <v>0</v>
      </c>
      <c r="J226" s="17" t="str">
        <f>'3'!V28</f>
        <v/>
      </c>
      <c r="K226" s="17">
        <f>IFERROR('3'!B28,row*0.000001)</f>
        <v>0</v>
      </c>
      <c r="L226" s="220" t="str">
        <f>IFERROR(DATE('3'!S28,'3'!T28,'3'!U28),"")</f>
        <v/>
      </c>
      <c r="M226" s="125" t="str">
        <f t="shared" si="7"/>
        <v/>
      </c>
    </row>
    <row r="227" spans="2:13" x14ac:dyDescent="0.2">
      <c r="B227" s="17" t="str">
        <f t="shared" si="6"/>
        <v/>
      </c>
      <c r="C227" s="17" t="str">
        <f>IF(B227="","",設定!$J$8)</f>
        <v/>
      </c>
      <c r="D227" s="17">
        <f>'3'!I29</f>
        <v>0</v>
      </c>
      <c r="E227" s="17" t="str">
        <f>'3'!D29</f>
        <v/>
      </c>
      <c r="F227" s="17" t="str">
        <f>'3'!F29</f>
        <v>　</v>
      </c>
      <c r="G227" s="17">
        <f>'3'!O29</f>
        <v>0</v>
      </c>
      <c r="H227" s="17">
        <f>'3'!Q29</f>
        <v>0</v>
      </c>
      <c r="I227" s="17">
        <f>'3'!R29</f>
        <v>0</v>
      </c>
      <c r="J227" s="17" t="str">
        <f>'3'!V29</f>
        <v/>
      </c>
      <c r="K227" s="17">
        <f>IFERROR('3'!B29,row*0.000001)</f>
        <v>0</v>
      </c>
      <c r="L227" s="220" t="str">
        <f>IFERROR(DATE('3'!S29,'3'!T29,'3'!U29),"")</f>
        <v/>
      </c>
      <c r="M227" s="125" t="str">
        <f t="shared" si="7"/>
        <v/>
      </c>
    </row>
    <row r="228" spans="2:13" x14ac:dyDescent="0.2">
      <c r="B228" s="17" t="str">
        <f t="shared" si="6"/>
        <v/>
      </c>
      <c r="C228" s="17" t="str">
        <f>IF(B228="","",設定!$J$8)</f>
        <v/>
      </c>
      <c r="D228" s="17">
        <f>'3'!I30</f>
        <v>0</v>
      </c>
      <c r="E228" s="17" t="str">
        <f>'3'!D30</f>
        <v/>
      </c>
      <c r="F228" s="17" t="str">
        <f>'3'!F30</f>
        <v>　</v>
      </c>
      <c r="G228" s="17">
        <f>'3'!O30</f>
        <v>0</v>
      </c>
      <c r="H228" s="17">
        <f>'3'!Q30</f>
        <v>0</v>
      </c>
      <c r="I228" s="17">
        <f>'3'!R30</f>
        <v>0</v>
      </c>
      <c r="J228" s="17" t="str">
        <f>'3'!V30</f>
        <v/>
      </c>
      <c r="K228" s="17">
        <f>IFERROR('3'!B30,row*0.000001)</f>
        <v>0</v>
      </c>
      <c r="L228" s="220" t="str">
        <f>IFERROR(DATE('3'!S30,'3'!T30,'3'!U30),"")</f>
        <v/>
      </c>
      <c r="M228" s="125" t="str">
        <f t="shared" si="7"/>
        <v/>
      </c>
    </row>
    <row r="229" spans="2:13" x14ac:dyDescent="0.2">
      <c r="B229" s="17" t="str">
        <f t="shared" si="6"/>
        <v/>
      </c>
      <c r="C229" s="17" t="str">
        <f>IF(B229="","",設定!$J$8)</f>
        <v/>
      </c>
      <c r="D229" s="17">
        <f>'3'!I31</f>
        <v>0</v>
      </c>
      <c r="E229" s="17" t="str">
        <f>'3'!D31</f>
        <v/>
      </c>
      <c r="F229" s="17" t="str">
        <f>'3'!F31</f>
        <v>　</v>
      </c>
      <c r="G229" s="17">
        <f>'3'!O31</f>
        <v>0</v>
      </c>
      <c r="H229" s="17">
        <f>'3'!Q31</f>
        <v>0</v>
      </c>
      <c r="I229" s="17">
        <f>'3'!R31</f>
        <v>0</v>
      </c>
      <c r="J229" s="17" t="str">
        <f>'3'!V31</f>
        <v/>
      </c>
      <c r="K229" s="17">
        <f>IFERROR('3'!B31,row*0.000001)</f>
        <v>0</v>
      </c>
      <c r="L229" s="220" t="str">
        <f>IFERROR(DATE('3'!S31,'3'!T31,'3'!U31),"")</f>
        <v/>
      </c>
      <c r="M229" s="125" t="str">
        <f t="shared" si="7"/>
        <v/>
      </c>
    </row>
    <row r="230" spans="2:13" x14ac:dyDescent="0.2">
      <c r="B230" s="17" t="str">
        <f t="shared" si="6"/>
        <v/>
      </c>
      <c r="C230" s="17" t="str">
        <f>IF(B230="","",設定!$J$8)</f>
        <v/>
      </c>
      <c r="D230" s="17">
        <f>'3'!I32</f>
        <v>0</v>
      </c>
      <c r="E230" s="17" t="str">
        <f>'3'!D32</f>
        <v/>
      </c>
      <c r="F230" s="17" t="str">
        <f>'3'!F32</f>
        <v>　</v>
      </c>
      <c r="G230" s="17">
        <f>'3'!O32</f>
        <v>0</v>
      </c>
      <c r="H230" s="17">
        <f>'3'!Q32</f>
        <v>0</v>
      </c>
      <c r="I230" s="17">
        <f>'3'!R32</f>
        <v>0</v>
      </c>
      <c r="J230" s="17" t="str">
        <f>'3'!V32</f>
        <v/>
      </c>
      <c r="K230" s="17">
        <f>IFERROR('3'!B32,row*0.000001)</f>
        <v>0</v>
      </c>
      <c r="L230" s="220" t="str">
        <f>IFERROR(DATE('3'!S32,'3'!T32,'3'!U32),"")</f>
        <v/>
      </c>
      <c r="M230" s="125" t="str">
        <f t="shared" si="7"/>
        <v/>
      </c>
    </row>
    <row r="231" spans="2:13" x14ac:dyDescent="0.2">
      <c r="B231" s="17" t="str">
        <f t="shared" si="6"/>
        <v/>
      </c>
      <c r="C231" s="17" t="str">
        <f>IF(B231="","",設定!$J$8)</f>
        <v/>
      </c>
      <c r="D231" s="17">
        <f>'3'!I33</f>
        <v>0</v>
      </c>
      <c r="E231" s="17" t="str">
        <f>'3'!D33</f>
        <v/>
      </c>
      <c r="F231" s="17" t="str">
        <f>'3'!F33</f>
        <v>　</v>
      </c>
      <c r="G231" s="17">
        <f>'3'!O33</f>
        <v>0</v>
      </c>
      <c r="H231" s="17">
        <f>'3'!Q33</f>
        <v>0</v>
      </c>
      <c r="I231" s="17">
        <f>'3'!R33</f>
        <v>0</v>
      </c>
      <c r="J231" s="17" t="str">
        <f>'3'!V33</f>
        <v/>
      </c>
      <c r="K231" s="17">
        <f>IFERROR('3'!B33,row*0.000001)</f>
        <v>0</v>
      </c>
      <c r="L231" s="220" t="str">
        <f>IFERROR(DATE('3'!S33,'3'!T33,'3'!U33),"")</f>
        <v/>
      </c>
      <c r="M231" s="125" t="str">
        <f t="shared" si="7"/>
        <v/>
      </c>
    </row>
    <row r="232" spans="2:13" x14ac:dyDescent="0.2">
      <c r="B232" s="17" t="str">
        <f t="shared" si="6"/>
        <v/>
      </c>
      <c r="C232" s="17" t="str">
        <f>IF(B232="","",設定!$J$8)</f>
        <v/>
      </c>
      <c r="D232" s="17">
        <f>'3'!I34</f>
        <v>0</v>
      </c>
      <c r="E232" s="17" t="str">
        <f>'3'!D34</f>
        <v/>
      </c>
      <c r="F232" s="17" t="str">
        <f>'3'!F34</f>
        <v>　</v>
      </c>
      <c r="G232" s="17">
        <f>'3'!O34</f>
        <v>0</v>
      </c>
      <c r="H232" s="17">
        <f>'3'!Q34</f>
        <v>0</v>
      </c>
      <c r="I232" s="17">
        <f>'3'!R34</f>
        <v>0</v>
      </c>
      <c r="J232" s="17" t="str">
        <f>'3'!V34</f>
        <v/>
      </c>
      <c r="K232" s="17">
        <f>IFERROR('3'!B34,row*0.000001)</f>
        <v>0</v>
      </c>
      <c r="L232" s="220" t="str">
        <f>IFERROR(DATE('3'!S34,'3'!T34,'3'!U34),"")</f>
        <v/>
      </c>
      <c r="M232" s="125" t="str">
        <f t="shared" si="7"/>
        <v/>
      </c>
    </row>
    <row r="233" spans="2:13" x14ac:dyDescent="0.2">
      <c r="B233" s="17" t="str">
        <f t="shared" si="6"/>
        <v/>
      </c>
      <c r="C233" s="17" t="str">
        <f>IF(B233="","",設定!$J$8)</f>
        <v/>
      </c>
      <c r="D233" s="17">
        <f>'3'!I35</f>
        <v>0</v>
      </c>
      <c r="E233" s="17" t="str">
        <f>'3'!D35</f>
        <v/>
      </c>
      <c r="F233" s="17" t="str">
        <f>'3'!F35</f>
        <v>　</v>
      </c>
      <c r="G233" s="17">
        <f>'3'!O35</f>
        <v>0</v>
      </c>
      <c r="H233" s="17">
        <f>'3'!Q35</f>
        <v>0</v>
      </c>
      <c r="I233" s="17">
        <f>'3'!R35</f>
        <v>0</v>
      </c>
      <c r="J233" s="17" t="str">
        <f>'3'!V35</f>
        <v/>
      </c>
      <c r="K233" s="17">
        <f>IFERROR('3'!B35,row*0.000001)</f>
        <v>0</v>
      </c>
      <c r="L233" s="220" t="str">
        <f>IFERROR(DATE('3'!S35,'3'!T35,'3'!U35),"")</f>
        <v/>
      </c>
      <c r="M233" s="125" t="str">
        <f t="shared" si="7"/>
        <v/>
      </c>
    </row>
    <row r="234" spans="2:13" x14ac:dyDescent="0.2">
      <c r="B234" s="17" t="str">
        <f t="shared" si="6"/>
        <v/>
      </c>
      <c r="C234" s="17" t="str">
        <f>IF(B234="","",設定!$J$8)</f>
        <v/>
      </c>
      <c r="D234" s="17">
        <f>'3'!I36</f>
        <v>0</v>
      </c>
      <c r="E234" s="17" t="str">
        <f>'3'!D36</f>
        <v/>
      </c>
      <c r="F234" s="17" t="str">
        <f>'3'!F36</f>
        <v>　</v>
      </c>
      <c r="G234" s="17">
        <f>'3'!O36</f>
        <v>0</v>
      </c>
      <c r="H234" s="17">
        <f>'3'!Q36</f>
        <v>0</v>
      </c>
      <c r="I234" s="17">
        <f>'3'!R36</f>
        <v>0</v>
      </c>
      <c r="J234" s="17" t="str">
        <f>'3'!V36</f>
        <v/>
      </c>
      <c r="K234" s="17">
        <f>IFERROR('3'!B36,row*0.000001)</f>
        <v>0</v>
      </c>
      <c r="L234" s="220" t="str">
        <f>IFERROR(DATE('3'!S36,'3'!T36,'3'!U36),"")</f>
        <v/>
      </c>
      <c r="M234" s="125" t="str">
        <f t="shared" si="7"/>
        <v/>
      </c>
    </row>
    <row r="235" spans="2:13" x14ac:dyDescent="0.2">
      <c r="B235" s="17" t="str">
        <f t="shared" si="6"/>
        <v/>
      </c>
      <c r="C235" s="17" t="str">
        <f>IF(B235="","",設定!$J$8)</f>
        <v/>
      </c>
      <c r="D235" s="17">
        <f>'3'!I37</f>
        <v>0</v>
      </c>
      <c r="E235" s="17" t="str">
        <f>'3'!D37</f>
        <v/>
      </c>
      <c r="F235" s="17" t="str">
        <f>'3'!F37</f>
        <v>　</v>
      </c>
      <c r="G235" s="17">
        <f>'3'!O37</f>
        <v>0</v>
      </c>
      <c r="H235" s="17">
        <f>'3'!Q37</f>
        <v>0</v>
      </c>
      <c r="I235" s="17">
        <f>'3'!R37</f>
        <v>0</v>
      </c>
      <c r="J235" s="17" t="str">
        <f>'3'!V37</f>
        <v/>
      </c>
      <c r="K235" s="17">
        <f>IFERROR('3'!B37,row*0.000001)</f>
        <v>0</v>
      </c>
      <c r="L235" s="220" t="str">
        <f>IFERROR(DATE('3'!S37,'3'!T37,'3'!U37),"")</f>
        <v/>
      </c>
      <c r="M235" s="125" t="str">
        <f t="shared" si="7"/>
        <v/>
      </c>
    </row>
    <row r="236" spans="2:13" x14ac:dyDescent="0.2">
      <c r="B236" s="17" t="str">
        <f t="shared" si="6"/>
        <v/>
      </c>
      <c r="C236" s="17" t="str">
        <f>IF(B236="","",設定!$J$8)</f>
        <v/>
      </c>
      <c r="D236" s="17">
        <f>'3'!I38</f>
        <v>0</v>
      </c>
      <c r="E236" s="17" t="str">
        <f>'3'!D38</f>
        <v/>
      </c>
      <c r="F236" s="17" t="str">
        <f>'3'!F38</f>
        <v>　</v>
      </c>
      <c r="G236" s="17">
        <f>'3'!O38</f>
        <v>0</v>
      </c>
      <c r="H236" s="17">
        <f>'3'!Q38</f>
        <v>0</v>
      </c>
      <c r="I236" s="17">
        <f>'3'!R38</f>
        <v>0</v>
      </c>
      <c r="J236" s="17" t="str">
        <f>'3'!V38</f>
        <v/>
      </c>
      <c r="K236" s="17">
        <f>IFERROR('3'!B38,row*0.000001)</f>
        <v>0</v>
      </c>
      <c r="L236" s="220" t="str">
        <f>IFERROR(DATE('3'!S38,'3'!T38,'3'!U38),"")</f>
        <v/>
      </c>
      <c r="M236" s="125" t="str">
        <f t="shared" si="7"/>
        <v/>
      </c>
    </row>
    <row r="237" spans="2:13" x14ac:dyDescent="0.2">
      <c r="B237" s="17" t="str">
        <f t="shared" si="6"/>
        <v/>
      </c>
      <c r="C237" s="17" t="str">
        <f>IF(B237="","",設定!$J$8)</f>
        <v/>
      </c>
      <c r="D237" s="17">
        <f>'3'!I39</f>
        <v>0</v>
      </c>
      <c r="E237" s="17" t="str">
        <f>'3'!D39</f>
        <v/>
      </c>
      <c r="F237" s="17" t="str">
        <f>'3'!F39</f>
        <v>　</v>
      </c>
      <c r="G237" s="17">
        <f>'3'!O39</f>
        <v>0</v>
      </c>
      <c r="H237" s="17">
        <f>'3'!Q39</f>
        <v>0</v>
      </c>
      <c r="I237" s="17">
        <f>'3'!R39</f>
        <v>0</v>
      </c>
      <c r="J237" s="17" t="str">
        <f>'3'!V39</f>
        <v/>
      </c>
      <c r="K237" s="17">
        <f>IFERROR('3'!B39,row*0.000001)</f>
        <v>0</v>
      </c>
      <c r="L237" s="220" t="str">
        <f>IFERROR(DATE('3'!S39,'3'!T39,'3'!U39),"")</f>
        <v/>
      </c>
      <c r="M237" s="125" t="str">
        <f t="shared" si="7"/>
        <v/>
      </c>
    </row>
    <row r="238" spans="2:13" x14ac:dyDescent="0.2">
      <c r="B238" s="17" t="str">
        <f t="shared" si="6"/>
        <v/>
      </c>
      <c r="C238" s="17" t="str">
        <f>IF(B238="","",設定!$J$8)</f>
        <v/>
      </c>
      <c r="D238" s="17">
        <f>'3'!I40</f>
        <v>0</v>
      </c>
      <c r="E238" s="17" t="str">
        <f>'3'!D40</f>
        <v/>
      </c>
      <c r="F238" s="17" t="str">
        <f>'3'!F40</f>
        <v>　</v>
      </c>
      <c r="G238" s="17">
        <f>'3'!O40</f>
        <v>0</v>
      </c>
      <c r="H238" s="17">
        <f>'3'!Q40</f>
        <v>0</v>
      </c>
      <c r="I238" s="17">
        <f>'3'!R40</f>
        <v>0</v>
      </c>
      <c r="J238" s="17" t="str">
        <f>'3'!V40</f>
        <v/>
      </c>
      <c r="K238" s="17">
        <f>IFERROR('3'!B40,row*0.000001)</f>
        <v>0</v>
      </c>
      <c r="L238" s="220" t="str">
        <f>IFERROR(DATE('3'!S40,'3'!T40,'3'!U40),"")</f>
        <v/>
      </c>
      <c r="M238" s="125" t="str">
        <f t="shared" si="7"/>
        <v/>
      </c>
    </row>
    <row r="239" spans="2:13" x14ac:dyDescent="0.2">
      <c r="B239" s="17" t="str">
        <f t="shared" si="6"/>
        <v/>
      </c>
      <c r="C239" s="17" t="str">
        <f>IF(B239="","",設定!$J$8)</f>
        <v/>
      </c>
      <c r="D239" s="17">
        <f>'3'!I41</f>
        <v>0</v>
      </c>
      <c r="E239" s="17" t="str">
        <f>'3'!D41</f>
        <v/>
      </c>
      <c r="F239" s="17" t="str">
        <f>'3'!F41</f>
        <v>　</v>
      </c>
      <c r="G239" s="17">
        <f>'3'!O41</f>
        <v>0</v>
      </c>
      <c r="H239" s="17">
        <f>'3'!Q41</f>
        <v>0</v>
      </c>
      <c r="I239" s="17">
        <f>'3'!R41</f>
        <v>0</v>
      </c>
      <c r="J239" s="17" t="str">
        <f>'3'!V41</f>
        <v/>
      </c>
      <c r="K239" s="17">
        <f>IFERROR('3'!B41,row*0.000001)</f>
        <v>0</v>
      </c>
      <c r="L239" s="220" t="str">
        <f>IFERROR(DATE('3'!S41,'3'!T41,'3'!U41),"")</f>
        <v/>
      </c>
      <c r="M239" s="125" t="str">
        <f t="shared" si="7"/>
        <v/>
      </c>
    </row>
    <row r="240" spans="2:13" x14ac:dyDescent="0.2">
      <c r="B240" s="17" t="str">
        <f t="shared" si="6"/>
        <v/>
      </c>
      <c r="C240" s="17" t="str">
        <f>IF(B240="","",設定!$J$8)</f>
        <v/>
      </c>
      <c r="D240" s="17">
        <f>'3'!I42</f>
        <v>0</v>
      </c>
      <c r="E240" s="17" t="str">
        <f>'3'!D42</f>
        <v/>
      </c>
      <c r="F240" s="17" t="str">
        <f>'3'!F42</f>
        <v>　</v>
      </c>
      <c r="G240" s="17">
        <f>'3'!O42</f>
        <v>0</v>
      </c>
      <c r="H240" s="17">
        <f>'3'!Q42</f>
        <v>0</v>
      </c>
      <c r="I240" s="17">
        <f>'3'!R42</f>
        <v>0</v>
      </c>
      <c r="J240" s="17" t="str">
        <f>'3'!V42</f>
        <v/>
      </c>
      <c r="K240" s="17">
        <f>IFERROR('3'!B42,row*0.000001)</f>
        <v>0</v>
      </c>
      <c r="L240" s="220" t="str">
        <f>IFERROR(DATE('3'!S42,'3'!T42,'3'!U42),"")</f>
        <v/>
      </c>
      <c r="M240" s="125" t="str">
        <f t="shared" si="7"/>
        <v/>
      </c>
    </row>
    <row r="241" spans="2:13" x14ac:dyDescent="0.2">
      <c r="B241" s="17" t="str">
        <f t="shared" si="6"/>
        <v/>
      </c>
      <c r="C241" s="17" t="str">
        <f>IF(B241="","",設定!$J$8)</f>
        <v/>
      </c>
      <c r="D241" s="17">
        <f>'3'!I43</f>
        <v>0</v>
      </c>
      <c r="E241" s="17" t="str">
        <f>'3'!D43</f>
        <v/>
      </c>
      <c r="F241" s="17" t="str">
        <f>'3'!F43</f>
        <v>　</v>
      </c>
      <c r="G241" s="17">
        <f>'3'!O43</f>
        <v>0</v>
      </c>
      <c r="H241" s="17">
        <f>'3'!Q43</f>
        <v>0</v>
      </c>
      <c r="I241" s="17">
        <f>'3'!R43</f>
        <v>0</v>
      </c>
      <c r="J241" s="17" t="str">
        <f>'3'!V43</f>
        <v/>
      </c>
      <c r="K241" s="17">
        <f>IFERROR('3'!B43,row*0.000001)</f>
        <v>0</v>
      </c>
      <c r="L241" s="220" t="str">
        <f>IFERROR(DATE('3'!S43,'3'!T43,'3'!U43),"")</f>
        <v/>
      </c>
      <c r="M241" s="125" t="str">
        <f t="shared" si="7"/>
        <v/>
      </c>
    </row>
    <row r="242" spans="2:13" x14ac:dyDescent="0.2">
      <c r="B242" s="17" t="str">
        <f t="shared" si="6"/>
        <v/>
      </c>
      <c r="C242" s="17" t="str">
        <f>IF(B242="","",設定!$J$8)</f>
        <v/>
      </c>
      <c r="D242" s="17">
        <f>'3'!I44</f>
        <v>0</v>
      </c>
      <c r="E242" s="17" t="str">
        <f>'3'!D44</f>
        <v/>
      </c>
      <c r="F242" s="17" t="str">
        <f>'3'!F44</f>
        <v>　</v>
      </c>
      <c r="G242" s="17">
        <f>'3'!O44</f>
        <v>0</v>
      </c>
      <c r="H242" s="17">
        <f>'3'!Q44</f>
        <v>0</v>
      </c>
      <c r="I242" s="17">
        <f>'3'!R44</f>
        <v>0</v>
      </c>
      <c r="J242" s="17" t="str">
        <f>'3'!V44</f>
        <v/>
      </c>
      <c r="K242" s="17">
        <f>IFERROR('3'!B44,row*0.000001)</f>
        <v>0</v>
      </c>
      <c r="L242" s="220" t="str">
        <f>IFERROR(DATE('3'!S44,'3'!T44,'3'!U44),"")</f>
        <v/>
      </c>
      <c r="M242" s="125" t="str">
        <f t="shared" si="7"/>
        <v/>
      </c>
    </row>
    <row r="243" spans="2:13" x14ac:dyDescent="0.2">
      <c r="B243" s="17" t="str">
        <f t="shared" si="6"/>
        <v/>
      </c>
      <c r="C243" s="17" t="str">
        <f>IF(B243="","",設定!$J$8)</f>
        <v/>
      </c>
      <c r="D243" s="17">
        <f>'3'!I45</f>
        <v>0</v>
      </c>
      <c r="E243" s="17" t="str">
        <f>'3'!D45</f>
        <v/>
      </c>
      <c r="F243" s="17" t="str">
        <f>'3'!F45</f>
        <v>　</v>
      </c>
      <c r="G243" s="17">
        <f>'3'!O45</f>
        <v>0</v>
      </c>
      <c r="H243" s="17">
        <f>'3'!Q45</f>
        <v>0</v>
      </c>
      <c r="I243" s="17">
        <f>'3'!R45</f>
        <v>0</v>
      </c>
      <c r="J243" s="17" t="str">
        <f>'3'!V45</f>
        <v/>
      </c>
      <c r="K243" s="17">
        <f>IFERROR('3'!B45,row*0.000001)</f>
        <v>0</v>
      </c>
      <c r="L243" s="220" t="str">
        <f>IFERROR(DATE('3'!S45,'3'!T45,'3'!U45),"")</f>
        <v/>
      </c>
      <c r="M243" s="125" t="str">
        <f t="shared" si="7"/>
        <v/>
      </c>
    </row>
    <row r="244" spans="2:13" x14ac:dyDescent="0.2">
      <c r="B244" s="17" t="str">
        <f t="shared" si="6"/>
        <v/>
      </c>
      <c r="C244" s="17" t="str">
        <f>IF(B244="","",設定!$J$8)</f>
        <v/>
      </c>
      <c r="D244" s="17">
        <f>'3'!I46</f>
        <v>0</v>
      </c>
      <c r="E244" s="17" t="str">
        <f>'3'!D46</f>
        <v/>
      </c>
      <c r="F244" s="17" t="str">
        <f>'3'!F46</f>
        <v>　</v>
      </c>
      <c r="G244" s="17">
        <f>'3'!O46</f>
        <v>0</v>
      </c>
      <c r="H244" s="17">
        <f>'3'!Q46</f>
        <v>0</v>
      </c>
      <c r="I244" s="17">
        <f>'3'!R46</f>
        <v>0</v>
      </c>
      <c r="J244" s="17" t="str">
        <f>'3'!V46</f>
        <v/>
      </c>
      <c r="K244" s="17">
        <f>IFERROR('3'!B46,row*0.000001)</f>
        <v>0</v>
      </c>
      <c r="L244" s="220" t="str">
        <f>IFERROR(DATE('3'!S46,'3'!T46,'3'!U46),"")</f>
        <v/>
      </c>
      <c r="M244" s="125" t="str">
        <f t="shared" si="7"/>
        <v/>
      </c>
    </row>
    <row r="245" spans="2:13" x14ac:dyDescent="0.2">
      <c r="B245" s="17" t="str">
        <f t="shared" si="6"/>
        <v/>
      </c>
      <c r="C245" s="17" t="str">
        <f>IF(B245="","",設定!$J$8)</f>
        <v/>
      </c>
      <c r="D245" s="17">
        <f>'3'!I47</f>
        <v>0</v>
      </c>
      <c r="E245" s="17" t="str">
        <f>'3'!D47</f>
        <v/>
      </c>
      <c r="F245" s="17" t="str">
        <f>'3'!F47</f>
        <v>　</v>
      </c>
      <c r="G245" s="17">
        <f>'3'!O47</f>
        <v>0</v>
      </c>
      <c r="H245" s="17">
        <f>'3'!Q47</f>
        <v>0</v>
      </c>
      <c r="I245" s="17">
        <f>'3'!R47</f>
        <v>0</v>
      </c>
      <c r="J245" s="17" t="str">
        <f>'3'!V47</f>
        <v/>
      </c>
      <c r="K245" s="17">
        <f>IFERROR('3'!B47,row*0.000001)</f>
        <v>0</v>
      </c>
      <c r="L245" s="220" t="str">
        <f>IFERROR(DATE('3'!S47,'3'!T47,'3'!U47),"")</f>
        <v/>
      </c>
      <c r="M245" s="125" t="str">
        <f t="shared" si="7"/>
        <v/>
      </c>
    </row>
    <row r="246" spans="2:13" x14ac:dyDescent="0.2">
      <c r="B246" s="17" t="str">
        <f t="shared" si="6"/>
        <v/>
      </c>
      <c r="C246" s="17" t="str">
        <f>IF(B246="","",設定!$J$8)</f>
        <v/>
      </c>
      <c r="D246" s="17">
        <f>'3'!I48</f>
        <v>0</v>
      </c>
      <c r="E246" s="17" t="str">
        <f>'3'!D48</f>
        <v/>
      </c>
      <c r="F246" s="17" t="str">
        <f>'3'!F48</f>
        <v>　</v>
      </c>
      <c r="G246" s="17">
        <f>'3'!O48</f>
        <v>0</v>
      </c>
      <c r="H246" s="17">
        <f>'3'!Q48</f>
        <v>0</v>
      </c>
      <c r="I246" s="17">
        <f>'3'!R48</f>
        <v>0</v>
      </c>
      <c r="J246" s="17" t="str">
        <f>'3'!V48</f>
        <v/>
      </c>
      <c r="K246" s="17">
        <f>IFERROR('3'!B48,row*0.000001)</f>
        <v>0</v>
      </c>
      <c r="L246" s="220" t="str">
        <f>IFERROR(DATE('3'!S48,'3'!T48,'3'!U48),"")</f>
        <v/>
      </c>
      <c r="M246" s="125" t="str">
        <f t="shared" si="7"/>
        <v/>
      </c>
    </row>
    <row r="247" spans="2:13" x14ac:dyDescent="0.2">
      <c r="B247" s="17" t="str">
        <f t="shared" si="6"/>
        <v/>
      </c>
      <c r="C247" s="17" t="str">
        <f>IF(B247="","",設定!$J$8)</f>
        <v/>
      </c>
      <c r="D247" s="17">
        <f>'3'!I49</f>
        <v>0</v>
      </c>
      <c r="E247" s="17" t="str">
        <f>'3'!D49</f>
        <v/>
      </c>
      <c r="F247" s="17" t="str">
        <f>'3'!F49</f>
        <v>　</v>
      </c>
      <c r="G247" s="17">
        <f>'3'!O49</f>
        <v>0</v>
      </c>
      <c r="H247" s="17">
        <f>'3'!Q49</f>
        <v>0</v>
      </c>
      <c r="I247" s="17">
        <f>'3'!R49</f>
        <v>0</v>
      </c>
      <c r="J247" s="17" t="str">
        <f>'3'!V49</f>
        <v/>
      </c>
      <c r="K247" s="17">
        <f>IFERROR('3'!B49,row*0.000001)</f>
        <v>0</v>
      </c>
      <c r="L247" s="220" t="str">
        <f>IFERROR(DATE('3'!S49,'3'!T49,'3'!U49),"")</f>
        <v/>
      </c>
      <c r="M247" s="125" t="str">
        <f t="shared" si="7"/>
        <v/>
      </c>
    </row>
    <row r="248" spans="2:13" x14ac:dyDescent="0.2">
      <c r="B248" s="17" t="str">
        <f t="shared" si="6"/>
        <v/>
      </c>
      <c r="C248" s="17" t="str">
        <f>IF(B248="","",設定!$J$8)</f>
        <v/>
      </c>
      <c r="D248" s="17">
        <f>'3'!I50</f>
        <v>0</v>
      </c>
      <c r="E248" s="17" t="str">
        <f>'3'!D50</f>
        <v/>
      </c>
      <c r="F248" s="17" t="str">
        <f>'3'!F50</f>
        <v>　</v>
      </c>
      <c r="G248" s="17">
        <f>'3'!O50</f>
        <v>0</v>
      </c>
      <c r="H248" s="17">
        <f>'3'!Q50</f>
        <v>0</v>
      </c>
      <c r="I248" s="17">
        <f>'3'!R50</f>
        <v>0</v>
      </c>
      <c r="J248" s="17" t="str">
        <f>'3'!V50</f>
        <v/>
      </c>
      <c r="K248" s="17">
        <f>IFERROR('3'!B50,row*0.000001)</f>
        <v>0</v>
      </c>
      <c r="L248" s="220" t="str">
        <f>IFERROR(DATE('3'!S50,'3'!T50,'3'!U50),"")</f>
        <v/>
      </c>
      <c r="M248" s="125" t="str">
        <f t="shared" si="7"/>
        <v/>
      </c>
    </row>
    <row r="249" spans="2:13" x14ac:dyDescent="0.2">
      <c r="B249" s="17" t="str">
        <f t="shared" si="6"/>
        <v/>
      </c>
      <c r="C249" s="17" t="str">
        <f>IF(B249="","",設定!$J$8)</f>
        <v/>
      </c>
      <c r="D249" s="17">
        <f>'3'!I51</f>
        <v>0</v>
      </c>
      <c r="E249" s="17" t="str">
        <f>'3'!D51</f>
        <v/>
      </c>
      <c r="F249" s="17" t="str">
        <f>'3'!F51</f>
        <v>　</v>
      </c>
      <c r="G249" s="17">
        <f>'3'!O51</f>
        <v>0</v>
      </c>
      <c r="H249" s="17">
        <f>'3'!Q51</f>
        <v>0</v>
      </c>
      <c r="I249" s="17">
        <f>'3'!R51</f>
        <v>0</v>
      </c>
      <c r="J249" s="17" t="str">
        <f>'3'!V51</f>
        <v/>
      </c>
      <c r="K249" s="17">
        <f>IFERROR('3'!B51,row*0.000001)</f>
        <v>0</v>
      </c>
      <c r="L249" s="220" t="str">
        <f>IFERROR(DATE('3'!S51,'3'!T51,'3'!U51),"")</f>
        <v/>
      </c>
      <c r="M249" s="125" t="str">
        <f t="shared" si="7"/>
        <v/>
      </c>
    </row>
    <row r="250" spans="2:13" x14ac:dyDescent="0.2">
      <c r="B250" s="17" t="str">
        <f t="shared" si="6"/>
        <v/>
      </c>
      <c r="C250" s="17" t="str">
        <f>IF(B250="","",設定!$J$8)</f>
        <v/>
      </c>
      <c r="D250" s="17">
        <f>'3'!I52</f>
        <v>0</v>
      </c>
      <c r="E250" s="17" t="str">
        <f>'3'!D52</f>
        <v/>
      </c>
      <c r="F250" s="17" t="str">
        <f>'3'!F52</f>
        <v>　</v>
      </c>
      <c r="G250" s="17">
        <f>'3'!O52</f>
        <v>0</v>
      </c>
      <c r="H250" s="17">
        <f>'3'!Q52</f>
        <v>0</v>
      </c>
      <c r="I250" s="17">
        <f>'3'!R52</f>
        <v>0</v>
      </c>
      <c r="J250" s="17" t="str">
        <f>'3'!V52</f>
        <v/>
      </c>
      <c r="K250" s="17">
        <f>IFERROR('3'!B52,row*0.000001)</f>
        <v>0</v>
      </c>
      <c r="L250" s="220" t="str">
        <f>IFERROR(DATE('3'!S52,'3'!T52,'3'!U52),"")</f>
        <v/>
      </c>
      <c r="M250" s="125" t="str">
        <f t="shared" si="7"/>
        <v/>
      </c>
    </row>
    <row r="251" spans="2:13" x14ac:dyDescent="0.2">
      <c r="B251" s="17" t="str">
        <f t="shared" si="6"/>
        <v/>
      </c>
      <c r="C251" s="17" t="str">
        <f>IF(B251="","",設定!$J$8)</f>
        <v/>
      </c>
      <c r="D251" s="17">
        <f>'3'!I53</f>
        <v>0</v>
      </c>
      <c r="E251" s="17" t="str">
        <f>'3'!D53</f>
        <v/>
      </c>
      <c r="F251" s="17" t="str">
        <f>'3'!F53</f>
        <v>　</v>
      </c>
      <c r="G251" s="17">
        <f>'3'!O53</f>
        <v>0</v>
      </c>
      <c r="H251" s="17">
        <f>'3'!Q53</f>
        <v>0</v>
      </c>
      <c r="I251" s="17">
        <f>'3'!R53</f>
        <v>0</v>
      </c>
      <c r="J251" s="17" t="str">
        <f>'3'!V53</f>
        <v/>
      </c>
      <c r="K251" s="17">
        <f>IFERROR('3'!B53,row*0.000001)</f>
        <v>0</v>
      </c>
      <c r="L251" s="220" t="str">
        <f>IFERROR(DATE('3'!S53,'3'!T53,'3'!U53),"")</f>
        <v/>
      </c>
      <c r="M251" s="125" t="str">
        <f t="shared" si="7"/>
        <v/>
      </c>
    </row>
    <row r="252" spans="2:13" x14ac:dyDescent="0.2">
      <c r="B252" s="17" t="str">
        <f t="shared" si="6"/>
        <v/>
      </c>
      <c r="C252" s="17" t="str">
        <f>IF(B252="","",設定!$J$8)</f>
        <v/>
      </c>
      <c r="D252" s="17">
        <f>'3'!I54</f>
        <v>0</v>
      </c>
      <c r="E252" s="17" t="str">
        <f>'3'!D54</f>
        <v/>
      </c>
      <c r="F252" s="17" t="str">
        <f>'3'!F54</f>
        <v>　</v>
      </c>
      <c r="G252" s="17">
        <f>'3'!O54</f>
        <v>0</v>
      </c>
      <c r="H252" s="17">
        <f>'3'!Q54</f>
        <v>0</v>
      </c>
      <c r="I252" s="17">
        <f>'3'!R54</f>
        <v>0</v>
      </c>
      <c r="J252" s="17" t="str">
        <f>'3'!V54</f>
        <v/>
      </c>
      <c r="K252" s="17">
        <f>IFERROR('3'!B54,row*0.000001)</f>
        <v>0</v>
      </c>
      <c r="L252" s="220" t="str">
        <f>IFERROR(DATE('3'!S54,'3'!T54,'3'!U54),"")</f>
        <v/>
      </c>
      <c r="M252" s="125" t="str">
        <f t="shared" si="7"/>
        <v/>
      </c>
    </row>
    <row r="253" spans="2:13" x14ac:dyDescent="0.2">
      <c r="B253" s="17" t="str">
        <f t="shared" si="6"/>
        <v/>
      </c>
      <c r="C253" s="17" t="str">
        <f>IF(B253="","",設定!$J$8)</f>
        <v/>
      </c>
      <c r="D253" s="17">
        <f>'3'!I55</f>
        <v>0</v>
      </c>
      <c r="E253" s="17" t="str">
        <f>'3'!D55</f>
        <v/>
      </c>
      <c r="F253" s="17" t="str">
        <f>'3'!F55</f>
        <v>　</v>
      </c>
      <c r="G253" s="17">
        <f>'3'!O55</f>
        <v>0</v>
      </c>
      <c r="H253" s="17">
        <f>'3'!Q55</f>
        <v>0</v>
      </c>
      <c r="I253" s="17">
        <f>'3'!R55</f>
        <v>0</v>
      </c>
      <c r="J253" s="17" t="str">
        <f>'3'!V55</f>
        <v/>
      </c>
      <c r="K253" s="17">
        <f>IFERROR('3'!B55,row*0.000001)</f>
        <v>0</v>
      </c>
      <c r="L253" s="220" t="str">
        <f>IFERROR(DATE('3'!S55,'3'!T55,'3'!U55),"")</f>
        <v/>
      </c>
      <c r="M253" s="125" t="str">
        <f t="shared" si="7"/>
        <v/>
      </c>
    </row>
    <row r="254" spans="2:13" x14ac:dyDescent="0.2">
      <c r="B254" s="17" t="str">
        <f t="shared" si="6"/>
        <v/>
      </c>
      <c r="C254" s="17" t="str">
        <f>IF(B254="","",設定!$J$8)</f>
        <v/>
      </c>
      <c r="D254" s="17">
        <f>'3'!I56</f>
        <v>0</v>
      </c>
      <c r="E254" s="17" t="str">
        <f>'3'!D56</f>
        <v/>
      </c>
      <c r="F254" s="17" t="str">
        <f>'3'!F56</f>
        <v>　</v>
      </c>
      <c r="G254" s="17">
        <f>'3'!O56</f>
        <v>0</v>
      </c>
      <c r="H254" s="17">
        <f>'3'!Q56</f>
        <v>0</v>
      </c>
      <c r="I254" s="17">
        <f>'3'!R56</f>
        <v>0</v>
      </c>
      <c r="J254" s="17" t="str">
        <f>'3'!V56</f>
        <v/>
      </c>
      <c r="K254" s="17">
        <f>IFERROR('3'!B56,row*0.000001)</f>
        <v>0</v>
      </c>
      <c r="L254" s="220" t="str">
        <f>IFERROR(DATE('3'!S56,'3'!T56,'3'!U56),"")</f>
        <v/>
      </c>
      <c r="M254" s="125" t="str">
        <f t="shared" si="7"/>
        <v/>
      </c>
    </row>
    <row r="255" spans="2:13" x14ac:dyDescent="0.2">
      <c r="B255" s="17" t="str">
        <f t="shared" si="6"/>
        <v/>
      </c>
      <c r="C255" s="17" t="str">
        <f>IF(B255="","",設定!$J$8)</f>
        <v/>
      </c>
      <c r="D255" s="17">
        <f>'3'!I57</f>
        <v>0</v>
      </c>
      <c r="E255" s="17" t="str">
        <f>'3'!D57</f>
        <v/>
      </c>
      <c r="F255" s="17" t="str">
        <f>'3'!F57</f>
        <v>　</v>
      </c>
      <c r="G255" s="17">
        <f>'3'!O57</f>
        <v>0</v>
      </c>
      <c r="H255" s="17">
        <f>'3'!Q57</f>
        <v>0</v>
      </c>
      <c r="I255" s="17">
        <f>'3'!R57</f>
        <v>0</v>
      </c>
      <c r="J255" s="17" t="str">
        <f>'3'!V57</f>
        <v/>
      </c>
      <c r="K255" s="17">
        <f>IFERROR('3'!B57,row*0.000001)</f>
        <v>0</v>
      </c>
      <c r="L255" s="220" t="str">
        <f>IFERROR(DATE('3'!S57,'3'!T57,'3'!U57),"")</f>
        <v/>
      </c>
      <c r="M255" s="125" t="str">
        <f t="shared" si="7"/>
        <v/>
      </c>
    </row>
    <row r="256" spans="2:13" x14ac:dyDescent="0.2">
      <c r="B256" s="17" t="str">
        <f t="shared" si="6"/>
        <v/>
      </c>
      <c r="C256" s="17" t="str">
        <f>IF(B256="","",設定!$J$8)</f>
        <v/>
      </c>
      <c r="D256" s="17">
        <f>'3'!I58</f>
        <v>0</v>
      </c>
      <c r="E256" s="17" t="str">
        <f>'3'!D58</f>
        <v/>
      </c>
      <c r="F256" s="17" t="str">
        <f>'3'!F58</f>
        <v>　</v>
      </c>
      <c r="G256" s="17">
        <f>'3'!O58</f>
        <v>0</v>
      </c>
      <c r="H256" s="17">
        <f>'3'!Q58</f>
        <v>0</v>
      </c>
      <c r="I256" s="17">
        <f>'3'!R58</f>
        <v>0</v>
      </c>
      <c r="J256" s="17" t="str">
        <f>'3'!V58</f>
        <v/>
      </c>
      <c r="K256" s="17">
        <f>IFERROR('3'!B58,row*0.000001)</f>
        <v>0</v>
      </c>
      <c r="L256" s="220" t="str">
        <f>IFERROR(DATE('3'!S58,'3'!T58,'3'!U58),"")</f>
        <v/>
      </c>
      <c r="M256" s="125" t="str">
        <f t="shared" si="7"/>
        <v/>
      </c>
    </row>
    <row r="257" spans="2:13" x14ac:dyDescent="0.2">
      <c r="B257" s="17" t="str">
        <f t="shared" si="6"/>
        <v/>
      </c>
      <c r="C257" s="17" t="str">
        <f>IF(B257="","",設定!$J$8)</f>
        <v/>
      </c>
      <c r="D257" s="17">
        <f>'3'!I59</f>
        <v>0</v>
      </c>
      <c r="E257" s="17" t="str">
        <f>'3'!D59</f>
        <v/>
      </c>
      <c r="F257" s="17" t="str">
        <f>'3'!F59</f>
        <v>　</v>
      </c>
      <c r="G257" s="17">
        <f>'3'!O59</f>
        <v>0</v>
      </c>
      <c r="H257" s="17">
        <f>'3'!Q59</f>
        <v>0</v>
      </c>
      <c r="I257" s="17">
        <f>'3'!R59</f>
        <v>0</v>
      </c>
      <c r="J257" s="17" t="str">
        <f>'3'!V59</f>
        <v/>
      </c>
      <c r="K257" s="17">
        <f>IFERROR('3'!B59,row*0.000001)</f>
        <v>0</v>
      </c>
      <c r="L257" s="220" t="str">
        <f>IFERROR(DATE('3'!S59,'3'!T59,'3'!U59),"")</f>
        <v/>
      </c>
      <c r="M257" s="125" t="str">
        <f t="shared" si="7"/>
        <v/>
      </c>
    </row>
    <row r="258" spans="2:13" x14ac:dyDescent="0.2">
      <c r="B258" s="17" t="str">
        <f t="shared" ref="B258:B321" si="8">IF(K258&lt;100,"",RANK(K258,$K$2:$K$412))</f>
        <v/>
      </c>
      <c r="C258" s="17" t="str">
        <f>IF(B258="","",設定!$J$8)</f>
        <v/>
      </c>
      <c r="D258" s="17">
        <f>'3'!I60</f>
        <v>0</v>
      </c>
      <c r="E258" s="17" t="str">
        <f>'3'!D60</f>
        <v/>
      </c>
      <c r="F258" s="17" t="str">
        <f>'3'!F60</f>
        <v>　</v>
      </c>
      <c r="G258" s="17">
        <f>'3'!O60</f>
        <v>0</v>
      </c>
      <c r="H258" s="17">
        <f>'3'!Q60</f>
        <v>0</v>
      </c>
      <c r="I258" s="17">
        <f>'3'!R60</f>
        <v>0</v>
      </c>
      <c r="J258" s="17" t="str">
        <f>'3'!V60</f>
        <v/>
      </c>
      <c r="K258" s="17">
        <f>IFERROR('3'!B60,row*0.000001)</f>
        <v>0</v>
      </c>
      <c r="L258" s="220" t="str">
        <f>IFERROR(DATE('3'!S60,'3'!T60,'3'!U60),"")</f>
        <v/>
      </c>
      <c r="M258" s="125" t="str">
        <f t="shared" si="7"/>
        <v/>
      </c>
    </row>
    <row r="259" spans="2:13" x14ac:dyDescent="0.2">
      <c r="B259" s="17" t="str">
        <f t="shared" si="8"/>
        <v/>
      </c>
      <c r="C259" s="17" t="str">
        <f>IF(B259="","",設定!$J$8)</f>
        <v/>
      </c>
      <c r="D259" s="17">
        <f>'3'!I61</f>
        <v>0</v>
      </c>
      <c r="E259" s="17" t="str">
        <f>'3'!D61</f>
        <v/>
      </c>
      <c r="F259" s="17" t="str">
        <f>'3'!F61</f>
        <v>　</v>
      </c>
      <c r="G259" s="17">
        <f>'3'!O61</f>
        <v>0</v>
      </c>
      <c r="H259" s="17">
        <f>'3'!Q61</f>
        <v>0</v>
      </c>
      <c r="I259" s="17">
        <f>'3'!R61</f>
        <v>0</v>
      </c>
      <c r="J259" s="17" t="str">
        <f>'3'!V61</f>
        <v/>
      </c>
      <c r="K259" s="17">
        <f>IFERROR('3'!B61,row*0.000001)</f>
        <v>0</v>
      </c>
      <c r="L259" s="220" t="str">
        <f>IFERROR(DATE('3'!S61,'3'!T61,'3'!U61),"")</f>
        <v/>
      </c>
      <c r="M259" s="125" t="str">
        <f t="shared" ref="M259:M322" si="9">E259</f>
        <v/>
      </c>
    </row>
    <row r="260" spans="2:13" x14ac:dyDescent="0.2">
      <c r="B260" s="17" t="str">
        <f t="shared" si="8"/>
        <v/>
      </c>
      <c r="C260" s="17" t="str">
        <f>IF(B260="","",設定!$J$8)</f>
        <v/>
      </c>
      <c r="D260" s="17">
        <f>'3'!I62</f>
        <v>0</v>
      </c>
      <c r="E260" s="17" t="str">
        <f>'3'!D62</f>
        <v/>
      </c>
      <c r="F260" s="17" t="str">
        <f>'3'!F62</f>
        <v>　</v>
      </c>
      <c r="G260" s="17">
        <f>'3'!O62</f>
        <v>0</v>
      </c>
      <c r="H260" s="17">
        <f>'3'!Q62</f>
        <v>0</v>
      </c>
      <c r="I260" s="17">
        <f>'3'!R62</f>
        <v>0</v>
      </c>
      <c r="J260" s="17" t="str">
        <f>'3'!V62</f>
        <v/>
      </c>
      <c r="K260" s="17">
        <f>IFERROR('3'!B62,row*0.000001)</f>
        <v>0</v>
      </c>
      <c r="L260" s="220" t="str">
        <f>IFERROR(DATE('3'!S62,'3'!T62,'3'!U62),"")</f>
        <v/>
      </c>
      <c r="M260" s="125" t="str">
        <f t="shared" si="9"/>
        <v/>
      </c>
    </row>
    <row r="261" spans="2:13" x14ac:dyDescent="0.2">
      <c r="B261" s="17" t="str">
        <f t="shared" si="8"/>
        <v/>
      </c>
      <c r="C261" s="17" t="str">
        <f>IF(B261="","",設定!$J$8)</f>
        <v/>
      </c>
      <c r="D261" s="17">
        <f>'3'!I63</f>
        <v>0</v>
      </c>
      <c r="E261" s="17" t="str">
        <f>'3'!D63</f>
        <v/>
      </c>
      <c r="F261" s="17" t="str">
        <f>'3'!F63</f>
        <v>　</v>
      </c>
      <c r="G261" s="17">
        <f>'3'!O63</f>
        <v>0</v>
      </c>
      <c r="H261" s="17">
        <f>'3'!Q63</f>
        <v>0</v>
      </c>
      <c r="I261" s="17">
        <f>'3'!R63</f>
        <v>0</v>
      </c>
      <c r="J261" s="17" t="str">
        <f>'3'!V63</f>
        <v/>
      </c>
      <c r="K261" s="17">
        <f>IFERROR('3'!B63,row*0.000001)</f>
        <v>0</v>
      </c>
      <c r="L261" s="220" t="str">
        <f>IFERROR(DATE('3'!S63,'3'!T63,'3'!U63),"")</f>
        <v/>
      </c>
      <c r="M261" s="125" t="str">
        <f t="shared" si="9"/>
        <v/>
      </c>
    </row>
    <row r="262" spans="2:13" x14ac:dyDescent="0.2">
      <c r="B262" s="17" t="str">
        <f t="shared" si="8"/>
        <v/>
      </c>
      <c r="C262" s="17" t="str">
        <f>IF(B262="","",設定!$J$8)</f>
        <v/>
      </c>
      <c r="D262" s="17">
        <f>'3'!I64</f>
        <v>0</v>
      </c>
      <c r="E262" s="17" t="str">
        <f>'3'!D64</f>
        <v/>
      </c>
      <c r="F262" s="17" t="str">
        <f>'3'!F64</f>
        <v>　</v>
      </c>
      <c r="G262" s="17">
        <f>'3'!O64</f>
        <v>0</v>
      </c>
      <c r="H262" s="17">
        <f>'3'!Q64</f>
        <v>0</v>
      </c>
      <c r="I262" s="17">
        <f>'3'!R64</f>
        <v>0</v>
      </c>
      <c r="J262" s="17" t="str">
        <f>'3'!V64</f>
        <v/>
      </c>
      <c r="K262" s="17">
        <f>IFERROR('3'!B64,row*0.000001)</f>
        <v>0</v>
      </c>
      <c r="L262" s="220" t="str">
        <f>IFERROR(DATE('3'!S64,'3'!T64,'3'!U64),"")</f>
        <v/>
      </c>
      <c r="M262" s="125" t="str">
        <f t="shared" si="9"/>
        <v/>
      </c>
    </row>
    <row r="263" spans="2:13" x14ac:dyDescent="0.2">
      <c r="B263" s="17" t="str">
        <f t="shared" si="8"/>
        <v/>
      </c>
      <c r="C263" s="17" t="str">
        <f>IF(B263="","",設定!$J$8)</f>
        <v/>
      </c>
      <c r="D263" s="17">
        <f>'3'!I65</f>
        <v>0</v>
      </c>
      <c r="E263" s="17" t="str">
        <f>'3'!D65</f>
        <v/>
      </c>
      <c r="F263" s="17" t="str">
        <f>'3'!F65</f>
        <v>　</v>
      </c>
      <c r="G263" s="17">
        <f>'3'!O65</f>
        <v>0</v>
      </c>
      <c r="H263" s="17">
        <f>'3'!Q65</f>
        <v>0</v>
      </c>
      <c r="I263" s="17">
        <f>'3'!R65</f>
        <v>0</v>
      </c>
      <c r="J263" s="17" t="str">
        <f>'3'!V65</f>
        <v/>
      </c>
      <c r="K263" s="17">
        <f>IFERROR('3'!B65,row*0.000001)</f>
        <v>0</v>
      </c>
      <c r="L263" s="220" t="str">
        <f>IFERROR(DATE('3'!S65,'3'!T65,'3'!U65),"")</f>
        <v/>
      </c>
      <c r="M263" s="125" t="str">
        <f t="shared" si="9"/>
        <v/>
      </c>
    </row>
    <row r="264" spans="2:13" x14ac:dyDescent="0.2">
      <c r="B264" s="17" t="str">
        <f t="shared" si="8"/>
        <v/>
      </c>
      <c r="C264" s="17" t="str">
        <f>IF(B264="","",設定!$J$8)</f>
        <v/>
      </c>
      <c r="D264" s="17">
        <f>'3'!I66</f>
        <v>0</v>
      </c>
      <c r="E264" s="17" t="str">
        <f>'3'!D66</f>
        <v/>
      </c>
      <c r="F264" s="17" t="str">
        <f>'3'!F66</f>
        <v>　</v>
      </c>
      <c r="G264" s="17">
        <f>'3'!O66</f>
        <v>0</v>
      </c>
      <c r="H264" s="17">
        <f>'3'!Q66</f>
        <v>0</v>
      </c>
      <c r="I264" s="17">
        <f>'3'!R66</f>
        <v>0</v>
      </c>
      <c r="J264" s="17" t="str">
        <f>'3'!V66</f>
        <v/>
      </c>
      <c r="K264" s="17">
        <f>IFERROR('3'!B66,row*0.000001)</f>
        <v>0</v>
      </c>
      <c r="L264" s="220" t="str">
        <f>IFERROR(DATE('3'!S66,'3'!T66,'3'!U66),"")</f>
        <v/>
      </c>
      <c r="M264" s="125" t="str">
        <f t="shared" si="9"/>
        <v/>
      </c>
    </row>
    <row r="265" spans="2:13" x14ac:dyDescent="0.2">
      <c r="B265" s="17" t="str">
        <f t="shared" si="8"/>
        <v/>
      </c>
      <c r="C265" s="17" t="str">
        <f>IF(B265="","",設定!$J$8)</f>
        <v/>
      </c>
      <c r="D265" s="17">
        <f>'3'!I67</f>
        <v>0</v>
      </c>
      <c r="E265" s="17" t="str">
        <f>'3'!D67</f>
        <v/>
      </c>
      <c r="F265" s="17" t="str">
        <f>'3'!F67</f>
        <v>　</v>
      </c>
      <c r="G265" s="17">
        <f>'3'!O67</f>
        <v>0</v>
      </c>
      <c r="H265" s="17">
        <f>'3'!Q67</f>
        <v>0</v>
      </c>
      <c r="I265" s="17">
        <f>'3'!R67</f>
        <v>0</v>
      </c>
      <c r="J265" s="17" t="str">
        <f>'3'!V67</f>
        <v/>
      </c>
      <c r="K265" s="17">
        <f>IFERROR('3'!B67,row*0.000001)</f>
        <v>0</v>
      </c>
      <c r="L265" s="220" t="str">
        <f>IFERROR(DATE('3'!S67,'3'!T67,'3'!U67),"")</f>
        <v/>
      </c>
      <c r="M265" s="125" t="str">
        <f t="shared" si="9"/>
        <v/>
      </c>
    </row>
    <row r="266" spans="2:13" x14ac:dyDescent="0.2">
      <c r="B266" s="17" t="str">
        <f t="shared" si="8"/>
        <v/>
      </c>
      <c r="C266" s="17" t="str">
        <f>IF(B266="","",設定!$J$8)</f>
        <v/>
      </c>
      <c r="D266" s="17">
        <f>'3'!I68</f>
        <v>0</v>
      </c>
      <c r="E266" s="17" t="str">
        <f>'3'!D68</f>
        <v/>
      </c>
      <c r="F266" s="17" t="str">
        <f>'3'!F68</f>
        <v>　</v>
      </c>
      <c r="G266" s="17">
        <f>'3'!O68</f>
        <v>0</v>
      </c>
      <c r="H266" s="17">
        <f>'3'!Q68</f>
        <v>0</v>
      </c>
      <c r="I266" s="17">
        <f>'3'!R68</f>
        <v>0</v>
      </c>
      <c r="J266" s="17" t="str">
        <f>'3'!V68</f>
        <v/>
      </c>
      <c r="K266" s="17">
        <f>IFERROR('3'!B68,row*0.000001)</f>
        <v>0</v>
      </c>
      <c r="L266" s="220" t="str">
        <f>IFERROR(DATE('3'!S68,'3'!T68,'3'!U68),"")</f>
        <v/>
      </c>
      <c r="M266" s="125" t="str">
        <f t="shared" si="9"/>
        <v/>
      </c>
    </row>
    <row r="267" spans="2:13" x14ac:dyDescent="0.2">
      <c r="B267" s="17" t="str">
        <f t="shared" si="8"/>
        <v/>
      </c>
      <c r="C267" s="17" t="str">
        <f>IF(B267="","",設定!$J$8)</f>
        <v/>
      </c>
      <c r="D267" s="17">
        <f>'3'!I69</f>
        <v>0</v>
      </c>
      <c r="E267" s="17" t="str">
        <f>'3'!D69</f>
        <v/>
      </c>
      <c r="F267" s="17" t="str">
        <f>'3'!F69</f>
        <v>　</v>
      </c>
      <c r="G267" s="17">
        <f>'3'!O69</f>
        <v>0</v>
      </c>
      <c r="H267" s="17">
        <f>'3'!Q69</f>
        <v>0</v>
      </c>
      <c r="I267" s="17">
        <f>'3'!R69</f>
        <v>0</v>
      </c>
      <c r="J267" s="17" t="str">
        <f>'3'!V69</f>
        <v/>
      </c>
      <c r="K267" s="17">
        <f>IFERROR('3'!B69,row*0.000001)</f>
        <v>0</v>
      </c>
      <c r="L267" s="220" t="str">
        <f>IFERROR(DATE('3'!S69,'3'!T69,'3'!U69),"")</f>
        <v/>
      </c>
      <c r="M267" s="125" t="str">
        <f t="shared" si="9"/>
        <v/>
      </c>
    </row>
    <row r="268" spans="2:13" x14ac:dyDescent="0.2">
      <c r="B268" s="17" t="str">
        <f t="shared" si="8"/>
        <v/>
      </c>
      <c r="C268" s="17" t="str">
        <f>IF(B268="","",設定!$J$8)</f>
        <v/>
      </c>
      <c r="D268" s="17">
        <f>'3'!I70</f>
        <v>0</v>
      </c>
      <c r="E268" s="17" t="str">
        <f>'3'!D70</f>
        <v/>
      </c>
      <c r="F268" s="17" t="str">
        <f>'3'!F70</f>
        <v>　</v>
      </c>
      <c r="G268" s="17">
        <f>'3'!O70</f>
        <v>0</v>
      </c>
      <c r="H268" s="17">
        <f>'3'!Q70</f>
        <v>0</v>
      </c>
      <c r="I268" s="17">
        <f>'3'!R70</f>
        <v>0</v>
      </c>
      <c r="J268" s="17" t="str">
        <f>'3'!V70</f>
        <v/>
      </c>
      <c r="K268" s="17">
        <f>IFERROR('3'!B70,row*0.000001)</f>
        <v>0</v>
      </c>
      <c r="L268" s="220" t="str">
        <f>IFERROR(DATE('3'!S70,'3'!T70,'3'!U70),"")</f>
        <v/>
      </c>
      <c r="M268" s="125" t="str">
        <f t="shared" si="9"/>
        <v/>
      </c>
    </row>
    <row r="269" spans="2:13" x14ac:dyDescent="0.2">
      <c r="B269" s="17" t="str">
        <f t="shared" si="8"/>
        <v/>
      </c>
      <c r="C269" s="17" t="str">
        <f>IF(B269="","",設定!$J$8)</f>
        <v/>
      </c>
      <c r="D269" s="17">
        <f>'3'!I71</f>
        <v>0</v>
      </c>
      <c r="E269" s="17" t="str">
        <f>'3'!D71</f>
        <v/>
      </c>
      <c r="F269" s="17" t="str">
        <f>'3'!F71</f>
        <v>　</v>
      </c>
      <c r="G269" s="17">
        <f>'3'!O71</f>
        <v>0</v>
      </c>
      <c r="H269" s="17">
        <f>'3'!Q71</f>
        <v>0</v>
      </c>
      <c r="I269" s="17">
        <f>'3'!R71</f>
        <v>0</v>
      </c>
      <c r="J269" s="17" t="str">
        <f>'3'!V71</f>
        <v/>
      </c>
      <c r="K269" s="17">
        <f>IFERROR('3'!B71,row*0.000001)</f>
        <v>0</v>
      </c>
      <c r="L269" s="220" t="str">
        <f>IFERROR(DATE('3'!S71,'3'!T71,'3'!U71),"")</f>
        <v/>
      </c>
      <c r="M269" s="125" t="str">
        <f t="shared" si="9"/>
        <v/>
      </c>
    </row>
    <row r="270" spans="2:13" x14ac:dyDescent="0.2">
      <c r="B270" s="17" t="str">
        <f t="shared" si="8"/>
        <v/>
      </c>
      <c r="C270" s="17" t="str">
        <f>IF(B270="","",設定!$J$8)</f>
        <v/>
      </c>
      <c r="D270" s="17">
        <f>'3'!I72</f>
        <v>0</v>
      </c>
      <c r="E270" s="17" t="str">
        <f>'3'!D72</f>
        <v/>
      </c>
      <c r="F270" s="17" t="str">
        <f>'3'!F72</f>
        <v>　</v>
      </c>
      <c r="G270" s="17">
        <f>'3'!O72</f>
        <v>0</v>
      </c>
      <c r="H270" s="17">
        <f>'3'!Q72</f>
        <v>0</v>
      </c>
      <c r="I270" s="17">
        <f>'3'!R72</f>
        <v>0</v>
      </c>
      <c r="J270" s="17" t="str">
        <f>'3'!V72</f>
        <v/>
      </c>
      <c r="K270" s="17">
        <f>IFERROR('3'!B72,row*0.000001)</f>
        <v>0</v>
      </c>
      <c r="L270" s="220" t="str">
        <f>IFERROR(DATE('3'!S72,'3'!T72,'3'!U72),"")</f>
        <v/>
      </c>
      <c r="M270" s="125" t="str">
        <f t="shared" si="9"/>
        <v/>
      </c>
    </row>
    <row r="271" spans="2:13" x14ac:dyDescent="0.2">
      <c r="B271" s="17" t="str">
        <f t="shared" si="8"/>
        <v/>
      </c>
      <c r="C271" s="17" t="str">
        <f>IF(B271="","",設定!$J$8)</f>
        <v/>
      </c>
      <c r="D271" s="17">
        <f>'3'!I73</f>
        <v>0</v>
      </c>
      <c r="E271" s="17" t="str">
        <f>'3'!D73</f>
        <v/>
      </c>
      <c r="F271" s="17" t="str">
        <f>'3'!F73</f>
        <v>　</v>
      </c>
      <c r="G271" s="17">
        <f>'3'!O73</f>
        <v>0</v>
      </c>
      <c r="H271" s="17">
        <f>'3'!Q73</f>
        <v>0</v>
      </c>
      <c r="I271" s="17">
        <f>'3'!R73</f>
        <v>0</v>
      </c>
      <c r="J271" s="17" t="str">
        <f>'3'!V73</f>
        <v/>
      </c>
      <c r="K271" s="17">
        <f>IFERROR('3'!B73,row*0.000001)</f>
        <v>0</v>
      </c>
      <c r="L271" s="220" t="str">
        <f>IFERROR(DATE('3'!S73,'3'!T73,'3'!U73),"")</f>
        <v/>
      </c>
      <c r="M271" s="125" t="str">
        <f t="shared" si="9"/>
        <v/>
      </c>
    </row>
    <row r="272" spans="2:13" x14ac:dyDescent="0.2">
      <c r="B272" s="17" t="str">
        <f t="shared" si="8"/>
        <v/>
      </c>
      <c r="C272" s="17" t="str">
        <f>IF(B272="","",設定!$J$8)</f>
        <v/>
      </c>
      <c r="D272" s="17">
        <f>'3'!I74</f>
        <v>0</v>
      </c>
      <c r="E272" s="17" t="str">
        <f>'3'!D74</f>
        <v/>
      </c>
      <c r="F272" s="17" t="str">
        <f>'3'!F74</f>
        <v>　</v>
      </c>
      <c r="G272" s="17">
        <f>'3'!O74</f>
        <v>0</v>
      </c>
      <c r="H272" s="17">
        <f>'3'!Q74</f>
        <v>0</v>
      </c>
      <c r="I272" s="17">
        <f>'3'!R74</f>
        <v>0</v>
      </c>
      <c r="J272" s="17" t="str">
        <f>'3'!V74</f>
        <v/>
      </c>
      <c r="K272" s="17">
        <f>IFERROR('3'!B74,row*0.000001)</f>
        <v>0</v>
      </c>
      <c r="L272" s="220" t="str">
        <f>IFERROR(DATE('3'!S74,'3'!T74,'3'!U74),"")</f>
        <v/>
      </c>
      <c r="M272" s="125" t="str">
        <f t="shared" si="9"/>
        <v/>
      </c>
    </row>
    <row r="273" spans="2:13" x14ac:dyDescent="0.2">
      <c r="B273" s="17" t="str">
        <f t="shared" si="8"/>
        <v/>
      </c>
      <c r="C273" s="17" t="str">
        <f>IF(B273="","",設定!$J$8)</f>
        <v/>
      </c>
      <c r="D273" s="17">
        <f>'3'!I75</f>
        <v>0</v>
      </c>
      <c r="E273" s="17" t="str">
        <f>'3'!D75</f>
        <v/>
      </c>
      <c r="F273" s="17" t="str">
        <f>'3'!F75</f>
        <v>　</v>
      </c>
      <c r="G273" s="17">
        <f>'3'!O75</f>
        <v>0</v>
      </c>
      <c r="H273" s="17">
        <f>'3'!Q75</f>
        <v>0</v>
      </c>
      <c r="I273" s="17">
        <f>'3'!R75</f>
        <v>0</v>
      </c>
      <c r="J273" s="17" t="str">
        <f>'3'!V75</f>
        <v/>
      </c>
      <c r="K273" s="17">
        <f>IFERROR('3'!B75,row*0.000001)</f>
        <v>0</v>
      </c>
      <c r="L273" s="220" t="str">
        <f>IFERROR(DATE('3'!S75,'3'!T75,'3'!U75),"")</f>
        <v/>
      </c>
      <c r="M273" s="125" t="str">
        <f t="shared" si="9"/>
        <v/>
      </c>
    </row>
    <row r="274" spans="2:13" x14ac:dyDescent="0.2">
      <c r="B274" s="17" t="str">
        <f t="shared" si="8"/>
        <v/>
      </c>
      <c r="C274" s="17" t="str">
        <f>IF(B274="","",設定!$J$8)</f>
        <v/>
      </c>
      <c r="D274" s="17">
        <f>'3'!I76</f>
        <v>0</v>
      </c>
      <c r="E274" s="17" t="str">
        <f>'3'!D76</f>
        <v/>
      </c>
      <c r="F274" s="17" t="str">
        <f>'3'!F76</f>
        <v>　</v>
      </c>
      <c r="G274" s="17">
        <f>'3'!O76</f>
        <v>0</v>
      </c>
      <c r="H274" s="17">
        <f>'3'!Q76</f>
        <v>0</v>
      </c>
      <c r="I274" s="17">
        <f>'3'!R76</f>
        <v>0</v>
      </c>
      <c r="J274" s="17" t="str">
        <f>'3'!V76</f>
        <v/>
      </c>
      <c r="K274" s="17">
        <f>IFERROR('3'!B76,row*0.000001)</f>
        <v>0</v>
      </c>
      <c r="L274" s="220" t="str">
        <f>IFERROR(DATE('3'!S76,'3'!T76,'3'!U76),"")</f>
        <v/>
      </c>
      <c r="M274" s="125" t="str">
        <f t="shared" si="9"/>
        <v/>
      </c>
    </row>
    <row r="275" spans="2:13" x14ac:dyDescent="0.2">
      <c r="B275" s="17" t="str">
        <f t="shared" si="8"/>
        <v/>
      </c>
      <c r="C275" s="17" t="str">
        <f>IF(B275="","",設定!$J$8)</f>
        <v/>
      </c>
      <c r="D275" s="17">
        <f>'3'!I77</f>
        <v>0</v>
      </c>
      <c r="E275" s="17" t="str">
        <f>'3'!D77</f>
        <v/>
      </c>
      <c r="F275" s="17" t="str">
        <f>'3'!F77</f>
        <v>　</v>
      </c>
      <c r="G275" s="17">
        <f>'3'!O77</f>
        <v>0</v>
      </c>
      <c r="H275" s="17">
        <f>'3'!Q77</f>
        <v>0</v>
      </c>
      <c r="I275" s="17">
        <f>'3'!R77</f>
        <v>0</v>
      </c>
      <c r="J275" s="17" t="str">
        <f>'3'!V77</f>
        <v/>
      </c>
      <c r="K275" s="17">
        <f>IFERROR('3'!B77,row*0.000001)</f>
        <v>0</v>
      </c>
      <c r="L275" s="220" t="str">
        <f>IFERROR(DATE('3'!S77,'3'!T77,'3'!U77),"")</f>
        <v/>
      </c>
      <c r="M275" s="125" t="str">
        <f t="shared" si="9"/>
        <v/>
      </c>
    </row>
    <row r="276" spans="2:13" x14ac:dyDescent="0.2">
      <c r="B276" s="17" t="str">
        <f t="shared" si="8"/>
        <v/>
      </c>
      <c r="C276" s="17" t="str">
        <f>IF(B276="","",設定!$J$8)</f>
        <v/>
      </c>
      <c r="D276" s="17">
        <f>'3'!I78</f>
        <v>0</v>
      </c>
      <c r="E276" s="17" t="str">
        <f>'3'!D78</f>
        <v/>
      </c>
      <c r="F276" s="17" t="str">
        <f>'3'!F78</f>
        <v>　</v>
      </c>
      <c r="G276" s="17">
        <f>'3'!O78</f>
        <v>0</v>
      </c>
      <c r="H276" s="17">
        <f>'3'!Q78</f>
        <v>0</v>
      </c>
      <c r="I276" s="17">
        <f>'3'!R78</f>
        <v>0</v>
      </c>
      <c r="J276" s="17" t="str">
        <f>'3'!V78</f>
        <v/>
      </c>
      <c r="K276" s="17">
        <f>IFERROR('3'!B78,row*0.000001)</f>
        <v>0</v>
      </c>
      <c r="L276" s="220" t="str">
        <f>IFERROR(DATE('3'!S78,'3'!T78,'3'!U78),"")</f>
        <v/>
      </c>
      <c r="M276" s="125" t="str">
        <f t="shared" si="9"/>
        <v/>
      </c>
    </row>
    <row r="277" spans="2:13" x14ac:dyDescent="0.2">
      <c r="B277" s="17" t="str">
        <f t="shared" si="8"/>
        <v/>
      </c>
      <c r="C277" s="17" t="str">
        <f>IF(B277="","",設定!$J$8)</f>
        <v/>
      </c>
      <c r="D277" s="17">
        <f>'3'!I79</f>
        <v>0</v>
      </c>
      <c r="E277" s="17" t="str">
        <f>'3'!D79</f>
        <v/>
      </c>
      <c r="F277" s="17" t="str">
        <f>'3'!F79</f>
        <v>　</v>
      </c>
      <c r="G277" s="17">
        <f>'3'!O79</f>
        <v>0</v>
      </c>
      <c r="H277" s="17">
        <f>'3'!Q79</f>
        <v>0</v>
      </c>
      <c r="I277" s="17">
        <f>'3'!R79</f>
        <v>0</v>
      </c>
      <c r="J277" s="17" t="str">
        <f>'3'!V79</f>
        <v/>
      </c>
      <c r="K277" s="17">
        <f>IFERROR('3'!B79,row*0.000001)</f>
        <v>0</v>
      </c>
      <c r="L277" s="220" t="str">
        <f>IFERROR(DATE('3'!S79,'3'!T79,'3'!U79),"")</f>
        <v/>
      </c>
      <c r="M277" s="125" t="str">
        <f t="shared" si="9"/>
        <v/>
      </c>
    </row>
    <row r="278" spans="2:13" x14ac:dyDescent="0.2">
      <c r="B278" s="17" t="str">
        <f t="shared" si="8"/>
        <v/>
      </c>
      <c r="C278" s="17" t="str">
        <f>IF(B278="","",設定!$J$8)</f>
        <v/>
      </c>
      <c r="D278" s="17">
        <f>'3'!I80</f>
        <v>0</v>
      </c>
      <c r="E278" s="17" t="str">
        <f>'3'!D80</f>
        <v/>
      </c>
      <c r="F278" s="17" t="str">
        <f>'3'!F80</f>
        <v>　</v>
      </c>
      <c r="G278" s="17">
        <f>'3'!O80</f>
        <v>0</v>
      </c>
      <c r="H278" s="17">
        <f>'3'!Q80</f>
        <v>0</v>
      </c>
      <c r="I278" s="17">
        <f>'3'!R80</f>
        <v>0</v>
      </c>
      <c r="J278" s="17" t="str">
        <f>'3'!V80</f>
        <v/>
      </c>
      <c r="K278" s="17">
        <f>IFERROR('3'!B80,row*0.000001)</f>
        <v>0</v>
      </c>
      <c r="L278" s="220" t="str">
        <f>IFERROR(DATE('3'!S80,'3'!T80,'3'!U80),"")</f>
        <v/>
      </c>
      <c r="M278" s="125" t="str">
        <f t="shared" si="9"/>
        <v/>
      </c>
    </row>
    <row r="279" spans="2:13" x14ac:dyDescent="0.2">
      <c r="B279" s="17" t="str">
        <f t="shared" si="8"/>
        <v/>
      </c>
      <c r="C279" s="17" t="str">
        <f>IF(B279="","",設定!$J$8)</f>
        <v/>
      </c>
      <c r="D279" s="17">
        <f>'3'!I81</f>
        <v>0</v>
      </c>
      <c r="E279" s="17" t="str">
        <f>'3'!D81</f>
        <v/>
      </c>
      <c r="F279" s="17" t="str">
        <f>'3'!F81</f>
        <v>　</v>
      </c>
      <c r="G279" s="17">
        <f>'3'!O81</f>
        <v>0</v>
      </c>
      <c r="H279" s="17">
        <f>'3'!Q81</f>
        <v>0</v>
      </c>
      <c r="I279" s="17">
        <f>'3'!R81</f>
        <v>0</v>
      </c>
      <c r="J279" s="17" t="str">
        <f>'3'!V81</f>
        <v/>
      </c>
      <c r="K279" s="17">
        <f>IFERROR('3'!B81,row*0.000001)</f>
        <v>0</v>
      </c>
      <c r="L279" s="220" t="str">
        <f>IFERROR(DATE('3'!S81,'3'!T81,'3'!U81),"")</f>
        <v/>
      </c>
      <c r="M279" s="125" t="str">
        <f t="shared" si="9"/>
        <v/>
      </c>
    </row>
    <row r="280" spans="2:13" x14ac:dyDescent="0.2">
      <c r="B280" s="17" t="str">
        <f t="shared" si="8"/>
        <v/>
      </c>
      <c r="C280" s="17" t="str">
        <f>IF(B280="","",設定!$J$8)</f>
        <v/>
      </c>
      <c r="D280" s="17">
        <f>'3'!I82</f>
        <v>0</v>
      </c>
      <c r="E280" s="17" t="str">
        <f>'3'!D82</f>
        <v/>
      </c>
      <c r="F280" s="17" t="str">
        <f>'3'!F82</f>
        <v>　</v>
      </c>
      <c r="G280" s="17">
        <f>'3'!O82</f>
        <v>0</v>
      </c>
      <c r="H280" s="17">
        <f>'3'!Q82</f>
        <v>0</v>
      </c>
      <c r="I280" s="17">
        <f>'3'!R82</f>
        <v>0</v>
      </c>
      <c r="J280" s="17" t="str">
        <f>'3'!V82</f>
        <v/>
      </c>
      <c r="K280" s="17">
        <f>IFERROR('3'!B82,row*0.000001)</f>
        <v>0</v>
      </c>
      <c r="L280" s="220" t="str">
        <f>IFERROR(DATE('3'!S82,'3'!T82,'3'!U82),"")</f>
        <v/>
      </c>
      <c r="M280" s="125" t="str">
        <f t="shared" si="9"/>
        <v/>
      </c>
    </row>
    <row r="281" spans="2:13" x14ac:dyDescent="0.2">
      <c r="B281" s="17" t="str">
        <f t="shared" si="8"/>
        <v/>
      </c>
      <c r="C281" s="17" t="str">
        <f>IF(B281="","",設定!$J$8)</f>
        <v/>
      </c>
      <c r="D281" s="17">
        <f>'3'!I83</f>
        <v>0</v>
      </c>
      <c r="E281" s="17" t="str">
        <f>'3'!D83</f>
        <v/>
      </c>
      <c r="F281" s="17" t="str">
        <f>'3'!F83</f>
        <v>　</v>
      </c>
      <c r="G281" s="17">
        <f>'3'!O83</f>
        <v>0</v>
      </c>
      <c r="H281" s="17">
        <f>'3'!Q83</f>
        <v>0</v>
      </c>
      <c r="I281" s="17">
        <f>'3'!R83</f>
        <v>0</v>
      </c>
      <c r="J281" s="17" t="str">
        <f>'3'!V83</f>
        <v/>
      </c>
      <c r="K281" s="17">
        <f>IFERROR('3'!B83,row*0.000001)</f>
        <v>0</v>
      </c>
      <c r="L281" s="220" t="str">
        <f>IFERROR(DATE('3'!S83,'3'!T83,'3'!U83),"")</f>
        <v/>
      </c>
      <c r="M281" s="125" t="str">
        <f t="shared" si="9"/>
        <v/>
      </c>
    </row>
    <row r="282" spans="2:13" x14ac:dyDescent="0.2">
      <c r="B282" s="17" t="str">
        <f t="shared" si="8"/>
        <v/>
      </c>
      <c r="C282" s="17" t="str">
        <f>IF(B282="","",設定!$J$8)</f>
        <v/>
      </c>
      <c r="D282" s="17">
        <f>'3'!I84</f>
        <v>0</v>
      </c>
      <c r="E282" s="17" t="str">
        <f>'3'!D84</f>
        <v/>
      </c>
      <c r="F282" s="17" t="str">
        <f>'3'!F84</f>
        <v>　</v>
      </c>
      <c r="G282" s="17">
        <f>'3'!O84</f>
        <v>0</v>
      </c>
      <c r="H282" s="17">
        <f>'3'!Q84</f>
        <v>0</v>
      </c>
      <c r="I282" s="17">
        <f>'3'!R84</f>
        <v>0</v>
      </c>
      <c r="J282" s="17" t="str">
        <f>'3'!V84</f>
        <v/>
      </c>
      <c r="K282" s="17">
        <f>IFERROR('3'!B84,row*0.000001)</f>
        <v>0</v>
      </c>
      <c r="L282" s="220" t="str">
        <f>IFERROR(DATE('3'!S84,'3'!T84,'3'!U84),"")</f>
        <v/>
      </c>
      <c r="M282" s="125" t="str">
        <f t="shared" si="9"/>
        <v/>
      </c>
    </row>
    <row r="283" spans="2:13" x14ac:dyDescent="0.2">
      <c r="B283" s="17" t="str">
        <f t="shared" si="8"/>
        <v/>
      </c>
      <c r="C283" s="17" t="str">
        <f>IF(B283="","",設定!$J$8)</f>
        <v/>
      </c>
      <c r="D283" s="17">
        <f>'3'!I85</f>
        <v>0</v>
      </c>
      <c r="E283" s="17" t="str">
        <f>'3'!D85</f>
        <v/>
      </c>
      <c r="F283" s="17" t="str">
        <f>'3'!F85</f>
        <v>　</v>
      </c>
      <c r="G283" s="17">
        <f>'3'!O85</f>
        <v>0</v>
      </c>
      <c r="H283" s="17">
        <f>'3'!Q85</f>
        <v>0</v>
      </c>
      <c r="I283" s="17">
        <f>'3'!R85</f>
        <v>0</v>
      </c>
      <c r="J283" s="17" t="str">
        <f>'3'!V85</f>
        <v/>
      </c>
      <c r="K283" s="17">
        <f>IFERROR('3'!B85,row*0.000001)</f>
        <v>0</v>
      </c>
      <c r="L283" s="220" t="str">
        <f>IFERROR(DATE('3'!S85,'3'!T85,'3'!U85),"")</f>
        <v/>
      </c>
      <c r="M283" s="125" t="str">
        <f t="shared" si="9"/>
        <v/>
      </c>
    </row>
    <row r="284" spans="2:13" x14ac:dyDescent="0.2">
      <c r="B284" s="17" t="str">
        <f t="shared" si="8"/>
        <v/>
      </c>
      <c r="C284" s="17" t="str">
        <f>IF(B284="","",設定!$J$8)</f>
        <v/>
      </c>
      <c r="D284" s="17">
        <f>'3'!I86</f>
        <v>0</v>
      </c>
      <c r="E284" s="17" t="str">
        <f>'3'!D86</f>
        <v/>
      </c>
      <c r="F284" s="17" t="str">
        <f>'3'!F86</f>
        <v>　</v>
      </c>
      <c r="G284" s="17">
        <f>'3'!O86</f>
        <v>0</v>
      </c>
      <c r="H284" s="17">
        <f>'3'!Q86</f>
        <v>0</v>
      </c>
      <c r="I284" s="17">
        <f>'3'!R86</f>
        <v>0</v>
      </c>
      <c r="J284" s="17" t="str">
        <f>'3'!V86</f>
        <v/>
      </c>
      <c r="K284" s="17">
        <f>IFERROR('3'!B86,row*0.000001)</f>
        <v>0</v>
      </c>
      <c r="L284" s="220" t="str">
        <f>IFERROR(DATE('3'!S86,'3'!T86,'3'!U86),"")</f>
        <v/>
      </c>
      <c r="M284" s="125" t="str">
        <f t="shared" si="9"/>
        <v/>
      </c>
    </row>
    <row r="285" spans="2:13" x14ac:dyDescent="0.2">
      <c r="B285" s="17" t="str">
        <f t="shared" si="8"/>
        <v/>
      </c>
      <c r="C285" s="17" t="str">
        <f>IF(B285="","",設定!$J$8)</f>
        <v/>
      </c>
      <c r="D285" s="17">
        <f>'3'!I87</f>
        <v>0</v>
      </c>
      <c r="E285" s="17" t="str">
        <f>'3'!D87</f>
        <v/>
      </c>
      <c r="F285" s="17" t="str">
        <f>'3'!F87</f>
        <v>　</v>
      </c>
      <c r="G285" s="17">
        <f>'3'!O87</f>
        <v>0</v>
      </c>
      <c r="H285" s="17">
        <f>'3'!Q87</f>
        <v>0</v>
      </c>
      <c r="I285" s="17">
        <f>'3'!R87</f>
        <v>0</v>
      </c>
      <c r="J285" s="17" t="str">
        <f>'3'!V87</f>
        <v/>
      </c>
      <c r="K285" s="17">
        <f>IFERROR('3'!B87,row*0.000001)</f>
        <v>0</v>
      </c>
      <c r="L285" s="220" t="str">
        <f>IFERROR(DATE('3'!S87,'3'!T87,'3'!U87),"")</f>
        <v/>
      </c>
      <c r="M285" s="125" t="str">
        <f t="shared" si="9"/>
        <v/>
      </c>
    </row>
    <row r="286" spans="2:13" x14ac:dyDescent="0.2">
      <c r="B286" s="17" t="str">
        <f t="shared" si="8"/>
        <v/>
      </c>
      <c r="C286" s="17" t="str">
        <f>IF(B286="","",設定!$J$8)</f>
        <v/>
      </c>
      <c r="D286" s="17">
        <f>'3'!I88</f>
        <v>0</v>
      </c>
      <c r="E286" s="17" t="str">
        <f>'3'!D88</f>
        <v/>
      </c>
      <c r="F286" s="17" t="str">
        <f>'3'!F88</f>
        <v>　</v>
      </c>
      <c r="G286" s="17">
        <f>'3'!O88</f>
        <v>0</v>
      </c>
      <c r="H286" s="17">
        <f>'3'!Q88</f>
        <v>0</v>
      </c>
      <c r="I286" s="17">
        <f>'3'!R88</f>
        <v>0</v>
      </c>
      <c r="J286" s="17" t="str">
        <f>'3'!V88</f>
        <v/>
      </c>
      <c r="K286" s="17">
        <f>IFERROR('3'!B88,row*0.000001)</f>
        <v>0</v>
      </c>
      <c r="L286" s="220" t="str">
        <f>IFERROR(DATE('3'!S88,'3'!T88,'3'!U88),"")</f>
        <v/>
      </c>
      <c r="M286" s="125" t="str">
        <f t="shared" si="9"/>
        <v/>
      </c>
    </row>
    <row r="287" spans="2:13" x14ac:dyDescent="0.2">
      <c r="B287" s="17" t="str">
        <f t="shared" si="8"/>
        <v/>
      </c>
      <c r="C287" s="17" t="str">
        <f>IF(B287="","",設定!$J$8)</f>
        <v/>
      </c>
      <c r="D287" s="17">
        <f>'3'!I89</f>
        <v>0</v>
      </c>
      <c r="E287" s="17" t="str">
        <f>'3'!D89</f>
        <v/>
      </c>
      <c r="F287" s="17" t="str">
        <f>'3'!F89</f>
        <v>　</v>
      </c>
      <c r="G287" s="17">
        <f>'3'!O89</f>
        <v>0</v>
      </c>
      <c r="H287" s="17">
        <f>'3'!Q89</f>
        <v>0</v>
      </c>
      <c r="I287" s="17">
        <f>'3'!R89</f>
        <v>0</v>
      </c>
      <c r="J287" s="17" t="str">
        <f>'3'!V89</f>
        <v/>
      </c>
      <c r="K287" s="17">
        <f>IFERROR('3'!B89,row*0.000001)</f>
        <v>0</v>
      </c>
      <c r="L287" s="220" t="str">
        <f>IFERROR(DATE('3'!S89,'3'!T89,'3'!U89),"")</f>
        <v/>
      </c>
      <c r="M287" s="125" t="str">
        <f t="shared" si="9"/>
        <v/>
      </c>
    </row>
    <row r="288" spans="2:13" x14ac:dyDescent="0.2">
      <c r="B288" s="17" t="str">
        <f t="shared" si="8"/>
        <v/>
      </c>
      <c r="C288" s="17" t="str">
        <f>IF(B288="","",設定!$J$8)</f>
        <v/>
      </c>
      <c r="D288" s="17">
        <f>'3'!I90</f>
        <v>0</v>
      </c>
      <c r="E288" s="17" t="str">
        <f>'3'!D90</f>
        <v/>
      </c>
      <c r="F288" s="17" t="str">
        <f>'3'!F90</f>
        <v>　</v>
      </c>
      <c r="G288" s="17">
        <f>'3'!O90</f>
        <v>0</v>
      </c>
      <c r="H288" s="17">
        <f>'3'!Q90</f>
        <v>0</v>
      </c>
      <c r="I288" s="17">
        <f>'3'!R90</f>
        <v>0</v>
      </c>
      <c r="J288" s="17" t="str">
        <f>'3'!V90</f>
        <v/>
      </c>
      <c r="K288" s="17">
        <f>IFERROR('3'!B90,row*0.000001)</f>
        <v>0</v>
      </c>
      <c r="L288" s="220" t="str">
        <f>IFERROR(DATE('3'!S90,'3'!T90,'3'!U90),"")</f>
        <v/>
      </c>
      <c r="M288" s="125" t="str">
        <f t="shared" si="9"/>
        <v/>
      </c>
    </row>
    <row r="289" spans="2:13" x14ac:dyDescent="0.2">
      <c r="B289" s="17" t="str">
        <f t="shared" si="8"/>
        <v/>
      </c>
      <c r="C289" s="17" t="str">
        <f>IF(B289="","",設定!$J$8)</f>
        <v/>
      </c>
      <c r="D289" s="17">
        <f>'3'!I91</f>
        <v>0</v>
      </c>
      <c r="E289" s="17" t="str">
        <f>'3'!D91</f>
        <v/>
      </c>
      <c r="F289" s="17" t="str">
        <f>'3'!F91</f>
        <v>　</v>
      </c>
      <c r="G289" s="17">
        <f>'3'!O91</f>
        <v>0</v>
      </c>
      <c r="H289" s="17">
        <f>'3'!Q91</f>
        <v>0</v>
      </c>
      <c r="I289" s="17">
        <f>'3'!R91</f>
        <v>0</v>
      </c>
      <c r="J289" s="17" t="str">
        <f>'3'!V91</f>
        <v/>
      </c>
      <c r="K289" s="17">
        <f>IFERROR('3'!B91,row*0.000001)</f>
        <v>0</v>
      </c>
      <c r="L289" s="220" t="str">
        <f>IFERROR(DATE('3'!S91,'3'!T91,'3'!U91),"")</f>
        <v/>
      </c>
      <c r="M289" s="125" t="str">
        <f t="shared" si="9"/>
        <v/>
      </c>
    </row>
    <row r="290" spans="2:13" x14ac:dyDescent="0.2">
      <c r="B290" s="17" t="str">
        <f t="shared" si="8"/>
        <v/>
      </c>
      <c r="C290" s="17" t="str">
        <f>IF(B290="","",設定!$J$8)</f>
        <v/>
      </c>
      <c r="D290" s="17">
        <f>'3'!I92</f>
        <v>0</v>
      </c>
      <c r="E290" s="17" t="str">
        <f>'3'!D92</f>
        <v/>
      </c>
      <c r="F290" s="17" t="str">
        <f>'3'!F92</f>
        <v>　</v>
      </c>
      <c r="G290" s="17">
        <f>'3'!O92</f>
        <v>0</v>
      </c>
      <c r="H290" s="17">
        <f>'3'!Q92</f>
        <v>0</v>
      </c>
      <c r="I290" s="17">
        <f>'3'!R92</f>
        <v>0</v>
      </c>
      <c r="J290" s="17" t="str">
        <f>'3'!V92</f>
        <v/>
      </c>
      <c r="K290" s="17">
        <f>IFERROR('3'!B92,row*0.000001)</f>
        <v>0</v>
      </c>
      <c r="L290" s="220" t="str">
        <f>IFERROR(DATE('3'!S92,'3'!T92,'3'!U92),"")</f>
        <v/>
      </c>
      <c r="M290" s="125" t="str">
        <f t="shared" si="9"/>
        <v/>
      </c>
    </row>
    <row r="291" spans="2:13" x14ac:dyDescent="0.2">
      <c r="B291" s="17" t="str">
        <f t="shared" si="8"/>
        <v/>
      </c>
      <c r="C291" s="17" t="str">
        <f>IF(B291="","",設定!$J$8)</f>
        <v/>
      </c>
      <c r="D291" s="17">
        <f>'3'!I93</f>
        <v>0</v>
      </c>
      <c r="E291" s="17" t="str">
        <f>'3'!D93</f>
        <v/>
      </c>
      <c r="F291" s="17" t="str">
        <f>'3'!F93</f>
        <v>　</v>
      </c>
      <c r="G291" s="17">
        <f>'3'!O93</f>
        <v>0</v>
      </c>
      <c r="H291" s="17">
        <f>'3'!Q93</f>
        <v>0</v>
      </c>
      <c r="I291" s="17">
        <f>'3'!R93</f>
        <v>0</v>
      </c>
      <c r="J291" s="17" t="str">
        <f>'3'!V93</f>
        <v/>
      </c>
      <c r="K291" s="17">
        <f>IFERROR('3'!B93,row*0.000001)</f>
        <v>0</v>
      </c>
      <c r="L291" s="220" t="str">
        <f>IFERROR(DATE('3'!S93,'3'!T93,'3'!U93),"")</f>
        <v/>
      </c>
      <c r="M291" s="125" t="str">
        <f t="shared" si="9"/>
        <v/>
      </c>
    </row>
    <row r="292" spans="2:13" x14ac:dyDescent="0.2">
      <c r="B292" s="17" t="str">
        <f t="shared" si="8"/>
        <v/>
      </c>
      <c r="C292" s="17" t="str">
        <f>IF(B292="","",設定!$J$8)</f>
        <v/>
      </c>
      <c r="D292" s="17">
        <f>'3'!I94</f>
        <v>0</v>
      </c>
      <c r="E292" s="17" t="str">
        <f>'3'!D94</f>
        <v/>
      </c>
      <c r="F292" s="17" t="str">
        <f>'3'!F94</f>
        <v>　</v>
      </c>
      <c r="G292" s="17">
        <f>'3'!O94</f>
        <v>0</v>
      </c>
      <c r="H292" s="17">
        <f>'3'!Q94</f>
        <v>0</v>
      </c>
      <c r="I292" s="17">
        <f>'3'!R94</f>
        <v>0</v>
      </c>
      <c r="J292" s="17" t="str">
        <f>'3'!V94</f>
        <v/>
      </c>
      <c r="K292" s="17">
        <f>IFERROR('3'!B94,row*0.000001)</f>
        <v>0</v>
      </c>
      <c r="L292" s="220" t="str">
        <f>IFERROR(DATE('3'!S94,'3'!T94,'3'!U94),"")</f>
        <v/>
      </c>
      <c r="M292" s="125" t="str">
        <f t="shared" si="9"/>
        <v/>
      </c>
    </row>
    <row r="293" spans="2:13" x14ac:dyDescent="0.2">
      <c r="B293" s="17" t="str">
        <f t="shared" si="8"/>
        <v/>
      </c>
      <c r="C293" s="17" t="str">
        <f>IF(B293="","",設定!$J$8)</f>
        <v/>
      </c>
      <c r="D293" s="17">
        <f>'3'!I95</f>
        <v>0</v>
      </c>
      <c r="E293" s="17" t="str">
        <f>'3'!D95</f>
        <v/>
      </c>
      <c r="F293" s="17" t="str">
        <f>'3'!F95</f>
        <v>　</v>
      </c>
      <c r="G293" s="17">
        <f>'3'!O95</f>
        <v>0</v>
      </c>
      <c r="H293" s="17">
        <f>'3'!Q95</f>
        <v>0</v>
      </c>
      <c r="I293" s="17">
        <f>'3'!R95</f>
        <v>0</v>
      </c>
      <c r="J293" s="17" t="str">
        <f>'3'!V95</f>
        <v/>
      </c>
      <c r="K293" s="17">
        <f>IFERROR('3'!B95,row*0.000001)</f>
        <v>0</v>
      </c>
      <c r="L293" s="220" t="str">
        <f>IFERROR(DATE('3'!S95,'3'!T95,'3'!U95),"")</f>
        <v/>
      </c>
      <c r="M293" s="125" t="str">
        <f t="shared" si="9"/>
        <v/>
      </c>
    </row>
    <row r="294" spans="2:13" x14ac:dyDescent="0.2">
      <c r="B294" s="17" t="str">
        <f t="shared" si="8"/>
        <v/>
      </c>
      <c r="C294" s="17" t="str">
        <f>IF(B294="","",設定!$J$8)</f>
        <v/>
      </c>
      <c r="D294" s="17">
        <f>'3'!I96</f>
        <v>0</v>
      </c>
      <c r="E294" s="17" t="str">
        <f>'3'!D96</f>
        <v/>
      </c>
      <c r="F294" s="17" t="str">
        <f>'3'!F96</f>
        <v>　</v>
      </c>
      <c r="G294" s="17">
        <f>'3'!O96</f>
        <v>0</v>
      </c>
      <c r="H294" s="17">
        <f>'3'!Q96</f>
        <v>0</v>
      </c>
      <c r="I294" s="17">
        <f>'3'!R96</f>
        <v>0</v>
      </c>
      <c r="J294" s="17" t="str">
        <f>'3'!V96</f>
        <v/>
      </c>
      <c r="K294" s="17">
        <f>IFERROR('3'!B96,row*0.000001)</f>
        <v>0</v>
      </c>
      <c r="L294" s="220" t="str">
        <f>IFERROR(DATE('3'!S96,'3'!T96,'3'!U96),"")</f>
        <v/>
      </c>
      <c r="M294" s="125" t="str">
        <f t="shared" si="9"/>
        <v/>
      </c>
    </row>
    <row r="295" spans="2:13" x14ac:dyDescent="0.2">
      <c r="B295" s="17" t="str">
        <f t="shared" si="8"/>
        <v/>
      </c>
      <c r="C295" s="17" t="str">
        <f>IF(B295="","",設定!$J$8)</f>
        <v/>
      </c>
      <c r="D295" s="17">
        <f>'3'!I97</f>
        <v>0</v>
      </c>
      <c r="E295" s="17" t="str">
        <f>'3'!D97</f>
        <v/>
      </c>
      <c r="F295" s="17" t="str">
        <f>'3'!F97</f>
        <v>　</v>
      </c>
      <c r="G295" s="17">
        <f>'3'!O97</f>
        <v>0</v>
      </c>
      <c r="H295" s="17">
        <f>'3'!Q97</f>
        <v>0</v>
      </c>
      <c r="I295" s="17">
        <f>'3'!R97</f>
        <v>0</v>
      </c>
      <c r="J295" s="17" t="str">
        <f>'3'!V97</f>
        <v/>
      </c>
      <c r="K295" s="17">
        <f>IFERROR('3'!B97,row*0.000001)</f>
        <v>0</v>
      </c>
      <c r="L295" s="220" t="str">
        <f>IFERROR(DATE('3'!S97,'3'!T97,'3'!U97),"")</f>
        <v/>
      </c>
      <c r="M295" s="125" t="str">
        <f t="shared" si="9"/>
        <v/>
      </c>
    </row>
    <row r="296" spans="2:13" x14ac:dyDescent="0.2">
      <c r="B296" s="17" t="str">
        <f t="shared" si="8"/>
        <v/>
      </c>
      <c r="C296" s="17" t="str">
        <f>IF(B296="","",設定!$J$8)</f>
        <v/>
      </c>
      <c r="D296" s="17">
        <f>'3'!I98</f>
        <v>0</v>
      </c>
      <c r="E296" s="17" t="str">
        <f>'3'!D98</f>
        <v/>
      </c>
      <c r="F296" s="17" t="str">
        <f>'3'!F98</f>
        <v>　</v>
      </c>
      <c r="G296" s="17">
        <f>'3'!O98</f>
        <v>0</v>
      </c>
      <c r="H296" s="17">
        <f>'3'!Q98</f>
        <v>0</v>
      </c>
      <c r="I296" s="17">
        <f>'3'!R98</f>
        <v>0</v>
      </c>
      <c r="J296" s="17" t="str">
        <f>'3'!V98</f>
        <v/>
      </c>
      <c r="K296" s="17">
        <f>IFERROR('3'!B98,row*0.000001)</f>
        <v>0</v>
      </c>
      <c r="L296" s="220" t="str">
        <f>IFERROR(DATE('3'!S98,'3'!T98,'3'!U98),"")</f>
        <v/>
      </c>
      <c r="M296" s="125" t="str">
        <f t="shared" si="9"/>
        <v/>
      </c>
    </row>
    <row r="297" spans="2:13" x14ac:dyDescent="0.2">
      <c r="B297" s="17" t="str">
        <f t="shared" si="8"/>
        <v/>
      </c>
      <c r="C297" s="17" t="str">
        <f>IF(B297="","",設定!$J$8)</f>
        <v/>
      </c>
      <c r="D297" s="17">
        <f>'3'!I99</f>
        <v>0</v>
      </c>
      <c r="E297" s="17" t="str">
        <f>'3'!D99</f>
        <v/>
      </c>
      <c r="F297" s="17" t="str">
        <f>'3'!F99</f>
        <v>　</v>
      </c>
      <c r="G297" s="17">
        <f>'3'!O99</f>
        <v>0</v>
      </c>
      <c r="H297" s="17">
        <f>'3'!Q99</f>
        <v>0</v>
      </c>
      <c r="I297" s="17">
        <f>'3'!R99</f>
        <v>0</v>
      </c>
      <c r="J297" s="17" t="str">
        <f>'3'!V99</f>
        <v/>
      </c>
      <c r="K297" s="17">
        <f>IFERROR('3'!B99,row*0.000001)</f>
        <v>0</v>
      </c>
      <c r="L297" s="220" t="str">
        <f>IFERROR(DATE('3'!S99,'3'!T99,'3'!U99),"")</f>
        <v/>
      </c>
      <c r="M297" s="125" t="str">
        <f t="shared" si="9"/>
        <v/>
      </c>
    </row>
    <row r="298" spans="2:13" x14ac:dyDescent="0.2">
      <c r="B298" s="17" t="str">
        <f t="shared" si="8"/>
        <v/>
      </c>
      <c r="C298" s="17" t="str">
        <f>IF(B298="","",設定!$J$8)</f>
        <v/>
      </c>
      <c r="D298" s="17">
        <f>'3'!I100</f>
        <v>0</v>
      </c>
      <c r="E298" s="17" t="str">
        <f>'3'!D100</f>
        <v/>
      </c>
      <c r="F298" s="17" t="str">
        <f>'3'!F100</f>
        <v>　</v>
      </c>
      <c r="G298" s="17">
        <f>'3'!O100</f>
        <v>0</v>
      </c>
      <c r="H298" s="17">
        <f>'3'!Q100</f>
        <v>0</v>
      </c>
      <c r="I298" s="17">
        <f>'3'!R100</f>
        <v>0</v>
      </c>
      <c r="J298" s="17" t="str">
        <f>'3'!V100</f>
        <v/>
      </c>
      <c r="K298" s="17">
        <f>IFERROR('3'!B100,row*0.000001)</f>
        <v>0</v>
      </c>
      <c r="L298" s="220" t="str">
        <f>IFERROR(DATE('3'!S100,'3'!T100,'3'!U100),"")</f>
        <v/>
      </c>
      <c r="M298" s="125" t="str">
        <f t="shared" si="9"/>
        <v/>
      </c>
    </row>
    <row r="299" spans="2:13" x14ac:dyDescent="0.2">
      <c r="B299" s="17" t="str">
        <f t="shared" si="8"/>
        <v/>
      </c>
      <c r="C299" s="17" t="str">
        <f>IF(B299="","",設定!$J$8)</f>
        <v/>
      </c>
      <c r="D299" s="17">
        <f>'3'!I101</f>
        <v>0</v>
      </c>
      <c r="E299" s="17" t="str">
        <f>'3'!D101</f>
        <v/>
      </c>
      <c r="F299" s="17" t="str">
        <f>'3'!F101</f>
        <v>　</v>
      </c>
      <c r="G299" s="17">
        <f>'3'!O101</f>
        <v>0</v>
      </c>
      <c r="H299" s="17">
        <f>'3'!Q101</f>
        <v>0</v>
      </c>
      <c r="I299" s="17">
        <f>'3'!R101</f>
        <v>0</v>
      </c>
      <c r="J299" s="17" t="str">
        <f>'3'!V101</f>
        <v/>
      </c>
      <c r="K299" s="17">
        <f>IFERROR('3'!B101,row*0.000001)</f>
        <v>0</v>
      </c>
      <c r="L299" s="220" t="str">
        <f>IFERROR(DATE('3'!S101,'3'!T101,'3'!U101),"")</f>
        <v/>
      </c>
      <c r="M299" s="125" t="str">
        <f t="shared" si="9"/>
        <v/>
      </c>
    </row>
    <row r="300" spans="2:13" x14ac:dyDescent="0.2">
      <c r="B300" s="17" t="str">
        <f t="shared" si="8"/>
        <v/>
      </c>
      <c r="C300" s="17" t="str">
        <f>IF(B300="","",設定!$J$8)</f>
        <v/>
      </c>
      <c r="D300" s="17">
        <f>'3'!I102</f>
        <v>0</v>
      </c>
      <c r="E300" s="17" t="str">
        <f>'3'!D102</f>
        <v/>
      </c>
      <c r="F300" s="17" t="str">
        <f>'3'!F102</f>
        <v>　</v>
      </c>
      <c r="G300" s="17">
        <f>'3'!O102</f>
        <v>0</v>
      </c>
      <c r="H300" s="17">
        <f>'3'!Q102</f>
        <v>0</v>
      </c>
      <c r="I300" s="17">
        <f>'3'!R102</f>
        <v>0</v>
      </c>
      <c r="J300" s="17" t="str">
        <f>'3'!V102</f>
        <v/>
      </c>
      <c r="K300" s="17">
        <f>IFERROR('3'!B102,row*0.000001)</f>
        <v>0</v>
      </c>
      <c r="L300" s="220" t="str">
        <f>IFERROR(DATE('3'!S102,'3'!T102,'3'!U102),"")</f>
        <v/>
      </c>
      <c r="M300" s="125" t="str">
        <f t="shared" si="9"/>
        <v/>
      </c>
    </row>
    <row r="301" spans="2:13" x14ac:dyDescent="0.2">
      <c r="B301" s="17" t="str">
        <f t="shared" si="8"/>
        <v/>
      </c>
      <c r="C301" s="17" t="str">
        <f>IF(B301="","",設定!$J$8)</f>
        <v/>
      </c>
      <c r="D301" s="17">
        <f>'3'!I103</f>
        <v>0</v>
      </c>
      <c r="E301" s="17" t="str">
        <f>'3'!D103</f>
        <v/>
      </c>
      <c r="F301" s="17" t="str">
        <f>'3'!F103</f>
        <v>　</v>
      </c>
      <c r="G301" s="17">
        <f>'3'!O103</f>
        <v>0</v>
      </c>
      <c r="H301" s="17">
        <f>'3'!Q103</f>
        <v>0</v>
      </c>
      <c r="I301" s="17">
        <f>'3'!R103</f>
        <v>0</v>
      </c>
      <c r="J301" s="17" t="str">
        <f>'3'!V103</f>
        <v/>
      </c>
      <c r="K301" s="17">
        <f>IFERROR('3'!B103,row*0.000001)</f>
        <v>0</v>
      </c>
      <c r="L301" s="220" t="str">
        <f>IFERROR(DATE('3'!S103,'3'!T103,'3'!U103),"")</f>
        <v/>
      </c>
      <c r="M301" s="125" t="str">
        <f t="shared" si="9"/>
        <v/>
      </c>
    </row>
    <row r="302" spans="2:13" x14ac:dyDescent="0.2">
      <c r="B302" s="17" t="str">
        <f t="shared" si="8"/>
        <v/>
      </c>
      <c r="C302" s="17" t="str">
        <f>IF(B302="","",設定!$J$8)</f>
        <v/>
      </c>
      <c r="D302" s="17">
        <f>'4'!I4</f>
        <v>0</v>
      </c>
      <c r="E302" s="17" t="str">
        <f>'4'!D4</f>
        <v/>
      </c>
      <c r="F302" s="17" t="str">
        <f>'4'!F4</f>
        <v>　</v>
      </c>
      <c r="G302" s="17">
        <f>'4'!O4</f>
        <v>0</v>
      </c>
      <c r="H302" s="17">
        <f>'4'!Q4</f>
        <v>0</v>
      </c>
      <c r="I302" s="17">
        <f>'4'!R4</f>
        <v>0</v>
      </c>
      <c r="J302" s="17" t="str">
        <f>'4'!V4</f>
        <v/>
      </c>
      <c r="K302" s="17">
        <f>IFERROR('4'!B4,row*0.000001)</f>
        <v>0</v>
      </c>
      <c r="L302" s="220" t="str">
        <f>IFERROR(DATE('4'!S4,'4'!T4,'4'!U4),"")</f>
        <v/>
      </c>
      <c r="M302" s="125" t="str">
        <f t="shared" si="9"/>
        <v/>
      </c>
    </row>
    <row r="303" spans="2:13" x14ac:dyDescent="0.2">
      <c r="B303" s="17" t="str">
        <f t="shared" si="8"/>
        <v/>
      </c>
      <c r="C303" s="17" t="str">
        <f>IF(B303="","",設定!$J$8)</f>
        <v/>
      </c>
      <c r="D303" s="17">
        <f>'4'!I5</f>
        <v>0</v>
      </c>
      <c r="E303" s="17" t="str">
        <f>'4'!D5</f>
        <v/>
      </c>
      <c r="F303" s="17" t="str">
        <f>'4'!F5</f>
        <v>　</v>
      </c>
      <c r="G303" s="17">
        <f>'4'!O5</f>
        <v>0</v>
      </c>
      <c r="H303" s="17">
        <f>'4'!Q5</f>
        <v>0</v>
      </c>
      <c r="I303" s="17">
        <f>'4'!R5</f>
        <v>0</v>
      </c>
      <c r="J303" s="17" t="str">
        <f>'4'!V5</f>
        <v/>
      </c>
      <c r="K303" s="17">
        <f>IFERROR('4'!B5,row*0.000001)</f>
        <v>0</v>
      </c>
      <c r="L303" s="220" t="str">
        <f>IFERROR(DATE('4'!S5,'4'!T5,'4'!U5),"")</f>
        <v/>
      </c>
      <c r="M303" s="125" t="str">
        <f t="shared" si="9"/>
        <v/>
      </c>
    </row>
    <row r="304" spans="2:13" x14ac:dyDescent="0.2">
      <c r="B304" s="17" t="str">
        <f t="shared" si="8"/>
        <v/>
      </c>
      <c r="C304" s="17" t="str">
        <f>IF(B304="","",設定!$J$8)</f>
        <v/>
      </c>
      <c r="D304" s="17">
        <f>'4'!I6</f>
        <v>0</v>
      </c>
      <c r="E304" s="17" t="str">
        <f>'4'!D6</f>
        <v/>
      </c>
      <c r="F304" s="17" t="str">
        <f>'4'!F6</f>
        <v>　</v>
      </c>
      <c r="G304" s="17">
        <f>'4'!O6</f>
        <v>0</v>
      </c>
      <c r="H304" s="17">
        <f>'4'!Q6</f>
        <v>0</v>
      </c>
      <c r="I304" s="17">
        <f>'4'!R6</f>
        <v>0</v>
      </c>
      <c r="J304" s="17" t="str">
        <f>'4'!V6</f>
        <v/>
      </c>
      <c r="K304" s="17">
        <f>IFERROR('4'!B6,row*0.000001)</f>
        <v>0</v>
      </c>
      <c r="L304" s="220" t="str">
        <f>IFERROR(DATE('4'!S6,'4'!T6,'4'!U6),"")</f>
        <v/>
      </c>
      <c r="M304" s="125" t="str">
        <f t="shared" si="9"/>
        <v/>
      </c>
    </row>
    <row r="305" spans="2:13" x14ac:dyDescent="0.2">
      <c r="B305" s="17" t="str">
        <f t="shared" si="8"/>
        <v/>
      </c>
      <c r="C305" s="17" t="str">
        <f>IF(B305="","",設定!$J$8)</f>
        <v/>
      </c>
      <c r="D305" s="17">
        <f>'4'!I7</f>
        <v>0</v>
      </c>
      <c r="E305" s="17" t="str">
        <f>'4'!D7</f>
        <v/>
      </c>
      <c r="F305" s="17" t="str">
        <f>'4'!F7</f>
        <v>　</v>
      </c>
      <c r="G305" s="17">
        <f>'4'!O7</f>
        <v>0</v>
      </c>
      <c r="H305" s="17">
        <f>'4'!Q7</f>
        <v>0</v>
      </c>
      <c r="I305" s="17">
        <f>'4'!R7</f>
        <v>0</v>
      </c>
      <c r="J305" s="17" t="str">
        <f>'4'!V7</f>
        <v/>
      </c>
      <c r="K305" s="17">
        <f>IFERROR('4'!B7,row*0.000001)</f>
        <v>0</v>
      </c>
      <c r="L305" s="220" t="str">
        <f>IFERROR(DATE('4'!S7,'4'!T7,'4'!U7),"")</f>
        <v/>
      </c>
      <c r="M305" s="125" t="str">
        <f t="shared" si="9"/>
        <v/>
      </c>
    </row>
    <row r="306" spans="2:13" x14ac:dyDescent="0.2">
      <c r="B306" s="17" t="str">
        <f t="shared" si="8"/>
        <v/>
      </c>
      <c r="C306" s="17" t="str">
        <f>IF(B306="","",設定!$J$8)</f>
        <v/>
      </c>
      <c r="D306" s="17">
        <f>'4'!I8</f>
        <v>0</v>
      </c>
      <c r="E306" s="17" t="str">
        <f>'4'!D8</f>
        <v/>
      </c>
      <c r="F306" s="17" t="str">
        <f>'4'!F8</f>
        <v>　</v>
      </c>
      <c r="G306" s="17">
        <f>'4'!O8</f>
        <v>0</v>
      </c>
      <c r="H306" s="17">
        <f>'4'!Q8</f>
        <v>0</v>
      </c>
      <c r="I306" s="17">
        <f>'4'!R8</f>
        <v>0</v>
      </c>
      <c r="J306" s="17" t="str">
        <f>'4'!V8</f>
        <v/>
      </c>
      <c r="K306" s="17">
        <f>IFERROR('4'!B8,row*0.000001)</f>
        <v>0</v>
      </c>
      <c r="L306" s="220" t="str">
        <f>IFERROR(DATE('4'!S8,'4'!T8,'4'!U8),"")</f>
        <v/>
      </c>
      <c r="M306" s="125" t="str">
        <f t="shared" si="9"/>
        <v/>
      </c>
    </row>
    <row r="307" spans="2:13" x14ac:dyDescent="0.2">
      <c r="B307" s="17" t="str">
        <f t="shared" si="8"/>
        <v/>
      </c>
      <c r="C307" s="17" t="str">
        <f>IF(B307="","",設定!$J$8)</f>
        <v/>
      </c>
      <c r="D307" s="17">
        <f>'4'!I9</f>
        <v>0</v>
      </c>
      <c r="E307" s="17" t="str">
        <f>'4'!D9</f>
        <v/>
      </c>
      <c r="F307" s="17" t="str">
        <f>'4'!F9</f>
        <v>　</v>
      </c>
      <c r="G307" s="17">
        <f>'4'!O9</f>
        <v>0</v>
      </c>
      <c r="H307" s="17">
        <f>'4'!Q9</f>
        <v>0</v>
      </c>
      <c r="I307" s="17">
        <f>'4'!R9</f>
        <v>0</v>
      </c>
      <c r="J307" s="17" t="str">
        <f>'4'!V9</f>
        <v/>
      </c>
      <c r="K307" s="17">
        <f>IFERROR('4'!B9,row*0.000001)</f>
        <v>0</v>
      </c>
      <c r="L307" s="220" t="str">
        <f>IFERROR(DATE('4'!S9,'4'!T9,'4'!U9),"")</f>
        <v/>
      </c>
      <c r="M307" s="125" t="str">
        <f t="shared" si="9"/>
        <v/>
      </c>
    </row>
    <row r="308" spans="2:13" x14ac:dyDescent="0.2">
      <c r="B308" s="17" t="str">
        <f t="shared" si="8"/>
        <v/>
      </c>
      <c r="C308" s="17" t="str">
        <f>IF(B308="","",設定!$J$8)</f>
        <v/>
      </c>
      <c r="D308" s="17">
        <f>'4'!I10</f>
        <v>0</v>
      </c>
      <c r="E308" s="17" t="str">
        <f>'4'!D10</f>
        <v/>
      </c>
      <c r="F308" s="17" t="str">
        <f>'4'!F10</f>
        <v>　</v>
      </c>
      <c r="G308" s="17">
        <f>'4'!O10</f>
        <v>0</v>
      </c>
      <c r="H308" s="17">
        <f>'4'!Q10</f>
        <v>0</v>
      </c>
      <c r="I308" s="17">
        <f>'4'!R10</f>
        <v>0</v>
      </c>
      <c r="J308" s="17" t="str">
        <f>'4'!V10</f>
        <v/>
      </c>
      <c r="K308" s="17">
        <f>IFERROR('4'!B10,row*0.000001)</f>
        <v>0</v>
      </c>
      <c r="L308" s="220" t="str">
        <f>IFERROR(DATE('4'!S10,'4'!T10,'4'!U10),"")</f>
        <v/>
      </c>
      <c r="M308" s="125" t="str">
        <f t="shared" si="9"/>
        <v/>
      </c>
    </row>
    <row r="309" spans="2:13" x14ac:dyDescent="0.2">
      <c r="B309" s="17" t="str">
        <f t="shared" si="8"/>
        <v/>
      </c>
      <c r="C309" s="17" t="str">
        <f>IF(B309="","",設定!$J$8)</f>
        <v/>
      </c>
      <c r="D309" s="17">
        <f>'4'!I11</f>
        <v>0</v>
      </c>
      <c r="E309" s="17" t="str">
        <f>'4'!D11</f>
        <v/>
      </c>
      <c r="F309" s="17" t="str">
        <f>'4'!F11</f>
        <v>　</v>
      </c>
      <c r="G309" s="17">
        <f>'4'!O11</f>
        <v>0</v>
      </c>
      <c r="H309" s="17">
        <f>'4'!Q11</f>
        <v>0</v>
      </c>
      <c r="I309" s="17">
        <f>'4'!R11</f>
        <v>0</v>
      </c>
      <c r="J309" s="17" t="str">
        <f>'4'!V11</f>
        <v/>
      </c>
      <c r="K309" s="17">
        <f>IFERROR('4'!B11,row*0.000001)</f>
        <v>0</v>
      </c>
      <c r="L309" s="220" t="str">
        <f>IFERROR(DATE('4'!S11,'4'!T11,'4'!U11),"")</f>
        <v/>
      </c>
      <c r="M309" s="125" t="str">
        <f t="shared" si="9"/>
        <v/>
      </c>
    </row>
    <row r="310" spans="2:13" x14ac:dyDescent="0.2">
      <c r="B310" s="17" t="str">
        <f t="shared" si="8"/>
        <v/>
      </c>
      <c r="C310" s="17" t="str">
        <f>IF(B310="","",設定!$J$8)</f>
        <v/>
      </c>
      <c r="D310" s="17">
        <f>'4'!I12</f>
        <v>0</v>
      </c>
      <c r="E310" s="17" t="str">
        <f>'4'!D12</f>
        <v/>
      </c>
      <c r="F310" s="17" t="str">
        <f>'4'!F12</f>
        <v>　</v>
      </c>
      <c r="G310" s="17">
        <f>'4'!O12</f>
        <v>0</v>
      </c>
      <c r="H310" s="17">
        <f>'4'!Q12</f>
        <v>0</v>
      </c>
      <c r="I310" s="17">
        <f>'4'!R12</f>
        <v>0</v>
      </c>
      <c r="J310" s="17" t="str">
        <f>'4'!V12</f>
        <v/>
      </c>
      <c r="K310" s="17">
        <f>IFERROR('4'!B12,row*0.000001)</f>
        <v>0</v>
      </c>
      <c r="L310" s="220" t="str">
        <f>IFERROR(DATE('4'!S12,'4'!T12,'4'!U12),"")</f>
        <v/>
      </c>
      <c r="M310" s="125" t="str">
        <f t="shared" si="9"/>
        <v/>
      </c>
    </row>
    <row r="311" spans="2:13" x14ac:dyDescent="0.2">
      <c r="B311" s="17" t="str">
        <f t="shared" si="8"/>
        <v/>
      </c>
      <c r="C311" s="17" t="str">
        <f>IF(B311="","",設定!$J$8)</f>
        <v/>
      </c>
      <c r="D311" s="17">
        <f>'4'!I13</f>
        <v>0</v>
      </c>
      <c r="E311" s="17" t="str">
        <f>'4'!D13</f>
        <v/>
      </c>
      <c r="F311" s="17" t="str">
        <f>'4'!F13</f>
        <v>　</v>
      </c>
      <c r="G311" s="17">
        <f>'4'!O13</f>
        <v>0</v>
      </c>
      <c r="H311" s="17">
        <f>'4'!Q13</f>
        <v>0</v>
      </c>
      <c r="I311" s="17">
        <f>'4'!R13</f>
        <v>0</v>
      </c>
      <c r="J311" s="17" t="str">
        <f>'4'!V13</f>
        <v/>
      </c>
      <c r="K311" s="17">
        <f>IFERROR('4'!B13,row*0.000001)</f>
        <v>0</v>
      </c>
      <c r="L311" s="220" t="str">
        <f>IFERROR(DATE('4'!S13,'4'!T13,'4'!U13),"")</f>
        <v/>
      </c>
      <c r="M311" s="125" t="str">
        <f t="shared" si="9"/>
        <v/>
      </c>
    </row>
    <row r="312" spans="2:13" x14ac:dyDescent="0.2">
      <c r="B312" s="17" t="str">
        <f t="shared" si="8"/>
        <v/>
      </c>
      <c r="C312" s="17" t="str">
        <f>IF(B312="","",設定!$J$8)</f>
        <v/>
      </c>
      <c r="D312" s="17">
        <f>'4'!I14</f>
        <v>0</v>
      </c>
      <c r="E312" s="17" t="str">
        <f>'4'!D14</f>
        <v/>
      </c>
      <c r="F312" s="17" t="str">
        <f>'4'!F14</f>
        <v>　</v>
      </c>
      <c r="G312" s="17">
        <f>'4'!O14</f>
        <v>0</v>
      </c>
      <c r="H312" s="17">
        <f>'4'!Q14</f>
        <v>0</v>
      </c>
      <c r="I312" s="17">
        <f>'4'!R14</f>
        <v>0</v>
      </c>
      <c r="J312" s="17" t="str">
        <f>'4'!V14</f>
        <v/>
      </c>
      <c r="K312" s="17">
        <f>IFERROR('4'!B14,row*0.000001)</f>
        <v>0</v>
      </c>
      <c r="L312" s="220" t="str">
        <f>IFERROR(DATE('4'!S14,'4'!T14,'4'!U14),"")</f>
        <v/>
      </c>
      <c r="M312" s="125" t="str">
        <f t="shared" si="9"/>
        <v/>
      </c>
    </row>
    <row r="313" spans="2:13" x14ac:dyDescent="0.2">
      <c r="B313" s="17" t="str">
        <f t="shared" si="8"/>
        <v/>
      </c>
      <c r="C313" s="17" t="str">
        <f>IF(B313="","",設定!$J$8)</f>
        <v/>
      </c>
      <c r="D313" s="17">
        <f>'4'!I15</f>
        <v>0</v>
      </c>
      <c r="E313" s="17" t="str">
        <f>'4'!D15</f>
        <v/>
      </c>
      <c r="F313" s="17" t="str">
        <f>'4'!F15</f>
        <v>　</v>
      </c>
      <c r="G313" s="17">
        <f>'4'!O15</f>
        <v>0</v>
      </c>
      <c r="H313" s="17">
        <f>'4'!Q15</f>
        <v>0</v>
      </c>
      <c r="I313" s="17">
        <f>'4'!R15</f>
        <v>0</v>
      </c>
      <c r="J313" s="17" t="str">
        <f>'4'!V15</f>
        <v/>
      </c>
      <c r="K313" s="17">
        <f>IFERROR('4'!B15,row*0.000001)</f>
        <v>0</v>
      </c>
      <c r="L313" s="220" t="str">
        <f>IFERROR(DATE('4'!S15,'4'!T15,'4'!U15),"")</f>
        <v/>
      </c>
      <c r="M313" s="125" t="str">
        <f t="shared" si="9"/>
        <v/>
      </c>
    </row>
    <row r="314" spans="2:13" x14ac:dyDescent="0.2">
      <c r="B314" s="17" t="str">
        <f t="shared" si="8"/>
        <v/>
      </c>
      <c r="C314" s="17" t="str">
        <f>IF(B314="","",設定!$J$8)</f>
        <v/>
      </c>
      <c r="D314" s="17">
        <f>'4'!I16</f>
        <v>0</v>
      </c>
      <c r="E314" s="17" t="str">
        <f>'4'!D16</f>
        <v/>
      </c>
      <c r="F314" s="17" t="str">
        <f>'4'!F16</f>
        <v>　</v>
      </c>
      <c r="G314" s="17">
        <f>'4'!O16</f>
        <v>0</v>
      </c>
      <c r="H314" s="17">
        <f>'4'!Q16</f>
        <v>0</v>
      </c>
      <c r="I314" s="17">
        <f>'4'!R16</f>
        <v>0</v>
      </c>
      <c r="J314" s="17" t="str">
        <f>'4'!V16</f>
        <v/>
      </c>
      <c r="K314" s="17">
        <f>IFERROR('4'!B16,row*0.000001)</f>
        <v>0</v>
      </c>
      <c r="L314" s="220" t="str">
        <f>IFERROR(DATE('4'!S16,'4'!T16,'4'!U16),"")</f>
        <v/>
      </c>
      <c r="M314" s="125" t="str">
        <f t="shared" si="9"/>
        <v/>
      </c>
    </row>
    <row r="315" spans="2:13" x14ac:dyDescent="0.2">
      <c r="B315" s="17" t="str">
        <f t="shared" si="8"/>
        <v/>
      </c>
      <c r="C315" s="17" t="str">
        <f>IF(B315="","",設定!$J$8)</f>
        <v/>
      </c>
      <c r="D315" s="17">
        <f>'4'!I17</f>
        <v>0</v>
      </c>
      <c r="E315" s="17" t="str">
        <f>'4'!D17</f>
        <v/>
      </c>
      <c r="F315" s="17" t="str">
        <f>'4'!F17</f>
        <v>　</v>
      </c>
      <c r="G315" s="17">
        <f>'4'!O17</f>
        <v>0</v>
      </c>
      <c r="H315" s="17">
        <f>'4'!Q17</f>
        <v>0</v>
      </c>
      <c r="I315" s="17">
        <f>'4'!R17</f>
        <v>0</v>
      </c>
      <c r="J315" s="17" t="str">
        <f>'4'!V17</f>
        <v/>
      </c>
      <c r="K315" s="17">
        <f>IFERROR('4'!B17,row*0.000001)</f>
        <v>0</v>
      </c>
      <c r="L315" s="220" t="str">
        <f>IFERROR(DATE('4'!S17,'4'!T17,'4'!U17),"")</f>
        <v/>
      </c>
      <c r="M315" s="125" t="str">
        <f t="shared" si="9"/>
        <v/>
      </c>
    </row>
    <row r="316" spans="2:13" x14ac:dyDescent="0.2">
      <c r="B316" s="17" t="str">
        <f t="shared" si="8"/>
        <v/>
      </c>
      <c r="C316" s="17" t="str">
        <f>IF(B316="","",設定!$J$8)</f>
        <v/>
      </c>
      <c r="D316" s="17">
        <f>'4'!I18</f>
        <v>0</v>
      </c>
      <c r="E316" s="17" t="str">
        <f>'4'!D18</f>
        <v/>
      </c>
      <c r="F316" s="17" t="str">
        <f>'4'!F18</f>
        <v>　</v>
      </c>
      <c r="G316" s="17">
        <f>'4'!O18</f>
        <v>0</v>
      </c>
      <c r="H316" s="17">
        <f>'4'!Q18</f>
        <v>0</v>
      </c>
      <c r="I316" s="17">
        <f>'4'!R18</f>
        <v>0</v>
      </c>
      <c r="J316" s="17" t="str">
        <f>'4'!V18</f>
        <v/>
      </c>
      <c r="K316" s="17">
        <f>IFERROR('4'!B18,row*0.000001)</f>
        <v>0</v>
      </c>
      <c r="L316" s="220" t="str">
        <f>IFERROR(DATE('4'!S18,'4'!T18,'4'!U18),"")</f>
        <v/>
      </c>
      <c r="M316" s="125" t="str">
        <f t="shared" si="9"/>
        <v/>
      </c>
    </row>
    <row r="317" spans="2:13" x14ac:dyDescent="0.2">
      <c r="B317" s="17" t="str">
        <f t="shared" si="8"/>
        <v/>
      </c>
      <c r="C317" s="17" t="str">
        <f>IF(B317="","",設定!$J$8)</f>
        <v/>
      </c>
      <c r="D317" s="17">
        <f>'4'!I19</f>
        <v>0</v>
      </c>
      <c r="E317" s="17" t="str">
        <f>'4'!D19</f>
        <v/>
      </c>
      <c r="F317" s="17" t="str">
        <f>'4'!F19</f>
        <v>　</v>
      </c>
      <c r="G317" s="17">
        <f>'4'!O19</f>
        <v>0</v>
      </c>
      <c r="H317" s="17">
        <f>'4'!Q19</f>
        <v>0</v>
      </c>
      <c r="I317" s="17">
        <f>'4'!R19</f>
        <v>0</v>
      </c>
      <c r="J317" s="17" t="str">
        <f>'4'!V19</f>
        <v/>
      </c>
      <c r="K317" s="17">
        <f>IFERROR('4'!B19,row*0.000001)</f>
        <v>0</v>
      </c>
      <c r="L317" s="220" t="str">
        <f>IFERROR(DATE('4'!S19,'4'!T19,'4'!U19),"")</f>
        <v/>
      </c>
      <c r="M317" s="125" t="str">
        <f t="shared" si="9"/>
        <v/>
      </c>
    </row>
    <row r="318" spans="2:13" x14ac:dyDescent="0.2">
      <c r="B318" s="17" t="str">
        <f t="shared" si="8"/>
        <v/>
      </c>
      <c r="C318" s="17" t="str">
        <f>IF(B318="","",設定!$J$8)</f>
        <v/>
      </c>
      <c r="D318" s="17">
        <f>'4'!I20</f>
        <v>0</v>
      </c>
      <c r="E318" s="17" t="str">
        <f>'4'!D20</f>
        <v/>
      </c>
      <c r="F318" s="17" t="str">
        <f>'4'!F20</f>
        <v>　</v>
      </c>
      <c r="G318" s="17">
        <f>'4'!O20</f>
        <v>0</v>
      </c>
      <c r="H318" s="17">
        <f>'4'!Q20</f>
        <v>0</v>
      </c>
      <c r="I318" s="17">
        <f>'4'!R20</f>
        <v>0</v>
      </c>
      <c r="J318" s="17" t="str">
        <f>'4'!V20</f>
        <v/>
      </c>
      <c r="K318" s="17">
        <f>IFERROR('4'!B20,row*0.000001)</f>
        <v>0</v>
      </c>
      <c r="L318" s="220" t="str">
        <f>IFERROR(DATE('4'!S20,'4'!T20,'4'!U20),"")</f>
        <v/>
      </c>
      <c r="M318" s="125" t="str">
        <f t="shared" si="9"/>
        <v/>
      </c>
    </row>
    <row r="319" spans="2:13" x14ac:dyDescent="0.2">
      <c r="B319" s="17" t="str">
        <f t="shared" si="8"/>
        <v/>
      </c>
      <c r="C319" s="17" t="str">
        <f>IF(B319="","",設定!$J$8)</f>
        <v/>
      </c>
      <c r="D319" s="17">
        <f>'4'!I21</f>
        <v>0</v>
      </c>
      <c r="E319" s="17" t="str">
        <f>'4'!D21</f>
        <v/>
      </c>
      <c r="F319" s="17" t="str">
        <f>'4'!F21</f>
        <v>　</v>
      </c>
      <c r="G319" s="17">
        <f>'4'!O21</f>
        <v>0</v>
      </c>
      <c r="H319" s="17">
        <f>'4'!Q21</f>
        <v>0</v>
      </c>
      <c r="I319" s="17">
        <f>'4'!R21</f>
        <v>0</v>
      </c>
      <c r="J319" s="17" t="str">
        <f>'4'!V21</f>
        <v/>
      </c>
      <c r="K319" s="17">
        <f>IFERROR('4'!B21,row*0.000001)</f>
        <v>0</v>
      </c>
      <c r="L319" s="220" t="str">
        <f>IFERROR(DATE('4'!S21,'4'!T21,'4'!U21),"")</f>
        <v/>
      </c>
      <c r="M319" s="125" t="str">
        <f t="shared" si="9"/>
        <v/>
      </c>
    </row>
    <row r="320" spans="2:13" x14ac:dyDescent="0.2">
      <c r="B320" s="17" t="str">
        <f t="shared" si="8"/>
        <v/>
      </c>
      <c r="C320" s="17" t="str">
        <f>IF(B320="","",設定!$J$8)</f>
        <v/>
      </c>
      <c r="D320" s="17">
        <f>'4'!I22</f>
        <v>0</v>
      </c>
      <c r="E320" s="17" t="str">
        <f>'4'!D22</f>
        <v/>
      </c>
      <c r="F320" s="17" t="str">
        <f>'4'!F22</f>
        <v>　</v>
      </c>
      <c r="G320" s="17">
        <f>'4'!O22</f>
        <v>0</v>
      </c>
      <c r="H320" s="17">
        <f>'4'!Q22</f>
        <v>0</v>
      </c>
      <c r="I320" s="17">
        <f>'4'!R22</f>
        <v>0</v>
      </c>
      <c r="J320" s="17" t="str">
        <f>'4'!V22</f>
        <v/>
      </c>
      <c r="K320" s="17">
        <f>IFERROR('4'!B22,row*0.000001)</f>
        <v>0</v>
      </c>
      <c r="L320" s="220" t="str">
        <f>IFERROR(DATE('4'!S22,'4'!T22,'4'!U22),"")</f>
        <v/>
      </c>
      <c r="M320" s="125" t="str">
        <f t="shared" si="9"/>
        <v/>
      </c>
    </row>
    <row r="321" spans="2:13" x14ac:dyDescent="0.2">
      <c r="B321" s="17" t="str">
        <f t="shared" si="8"/>
        <v/>
      </c>
      <c r="C321" s="17" t="str">
        <f>IF(B321="","",設定!$J$8)</f>
        <v/>
      </c>
      <c r="D321" s="17">
        <f>'4'!I23</f>
        <v>0</v>
      </c>
      <c r="E321" s="17" t="str">
        <f>'4'!D23</f>
        <v/>
      </c>
      <c r="F321" s="17" t="str">
        <f>'4'!F23</f>
        <v>　</v>
      </c>
      <c r="G321" s="17">
        <f>'4'!O23</f>
        <v>0</v>
      </c>
      <c r="H321" s="17">
        <f>'4'!Q23</f>
        <v>0</v>
      </c>
      <c r="I321" s="17">
        <f>'4'!R23</f>
        <v>0</v>
      </c>
      <c r="J321" s="17" t="str">
        <f>'4'!V23</f>
        <v/>
      </c>
      <c r="K321" s="17">
        <f>IFERROR('4'!B23,row*0.000001)</f>
        <v>0</v>
      </c>
      <c r="L321" s="220" t="str">
        <f>IFERROR(DATE('4'!S23,'4'!T23,'4'!U23),"")</f>
        <v/>
      </c>
      <c r="M321" s="125" t="str">
        <f t="shared" si="9"/>
        <v/>
      </c>
    </row>
    <row r="322" spans="2:13" x14ac:dyDescent="0.2">
      <c r="B322" s="17" t="str">
        <f t="shared" ref="B322:B385" si="10">IF(K322&lt;100,"",RANK(K322,$K$2:$K$412))</f>
        <v/>
      </c>
      <c r="C322" s="17" t="str">
        <f>IF(B322="","",設定!$J$8)</f>
        <v/>
      </c>
      <c r="D322" s="17">
        <f>'4'!I24</f>
        <v>0</v>
      </c>
      <c r="E322" s="17" t="str">
        <f>'4'!D24</f>
        <v/>
      </c>
      <c r="F322" s="17" t="str">
        <f>'4'!F24</f>
        <v>　</v>
      </c>
      <c r="G322" s="17">
        <f>'4'!O24</f>
        <v>0</v>
      </c>
      <c r="H322" s="17">
        <f>'4'!Q24</f>
        <v>0</v>
      </c>
      <c r="I322" s="17">
        <f>'4'!R24</f>
        <v>0</v>
      </c>
      <c r="J322" s="17" t="str">
        <f>'4'!V24</f>
        <v/>
      </c>
      <c r="K322" s="17">
        <f>IFERROR('4'!B24,row*0.000001)</f>
        <v>0</v>
      </c>
      <c r="L322" s="220" t="str">
        <f>IFERROR(DATE('4'!S24,'4'!T24,'4'!U24),"")</f>
        <v/>
      </c>
      <c r="M322" s="125" t="str">
        <f t="shared" si="9"/>
        <v/>
      </c>
    </row>
    <row r="323" spans="2:13" x14ac:dyDescent="0.2">
      <c r="B323" s="17" t="str">
        <f t="shared" si="10"/>
        <v/>
      </c>
      <c r="C323" s="17" t="str">
        <f>IF(B323="","",設定!$J$8)</f>
        <v/>
      </c>
      <c r="D323" s="17">
        <f>'4'!I25</f>
        <v>0</v>
      </c>
      <c r="E323" s="17" t="str">
        <f>'4'!D25</f>
        <v/>
      </c>
      <c r="F323" s="17" t="str">
        <f>'4'!F25</f>
        <v>　</v>
      </c>
      <c r="G323" s="17">
        <f>'4'!O25</f>
        <v>0</v>
      </c>
      <c r="H323" s="17">
        <f>'4'!Q25</f>
        <v>0</v>
      </c>
      <c r="I323" s="17">
        <f>'4'!R25</f>
        <v>0</v>
      </c>
      <c r="J323" s="17" t="str">
        <f>'4'!V25</f>
        <v/>
      </c>
      <c r="K323" s="17">
        <f>IFERROR('4'!B25,row*0.000001)</f>
        <v>0</v>
      </c>
      <c r="L323" s="220" t="str">
        <f>IFERROR(DATE('4'!S25,'4'!T25,'4'!U25),"")</f>
        <v/>
      </c>
      <c r="M323" s="125" t="str">
        <f t="shared" ref="M323:M386" si="11">E323</f>
        <v/>
      </c>
    </row>
    <row r="324" spans="2:13" x14ac:dyDescent="0.2">
      <c r="B324" s="17" t="str">
        <f t="shared" si="10"/>
        <v/>
      </c>
      <c r="C324" s="17" t="str">
        <f>IF(B324="","",設定!$J$8)</f>
        <v/>
      </c>
      <c r="D324" s="17">
        <f>'4'!I26</f>
        <v>0</v>
      </c>
      <c r="E324" s="17" t="str">
        <f>'4'!D26</f>
        <v/>
      </c>
      <c r="F324" s="17" t="str">
        <f>'4'!F26</f>
        <v>　</v>
      </c>
      <c r="G324" s="17">
        <f>'4'!O26</f>
        <v>0</v>
      </c>
      <c r="H324" s="17">
        <f>'4'!Q26</f>
        <v>0</v>
      </c>
      <c r="I324" s="17">
        <f>'4'!R26</f>
        <v>0</v>
      </c>
      <c r="J324" s="17" t="str">
        <f>'4'!V26</f>
        <v/>
      </c>
      <c r="K324" s="17">
        <f>IFERROR('4'!B26,row*0.000001)</f>
        <v>0</v>
      </c>
      <c r="L324" s="220" t="str">
        <f>IFERROR(DATE('4'!S26,'4'!T26,'4'!U26),"")</f>
        <v/>
      </c>
      <c r="M324" s="125" t="str">
        <f t="shared" si="11"/>
        <v/>
      </c>
    </row>
    <row r="325" spans="2:13" x14ac:dyDescent="0.2">
      <c r="B325" s="17" t="str">
        <f t="shared" si="10"/>
        <v/>
      </c>
      <c r="C325" s="17" t="str">
        <f>IF(B325="","",設定!$J$8)</f>
        <v/>
      </c>
      <c r="D325" s="17">
        <f>'4'!I27</f>
        <v>0</v>
      </c>
      <c r="E325" s="17" t="str">
        <f>'4'!D27</f>
        <v/>
      </c>
      <c r="F325" s="17" t="str">
        <f>'4'!F27</f>
        <v>　</v>
      </c>
      <c r="G325" s="17">
        <f>'4'!O27</f>
        <v>0</v>
      </c>
      <c r="H325" s="17">
        <f>'4'!Q27</f>
        <v>0</v>
      </c>
      <c r="I325" s="17">
        <f>'4'!R27</f>
        <v>0</v>
      </c>
      <c r="J325" s="17" t="str">
        <f>'4'!V27</f>
        <v/>
      </c>
      <c r="K325" s="17">
        <f>IFERROR('4'!B27,row*0.000001)</f>
        <v>0</v>
      </c>
      <c r="L325" s="220" t="str">
        <f>IFERROR(DATE('4'!S27,'4'!T27,'4'!U27),"")</f>
        <v/>
      </c>
      <c r="M325" s="125" t="str">
        <f t="shared" si="11"/>
        <v/>
      </c>
    </row>
    <row r="326" spans="2:13" x14ac:dyDescent="0.2">
      <c r="B326" s="17" t="str">
        <f t="shared" si="10"/>
        <v/>
      </c>
      <c r="C326" s="17" t="str">
        <f>IF(B326="","",設定!$J$8)</f>
        <v/>
      </c>
      <c r="D326" s="17">
        <f>'4'!I28</f>
        <v>0</v>
      </c>
      <c r="E326" s="17" t="str">
        <f>'4'!D28</f>
        <v/>
      </c>
      <c r="F326" s="17" t="str">
        <f>'4'!F28</f>
        <v>　</v>
      </c>
      <c r="G326" s="17">
        <f>'4'!O28</f>
        <v>0</v>
      </c>
      <c r="H326" s="17">
        <f>'4'!Q28</f>
        <v>0</v>
      </c>
      <c r="I326" s="17">
        <f>'4'!R28</f>
        <v>0</v>
      </c>
      <c r="J326" s="17" t="str">
        <f>'4'!V28</f>
        <v/>
      </c>
      <c r="K326" s="17">
        <f>IFERROR('4'!B28,row*0.000001)</f>
        <v>0</v>
      </c>
      <c r="L326" s="220" t="str">
        <f>IFERROR(DATE('4'!S28,'4'!T28,'4'!U28),"")</f>
        <v/>
      </c>
      <c r="M326" s="125" t="str">
        <f t="shared" si="11"/>
        <v/>
      </c>
    </row>
    <row r="327" spans="2:13" x14ac:dyDescent="0.2">
      <c r="B327" s="17" t="str">
        <f t="shared" si="10"/>
        <v/>
      </c>
      <c r="C327" s="17" t="str">
        <f>IF(B327="","",設定!$J$8)</f>
        <v/>
      </c>
      <c r="D327" s="17">
        <f>'4'!I29</f>
        <v>0</v>
      </c>
      <c r="E327" s="17" t="str">
        <f>'4'!D29</f>
        <v/>
      </c>
      <c r="F327" s="17" t="str">
        <f>'4'!F29</f>
        <v>　</v>
      </c>
      <c r="G327" s="17">
        <f>'4'!O29</f>
        <v>0</v>
      </c>
      <c r="H327" s="17">
        <f>'4'!Q29</f>
        <v>0</v>
      </c>
      <c r="I327" s="17">
        <f>'4'!R29</f>
        <v>0</v>
      </c>
      <c r="J327" s="17" t="str">
        <f>'4'!V29</f>
        <v/>
      </c>
      <c r="K327" s="17">
        <f>IFERROR('4'!B29,row*0.000001)</f>
        <v>0</v>
      </c>
      <c r="L327" s="220" t="str">
        <f>IFERROR(DATE('4'!S29,'4'!T29,'4'!U29),"")</f>
        <v/>
      </c>
      <c r="M327" s="125" t="str">
        <f t="shared" si="11"/>
        <v/>
      </c>
    </row>
    <row r="328" spans="2:13" x14ac:dyDescent="0.2">
      <c r="B328" s="17" t="str">
        <f t="shared" si="10"/>
        <v/>
      </c>
      <c r="C328" s="17" t="str">
        <f>IF(B328="","",設定!$J$8)</f>
        <v/>
      </c>
      <c r="D328" s="17">
        <f>'4'!I30</f>
        <v>0</v>
      </c>
      <c r="E328" s="17" t="str">
        <f>'4'!D30</f>
        <v/>
      </c>
      <c r="F328" s="17" t="str">
        <f>'4'!F30</f>
        <v>　</v>
      </c>
      <c r="G328" s="17">
        <f>'4'!O30</f>
        <v>0</v>
      </c>
      <c r="H328" s="17">
        <f>'4'!Q30</f>
        <v>0</v>
      </c>
      <c r="I328" s="17">
        <f>'4'!R30</f>
        <v>0</v>
      </c>
      <c r="J328" s="17" t="str">
        <f>'4'!V30</f>
        <v/>
      </c>
      <c r="K328" s="17">
        <f>IFERROR('4'!B30,row*0.000001)</f>
        <v>0</v>
      </c>
      <c r="L328" s="220" t="str">
        <f>IFERROR(DATE('4'!S30,'4'!T30,'4'!U30),"")</f>
        <v/>
      </c>
      <c r="M328" s="125" t="str">
        <f t="shared" si="11"/>
        <v/>
      </c>
    </row>
    <row r="329" spans="2:13" x14ac:dyDescent="0.2">
      <c r="B329" s="17" t="str">
        <f t="shared" si="10"/>
        <v/>
      </c>
      <c r="C329" s="17" t="str">
        <f>IF(B329="","",設定!$J$8)</f>
        <v/>
      </c>
      <c r="D329" s="17">
        <f>'4'!I31</f>
        <v>0</v>
      </c>
      <c r="E329" s="17" t="str">
        <f>'4'!D31</f>
        <v/>
      </c>
      <c r="F329" s="17" t="str">
        <f>'4'!F31</f>
        <v>　</v>
      </c>
      <c r="G329" s="17">
        <f>'4'!O31</f>
        <v>0</v>
      </c>
      <c r="H329" s="17">
        <f>'4'!Q31</f>
        <v>0</v>
      </c>
      <c r="I329" s="17">
        <f>'4'!R31</f>
        <v>0</v>
      </c>
      <c r="J329" s="17" t="str">
        <f>'4'!V31</f>
        <v/>
      </c>
      <c r="K329" s="17">
        <f>IFERROR('4'!B31,row*0.000001)</f>
        <v>0</v>
      </c>
      <c r="L329" s="220" t="str">
        <f>IFERROR(DATE('4'!S31,'4'!T31,'4'!U31),"")</f>
        <v/>
      </c>
      <c r="M329" s="125" t="str">
        <f t="shared" si="11"/>
        <v/>
      </c>
    </row>
    <row r="330" spans="2:13" x14ac:dyDescent="0.2">
      <c r="B330" s="17" t="str">
        <f t="shared" si="10"/>
        <v/>
      </c>
      <c r="C330" s="17" t="str">
        <f>IF(B330="","",設定!$J$8)</f>
        <v/>
      </c>
      <c r="D330" s="17">
        <f>'4'!I32</f>
        <v>0</v>
      </c>
      <c r="E330" s="17" t="str">
        <f>'4'!D32</f>
        <v/>
      </c>
      <c r="F330" s="17" t="str">
        <f>'4'!F32</f>
        <v>　</v>
      </c>
      <c r="G330" s="17">
        <f>'4'!O32</f>
        <v>0</v>
      </c>
      <c r="H330" s="17">
        <f>'4'!Q32</f>
        <v>0</v>
      </c>
      <c r="I330" s="17">
        <f>'4'!R32</f>
        <v>0</v>
      </c>
      <c r="J330" s="17" t="str">
        <f>'4'!V32</f>
        <v/>
      </c>
      <c r="K330" s="17">
        <f>IFERROR('4'!B32,row*0.000001)</f>
        <v>0</v>
      </c>
      <c r="L330" s="220" t="str">
        <f>IFERROR(DATE('4'!S32,'4'!T32,'4'!U32),"")</f>
        <v/>
      </c>
      <c r="M330" s="125" t="str">
        <f t="shared" si="11"/>
        <v/>
      </c>
    </row>
    <row r="331" spans="2:13" x14ac:dyDescent="0.2">
      <c r="B331" s="17" t="str">
        <f t="shared" si="10"/>
        <v/>
      </c>
      <c r="C331" s="17" t="str">
        <f>IF(B331="","",設定!$J$8)</f>
        <v/>
      </c>
      <c r="D331" s="17">
        <f>'4'!I33</f>
        <v>0</v>
      </c>
      <c r="E331" s="17" t="str">
        <f>'4'!D33</f>
        <v/>
      </c>
      <c r="F331" s="17" t="str">
        <f>'4'!F33</f>
        <v>　</v>
      </c>
      <c r="G331" s="17">
        <f>'4'!O33</f>
        <v>0</v>
      </c>
      <c r="H331" s="17">
        <f>'4'!Q33</f>
        <v>0</v>
      </c>
      <c r="I331" s="17">
        <f>'4'!R33</f>
        <v>0</v>
      </c>
      <c r="J331" s="17" t="str">
        <f>'4'!V33</f>
        <v/>
      </c>
      <c r="K331" s="17">
        <f>IFERROR('4'!B33,row*0.000001)</f>
        <v>0</v>
      </c>
      <c r="L331" s="220" t="str">
        <f>IFERROR(DATE('4'!S33,'4'!T33,'4'!U33),"")</f>
        <v/>
      </c>
      <c r="M331" s="125" t="str">
        <f t="shared" si="11"/>
        <v/>
      </c>
    </row>
    <row r="332" spans="2:13" x14ac:dyDescent="0.2">
      <c r="B332" s="17" t="str">
        <f t="shared" si="10"/>
        <v/>
      </c>
      <c r="C332" s="17" t="str">
        <f>IF(B332="","",設定!$J$8)</f>
        <v/>
      </c>
      <c r="D332" s="17">
        <f>'4'!I34</f>
        <v>0</v>
      </c>
      <c r="E332" s="17" t="str">
        <f>'4'!D34</f>
        <v/>
      </c>
      <c r="F332" s="17" t="str">
        <f>'4'!F34</f>
        <v>　</v>
      </c>
      <c r="G332" s="17">
        <f>'4'!O34</f>
        <v>0</v>
      </c>
      <c r="H332" s="17">
        <f>'4'!Q34</f>
        <v>0</v>
      </c>
      <c r="I332" s="17">
        <f>'4'!R34</f>
        <v>0</v>
      </c>
      <c r="J332" s="17" t="str">
        <f>'4'!V34</f>
        <v/>
      </c>
      <c r="K332" s="17">
        <f>IFERROR('4'!B34,row*0.000001)</f>
        <v>0</v>
      </c>
      <c r="L332" s="220" t="str">
        <f>IFERROR(DATE('4'!S34,'4'!T34,'4'!U34),"")</f>
        <v/>
      </c>
      <c r="M332" s="125" t="str">
        <f t="shared" si="11"/>
        <v/>
      </c>
    </row>
    <row r="333" spans="2:13" x14ac:dyDescent="0.2">
      <c r="B333" s="17" t="str">
        <f t="shared" si="10"/>
        <v/>
      </c>
      <c r="C333" s="17" t="str">
        <f>IF(B333="","",設定!$J$8)</f>
        <v/>
      </c>
      <c r="D333" s="17">
        <f>'4'!I35</f>
        <v>0</v>
      </c>
      <c r="E333" s="17" t="str">
        <f>'4'!D35</f>
        <v/>
      </c>
      <c r="F333" s="17" t="str">
        <f>'4'!F35</f>
        <v>　</v>
      </c>
      <c r="G333" s="17">
        <f>'4'!O35</f>
        <v>0</v>
      </c>
      <c r="H333" s="17">
        <f>'4'!Q35</f>
        <v>0</v>
      </c>
      <c r="I333" s="17">
        <f>'4'!R35</f>
        <v>0</v>
      </c>
      <c r="J333" s="17" t="str">
        <f>'4'!V35</f>
        <v/>
      </c>
      <c r="K333" s="17">
        <f>IFERROR('4'!B35,row*0.000001)</f>
        <v>0</v>
      </c>
      <c r="L333" s="220" t="str">
        <f>IFERROR(DATE('4'!S35,'4'!T35,'4'!U35),"")</f>
        <v/>
      </c>
      <c r="M333" s="125" t="str">
        <f t="shared" si="11"/>
        <v/>
      </c>
    </row>
    <row r="334" spans="2:13" x14ac:dyDescent="0.2">
      <c r="B334" s="17" t="str">
        <f t="shared" si="10"/>
        <v/>
      </c>
      <c r="C334" s="17" t="str">
        <f>IF(B334="","",設定!$J$8)</f>
        <v/>
      </c>
      <c r="D334" s="17">
        <f>'4'!I36</f>
        <v>0</v>
      </c>
      <c r="E334" s="17" t="str">
        <f>'4'!D36</f>
        <v/>
      </c>
      <c r="F334" s="17" t="str">
        <f>'4'!F36</f>
        <v>　</v>
      </c>
      <c r="G334" s="17">
        <f>'4'!O36</f>
        <v>0</v>
      </c>
      <c r="H334" s="17">
        <f>'4'!Q36</f>
        <v>0</v>
      </c>
      <c r="I334" s="17">
        <f>'4'!R36</f>
        <v>0</v>
      </c>
      <c r="J334" s="17" t="str">
        <f>'4'!V36</f>
        <v/>
      </c>
      <c r="K334" s="17">
        <f>IFERROR('4'!B36,row*0.000001)</f>
        <v>0</v>
      </c>
      <c r="L334" s="220" t="str">
        <f>IFERROR(DATE('4'!S36,'4'!T36,'4'!U36),"")</f>
        <v/>
      </c>
      <c r="M334" s="125" t="str">
        <f t="shared" si="11"/>
        <v/>
      </c>
    </row>
    <row r="335" spans="2:13" x14ac:dyDescent="0.2">
      <c r="B335" s="17" t="str">
        <f t="shared" si="10"/>
        <v/>
      </c>
      <c r="C335" s="17" t="str">
        <f>IF(B335="","",設定!$J$8)</f>
        <v/>
      </c>
      <c r="D335" s="17">
        <f>'4'!I37</f>
        <v>0</v>
      </c>
      <c r="E335" s="17" t="str">
        <f>'4'!D37</f>
        <v/>
      </c>
      <c r="F335" s="17" t="str">
        <f>'4'!F37</f>
        <v>　</v>
      </c>
      <c r="G335" s="17">
        <f>'4'!O37</f>
        <v>0</v>
      </c>
      <c r="H335" s="17">
        <f>'4'!Q37</f>
        <v>0</v>
      </c>
      <c r="I335" s="17">
        <f>'4'!R37</f>
        <v>0</v>
      </c>
      <c r="J335" s="17" t="str">
        <f>'4'!V37</f>
        <v/>
      </c>
      <c r="K335" s="17">
        <f>IFERROR('4'!B37,row*0.000001)</f>
        <v>0</v>
      </c>
      <c r="L335" s="220" t="str">
        <f>IFERROR(DATE('4'!S37,'4'!T37,'4'!U37),"")</f>
        <v/>
      </c>
      <c r="M335" s="125" t="str">
        <f t="shared" si="11"/>
        <v/>
      </c>
    </row>
    <row r="336" spans="2:13" x14ac:dyDescent="0.2">
      <c r="B336" s="17" t="str">
        <f t="shared" si="10"/>
        <v/>
      </c>
      <c r="C336" s="17" t="str">
        <f>IF(B336="","",設定!$J$8)</f>
        <v/>
      </c>
      <c r="D336" s="17">
        <f>'4'!I38</f>
        <v>0</v>
      </c>
      <c r="E336" s="17" t="str">
        <f>'4'!D38</f>
        <v/>
      </c>
      <c r="F336" s="17" t="str">
        <f>'4'!F38</f>
        <v>　</v>
      </c>
      <c r="G336" s="17">
        <f>'4'!O38</f>
        <v>0</v>
      </c>
      <c r="H336" s="17">
        <f>'4'!Q38</f>
        <v>0</v>
      </c>
      <c r="I336" s="17">
        <f>'4'!R38</f>
        <v>0</v>
      </c>
      <c r="J336" s="17" t="str">
        <f>'4'!V38</f>
        <v/>
      </c>
      <c r="K336" s="17">
        <f>IFERROR('4'!B38,row*0.000001)</f>
        <v>0</v>
      </c>
      <c r="L336" s="220" t="str">
        <f>IFERROR(DATE('4'!S38,'4'!T38,'4'!U38),"")</f>
        <v/>
      </c>
      <c r="M336" s="125" t="str">
        <f t="shared" si="11"/>
        <v/>
      </c>
    </row>
    <row r="337" spans="2:13" x14ac:dyDescent="0.2">
      <c r="B337" s="17" t="str">
        <f t="shared" si="10"/>
        <v/>
      </c>
      <c r="C337" s="17" t="str">
        <f>IF(B337="","",設定!$J$8)</f>
        <v/>
      </c>
      <c r="D337" s="17">
        <f>'4'!I39</f>
        <v>0</v>
      </c>
      <c r="E337" s="17" t="str">
        <f>'4'!D39</f>
        <v/>
      </c>
      <c r="F337" s="17" t="str">
        <f>'4'!F39</f>
        <v>　</v>
      </c>
      <c r="G337" s="17">
        <f>'4'!O39</f>
        <v>0</v>
      </c>
      <c r="H337" s="17">
        <f>'4'!Q39</f>
        <v>0</v>
      </c>
      <c r="I337" s="17">
        <f>'4'!R39</f>
        <v>0</v>
      </c>
      <c r="J337" s="17" t="str">
        <f>'4'!V39</f>
        <v/>
      </c>
      <c r="K337" s="17">
        <f>IFERROR('4'!B39,row*0.000001)</f>
        <v>0</v>
      </c>
      <c r="L337" s="220" t="str">
        <f>IFERROR(DATE('4'!S39,'4'!T39,'4'!U39),"")</f>
        <v/>
      </c>
      <c r="M337" s="125" t="str">
        <f t="shared" si="11"/>
        <v/>
      </c>
    </row>
    <row r="338" spans="2:13" x14ac:dyDescent="0.2">
      <c r="B338" s="17" t="str">
        <f t="shared" si="10"/>
        <v/>
      </c>
      <c r="C338" s="17" t="str">
        <f>IF(B338="","",設定!$J$8)</f>
        <v/>
      </c>
      <c r="D338" s="17">
        <f>'4'!I40</f>
        <v>0</v>
      </c>
      <c r="E338" s="17" t="str">
        <f>'4'!D40</f>
        <v/>
      </c>
      <c r="F338" s="17" t="str">
        <f>'4'!F40</f>
        <v>　</v>
      </c>
      <c r="G338" s="17">
        <f>'4'!O40</f>
        <v>0</v>
      </c>
      <c r="H338" s="17">
        <f>'4'!Q40</f>
        <v>0</v>
      </c>
      <c r="I338" s="17">
        <f>'4'!R40</f>
        <v>0</v>
      </c>
      <c r="J338" s="17" t="str">
        <f>'4'!V40</f>
        <v/>
      </c>
      <c r="K338" s="17">
        <f>IFERROR('4'!B40,row*0.000001)</f>
        <v>0</v>
      </c>
      <c r="L338" s="220" t="str">
        <f>IFERROR(DATE('4'!S40,'4'!T40,'4'!U40),"")</f>
        <v/>
      </c>
      <c r="M338" s="125" t="str">
        <f t="shared" si="11"/>
        <v/>
      </c>
    </row>
    <row r="339" spans="2:13" x14ac:dyDescent="0.2">
      <c r="B339" s="17" t="str">
        <f t="shared" si="10"/>
        <v/>
      </c>
      <c r="C339" s="17" t="str">
        <f>IF(B339="","",設定!$J$8)</f>
        <v/>
      </c>
      <c r="D339" s="17">
        <f>'4'!I41</f>
        <v>0</v>
      </c>
      <c r="E339" s="17" t="str">
        <f>'4'!D41</f>
        <v/>
      </c>
      <c r="F339" s="17" t="str">
        <f>'4'!F41</f>
        <v>　</v>
      </c>
      <c r="G339" s="17">
        <f>'4'!O41</f>
        <v>0</v>
      </c>
      <c r="H339" s="17">
        <f>'4'!Q41</f>
        <v>0</v>
      </c>
      <c r="I339" s="17">
        <f>'4'!R41</f>
        <v>0</v>
      </c>
      <c r="J339" s="17" t="str">
        <f>'4'!V41</f>
        <v/>
      </c>
      <c r="K339" s="17">
        <f>IFERROR('4'!B41,row*0.000001)</f>
        <v>0</v>
      </c>
      <c r="L339" s="220" t="str">
        <f>IFERROR(DATE('4'!S41,'4'!T41,'4'!U41),"")</f>
        <v/>
      </c>
      <c r="M339" s="125" t="str">
        <f t="shared" si="11"/>
        <v/>
      </c>
    </row>
    <row r="340" spans="2:13" x14ac:dyDescent="0.2">
      <c r="B340" s="17" t="str">
        <f t="shared" si="10"/>
        <v/>
      </c>
      <c r="C340" s="17" t="str">
        <f>IF(B340="","",設定!$J$8)</f>
        <v/>
      </c>
      <c r="D340" s="17">
        <f>'4'!I42</f>
        <v>0</v>
      </c>
      <c r="E340" s="17" t="str">
        <f>'4'!D42</f>
        <v/>
      </c>
      <c r="F340" s="17" t="str">
        <f>'4'!F42</f>
        <v>　</v>
      </c>
      <c r="G340" s="17">
        <f>'4'!O42</f>
        <v>0</v>
      </c>
      <c r="H340" s="17">
        <f>'4'!Q42</f>
        <v>0</v>
      </c>
      <c r="I340" s="17">
        <f>'4'!R42</f>
        <v>0</v>
      </c>
      <c r="J340" s="17" t="str">
        <f>'4'!V42</f>
        <v/>
      </c>
      <c r="K340" s="17">
        <f>IFERROR('4'!B42,row*0.000001)</f>
        <v>0</v>
      </c>
      <c r="L340" s="220" t="str">
        <f>IFERROR(DATE('4'!S42,'4'!T42,'4'!U42),"")</f>
        <v/>
      </c>
      <c r="M340" s="125" t="str">
        <f t="shared" si="11"/>
        <v/>
      </c>
    </row>
    <row r="341" spans="2:13" x14ac:dyDescent="0.2">
      <c r="B341" s="17" t="str">
        <f t="shared" si="10"/>
        <v/>
      </c>
      <c r="C341" s="17" t="str">
        <f>IF(B341="","",設定!$J$8)</f>
        <v/>
      </c>
      <c r="D341" s="17">
        <f>'4'!I43</f>
        <v>0</v>
      </c>
      <c r="E341" s="17" t="str">
        <f>'4'!D43</f>
        <v/>
      </c>
      <c r="F341" s="17" t="str">
        <f>'4'!F43</f>
        <v>　</v>
      </c>
      <c r="G341" s="17">
        <f>'4'!O43</f>
        <v>0</v>
      </c>
      <c r="H341" s="17">
        <f>'4'!Q43</f>
        <v>0</v>
      </c>
      <c r="I341" s="17">
        <f>'4'!R43</f>
        <v>0</v>
      </c>
      <c r="J341" s="17" t="str">
        <f>'4'!V43</f>
        <v/>
      </c>
      <c r="K341" s="17">
        <f>IFERROR('4'!B43,row*0.000001)</f>
        <v>0</v>
      </c>
      <c r="L341" s="220" t="str">
        <f>IFERROR(DATE('4'!S43,'4'!T43,'4'!U43),"")</f>
        <v/>
      </c>
      <c r="M341" s="125" t="str">
        <f t="shared" si="11"/>
        <v/>
      </c>
    </row>
    <row r="342" spans="2:13" x14ac:dyDescent="0.2">
      <c r="B342" s="17" t="str">
        <f t="shared" si="10"/>
        <v/>
      </c>
      <c r="C342" s="17" t="str">
        <f>IF(B342="","",設定!$J$8)</f>
        <v/>
      </c>
      <c r="D342" s="17">
        <f>'4'!I44</f>
        <v>0</v>
      </c>
      <c r="E342" s="17" t="str">
        <f>'4'!D44</f>
        <v/>
      </c>
      <c r="F342" s="17" t="str">
        <f>'4'!F44</f>
        <v>　</v>
      </c>
      <c r="G342" s="17">
        <f>'4'!O44</f>
        <v>0</v>
      </c>
      <c r="H342" s="17">
        <f>'4'!Q44</f>
        <v>0</v>
      </c>
      <c r="I342" s="17">
        <f>'4'!R44</f>
        <v>0</v>
      </c>
      <c r="J342" s="17" t="str">
        <f>'4'!V44</f>
        <v/>
      </c>
      <c r="K342" s="17">
        <f>IFERROR('4'!B44,row*0.000001)</f>
        <v>0</v>
      </c>
      <c r="L342" s="220" t="str">
        <f>IFERROR(DATE('4'!S44,'4'!T44,'4'!U44),"")</f>
        <v/>
      </c>
      <c r="M342" s="125" t="str">
        <f t="shared" si="11"/>
        <v/>
      </c>
    </row>
    <row r="343" spans="2:13" x14ac:dyDescent="0.2">
      <c r="B343" s="17" t="str">
        <f t="shared" si="10"/>
        <v/>
      </c>
      <c r="C343" s="17" t="str">
        <f>IF(B343="","",設定!$J$8)</f>
        <v/>
      </c>
      <c r="D343" s="17">
        <f>'4'!I45</f>
        <v>0</v>
      </c>
      <c r="E343" s="17" t="str">
        <f>'4'!D45</f>
        <v/>
      </c>
      <c r="F343" s="17" t="str">
        <f>'4'!F45</f>
        <v>　</v>
      </c>
      <c r="G343" s="17">
        <f>'4'!O45</f>
        <v>0</v>
      </c>
      <c r="H343" s="17">
        <f>'4'!Q45</f>
        <v>0</v>
      </c>
      <c r="I343" s="17">
        <f>'4'!R45</f>
        <v>0</v>
      </c>
      <c r="J343" s="17" t="str">
        <f>'4'!V45</f>
        <v/>
      </c>
      <c r="K343" s="17">
        <f>IFERROR('4'!B45,row*0.000001)</f>
        <v>0</v>
      </c>
      <c r="L343" s="220" t="str">
        <f>IFERROR(DATE('4'!S45,'4'!T45,'4'!U45),"")</f>
        <v/>
      </c>
      <c r="M343" s="125" t="str">
        <f t="shared" si="11"/>
        <v/>
      </c>
    </row>
    <row r="344" spans="2:13" x14ac:dyDescent="0.2">
      <c r="B344" s="17" t="str">
        <f t="shared" si="10"/>
        <v/>
      </c>
      <c r="C344" s="17" t="str">
        <f>IF(B344="","",設定!$J$8)</f>
        <v/>
      </c>
      <c r="D344" s="17">
        <f>'4'!I46</f>
        <v>0</v>
      </c>
      <c r="E344" s="17" t="str">
        <f>'4'!D46</f>
        <v/>
      </c>
      <c r="F344" s="17" t="str">
        <f>'4'!F46</f>
        <v>　</v>
      </c>
      <c r="G344" s="17">
        <f>'4'!O46</f>
        <v>0</v>
      </c>
      <c r="H344" s="17">
        <f>'4'!Q46</f>
        <v>0</v>
      </c>
      <c r="I344" s="17">
        <f>'4'!R46</f>
        <v>0</v>
      </c>
      <c r="J344" s="17" t="str">
        <f>'4'!V46</f>
        <v/>
      </c>
      <c r="K344" s="17">
        <f>IFERROR('4'!B46,row*0.000001)</f>
        <v>0</v>
      </c>
      <c r="L344" s="220" t="str">
        <f>IFERROR(DATE('4'!S46,'4'!T46,'4'!U46),"")</f>
        <v/>
      </c>
      <c r="M344" s="125" t="str">
        <f t="shared" si="11"/>
        <v/>
      </c>
    </row>
    <row r="345" spans="2:13" x14ac:dyDescent="0.2">
      <c r="B345" s="17" t="str">
        <f t="shared" si="10"/>
        <v/>
      </c>
      <c r="C345" s="17" t="str">
        <f>IF(B345="","",設定!$J$8)</f>
        <v/>
      </c>
      <c r="D345" s="17">
        <f>'4'!I47</f>
        <v>0</v>
      </c>
      <c r="E345" s="17" t="str">
        <f>'4'!D47</f>
        <v/>
      </c>
      <c r="F345" s="17" t="str">
        <f>'4'!F47</f>
        <v>　</v>
      </c>
      <c r="G345" s="17">
        <f>'4'!O47</f>
        <v>0</v>
      </c>
      <c r="H345" s="17">
        <f>'4'!Q47</f>
        <v>0</v>
      </c>
      <c r="I345" s="17">
        <f>'4'!R47</f>
        <v>0</v>
      </c>
      <c r="J345" s="17" t="str">
        <f>'4'!V47</f>
        <v/>
      </c>
      <c r="K345" s="17">
        <f>IFERROR('4'!B47,row*0.000001)</f>
        <v>0</v>
      </c>
      <c r="L345" s="220" t="str">
        <f>IFERROR(DATE('4'!S47,'4'!T47,'4'!U47),"")</f>
        <v/>
      </c>
      <c r="M345" s="125" t="str">
        <f t="shared" si="11"/>
        <v/>
      </c>
    </row>
    <row r="346" spans="2:13" x14ac:dyDescent="0.2">
      <c r="B346" s="17" t="str">
        <f t="shared" si="10"/>
        <v/>
      </c>
      <c r="C346" s="17" t="str">
        <f>IF(B346="","",設定!$J$8)</f>
        <v/>
      </c>
      <c r="D346" s="17">
        <f>'4'!I48</f>
        <v>0</v>
      </c>
      <c r="E346" s="17" t="str">
        <f>'4'!D48</f>
        <v/>
      </c>
      <c r="F346" s="17" t="str">
        <f>'4'!F48</f>
        <v>　</v>
      </c>
      <c r="G346" s="17">
        <f>'4'!O48</f>
        <v>0</v>
      </c>
      <c r="H346" s="17">
        <f>'4'!Q48</f>
        <v>0</v>
      </c>
      <c r="I346" s="17">
        <f>'4'!R48</f>
        <v>0</v>
      </c>
      <c r="J346" s="17" t="str">
        <f>'4'!V48</f>
        <v/>
      </c>
      <c r="K346" s="17">
        <f>IFERROR('4'!B48,row*0.000001)</f>
        <v>0</v>
      </c>
      <c r="L346" s="220" t="str">
        <f>IFERROR(DATE('4'!S48,'4'!T48,'4'!U48),"")</f>
        <v/>
      </c>
      <c r="M346" s="125" t="str">
        <f t="shared" si="11"/>
        <v/>
      </c>
    </row>
    <row r="347" spans="2:13" x14ac:dyDescent="0.2">
      <c r="B347" s="17" t="str">
        <f t="shared" si="10"/>
        <v/>
      </c>
      <c r="C347" s="17" t="str">
        <f>IF(B347="","",設定!$J$8)</f>
        <v/>
      </c>
      <c r="D347" s="17">
        <f>'4'!I49</f>
        <v>0</v>
      </c>
      <c r="E347" s="17" t="str">
        <f>'4'!D49</f>
        <v/>
      </c>
      <c r="F347" s="17" t="str">
        <f>'4'!F49</f>
        <v>　</v>
      </c>
      <c r="G347" s="17">
        <f>'4'!O49</f>
        <v>0</v>
      </c>
      <c r="H347" s="17">
        <f>'4'!Q49</f>
        <v>0</v>
      </c>
      <c r="I347" s="17">
        <f>'4'!R49</f>
        <v>0</v>
      </c>
      <c r="J347" s="17" t="str">
        <f>'4'!V49</f>
        <v/>
      </c>
      <c r="K347" s="17">
        <f>IFERROR('4'!B49,row*0.000001)</f>
        <v>0</v>
      </c>
      <c r="L347" s="220" t="str">
        <f>IFERROR(DATE('4'!S49,'4'!T49,'4'!U49),"")</f>
        <v/>
      </c>
      <c r="M347" s="125" t="str">
        <f t="shared" si="11"/>
        <v/>
      </c>
    </row>
    <row r="348" spans="2:13" x14ac:dyDescent="0.2">
      <c r="B348" s="17" t="str">
        <f t="shared" si="10"/>
        <v/>
      </c>
      <c r="C348" s="17" t="str">
        <f>IF(B348="","",設定!$J$8)</f>
        <v/>
      </c>
      <c r="D348" s="17">
        <f>'4'!I50</f>
        <v>0</v>
      </c>
      <c r="E348" s="17" t="str">
        <f>'4'!D50</f>
        <v/>
      </c>
      <c r="F348" s="17" t="str">
        <f>'4'!F50</f>
        <v>　</v>
      </c>
      <c r="G348" s="17">
        <f>'4'!O50</f>
        <v>0</v>
      </c>
      <c r="H348" s="17">
        <f>'4'!Q50</f>
        <v>0</v>
      </c>
      <c r="I348" s="17">
        <f>'4'!R50</f>
        <v>0</v>
      </c>
      <c r="J348" s="17" t="str">
        <f>'4'!V50</f>
        <v/>
      </c>
      <c r="K348" s="17">
        <f>IFERROR('4'!B50,row*0.000001)</f>
        <v>0</v>
      </c>
      <c r="L348" s="220" t="str">
        <f>IFERROR(DATE('4'!S50,'4'!T50,'4'!U50),"")</f>
        <v/>
      </c>
      <c r="M348" s="125" t="str">
        <f t="shared" si="11"/>
        <v/>
      </c>
    </row>
    <row r="349" spans="2:13" x14ac:dyDescent="0.2">
      <c r="B349" s="17" t="str">
        <f t="shared" si="10"/>
        <v/>
      </c>
      <c r="C349" s="17" t="str">
        <f>IF(B349="","",設定!$J$8)</f>
        <v/>
      </c>
      <c r="D349" s="17">
        <f>'4'!I51</f>
        <v>0</v>
      </c>
      <c r="E349" s="17" t="str">
        <f>'4'!D51</f>
        <v/>
      </c>
      <c r="F349" s="17" t="str">
        <f>'4'!F51</f>
        <v>　</v>
      </c>
      <c r="G349" s="17">
        <f>'4'!O51</f>
        <v>0</v>
      </c>
      <c r="H349" s="17">
        <f>'4'!Q51</f>
        <v>0</v>
      </c>
      <c r="I349" s="17">
        <f>'4'!R51</f>
        <v>0</v>
      </c>
      <c r="J349" s="17" t="str">
        <f>'4'!V51</f>
        <v/>
      </c>
      <c r="K349" s="17">
        <f>IFERROR('4'!B51,row*0.000001)</f>
        <v>0</v>
      </c>
      <c r="L349" s="220" t="str">
        <f>IFERROR(DATE('4'!S51,'4'!T51,'4'!U51),"")</f>
        <v/>
      </c>
      <c r="M349" s="125" t="str">
        <f t="shared" si="11"/>
        <v/>
      </c>
    </row>
    <row r="350" spans="2:13" x14ac:dyDescent="0.2">
      <c r="B350" s="17" t="str">
        <f t="shared" si="10"/>
        <v/>
      </c>
      <c r="C350" s="17" t="str">
        <f>IF(B350="","",設定!$J$8)</f>
        <v/>
      </c>
      <c r="D350" s="17">
        <f>'4'!I52</f>
        <v>0</v>
      </c>
      <c r="E350" s="17" t="str">
        <f>'4'!D52</f>
        <v/>
      </c>
      <c r="F350" s="17" t="str">
        <f>'4'!F52</f>
        <v>　</v>
      </c>
      <c r="G350" s="17">
        <f>'4'!O52</f>
        <v>0</v>
      </c>
      <c r="H350" s="17">
        <f>'4'!Q52</f>
        <v>0</v>
      </c>
      <c r="I350" s="17">
        <f>'4'!R52</f>
        <v>0</v>
      </c>
      <c r="J350" s="17" t="str">
        <f>'4'!V52</f>
        <v/>
      </c>
      <c r="K350" s="17">
        <f>IFERROR('4'!B52,row*0.000001)</f>
        <v>0</v>
      </c>
      <c r="L350" s="220" t="str">
        <f>IFERROR(DATE('4'!S52,'4'!T52,'4'!U52),"")</f>
        <v/>
      </c>
      <c r="M350" s="125" t="str">
        <f t="shared" si="11"/>
        <v/>
      </c>
    </row>
    <row r="351" spans="2:13" x14ac:dyDescent="0.2">
      <c r="B351" s="17" t="str">
        <f t="shared" si="10"/>
        <v/>
      </c>
      <c r="C351" s="17" t="str">
        <f>IF(B351="","",設定!$J$8)</f>
        <v/>
      </c>
      <c r="D351" s="17">
        <f>'4'!I53</f>
        <v>0</v>
      </c>
      <c r="E351" s="17" t="str">
        <f>'4'!D53</f>
        <v/>
      </c>
      <c r="F351" s="17" t="str">
        <f>'4'!F53</f>
        <v>　</v>
      </c>
      <c r="G351" s="17">
        <f>'4'!O53</f>
        <v>0</v>
      </c>
      <c r="H351" s="17">
        <f>'4'!Q53</f>
        <v>0</v>
      </c>
      <c r="I351" s="17">
        <f>'4'!R53</f>
        <v>0</v>
      </c>
      <c r="J351" s="17" t="str">
        <f>'4'!V53</f>
        <v/>
      </c>
      <c r="K351" s="17">
        <f>IFERROR('4'!B53,row*0.000001)</f>
        <v>0</v>
      </c>
      <c r="L351" s="220" t="str">
        <f>IFERROR(DATE('4'!S53,'4'!T53,'4'!U53),"")</f>
        <v/>
      </c>
      <c r="M351" s="125" t="str">
        <f t="shared" si="11"/>
        <v/>
      </c>
    </row>
    <row r="352" spans="2:13" x14ac:dyDescent="0.2">
      <c r="B352" s="17" t="str">
        <f t="shared" si="10"/>
        <v/>
      </c>
      <c r="C352" s="17" t="str">
        <f>IF(B352="","",設定!$J$8)</f>
        <v/>
      </c>
      <c r="D352" s="17">
        <f>'4'!I54</f>
        <v>0</v>
      </c>
      <c r="E352" s="17" t="str">
        <f>'4'!D54</f>
        <v/>
      </c>
      <c r="F352" s="17" t="str">
        <f>'4'!F54</f>
        <v>　</v>
      </c>
      <c r="G352" s="17">
        <f>'4'!O54</f>
        <v>0</v>
      </c>
      <c r="H352" s="17">
        <f>'4'!Q54</f>
        <v>0</v>
      </c>
      <c r="I352" s="17">
        <f>'4'!R54</f>
        <v>0</v>
      </c>
      <c r="J352" s="17" t="str">
        <f>'4'!V54</f>
        <v/>
      </c>
      <c r="K352" s="17">
        <f>IFERROR('4'!B54,row*0.000001)</f>
        <v>0</v>
      </c>
      <c r="L352" s="220" t="str">
        <f>IFERROR(DATE('4'!S54,'4'!T54,'4'!U54),"")</f>
        <v/>
      </c>
      <c r="M352" s="125" t="str">
        <f t="shared" si="11"/>
        <v/>
      </c>
    </row>
    <row r="353" spans="2:13" x14ac:dyDescent="0.2">
      <c r="B353" s="17" t="str">
        <f t="shared" si="10"/>
        <v/>
      </c>
      <c r="C353" s="17" t="str">
        <f>IF(B353="","",設定!$J$8)</f>
        <v/>
      </c>
      <c r="D353" s="17">
        <f>'4'!I55</f>
        <v>0</v>
      </c>
      <c r="E353" s="17" t="str">
        <f>'4'!D55</f>
        <v/>
      </c>
      <c r="F353" s="17" t="str">
        <f>'4'!F55</f>
        <v>　</v>
      </c>
      <c r="G353" s="17">
        <f>'4'!O55</f>
        <v>0</v>
      </c>
      <c r="H353" s="17">
        <f>'4'!Q55</f>
        <v>0</v>
      </c>
      <c r="I353" s="17">
        <f>'4'!R55</f>
        <v>0</v>
      </c>
      <c r="J353" s="17" t="str">
        <f>'4'!V55</f>
        <v/>
      </c>
      <c r="K353" s="17">
        <f>IFERROR('4'!B55,row*0.000001)</f>
        <v>0</v>
      </c>
      <c r="L353" s="220" t="str">
        <f>IFERROR(DATE('4'!S55,'4'!T55,'4'!U55),"")</f>
        <v/>
      </c>
      <c r="M353" s="125" t="str">
        <f t="shared" si="11"/>
        <v/>
      </c>
    </row>
    <row r="354" spans="2:13" x14ac:dyDescent="0.2">
      <c r="B354" s="17" t="str">
        <f t="shared" si="10"/>
        <v/>
      </c>
      <c r="C354" s="17" t="str">
        <f>IF(B354="","",設定!$J$8)</f>
        <v/>
      </c>
      <c r="D354" s="17">
        <f>'4'!I56</f>
        <v>0</v>
      </c>
      <c r="E354" s="17" t="str">
        <f>'4'!D56</f>
        <v/>
      </c>
      <c r="F354" s="17" t="str">
        <f>'4'!F56</f>
        <v>　</v>
      </c>
      <c r="G354" s="17">
        <f>'4'!O56</f>
        <v>0</v>
      </c>
      <c r="H354" s="17">
        <f>'4'!Q56</f>
        <v>0</v>
      </c>
      <c r="I354" s="17">
        <f>'4'!R56</f>
        <v>0</v>
      </c>
      <c r="J354" s="17" t="str">
        <f>'4'!V56</f>
        <v/>
      </c>
      <c r="K354" s="17">
        <f>IFERROR('4'!B56,row*0.000001)</f>
        <v>0</v>
      </c>
      <c r="L354" s="220" t="str">
        <f>IFERROR(DATE('4'!S56,'4'!T56,'4'!U56),"")</f>
        <v/>
      </c>
      <c r="M354" s="125" t="str">
        <f t="shared" si="11"/>
        <v/>
      </c>
    </row>
    <row r="355" spans="2:13" x14ac:dyDescent="0.2">
      <c r="B355" s="17" t="str">
        <f t="shared" si="10"/>
        <v/>
      </c>
      <c r="C355" s="17" t="str">
        <f>IF(B355="","",設定!$J$8)</f>
        <v/>
      </c>
      <c r="D355" s="17">
        <f>'4'!I57</f>
        <v>0</v>
      </c>
      <c r="E355" s="17" t="str">
        <f>'4'!D57</f>
        <v/>
      </c>
      <c r="F355" s="17" t="str">
        <f>'4'!F57</f>
        <v>　</v>
      </c>
      <c r="G355" s="17">
        <f>'4'!O57</f>
        <v>0</v>
      </c>
      <c r="H355" s="17">
        <f>'4'!Q57</f>
        <v>0</v>
      </c>
      <c r="I355" s="17">
        <f>'4'!R57</f>
        <v>0</v>
      </c>
      <c r="J355" s="17" t="str">
        <f>'4'!V57</f>
        <v/>
      </c>
      <c r="K355" s="17">
        <f>IFERROR('4'!B57,row*0.000001)</f>
        <v>0</v>
      </c>
      <c r="L355" s="220" t="str">
        <f>IFERROR(DATE('4'!S57,'4'!T57,'4'!U57),"")</f>
        <v/>
      </c>
      <c r="M355" s="125" t="str">
        <f t="shared" si="11"/>
        <v/>
      </c>
    </row>
    <row r="356" spans="2:13" x14ac:dyDescent="0.2">
      <c r="B356" s="17" t="str">
        <f t="shared" si="10"/>
        <v/>
      </c>
      <c r="C356" s="17" t="str">
        <f>IF(B356="","",設定!$J$8)</f>
        <v/>
      </c>
      <c r="D356" s="17">
        <f>'4'!I58</f>
        <v>0</v>
      </c>
      <c r="E356" s="17" t="str">
        <f>'4'!D58</f>
        <v/>
      </c>
      <c r="F356" s="17" t="str">
        <f>'4'!F58</f>
        <v>　</v>
      </c>
      <c r="G356" s="17">
        <f>'4'!O58</f>
        <v>0</v>
      </c>
      <c r="H356" s="17">
        <f>'4'!Q58</f>
        <v>0</v>
      </c>
      <c r="I356" s="17">
        <f>'4'!R58</f>
        <v>0</v>
      </c>
      <c r="J356" s="17" t="str">
        <f>'4'!V58</f>
        <v/>
      </c>
      <c r="K356" s="17">
        <f>IFERROR('4'!B58,row*0.000001)</f>
        <v>0</v>
      </c>
      <c r="L356" s="220" t="str">
        <f>IFERROR(DATE('4'!S58,'4'!T58,'4'!U58),"")</f>
        <v/>
      </c>
      <c r="M356" s="125" t="str">
        <f t="shared" si="11"/>
        <v/>
      </c>
    </row>
    <row r="357" spans="2:13" x14ac:dyDescent="0.2">
      <c r="B357" s="17" t="str">
        <f t="shared" si="10"/>
        <v/>
      </c>
      <c r="C357" s="17" t="str">
        <f>IF(B357="","",設定!$J$8)</f>
        <v/>
      </c>
      <c r="D357" s="17">
        <f>'4'!I59</f>
        <v>0</v>
      </c>
      <c r="E357" s="17" t="str">
        <f>'4'!D59</f>
        <v/>
      </c>
      <c r="F357" s="17" t="str">
        <f>'4'!F59</f>
        <v>　</v>
      </c>
      <c r="G357" s="17">
        <f>'4'!O59</f>
        <v>0</v>
      </c>
      <c r="H357" s="17">
        <f>'4'!Q59</f>
        <v>0</v>
      </c>
      <c r="I357" s="17">
        <f>'4'!R59</f>
        <v>0</v>
      </c>
      <c r="J357" s="17" t="str">
        <f>'4'!V59</f>
        <v/>
      </c>
      <c r="K357" s="17">
        <f>IFERROR('4'!B59,row*0.000001)</f>
        <v>0</v>
      </c>
      <c r="L357" s="220" t="str">
        <f>IFERROR(DATE('4'!S59,'4'!T59,'4'!U59),"")</f>
        <v/>
      </c>
      <c r="M357" s="125" t="str">
        <f t="shared" si="11"/>
        <v/>
      </c>
    </row>
    <row r="358" spans="2:13" x14ac:dyDescent="0.2">
      <c r="B358" s="17" t="str">
        <f t="shared" si="10"/>
        <v/>
      </c>
      <c r="C358" s="17" t="str">
        <f>IF(B358="","",設定!$J$8)</f>
        <v/>
      </c>
      <c r="D358" s="17">
        <f>'4'!I60</f>
        <v>0</v>
      </c>
      <c r="E358" s="17" t="str">
        <f>'4'!D60</f>
        <v/>
      </c>
      <c r="F358" s="17" t="str">
        <f>'4'!F60</f>
        <v>　</v>
      </c>
      <c r="G358" s="17">
        <f>'4'!O60</f>
        <v>0</v>
      </c>
      <c r="H358" s="17">
        <f>'4'!Q60</f>
        <v>0</v>
      </c>
      <c r="I358" s="17">
        <f>'4'!R60</f>
        <v>0</v>
      </c>
      <c r="J358" s="17" t="str">
        <f>'4'!V60</f>
        <v/>
      </c>
      <c r="K358" s="17">
        <f>IFERROR('4'!B60,row*0.000001)</f>
        <v>0</v>
      </c>
      <c r="L358" s="220" t="str">
        <f>IFERROR(DATE('4'!S60,'4'!T60,'4'!U60),"")</f>
        <v/>
      </c>
      <c r="M358" s="125" t="str">
        <f t="shared" si="11"/>
        <v/>
      </c>
    </row>
    <row r="359" spans="2:13" x14ac:dyDescent="0.2">
      <c r="B359" s="17" t="str">
        <f t="shared" si="10"/>
        <v/>
      </c>
      <c r="C359" s="17" t="str">
        <f>IF(B359="","",設定!$J$8)</f>
        <v/>
      </c>
      <c r="D359" s="17">
        <f>'4'!I61</f>
        <v>0</v>
      </c>
      <c r="E359" s="17" t="str">
        <f>'4'!D61</f>
        <v/>
      </c>
      <c r="F359" s="17" t="str">
        <f>'4'!F61</f>
        <v>　</v>
      </c>
      <c r="G359" s="17">
        <f>'4'!O61</f>
        <v>0</v>
      </c>
      <c r="H359" s="17">
        <f>'4'!Q61</f>
        <v>0</v>
      </c>
      <c r="I359" s="17">
        <f>'4'!R61</f>
        <v>0</v>
      </c>
      <c r="J359" s="17" t="str">
        <f>'4'!V61</f>
        <v/>
      </c>
      <c r="K359" s="17">
        <f>IFERROR('4'!B61,row*0.000001)</f>
        <v>0</v>
      </c>
      <c r="L359" s="220" t="str">
        <f>IFERROR(DATE('4'!S61,'4'!T61,'4'!U61),"")</f>
        <v/>
      </c>
      <c r="M359" s="125" t="str">
        <f t="shared" si="11"/>
        <v/>
      </c>
    </row>
    <row r="360" spans="2:13" x14ac:dyDescent="0.2">
      <c r="B360" s="17" t="str">
        <f t="shared" si="10"/>
        <v/>
      </c>
      <c r="C360" s="17" t="str">
        <f>IF(B360="","",設定!$J$8)</f>
        <v/>
      </c>
      <c r="D360" s="17">
        <f>'4'!I62</f>
        <v>0</v>
      </c>
      <c r="E360" s="17" t="str">
        <f>'4'!D62</f>
        <v/>
      </c>
      <c r="F360" s="17" t="str">
        <f>'4'!F62</f>
        <v>　</v>
      </c>
      <c r="G360" s="17">
        <f>'4'!O62</f>
        <v>0</v>
      </c>
      <c r="H360" s="17">
        <f>'4'!Q62</f>
        <v>0</v>
      </c>
      <c r="I360" s="17">
        <f>'4'!R62</f>
        <v>0</v>
      </c>
      <c r="J360" s="17" t="str">
        <f>'4'!V62</f>
        <v/>
      </c>
      <c r="K360" s="17">
        <f>IFERROR('4'!B62,row*0.000001)</f>
        <v>0</v>
      </c>
      <c r="L360" s="220" t="str">
        <f>IFERROR(DATE('4'!S62,'4'!T62,'4'!U62),"")</f>
        <v/>
      </c>
      <c r="M360" s="125" t="str">
        <f t="shared" si="11"/>
        <v/>
      </c>
    </row>
    <row r="361" spans="2:13" x14ac:dyDescent="0.2">
      <c r="B361" s="17" t="str">
        <f t="shared" si="10"/>
        <v/>
      </c>
      <c r="C361" s="17" t="str">
        <f>IF(B361="","",設定!$J$8)</f>
        <v/>
      </c>
      <c r="D361" s="17">
        <f>'4'!I63</f>
        <v>0</v>
      </c>
      <c r="E361" s="17" t="str">
        <f>'4'!D63</f>
        <v/>
      </c>
      <c r="F361" s="17" t="str">
        <f>'4'!F63</f>
        <v>　</v>
      </c>
      <c r="G361" s="17">
        <f>'4'!O63</f>
        <v>0</v>
      </c>
      <c r="H361" s="17">
        <f>'4'!Q63</f>
        <v>0</v>
      </c>
      <c r="I361" s="17">
        <f>'4'!R63</f>
        <v>0</v>
      </c>
      <c r="J361" s="17" t="str">
        <f>'4'!V63</f>
        <v/>
      </c>
      <c r="K361" s="17">
        <f>IFERROR('4'!B63,row*0.000001)</f>
        <v>0</v>
      </c>
      <c r="L361" s="220" t="str">
        <f>IFERROR(DATE('4'!S63,'4'!T63,'4'!U63),"")</f>
        <v/>
      </c>
      <c r="M361" s="125" t="str">
        <f t="shared" si="11"/>
        <v/>
      </c>
    </row>
    <row r="362" spans="2:13" x14ac:dyDescent="0.2">
      <c r="B362" s="17" t="str">
        <f t="shared" si="10"/>
        <v/>
      </c>
      <c r="C362" s="17" t="str">
        <f>IF(B362="","",設定!$J$8)</f>
        <v/>
      </c>
      <c r="D362" s="17">
        <f>'4'!I64</f>
        <v>0</v>
      </c>
      <c r="E362" s="17" t="str">
        <f>'4'!D64</f>
        <v/>
      </c>
      <c r="F362" s="17" t="str">
        <f>'4'!F64</f>
        <v>　</v>
      </c>
      <c r="G362" s="17">
        <f>'4'!O64</f>
        <v>0</v>
      </c>
      <c r="H362" s="17">
        <f>'4'!Q64</f>
        <v>0</v>
      </c>
      <c r="I362" s="17">
        <f>'4'!R64</f>
        <v>0</v>
      </c>
      <c r="J362" s="17" t="str">
        <f>'4'!V64</f>
        <v/>
      </c>
      <c r="K362" s="17">
        <f>IFERROR('4'!B64,row*0.000001)</f>
        <v>0</v>
      </c>
      <c r="L362" s="220" t="str">
        <f>IFERROR(DATE('4'!S64,'4'!T64,'4'!U64),"")</f>
        <v/>
      </c>
      <c r="M362" s="125" t="str">
        <f t="shared" si="11"/>
        <v/>
      </c>
    </row>
    <row r="363" spans="2:13" x14ac:dyDescent="0.2">
      <c r="B363" s="17" t="str">
        <f t="shared" si="10"/>
        <v/>
      </c>
      <c r="C363" s="17" t="str">
        <f>IF(B363="","",設定!$J$8)</f>
        <v/>
      </c>
      <c r="D363" s="17">
        <f>'4'!I65</f>
        <v>0</v>
      </c>
      <c r="E363" s="17" t="str">
        <f>'4'!D65</f>
        <v/>
      </c>
      <c r="F363" s="17" t="str">
        <f>'4'!F65</f>
        <v>　</v>
      </c>
      <c r="G363" s="17">
        <f>'4'!O65</f>
        <v>0</v>
      </c>
      <c r="H363" s="17">
        <f>'4'!Q65</f>
        <v>0</v>
      </c>
      <c r="I363" s="17">
        <f>'4'!R65</f>
        <v>0</v>
      </c>
      <c r="J363" s="17" t="str">
        <f>'4'!V65</f>
        <v/>
      </c>
      <c r="K363" s="17">
        <f>IFERROR('4'!B65,row*0.000001)</f>
        <v>0</v>
      </c>
      <c r="L363" s="220" t="str">
        <f>IFERROR(DATE('4'!S65,'4'!T65,'4'!U65),"")</f>
        <v/>
      </c>
      <c r="M363" s="125" t="str">
        <f t="shared" si="11"/>
        <v/>
      </c>
    </row>
    <row r="364" spans="2:13" x14ac:dyDescent="0.2">
      <c r="B364" s="17" t="str">
        <f t="shared" si="10"/>
        <v/>
      </c>
      <c r="C364" s="17" t="str">
        <f>IF(B364="","",設定!$J$8)</f>
        <v/>
      </c>
      <c r="D364" s="17">
        <f>'4'!I66</f>
        <v>0</v>
      </c>
      <c r="E364" s="17" t="str">
        <f>'4'!D66</f>
        <v/>
      </c>
      <c r="F364" s="17" t="str">
        <f>'4'!F66</f>
        <v>　</v>
      </c>
      <c r="G364" s="17">
        <f>'4'!O66</f>
        <v>0</v>
      </c>
      <c r="H364" s="17">
        <f>'4'!Q66</f>
        <v>0</v>
      </c>
      <c r="I364" s="17">
        <f>'4'!R66</f>
        <v>0</v>
      </c>
      <c r="J364" s="17" t="str">
        <f>'4'!V66</f>
        <v/>
      </c>
      <c r="K364" s="17">
        <f>IFERROR('4'!B66,row*0.000001)</f>
        <v>0</v>
      </c>
      <c r="L364" s="220" t="str">
        <f>IFERROR(DATE('4'!S66,'4'!T66,'4'!U66),"")</f>
        <v/>
      </c>
      <c r="M364" s="125" t="str">
        <f t="shared" si="11"/>
        <v/>
      </c>
    </row>
    <row r="365" spans="2:13" x14ac:dyDescent="0.2">
      <c r="B365" s="17" t="str">
        <f t="shared" si="10"/>
        <v/>
      </c>
      <c r="C365" s="17" t="str">
        <f>IF(B365="","",設定!$J$8)</f>
        <v/>
      </c>
      <c r="D365" s="17">
        <f>'4'!I67</f>
        <v>0</v>
      </c>
      <c r="E365" s="17" t="str">
        <f>'4'!D67</f>
        <v/>
      </c>
      <c r="F365" s="17" t="str">
        <f>'4'!F67</f>
        <v>　</v>
      </c>
      <c r="G365" s="17">
        <f>'4'!O67</f>
        <v>0</v>
      </c>
      <c r="H365" s="17">
        <f>'4'!Q67</f>
        <v>0</v>
      </c>
      <c r="I365" s="17">
        <f>'4'!R67</f>
        <v>0</v>
      </c>
      <c r="J365" s="17" t="str">
        <f>'4'!V67</f>
        <v/>
      </c>
      <c r="K365" s="17">
        <f>IFERROR('4'!B67,row*0.000001)</f>
        <v>0</v>
      </c>
      <c r="L365" s="220" t="str">
        <f>IFERROR(DATE('4'!S67,'4'!T67,'4'!U67),"")</f>
        <v/>
      </c>
      <c r="M365" s="125" t="str">
        <f t="shared" si="11"/>
        <v/>
      </c>
    </row>
    <row r="366" spans="2:13" x14ac:dyDescent="0.2">
      <c r="B366" s="17" t="str">
        <f t="shared" si="10"/>
        <v/>
      </c>
      <c r="C366" s="17" t="str">
        <f>IF(B366="","",設定!$J$8)</f>
        <v/>
      </c>
      <c r="D366" s="17">
        <f>'4'!I68</f>
        <v>0</v>
      </c>
      <c r="E366" s="17" t="str">
        <f>'4'!D68</f>
        <v/>
      </c>
      <c r="F366" s="17" t="str">
        <f>'4'!F68</f>
        <v>　</v>
      </c>
      <c r="G366" s="17">
        <f>'4'!O68</f>
        <v>0</v>
      </c>
      <c r="H366" s="17">
        <f>'4'!Q68</f>
        <v>0</v>
      </c>
      <c r="I366" s="17">
        <f>'4'!R68</f>
        <v>0</v>
      </c>
      <c r="J366" s="17" t="str">
        <f>'4'!V68</f>
        <v/>
      </c>
      <c r="K366" s="17">
        <f>IFERROR('4'!B68,row*0.000001)</f>
        <v>0</v>
      </c>
      <c r="L366" s="220" t="str">
        <f>IFERROR(DATE('4'!S68,'4'!T68,'4'!U68),"")</f>
        <v/>
      </c>
      <c r="M366" s="125" t="str">
        <f t="shared" si="11"/>
        <v/>
      </c>
    </row>
    <row r="367" spans="2:13" x14ac:dyDescent="0.2">
      <c r="B367" s="17" t="str">
        <f t="shared" si="10"/>
        <v/>
      </c>
      <c r="C367" s="17" t="str">
        <f>IF(B367="","",設定!$J$8)</f>
        <v/>
      </c>
      <c r="D367" s="17">
        <f>'4'!I69</f>
        <v>0</v>
      </c>
      <c r="E367" s="17" t="str">
        <f>'4'!D69</f>
        <v/>
      </c>
      <c r="F367" s="17" t="str">
        <f>'4'!F69</f>
        <v>　</v>
      </c>
      <c r="G367" s="17">
        <f>'4'!O69</f>
        <v>0</v>
      </c>
      <c r="H367" s="17">
        <f>'4'!Q69</f>
        <v>0</v>
      </c>
      <c r="I367" s="17">
        <f>'4'!R69</f>
        <v>0</v>
      </c>
      <c r="J367" s="17" t="str">
        <f>'4'!V69</f>
        <v/>
      </c>
      <c r="K367" s="17">
        <f>IFERROR('4'!B69,row*0.000001)</f>
        <v>0</v>
      </c>
      <c r="L367" s="220" t="str">
        <f>IFERROR(DATE('4'!S69,'4'!T69,'4'!U69),"")</f>
        <v/>
      </c>
      <c r="M367" s="125" t="str">
        <f t="shared" si="11"/>
        <v/>
      </c>
    </row>
    <row r="368" spans="2:13" x14ac:dyDescent="0.2">
      <c r="B368" s="17" t="str">
        <f t="shared" si="10"/>
        <v/>
      </c>
      <c r="C368" s="17" t="str">
        <f>IF(B368="","",設定!$J$8)</f>
        <v/>
      </c>
      <c r="D368" s="17">
        <f>'4'!I70</f>
        <v>0</v>
      </c>
      <c r="E368" s="17" t="str">
        <f>'4'!D70</f>
        <v/>
      </c>
      <c r="F368" s="17" t="str">
        <f>'4'!F70</f>
        <v>　</v>
      </c>
      <c r="G368" s="17">
        <f>'4'!O70</f>
        <v>0</v>
      </c>
      <c r="H368" s="17">
        <f>'4'!Q70</f>
        <v>0</v>
      </c>
      <c r="I368" s="17">
        <f>'4'!R70</f>
        <v>0</v>
      </c>
      <c r="J368" s="17" t="str">
        <f>'4'!V70</f>
        <v/>
      </c>
      <c r="K368" s="17">
        <f>IFERROR('4'!B70,row*0.000001)</f>
        <v>0</v>
      </c>
      <c r="L368" s="220" t="str">
        <f>IFERROR(DATE('4'!S70,'4'!T70,'4'!U70),"")</f>
        <v/>
      </c>
      <c r="M368" s="125" t="str">
        <f t="shared" si="11"/>
        <v/>
      </c>
    </row>
    <row r="369" spans="2:13" x14ac:dyDescent="0.2">
      <c r="B369" s="17" t="str">
        <f t="shared" si="10"/>
        <v/>
      </c>
      <c r="C369" s="17" t="str">
        <f>IF(B369="","",設定!$J$8)</f>
        <v/>
      </c>
      <c r="D369" s="17">
        <f>'4'!I71</f>
        <v>0</v>
      </c>
      <c r="E369" s="17" t="str">
        <f>'4'!D71</f>
        <v/>
      </c>
      <c r="F369" s="17" t="str">
        <f>'4'!F71</f>
        <v>　</v>
      </c>
      <c r="G369" s="17">
        <f>'4'!O71</f>
        <v>0</v>
      </c>
      <c r="H369" s="17">
        <f>'4'!Q71</f>
        <v>0</v>
      </c>
      <c r="I369" s="17">
        <f>'4'!R71</f>
        <v>0</v>
      </c>
      <c r="J369" s="17" t="str">
        <f>'4'!V71</f>
        <v/>
      </c>
      <c r="K369" s="17">
        <f>IFERROR('4'!B71,row*0.000001)</f>
        <v>0</v>
      </c>
      <c r="L369" s="220" t="str">
        <f>IFERROR(DATE('4'!S71,'4'!T71,'4'!U71),"")</f>
        <v/>
      </c>
      <c r="M369" s="125" t="str">
        <f t="shared" si="11"/>
        <v/>
      </c>
    </row>
    <row r="370" spans="2:13" x14ac:dyDescent="0.2">
      <c r="B370" s="17" t="str">
        <f t="shared" si="10"/>
        <v/>
      </c>
      <c r="C370" s="17" t="str">
        <f>IF(B370="","",設定!$J$8)</f>
        <v/>
      </c>
      <c r="D370" s="17">
        <f>'4'!I72</f>
        <v>0</v>
      </c>
      <c r="E370" s="17" t="str">
        <f>'4'!D72</f>
        <v/>
      </c>
      <c r="F370" s="17" t="str">
        <f>'4'!F72</f>
        <v>　</v>
      </c>
      <c r="G370" s="17">
        <f>'4'!O72</f>
        <v>0</v>
      </c>
      <c r="H370" s="17">
        <f>'4'!Q72</f>
        <v>0</v>
      </c>
      <c r="I370" s="17">
        <f>'4'!R72</f>
        <v>0</v>
      </c>
      <c r="J370" s="17" t="str">
        <f>'4'!V72</f>
        <v/>
      </c>
      <c r="K370" s="17">
        <f>IFERROR('4'!B72,row*0.000001)</f>
        <v>0</v>
      </c>
      <c r="L370" s="220" t="str">
        <f>IFERROR(DATE('4'!S72,'4'!T72,'4'!U72),"")</f>
        <v/>
      </c>
      <c r="M370" s="125" t="str">
        <f t="shared" si="11"/>
        <v/>
      </c>
    </row>
    <row r="371" spans="2:13" x14ac:dyDescent="0.2">
      <c r="B371" s="17" t="str">
        <f t="shared" si="10"/>
        <v/>
      </c>
      <c r="C371" s="17" t="str">
        <f>IF(B371="","",設定!$J$8)</f>
        <v/>
      </c>
      <c r="D371" s="17">
        <f>'4'!I73</f>
        <v>0</v>
      </c>
      <c r="E371" s="17" t="str">
        <f>'4'!D73</f>
        <v/>
      </c>
      <c r="F371" s="17" t="str">
        <f>'4'!F73</f>
        <v>　</v>
      </c>
      <c r="G371" s="17">
        <f>'4'!O73</f>
        <v>0</v>
      </c>
      <c r="H371" s="17">
        <f>'4'!Q73</f>
        <v>0</v>
      </c>
      <c r="I371" s="17">
        <f>'4'!R73</f>
        <v>0</v>
      </c>
      <c r="J371" s="17" t="str">
        <f>'4'!V73</f>
        <v/>
      </c>
      <c r="K371" s="17">
        <f>IFERROR('4'!B73,row*0.000001)</f>
        <v>0</v>
      </c>
      <c r="L371" s="220" t="str">
        <f>IFERROR(DATE('4'!S73,'4'!T73,'4'!U73),"")</f>
        <v/>
      </c>
      <c r="M371" s="125" t="str">
        <f t="shared" si="11"/>
        <v/>
      </c>
    </row>
    <row r="372" spans="2:13" x14ac:dyDescent="0.2">
      <c r="B372" s="17" t="str">
        <f t="shared" si="10"/>
        <v/>
      </c>
      <c r="C372" s="17" t="str">
        <f>IF(B372="","",設定!$J$8)</f>
        <v/>
      </c>
      <c r="D372" s="17">
        <f>'4'!I74</f>
        <v>0</v>
      </c>
      <c r="E372" s="17" t="str">
        <f>'4'!D74</f>
        <v/>
      </c>
      <c r="F372" s="17" t="str">
        <f>'4'!F74</f>
        <v>　</v>
      </c>
      <c r="G372" s="17">
        <f>'4'!O74</f>
        <v>0</v>
      </c>
      <c r="H372" s="17">
        <f>'4'!Q74</f>
        <v>0</v>
      </c>
      <c r="I372" s="17">
        <f>'4'!R74</f>
        <v>0</v>
      </c>
      <c r="J372" s="17" t="str">
        <f>'4'!V74</f>
        <v/>
      </c>
      <c r="K372" s="17">
        <f>IFERROR('4'!B74,row*0.000001)</f>
        <v>0</v>
      </c>
      <c r="L372" s="220" t="str">
        <f>IFERROR(DATE('4'!S74,'4'!T74,'4'!U74),"")</f>
        <v/>
      </c>
      <c r="M372" s="125" t="str">
        <f t="shared" si="11"/>
        <v/>
      </c>
    </row>
    <row r="373" spans="2:13" x14ac:dyDescent="0.2">
      <c r="B373" s="17" t="str">
        <f t="shared" si="10"/>
        <v/>
      </c>
      <c r="C373" s="17" t="str">
        <f>IF(B373="","",設定!$J$8)</f>
        <v/>
      </c>
      <c r="D373" s="17">
        <f>'4'!I75</f>
        <v>0</v>
      </c>
      <c r="E373" s="17" t="str">
        <f>'4'!D75</f>
        <v/>
      </c>
      <c r="F373" s="17" t="str">
        <f>'4'!F75</f>
        <v>　</v>
      </c>
      <c r="G373" s="17">
        <f>'4'!O75</f>
        <v>0</v>
      </c>
      <c r="H373" s="17">
        <f>'4'!Q75</f>
        <v>0</v>
      </c>
      <c r="I373" s="17">
        <f>'4'!R75</f>
        <v>0</v>
      </c>
      <c r="J373" s="17" t="str">
        <f>'4'!V75</f>
        <v/>
      </c>
      <c r="K373" s="17">
        <f>IFERROR('4'!B75,row*0.000001)</f>
        <v>0</v>
      </c>
      <c r="L373" s="220" t="str">
        <f>IFERROR(DATE('4'!S75,'4'!T75,'4'!U75),"")</f>
        <v/>
      </c>
      <c r="M373" s="125" t="str">
        <f t="shared" si="11"/>
        <v/>
      </c>
    </row>
    <row r="374" spans="2:13" x14ac:dyDescent="0.2">
      <c r="B374" s="17" t="str">
        <f t="shared" si="10"/>
        <v/>
      </c>
      <c r="C374" s="17" t="str">
        <f>IF(B374="","",設定!$J$8)</f>
        <v/>
      </c>
      <c r="D374" s="17">
        <f>'4'!I76</f>
        <v>0</v>
      </c>
      <c r="E374" s="17" t="str">
        <f>'4'!D76</f>
        <v/>
      </c>
      <c r="F374" s="17" t="str">
        <f>'4'!F76</f>
        <v>　</v>
      </c>
      <c r="G374" s="17">
        <f>'4'!O76</f>
        <v>0</v>
      </c>
      <c r="H374" s="17">
        <f>'4'!Q76</f>
        <v>0</v>
      </c>
      <c r="I374" s="17">
        <f>'4'!R76</f>
        <v>0</v>
      </c>
      <c r="J374" s="17" t="str">
        <f>'4'!V76</f>
        <v/>
      </c>
      <c r="K374" s="17">
        <f>IFERROR('4'!B76,row*0.000001)</f>
        <v>0</v>
      </c>
      <c r="L374" s="220" t="str">
        <f>IFERROR(DATE('4'!S76,'4'!T76,'4'!U76),"")</f>
        <v/>
      </c>
      <c r="M374" s="125" t="str">
        <f t="shared" si="11"/>
        <v/>
      </c>
    </row>
    <row r="375" spans="2:13" x14ac:dyDescent="0.2">
      <c r="B375" s="17" t="str">
        <f t="shared" si="10"/>
        <v/>
      </c>
      <c r="C375" s="17" t="str">
        <f>IF(B375="","",設定!$J$8)</f>
        <v/>
      </c>
      <c r="D375" s="17">
        <f>'4'!I77</f>
        <v>0</v>
      </c>
      <c r="E375" s="17" t="str">
        <f>'4'!D77</f>
        <v/>
      </c>
      <c r="F375" s="17" t="str">
        <f>'4'!F77</f>
        <v>　</v>
      </c>
      <c r="G375" s="17">
        <f>'4'!O77</f>
        <v>0</v>
      </c>
      <c r="H375" s="17">
        <f>'4'!Q77</f>
        <v>0</v>
      </c>
      <c r="I375" s="17">
        <f>'4'!R77</f>
        <v>0</v>
      </c>
      <c r="J375" s="17" t="str">
        <f>'4'!V77</f>
        <v/>
      </c>
      <c r="K375" s="17">
        <f>IFERROR('4'!B77,row*0.000001)</f>
        <v>0</v>
      </c>
      <c r="L375" s="220" t="str">
        <f>IFERROR(DATE('4'!S77,'4'!T77,'4'!U77),"")</f>
        <v/>
      </c>
      <c r="M375" s="125" t="str">
        <f t="shared" si="11"/>
        <v/>
      </c>
    </row>
    <row r="376" spans="2:13" x14ac:dyDescent="0.2">
      <c r="B376" s="17" t="str">
        <f t="shared" si="10"/>
        <v/>
      </c>
      <c r="C376" s="17" t="str">
        <f>IF(B376="","",設定!$J$8)</f>
        <v/>
      </c>
      <c r="D376" s="17">
        <f>'4'!I78</f>
        <v>0</v>
      </c>
      <c r="E376" s="17" t="str">
        <f>'4'!D78</f>
        <v/>
      </c>
      <c r="F376" s="17" t="str">
        <f>'4'!F78</f>
        <v>　</v>
      </c>
      <c r="G376" s="17">
        <f>'4'!O78</f>
        <v>0</v>
      </c>
      <c r="H376" s="17">
        <f>'4'!Q78</f>
        <v>0</v>
      </c>
      <c r="I376" s="17">
        <f>'4'!R78</f>
        <v>0</v>
      </c>
      <c r="J376" s="17" t="str">
        <f>'4'!V78</f>
        <v/>
      </c>
      <c r="K376" s="17">
        <f>IFERROR('4'!B78,row*0.000001)</f>
        <v>0</v>
      </c>
      <c r="L376" s="220" t="str">
        <f>IFERROR(DATE('4'!S78,'4'!T78,'4'!U78),"")</f>
        <v/>
      </c>
      <c r="M376" s="125" t="str">
        <f t="shared" si="11"/>
        <v/>
      </c>
    </row>
    <row r="377" spans="2:13" x14ac:dyDescent="0.2">
      <c r="B377" s="17" t="str">
        <f t="shared" si="10"/>
        <v/>
      </c>
      <c r="C377" s="17" t="str">
        <f>IF(B377="","",設定!$J$8)</f>
        <v/>
      </c>
      <c r="D377" s="17">
        <f>'4'!I79</f>
        <v>0</v>
      </c>
      <c r="E377" s="17" t="str">
        <f>'4'!D79</f>
        <v/>
      </c>
      <c r="F377" s="17" t="str">
        <f>'4'!F79</f>
        <v>　</v>
      </c>
      <c r="G377" s="17">
        <f>'4'!O79</f>
        <v>0</v>
      </c>
      <c r="H377" s="17">
        <f>'4'!Q79</f>
        <v>0</v>
      </c>
      <c r="I377" s="17">
        <f>'4'!R79</f>
        <v>0</v>
      </c>
      <c r="J377" s="17" t="str">
        <f>'4'!V79</f>
        <v/>
      </c>
      <c r="K377" s="17">
        <f>IFERROR('4'!B79,row*0.000001)</f>
        <v>0</v>
      </c>
      <c r="L377" s="220" t="str">
        <f>IFERROR(DATE('4'!S79,'4'!T79,'4'!U79),"")</f>
        <v/>
      </c>
      <c r="M377" s="125" t="str">
        <f t="shared" si="11"/>
        <v/>
      </c>
    </row>
    <row r="378" spans="2:13" x14ac:dyDescent="0.2">
      <c r="B378" s="17" t="str">
        <f t="shared" si="10"/>
        <v/>
      </c>
      <c r="C378" s="17" t="str">
        <f>IF(B378="","",設定!$J$8)</f>
        <v/>
      </c>
      <c r="D378" s="17">
        <f>'4'!I80</f>
        <v>0</v>
      </c>
      <c r="E378" s="17" t="str">
        <f>'4'!D80</f>
        <v/>
      </c>
      <c r="F378" s="17" t="str">
        <f>'4'!F80</f>
        <v>　</v>
      </c>
      <c r="G378" s="17">
        <f>'4'!O80</f>
        <v>0</v>
      </c>
      <c r="H378" s="17">
        <f>'4'!Q80</f>
        <v>0</v>
      </c>
      <c r="I378" s="17">
        <f>'4'!R80</f>
        <v>0</v>
      </c>
      <c r="J378" s="17" t="str">
        <f>'4'!V80</f>
        <v/>
      </c>
      <c r="K378" s="17">
        <f>IFERROR('4'!B80,row*0.000001)</f>
        <v>0</v>
      </c>
      <c r="L378" s="220" t="str">
        <f>IFERROR(DATE('4'!S80,'4'!T80,'4'!U80),"")</f>
        <v/>
      </c>
      <c r="M378" s="125" t="str">
        <f t="shared" si="11"/>
        <v/>
      </c>
    </row>
    <row r="379" spans="2:13" x14ac:dyDescent="0.2">
      <c r="B379" s="17" t="str">
        <f t="shared" si="10"/>
        <v/>
      </c>
      <c r="C379" s="17" t="str">
        <f>IF(B379="","",設定!$J$8)</f>
        <v/>
      </c>
      <c r="D379" s="17">
        <f>'4'!I81</f>
        <v>0</v>
      </c>
      <c r="E379" s="17" t="str">
        <f>'4'!D81</f>
        <v/>
      </c>
      <c r="F379" s="17" t="str">
        <f>'4'!F81</f>
        <v>　</v>
      </c>
      <c r="G379" s="17">
        <f>'4'!O81</f>
        <v>0</v>
      </c>
      <c r="H379" s="17">
        <f>'4'!Q81</f>
        <v>0</v>
      </c>
      <c r="I379" s="17">
        <f>'4'!R81</f>
        <v>0</v>
      </c>
      <c r="J379" s="17" t="str">
        <f>'4'!V81</f>
        <v/>
      </c>
      <c r="K379" s="17">
        <f>IFERROR('4'!B81,row*0.000001)</f>
        <v>0</v>
      </c>
      <c r="L379" s="220" t="str">
        <f>IFERROR(DATE('4'!S81,'4'!T81,'4'!U81),"")</f>
        <v/>
      </c>
      <c r="M379" s="125" t="str">
        <f t="shared" si="11"/>
        <v/>
      </c>
    </row>
    <row r="380" spans="2:13" x14ac:dyDescent="0.2">
      <c r="B380" s="17" t="str">
        <f t="shared" si="10"/>
        <v/>
      </c>
      <c r="C380" s="17" t="str">
        <f>IF(B380="","",設定!$J$8)</f>
        <v/>
      </c>
      <c r="D380" s="17">
        <f>'4'!I82</f>
        <v>0</v>
      </c>
      <c r="E380" s="17" t="str">
        <f>'4'!D82</f>
        <v/>
      </c>
      <c r="F380" s="17" t="str">
        <f>'4'!F82</f>
        <v>　</v>
      </c>
      <c r="G380" s="17">
        <f>'4'!O82</f>
        <v>0</v>
      </c>
      <c r="H380" s="17">
        <f>'4'!Q82</f>
        <v>0</v>
      </c>
      <c r="I380" s="17">
        <f>'4'!R82</f>
        <v>0</v>
      </c>
      <c r="J380" s="17" t="str">
        <f>'4'!V82</f>
        <v/>
      </c>
      <c r="K380" s="17">
        <f>IFERROR('4'!B82,row*0.000001)</f>
        <v>0</v>
      </c>
      <c r="L380" s="220" t="str">
        <f>IFERROR(DATE('4'!S82,'4'!T82,'4'!U82),"")</f>
        <v/>
      </c>
      <c r="M380" s="125" t="str">
        <f t="shared" si="11"/>
        <v/>
      </c>
    </row>
    <row r="381" spans="2:13" x14ac:dyDescent="0.2">
      <c r="B381" s="17" t="str">
        <f t="shared" si="10"/>
        <v/>
      </c>
      <c r="C381" s="17" t="str">
        <f>IF(B381="","",設定!$J$8)</f>
        <v/>
      </c>
      <c r="D381" s="17">
        <f>'4'!I83</f>
        <v>0</v>
      </c>
      <c r="E381" s="17" t="str">
        <f>'4'!D83</f>
        <v/>
      </c>
      <c r="F381" s="17" t="str">
        <f>'4'!F83</f>
        <v>　</v>
      </c>
      <c r="G381" s="17">
        <f>'4'!O83</f>
        <v>0</v>
      </c>
      <c r="H381" s="17">
        <f>'4'!Q83</f>
        <v>0</v>
      </c>
      <c r="I381" s="17">
        <f>'4'!R83</f>
        <v>0</v>
      </c>
      <c r="J381" s="17" t="str">
        <f>'4'!V83</f>
        <v/>
      </c>
      <c r="K381" s="17">
        <f>IFERROR('4'!B83,row*0.000001)</f>
        <v>0</v>
      </c>
      <c r="L381" s="220" t="str">
        <f>IFERROR(DATE('4'!S83,'4'!T83,'4'!U83),"")</f>
        <v/>
      </c>
      <c r="M381" s="125" t="str">
        <f t="shared" si="11"/>
        <v/>
      </c>
    </row>
    <row r="382" spans="2:13" x14ac:dyDescent="0.2">
      <c r="B382" s="17" t="str">
        <f t="shared" si="10"/>
        <v/>
      </c>
      <c r="C382" s="17" t="str">
        <f>IF(B382="","",設定!$J$8)</f>
        <v/>
      </c>
      <c r="D382" s="17">
        <f>'4'!I84</f>
        <v>0</v>
      </c>
      <c r="E382" s="17" t="str">
        <f>'4'!D84</f>
        <v/>
      </c>
      <c r="F382" s="17" t="str">
        <f>'4'!F84</f>
        <v>　</v>
      </c>
      <c r="G382" s="17">
        <f>'4'!O84</f>
        <v>0</v>
      </c>
      <c r="H382" s="17">
        <f>'4'!Q84</f>
        <v>0</v>
      </c>
      <c r="I382" s="17">
        <f>'4'!R84</f>
        <v>0</v>
      </c>
      <c r="J382" s="17" t="str">
        <f>'4'!V84</f>
        <v/>
      </c>
      <c r="K382" s="17">
        <f>IFERROR('4'!B84,row*0.000001)</f>
        <v>0</v>
      </c>
      <c r="L382" s="220" t="str">
        <f>IFERROR(DATE('4'!S84,'4'!T84,'4'!U84),"")</f>
        <v/>
      </c>
      <c r="M382" s="125" t="str">
        <f t="shared" si="11"/>
        <v/>
      </c>
    </row>
    <row r="383" spans="2:13" x14ac:dyDescent="0.2">
      <c r="B383" s="17" t="str">
        <f t="shared" si="10"/>
        <v/>
      </c>
      <c r="C383" s="17" t="str">
        <f>IF(B383="","",設定!$J$8)</f>
        <v/>
      </c>
      <c r="D383" s="17">
        <f>'4'!I85</f>
        <v>0</v>
      </c>
      <c r="E383" s="17" t="str">
        <f>'4'!D85</f>
        <v/>
      </c>
      <c r="F383" s="17" t="str">
        <f>'4'!F85</f>
        <v>　</v>
      </c>
      <c r="G383" s="17">
        <f>'4'!O85</f>
        <v>0</v>
      </c>
      <c r="H383" s="17">
        <f>'4'!Q85</f>
        <v>0</v>
      </c>
      <c r="I383" s="17">
        <f>'4'!R85</f>
        <v>0</v>
      </c>
      <c r="J383" s="17" t="str">
        <f>'4'!V85</f>
        <v/>
      </c>
      <c r="K383" s="17">
        <f>IFERROR('4'!B85,row*0.000001)</f>
        <v>0</v>
      </c>
      <c r="L383" s="220" t="str">
        <f>IFERROR(DATE('4'!S85,'4'!T85,'4'!U85),"")</f>
        <v/>
      </c>
      <c r="M383" s="125" t="str">
        <f t="shared" si="11"/>
        <v/>
      </c>
    </row>
    <row r="384" spans="2:13" x14ac:dyDescent="0.2">
      <c r="B384" s="17" t="str">
        <f t="shared" si="10"/>
        <v/>
      </c>
      <c r="C384" s="17" t="str">
        <f>IF(B384="","",設定!$J$8)</f>
        <v/>
      </c>
      <c r="D384" s="17">
        <f>'4'!I86</f>
        <v>0</v>
      </c>
      <c r="E384" s="17" t="str">
        <f>'4'!D86</f>
        <v/>
      </c>
      <c r="F384" s="17" t="str">
        <f>'4'!F86</f>
        <v>　</v>
      </c>
      <c r="G384" s="17">
        <f>'4'!O86</f>
        <v>0</v>
      </c>
      <c r="H384" s="17">
        <f>'4'!Q86</f>
        <v>0</v>
      </c>
      <c r="I384" s="17">
        <f>'4'!R86</f>
        <v>0</v>
      </c>
      <c r="J384" s="17" t="str">
        <f>'4'!V86</f>
        <v/>
      </c>
      <c r="K384" s="17">
        <f>IFERROR('4'!B86,row*0.000001)</f>
        <v>0</v>
      </c>
      <c r="L384" s="220" t="str">
        <f>IFERROR(DATE('4'!S86,'4'!T86,'4'!U86),"")</f>
        <v/>
      </c>
      <c r="M384" s="125" t="str">
        <f t="shared" si="11"/>
        <v/>
      </c>
    </row>
    <row r="385" spans="2:13" x14ac:dyDescent="0.2">
      <c r="B385" s="17" t="str">
        <f t="shared" si="10"/>
        <v/>
      </c>
      <c r="C385" s="17" t="str">
        <f>IF(B385="","",設定!$J$8)</f>
        <v/>
      </c>
      <c r="D385" s="17">
        <f>'4'!I87</f>
        <v>0</v>
      </c>
      <c r="E385" s="17" t="str">
        <f>'4'!D87</f>
        <v/>
      </c>
      <c r="F385" s="17" t="str">
        <f>'4'!F87</f>
        <v>　</v>
      </c>
      <c r="G385" s="17">
        <f>'4'!O87</f>
        <v>0</v>
      </c>
      <c r="H385" s="17">
        <f>'4'!Q87</f>
        <v>0</v>
      </c>
      <c r="I385" s="17">
        <f>'4'!R87</f>
        <v>0</v>
      </c>
      <c r="J385" s="17" t="str">
        <f>'4'!V87</f>
        <v/>
      </c>
      <c r="K385" s="17">
        <f>IFERROR('4'!B87,row*0.000001)</f>
        <v>0</v>
      </c>
      <c r="L385" s="220" t="str">
        <f>IFERROR(DATE('4'!S87,'4'!T87,'4'!U87),"")</f>
        <v/>
      </c>
      <c r="M385" s="125" t="str">
        <f t="shared" si="11"/>
        <v/>
      </c>
    </row>
    <row r="386" spans="2:13" x14ac:dyDescent="0.2">
      <c r="B386" s="17" t="str">
        <f t="shared" ref="B386:B401" si="12">IF(K386&lt;100,"",RANK(K386,$K$2:$K$412))</f>
        <v/>
      </c>
      <c r="C386" s="17" t="str">
        <f>IF(B386="","",設定!$J$8)</f>
        <v/>
      </c>
      <c r="D386" s="17">
        <f>'4'!I88</f>
        <v>0</v>
      </c>
      <c r="E386" s="17" t="str">
        <f>'4'!D88</f>
        <v/>
      </c>
      <c r="F386" s="17" t="str">
        <f>'4'!F88</f>
        <v>　</v>
      </c>
      <c r="G386" s="17">
        <f>'4'!O88</f>
        <v>0</v>
      </c>
      <c r="H386" s="17">
        <f>'4'!Q88</f>
        <v>0</v>
      </c>
      <c r="I386" s="17">
        <f>'4'!R88</f>
        <v>0</v>
      </c>
      <c r="J386" s="17" t="str">
        <f>'4'!V88</f>
        <v/>
      </c>
      <c r="K386" s="17">
        <f>IFERROR('4'!B88,row*0.000001)</f>
        <v>0</v>
      </c>
      <c r="L386" s="220" t="str">
        <f>IFERROR(DATE('4'!S88,'4'!T88,'4'!U88),"")</f>
        <v/>
      </c>
      <c r="M386" s="125" t="str">
        <f t="shared" si="11"/>
        <v/>
      </c>
    </row>
    <row r="387" spans="2:13" x14ac:dyDescent="0.2">
      <c r="B387" s="17" t="str">
        <f t="shared" si="12"/>
        <v/>
      </c>
      <c r="C387" s="17" t="str">
        <f>IF(B387="","",設定!$J$8)</f>
        <v/>
      </c>
      <c r="D387" s="17">
        <f>'4'!I89</f>
        <v>0</v>
      </c>
      <c r="E387" s="17" t="str">
        <f>'4'!D89</f>
        <v/>
      </c>
      <c r="F387" s="17" t="str">
        <f>'4'!F89</f>
        <v>　</v>
      </c>
      <c r="G387" s="17">
        <f>'4'!O89</f>
        <v>0</v>
      </c>
      <c r="H387" s="17">
        <f>'4'!Q89</f>
        <v>0</v>
      </c>
      <c r="I387" s="17">
        <f>'4'!R89</f>
        <v>0</v>
      </c>
      <c r="J387" s="17" t="str">
        <f>'4'!V89</f>
        <v/>
      </c>
      <c r="K387" s="17">
        <f>IFERROR('4'!B89,row*0.000001)</f>
        <v>0</v>
      </c>
      <c r="L387" s="220" t="str">
        <f>IFERROR(DATE('4'!S89,'4'!T89,'4'!U89),"")</f>
        <v/>
      </c>
      <c r="M387" s="125" t="str">
        <f t="shared" ref="M387:M401" si="13">E387</f>
        <v/>
      </c>
    </row>
    <row r="388" spans="2:13" x14ac:dyDescent="0.2">
      <c r="B388" s="17" t="str">
        <f t="shared" si="12"/>
        <v/>
      </c>
      <c r="C388" s="17" t="str">
        <f>IF(B388="","",設定!$J$8)</f>
        <v/>
      </c>
      <c r="D388" s="17">
        <f>'4'!I90</f>
        <v>0</v>
      </c>
      <c r="E388" s="17" t="str">
        <f>'4'!D90</f>
        <v/>
      </c>
      <c r="F388" s="17" t="str">
        <f>'4'!F90</f>
        <v>　</v>
      </c>
      <c r="G388" s="17">
        <f>'4'!O90</f>
        <v>0</v>
      </c>
      <c r="H388" s="17">
        <f>'4'!Q90</f>
        <v>0</v>
      </c>
      <c r="I388" s="17">
        <f>'4'!R90</f>
        <v>0</v>
      </c>
      <c r="J388" s="17" t="str">
        <f>'4'!V90</f>
        <v/>
      </c>
      <c r="K388" s="17">
        <f>IFERROR('4'!B90,row*0.000001)</f>
        <v>0</v>
      </c>
      <c r="L388" s="220" t="str">
        <f>IFERROR(DATE('4'!S90,'4'!T90,'4'!U90),"")</f>
        <v/>
      </c>
      <c r="M388" s="125" t="str">
        <f t="shared" si="13"/>
        <v/>
      </c>
    </row>
    <row r="389" spans="2:13" x14ac:dyDescent="0.2">
      <c r="B389" s="17" t="str">
        <f t="shared" si="12"/>
        <v/>
      </c>
      <c r="C389" s="17" t="str">
        <f>IF(B389="","",設定!$J$8)</f>
        <v/>
      </c>
      <c r="D389" s="17">
        <f>'4'!I91</f>
        <v>0</v>
      </c>
      <c r="E389" s="17" t="str">
        <f>'4'!D91</f>
        <v/>
      </c>
      <c r="F389" s="17" t="str">
        <f>'4'!F91</f>
        <v>　</v>
      </c>
      <c r="G389" s="17">
        <f>'4'!O91</f>
        <v>0</v>
      </c>
      <c r="H389" s="17">
        <f>'4'!Q91</f>
        <v>0</v>
      </c>
      <c r="I389" s="17">
        <f>'4'!R91</f>
        <v>0</v>
      </c>
      <c r="J389" s="17" t="str">
        <f>'4'!V91</f>
        <v/>
      </c>
      <c r="K389" s="17">
        <f>IFERROR('4'!B91,row*0.000001)</f>
        <v>0</v>
      </c>
      <c r="L389" s="220" t="str">
        <f>IFERROR(DATE('4'!S91,'4'!T91,'4'!U91),"")</f>
        <v/>
      </c>
      <c r="M389" s="125" t="str">
        <f t="shared" si="13"/>
        <v/>
      </c>
    </row>
    <row r="390" spans="2:13" x14ac:dyDescent="0.2">
      <c r="B390" s="17" t="str">
        <f t="shared" si="12"/>
        <v/>
      </c>
      <c r="C390" s="17" t="str">
        <f>IF(B390="","",設定!$J$8)</f>
        <v/>
      </c>
      <c r="D390" s="17">
        <f>'4'!I92</f>
        <v>0</v>
      </c>
      <c r="E390" s="17" t="str">
        <f>'4'!D92</f>
        <v/>
      </c>
      <c r="F390" s="17" t="str">
        <f>'4'!F92</f>
        <v>　</v>
      </c>
      <c r="G390" s="17">
        <f>'4'!O92</f>
        <v>0</v>
      </c>
      <c r="H390" s="17">
        <f>'4'!Q92</f>
        <v>0</v>
      </c>
      <c r="I390" s="17">
        <f>'4'!R92</f>
        <v>0</v>
      </c>
      <c r="J390" s="17" t="str">
        <f>'4'!V92</f>
        <v/>
      </c>
      <c r="K390" s="17">
        <f>IFERROR('4'!B92,row*0.000001)</f>
        <v>0</v>
      </c>
      <c r="L390" s="220" t="str">
        <f>IFERROR(DATE('4'!S92,'4'!T92,'4'!U92),"")</f>
        <v/>
      </c>
      <c r="M390" s="125" t="str">
        <f t="shared" si="13"/>
        <v/>
      </c>
    </row>
    <row r="391" spans="2:13" x14ac:dyDescent="0.2">
      <c r="B391" s="17" t="str">
        <f t="shared" si="12"/>
        <v/>
      </c>
      <c r="C391" s="17" t="str">
        <f>IF(B391="","",設定!$J$8)</f>
        <v/>
      </c>
      <c r="D391" s="17">
        <f>'4'!I93</f>
        <v>0</v>
      </c>
      <c r="E391" s="17" t="str">
        <f>'4'!D93</f>
        <v/>
      </c>
      <c r="F391" s="17" t="str">
        <f>'4'!F93</f>
        <v>　</v>
      </c>
      <c r="G391" s="17">
        <f>'4'!O93</f>
        <v>0</v>
      </c>
      <c r="H391" s="17">
        <f>'4'!Q93</f>
        <v>0</v>
      </c>
      <c r="I391" s="17">
        <f>'4'!R93</f>
        <v>0</v>
      </c>
      <c r="J391" s="17" t="str">
        <f>'4'!V93</f>
        <v/>
      </c>
      <c r="K391" s="17">
        <f>IFERROR('4'!B93,row*0.000001)</f>
        <v>0</v>
      </c>
      <c r="L391" s="220" t="str">
        <f>IFERROR(DATE('4'!S93,'4'!T93,'4'!U93),"")</f>
        <v/>
      </c>
      <c r="M391" s="125" t="str">
        <f t="shared" si="13"/>
        <v/>
      </c>
    </row>
    <row r="392" spans="2:13" x14ac:dyDescent="0.2">
      <c r="B392" s="17" t="str">
        <f t="shared" si="12"/>
        <v/>
      </c>
      <c r="C392" s="17" t="str">
        <f>IF(B392="","",設定!$J$8)</f>
        <v/>
      </c>
      <c r="D392" s="17">
        <f>'4'!I94</f>
        <v>0</v>
      </c>
      <c r="E392" s="17" t="str">
        <f>'4'!D94</f>
        <v/>
      </c>
      <c r="F392" s="17" t="str">
        <f>'4'!F94</f>
        <v>　</v>
      </c>
      <c r="G392" s="17">
        <f>'4'!O94</f>
        <v>0</v>
      </c>
      <c r="H392" s="17">
        <f>'4'!Q94</f>
        <v>0</v>
      </c>
      <c r="I392" s="17">
        <f>'4'!R94</f>
        <v>0</v>
      </c>
      <c r="J392" s="17" t="str">
        <f>'4'!V94</f>
        <v/>
      </c>
      <c r="K392" s="17">
        <f>IFERROR('4'!B94,row*0.000001)</f>
        <v>0</v>
      </c>
      <c r="L392" s="220" t="str">
        <f>IFERROR(DATE('4'!S94,'4'!T94,'4'!U94),"")</f>
        <v/>
      </c>
      <c r="M392" s="125" t="str">
        <f t="shared" si="13"/>
        <v/>
      </c>
    </row>
    <row r="393" spans="2:13" x14ac:dyDescent="0.2">
      <c r="B393" s="17" t="str">
        <f t="shared" si="12"/>
        <v/>
      </c>
      <c r="C393" s="17" t="str">
        <f>IF(B393="","",設定!$J$8)</f>
        <v/>
      </c>
      <c r="D393" s="17">
        <f>'4'!I95</f>
        <v>0</v>
      </c>
      <c r="E393" s="17" t="str">
        <f>'4'!D95</f>
        <v/>
      </c>
      <c r="F393" s="17" t="str">
        <f>'4'!F95</f>
        <v>　</v>
      </c>
      <c r="G393" s="17">
        <f>'4'!O95</f>
        <v>0</v>
      </c>
      <c r="H393" s="17">
        <f>'4'!Q95</f>
        <v>0</v>
      </c>
      <c r="I393" s="17">
        <f>'4'!R95</f>
        <v>0</v>
      </c>
      <c r="J393" s="17" t="str">
        <f>'4'!V95</f>
        <v/>
      </c>
      <c r="K393" s="17">
        <f>IFERROR('4'!B95,row*0.000001)</f>
        <v>0</v>
      </c>
      <c r="L393" s="220" t="str">
        <f>IFERROR(DATE('4'!S95,'4'!T95,'4'!U95),"")</f>
        <v/>
      </c>
      <c r="M393" s="125" t="str">
        <f t="shared" si="13"/>
        <v/>
      </c>
    </row>
    <row r="394" spans="2:13" x14ac:dyDescent="0.2">
      <c r="B394" s="17" t="str">
        <f t="shared" si="12"/>
        <v/>
      </c>
      <c r="C394" s="17" t="str">
        <f>IF(B394="","",設定!$J$8)</f>
        <v/>
      </c>
      <c r="D394" s="17">
        <f>'4'!I96</f>
        <v>0</v>
      </c>
      <c r="E394" s="17" t="str">
        <f>'4'!D96</f>
        <v/>
      </c>
      <c r="F394" s="17" t="str">
        <f>'4'!F96</f>
        <v>　</v>
      </c>
      <c r="G394" s="17">
        <f>'4'!O96</f>
        <v>0</v>
      </c>
      <c r="H394" s="17">
        <f>'4'!Q96</f>
        <v>0</v>
      </c>
      <c r="I394" s="17">
        <f>'4'!R96</f>
        <v>0</v>
      </c>
      <c r="J394" s="17" t="str">
        <f>'4'!V96</f>
        <v/>
      </c>
      <c r="K394" s="17">
        <f>IFERROR('4'!B96,row*0.000001)</f>
        <v>0</v>
      </c>
      <c r="L394" s="220" t="str">
        <f>IFERROR(DATE('4'!S96,'4'!T96,'4'!U96),"")</f>
        <v/>
      </c>
      <c r="M394" s="125" t="str">
        <f t="shared" si="13"/>
        <v/>
      </c>
    </row>
    <row r="395" spans="2:13" x14ac:dyDescent="0.2">
      <c r="B395" s="17" t="str">
        <f t="shared" si="12"/>
        <v/>
      </c>
      <c r="C395" s="17" t="str">
        <f>IF(B395="","",設定!$J$8)</f>
        <v/>
      </c>
      <c r="D395" s="17">
        <f>'4'!I97</f>
        <v>0</v>
      </c>
      <c r="E395" s="17" t="str">
        <f>'4'!D97</f>
        <v/>
      </c>
      <c r="F395" s="17" t="str">
        <f>'4'!F97</f>
        <v>　</v>
      </c>
      <c r="G395" s="17">
        <f>'4'!O97</f>
        <v>0</v>
      </c>
      <c r="H395" s="17">
        <f>'4'!Q97</f>
        <v>0</v>
      </c>
      <c r="I395" s="17">
        <f>'4'!R97</f>
        <v>0</v>
      </c>
      <c r="J395" s="17" t="str">
        <f>'4'!V97</f>
        <v/>
      </c>
      <c r="K395" s="17">
        <f>IFERROR('4'!B97,row*0.000001)</f>
        <v>0</v>
      </c>
      <c r="L395" s="220" t="str">
        <f>IFERROR(DATE('4'!S97,'4'!T97,'4'!U97),"")</f>
        <v/>
      </c>
      <c r="M395" s="125" t="str">
        <f t="shared" si="13"/>
        <v/>
      </c>
    </row>
    <row r="396" spans="2:13" x14ac:dyDescent="0.2">
      <c r="B396" s="17" t="str">
        <f t="shared" si="12"/>
        <v/>
      </c>
      <c r="C396" s="17" t="str">
        <f>IF(B396="","",設定!$J$8)</f>
        <v/>
      </c>
      <c r="D396" s="17">
        <f>'4'!I98</f>
        <v>0</v>
      </c>
      <c r="E396" s="17" t="str">
        <f>'4'!D98</f>
        <v/>
      </c>
      <c r="F396" s="17" t="str">
        <f>'4'!F98</f>
        <v>　</v>
      </c>
      <c r="G396" s="17">
        <f>'4'!O98</f>
        <v>0</v>
      </c>
      <c r="H396" s="17">
        <f>'4'!Q98</f>
        <v>0</v>
      </c>
      <c r="I396" s="17">
        <f>'4'!R98</f>
        <v>0</v>
      </c>
      <c r="J396" s="17" t="str">
        <f>'4'!V98</f>
        <v/>
      </c>
      <c r="K396" s="17">
        <f>IFERROR('4'!B98,row*0.000001)</f>
        <v>0</v>
      </c>
      <c r="L396" s="220" t="str">
        <f>IFERROR(DATE('4'!S98,'4'!T98,'4'!U98),"")</f>
        <v/>
      </c>
      <c r="M396" s="125" t="str">
        <f t="shared" si="13"/>
        <v/>
      </c>
    </row>
    <row r="397" spans="2:13" x14ac:dyDescent="0.2">
      <c r="B397" s="17" t="str">
        <f t="shared" si="12"/>
        <v/>
      </c>
      <c r="C397" s="17" t="str">
        <f>IF(B397="","",設定!$J$8)</f>
        <v/>
      </c>
      <c r="D397" s="17">
        <f>'4'!I99</f>
        <v>0</v>
      </c>
      <c r="E397" s="17" t="str">
        <f>'4'!D99</f>
        <v/>
      </c>
      <c r="F397" s="17" t="str">
        <f>'4'!F99</f>
        <v>　</v>
      </c>
      <c r="G397" s="17">
        <f>'4'!O99</f>
        <v>0</v>
      </c>
      <c r="H397" s="17">
        <f>'4'!Q99</f>
        <v>0</v>
      </c>
      <c r="I397" s="17">
        <f>'4'!R99</f>
        <v>0</v>
      </c>
      <c r="J397" s="17" t="str">
        <f>'4'!V99</f>
        <v/>
      </c>
      <c r="K397" s="17">
        <f>IFERROR('4'!B99,row*0.000001)</f>
        <v>0</v>
      </c>
      <c r="L397" s="220" t="str">
        <f>IFERROR(DATE('4'!S99,'4'!T99,'4'!U99),"")</f>
        <v/>
      </c>
      <c r="M397" s="125" t="str">
        <f t="shared" si="13"/>
        <v/>
      </c>
    </row>
    <row r="398" spans="2:13" x14ac:dyDescent="0.2">
      <c r="B398" s="17" t="str">
        <f t="shared" si="12"/>
        <v/>
      </c>
      <c r="C398" s="17" t="str">
        <f>IF(B398="","",設定!$J$8)</f>
        <v/>
      </c>
      <c r="D398" s="17">
        <f>'4'!I100</f>
        <v>0</v>
      </c>
      <c r="E398" s="17" t="str">
        <f>'4'!D100</f>
        <v/>
      </c>
      <c r="F398" s="17" t="str">
        <f>'4'!F100</f>
        <v>　</v>
      </c>
      <c r="G398" s="17">
        <f>'4'!O100</f>
        <v>0</v>
      </c>
      <c r="H398" s="17">
        <f>'4'!Q100</f>
        <v>0</v>
      </c>
      <c r="I398" s="17">
        <f>'4'!R100</f>
        <v>0</v>
      </c>
      <c r="J398" s="17" t="str">
        <f>'4'!V100</f>
        <v/>
      </c>
      <c r="K398" s="17">
        <f>IFERROR('4'!B100,row*0.000001)</f>
        <v>0</v>
      </c>
      <c r="L398" s="220" t="str">
        <f>IFERROR(DATE('4'!S100,'4'!T100,'4'!U100),"")</f>
        <v/>
      </c>
      <c r="M398" s="125" t="str">
        <f t="shared" si="13"/>
        <v/>
      </c>
    </row>
    <row r="399" spans="2:13" x14ac:dyDescent="0.2">
      <c r="B399" s="17" t="str">
        <f t="shared" si="12"/>
        <v/>
      </c>
      <c r="C399" s="17" t="str">
        <f>IF(B399="","",設定!$J$8)</f>
        <v/>
      </c>
      <c r="D399" s="17">
        <f>'4'!I101</f>
        <v>0</v>
      </c>
      <c r="E399" s="17" t="str">
        <f>'4'!D101</f>
        <v/>
      </c>
      <c r="F399" s="17" t="str">
        <f>'4'!F101</f>
        <v>　</v>
      </c>
      <c r="G399" s="17">
        <f>'4'!O101</f>
        <v>0</v>
      </c>
      <c r="H399" s="17">
        <f>'4'!Q101</f>
        <v>0</v>
      </c>
      <c r="I399" s="17">
        <f>'4'!R101</f>
        <v>0</v>
      </c>
      <c r="J399" s="17" t="str">
        <f>'4'!V101</f>
        <v/>
      </c>
      <c r="K399" s="17">
        <f>IFERROR('4'!B101,row*0.000001)</f>
        <v>0</v>
      </c>
      <c r="L399" s="220" t="str">
        <f>IFERROR(DATE('4'!S101,'4'!T101,'4'!U101),"")</f>
        <v/>
      </c>
      <c r="M399" s="125" t="str">
        <f t="shared" si="13"/>
        <v/>
      </c>
    </row>
    <row r="400" spans="2:13" x14ac:dyDescent="0.2">
      <c r="B400" s="17" t="str">
        <f t="shared" si="12"/>
        <v/>
      </c>
      <c r="C400" s="17" t="str">
        <f>IF(B400="","",設定!$J$8)</f>
        <v/>
      </c>
      <c r="D400" s="17">
        <f>'4'!I102</f>
        <v>0</v>
      </c>
      <c r="E400" s="17" t="str">
        <f>'4'!D102</f>
        <v/>
      </c>
      <c r="F400" s="17" t="str">
        <f>'4'!F102</f>
        <v>　</v>
      </c>
      <c r="G400" s="17">
        <f>'4'!O102</f>
        <v>0</v>
      </c>
      <c r="H400" s="17">
        <f>'4'!Q102</f>
        <v>0</v>
      </c>
      <c r="I400" s="17">
        <f>'4'!R102</f>
        <v>0</v>
      </c>
      <c r="J400" s="17" t="str">
        <f>'4'!V102</f>
        <v/>
      </c>
      <c r="K400" s="17">
        <f>IFERROR('4'!B102,row*0.000001)</f>
        <v>0</v>
      </c>
      <c r="L400" s="220" t="str">
        <f>IFERROR(DATE('4'!S102,'4'!T102,'4'!U102),"")</f>
        <v/>
      </c>
      <c r="M400" s="125" t="str">
        <f t="shared" si="13"/>
        <v/>
      </c>
    </row>
    <row r="401" spans="2:13" x14ac:dyDescent="0.2">
      <c r="B401" s="17" t="str">
        <f t="shared" si="12"/>
        <v/>
      </c>
      <c r="C401" s="17" t="str">
        <f>IF(B401="","",設定!$J$8)</f>
        <v/>
      </c>
      <c r="D401" s="17">
        <f>'4'!I103</f>
        <v>0</v>
      </c>
      <c r="E401" s="17" t="str">
        <f>'4'!D103</f>
        <v/>
      </c>
      <c r="F401" s="17" t="str">
        <f>'4'!F103</f>
        <v>　</v>
      </c>
      <c r="G401" s="17">
        <f>'4'!O103</f>
        <v>0</v>
      </c>
      <c r="H401" s="17">
        <f>'4'!Q103</f>
        <v>0</v>
      </c>
      <c r="I401" s="17">
        <f>'4'!R103</f>
        <v>0</v>
      </c>
      <c r="J401" s="17" t="str">
        <f>'4'!V103</f>
        <v/>
      </c>
      <c r="K401" s="17">
        <f>IFERROR('4'!B103,row*0.000001)</f>
        <v>0</v>
      </c>
      <c r="L401" s="220" t="str">
        <f>IFERROR(DATE('4'!S103,'4'!T103,'4'!U103),"")</f>
        <v/>
      </c>
      <c r="M401" s="125" t="str">
        <f t="shared" si="13"/>
        <v/>
      </c>
    </row>
  </sheetData>
  <phoneticPr fontId="8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W400"/>
  <sheetViews>
    <sheetView workbookViewId="0"/>
  </sheetViews>
  <sheetFormatPr defaultColWidth="8.88671875" defaultRowHeight="13.2" x14ac:dyDescent="0.2"/>
  <cols>
    <col min="1" max="1" width="8.88671875" style="17"/>
    <col min="2" max="2" width="9.33203125" style="17" customWidth="1"/>
    <col min="3" max="3" width="8" style="17" customWidth="1"/>
    <col min="4" max="4" width="2.21875" style="46" bestFit="1" customWidth="1"/>
    <col min="5" max="5" width="2" style="46" bestFit="1" customWidth="1"/>
    <col min="6" max="6" width="3.88671875" style="17" bestFit="1" customWidth="1"/>
    <col min="7" max="7" width="4" style="17" bestFit="1" customWidth="1"/>
    <col min="8" max="8" width="13.44140625" style="17" bestFit="1" customWidth="1"/>
    <col min="9" max="9" width="2.88671875" style="17" bestFit="1" customWidth="1"/>
    <col min="10" max="10" width="13.44140625" style="17" bestFit="1" customWidth="1"/>
    <col min="11" max="11" width="2.88671875" style="17" bestFit="1" customWidth="1"/>
    <col min="12" max="13" width="12.77734375" style="17" bestFit="1" customWidth="1"/>
    <col min="14" max="15" width="3" style="17" bestFit="1" customWidth="1"/>
    <col min="16" max="16" width="4" style="17" bestFit="1" customWidth="1"/>
    <col min="17" max="21" width="8.88671875" style="17"/>
    <col min="22" max="22" width="10" style="17" bestFit="1" customWidth="1"/>
    <col min="23" max="23" width="11" style="17" bestFit="1" customWidth="1"/>
    <col min="24" max="16384" width="8.88671875" style="17"/>
  </cols>
  <sheetData>
    <row r="1" spans="2:23" x14ac:dyDescent="0.2">
      <c r="B1" s="17">
        <f ca="1">MAX(B2:B400)</f>
        <v>1</v>
      </c>
    </row>
    <row r="2" spans="2:23" x14ac:dyDescent="0.2">
      <c r="B2" s="17">
        <f ca="1">IF(Q2="","",RANK(Q2,$Q$2:$Q$401))</f>
        <v>1</v>
      </c>
      <c r="C2" s="17">
        <f ca="1">IF(B2="","",設定!$J$8)</f>
        <v>0</v>
      </c>
      <c r="D2" s="46">
        <f>'D1'!E4</f>
        <v>0</v>
      </c>
      <c r="E2" s="46">
        <f>'D1'!F4</f>
        <v>0</v>
      </c>
      <c r="F2" s="17" t="str">
        <f>'D1'!G4</f>
        <v/>
      </c>
      <c r="G2" s="17" t="str">
        <f>'D1'!H4</f>
        <v/>
      </c>
      <c r="H2" s="17" t="str">
        <f>'D1'!I4</f>
        <v>　</v>
      </c>
      <c r="I2" s="17">
        <f>'D1'!L4</f>
        <v>0</v>
      </c>
      <c r="J2" s="17" t="str">
        <f>'D1'!J4</f>
        <v>　</v>
      </c>
      <c r="K2" s="17">
        <f>'D1'!K4</f>
        <v>0</v>
      </c>
      <c r="L2" s="17">
        <f>'D1'!M4</f>
        <v>0</v>
      </c>
      <c r="M2" s="17">
        <f>'D1'!N4</f>
        <v>0</v>
      </c>
      <c r="N2" s="17" t="str">
        <f>'D1'!O4</f>
        <v/>
      </c>
      <c r="O2" s="17" t="str">
        <f>'D1'!P4</f>
        <v/>
      </c>
      <c r="P2" s="17" t="str">
        <f>'D1'!Q4</f>
        <v/>
      </c>
      <c r="Q2" s="17">
        <f ca="1">'D1'!C4</f>
        <v>0</v>
      </c>
      <c r="R2" s="17">
        <f>'D1'!T4</f>
        <v>0</v>
      </c>
      <c r="S2" s="17" t="str">
        <f>IF('D1'!Y4="","",'D1'!Y4)</f>
        <v/>
      </c>
      <c r="T2" s="17">
        <f>'D1'!AF4</f>
        <v>0</v>
      </c>
      <c r="U2" s="17">
        <f>'D1'!AF5</f>
        <v>0</v>
      </c>
      <c r="V2" s="220" t="str">
        <f>IFERROR(DATE('D1'!AH4,'D1'!AI4,'D1'!AJ4),"")</f>
        <v/>
      </c>
      <c r="W2" s="220" t="str">
        <f>IFERROR(DATE('D1'!AH5,'D1'!AI5,'D1'!AJ5),"")</f>
        <v/>
      </c>
    </row>
    <row r="4" spans="2:23" x14ac:dyDescent="0.2">
      <c r="B4" s="17">
        <f ca="1">IF(Q4="","",RANK(Q4,$Q$2:$Q$401))</f>
        <v>1</v>
      </c>
      <c r="C4" s="17">
        <f ca="1">IF(B4="","",設定!$J$8)</f>
        <v>0</v>
      </c>
      <c r="D4" s="46">
        <f>'D1'!E6</f>
        <v>0</v>
      </c>
      <c r="E4" s="46">
        <f>'D1'!F6</f>
        <v>0</v>
      </c>
      <c r="F4" s="17" t="str">
        <f>'D1'!G6</f>
        <v/>
      </c>
      <c r="G4" s="17" t="str">
        <f>'D1'!H6</f>
        <v/>
      </c>
      <c r="H4" s="17" t="str">
        <f>'D1'!I6</f>
        <v>　</v>
      </c>
      <c r="I4" s="17">
        <f>'D1'!L6</f>
        <v>0</v>
      </c>
      <c r="J4" s="17" t="str">
        <f>'D1'!J6</f>
        <v>　</v>
      </c>
      <c r="K4" s="17">
        <f>'D1'!K6</f>
        <v>0</v>
      </c>
      <c r="L4" s="17">
        <f>'D1'!M6</f>
        <v>0</v>
      </c>
      <c r="M4" s="17">
        <f>'D1'!N6</f>
        <v>0</v>
      </c>
      <c r="N4" s="17" t="str">
        <f>'D1'!O6</f>
        <v/>
      </c>
      <c r="O4" s="17" t="str">
        <f>'D1'!P6</f>
        <v/>
      </c>
      <c r="P4" s="17" t="str">
        <f>'D1'!Q6</f>
        <v/>
      </c>
      <c r="Q4" s="17">
        <f ca="1">'D1'!C6</f>
        <v>0</v>
      </c>
      <c r="R4" s="17">
        <f>'D1'!T6</f>
        <v>0</v>
      </c>
      <c r="S4" s="17" t="str">
        <f>IF('D1'!Y6="","",'D1'!Y6)</f>
        <v/>
      </c>
      <c r="T4" s="17">
        <f>'D1'!AF6</f>
        <v>0</v>
      </c>
      <c r="U4" s="17">
        <f>'D1'!AF7</f>
        <v>0</v>
      </c>
      <c r="V4" s="220" t="str">
        <f>IFERROR(DATE('D1'!AH6,'D1'!AI6,'D1'!AJ6),"")</f>
        <v/>
      </c>
      <c r="W4" s="220" t="str">
        <f>IFERROR(DATE('D1'!AH7,'D1'!AI7,'D1'!AJ7),"")</f>
        <v/>
      </c>
    </row>
    <row r="6" spans="2:23" x14ac:dyDescent="0.2">
      <c r="B6" s="17">
        <f ca="1">IF(Q6="","",RANK(Q6,$Q$2:$Q$401))</f>
        <v>1</v>
      </c>
      <c r="C6" s="17">
        <f ca="1">IF(B6="","",設定!$J$8)</f>
        <v>0</v>
      </c>
      <c r="D6" s="46">
        <f>'D1'!E8</f>
        <v>0</v>
      </c>
      <c r="E6" s="46">
        <f>'D1'!F8</f>
        <v>0</v>
      </c>
      <c r="F6" s="17" t="str">
        <f>'D1'!G8</f>
        <v/>
      </c>
      <c r="G6" s="17" t="str">
        <f>'D1'!H8</f>
        <v/>
      </c>
      <c r="H6" s="17" t="str">
        <f>'D1'!I8</f>
        <v>　</v>
      </c>
      <c r="I6" s="17">
        <f>'D1'!L8</f>
        <v>0</v>
      </c>
      <c r="J6" s="17" t="str">
        <f>'D1'!J8</f>
        <v>　</v>
      </c>
      <c r="K6" s="17">
        <f>'D1'!K8</f>
        <v>0</v>
      </c>
      <c r="L6" s="17">
        <f>'D1'!M8</f>
        <v>0</v>
      </c>
      <c r="M6" s="17">
        <f>'D1'!N8</f>
        <v>0</v>
      </c>
      <c r="N6" s="17" t="str">
        <f>'D1'!O8</f>
        <v/>
      </c>
      <c r="O6" s="17" t="str">
        <f>'D1'!P8</f>
        <v/>
      </c>
      <c r="P6" s="17" t="str">
        <f>'D1'!Q8</f>
        <v/>
      </c>
      <c r="Q6" s="17">
        <f ca="1">'D1'!C8</f>
        <v>0</v>
      </c>
      <c r="R6" s="17">
        <f>'D1'!T8</f>
        <v>0</v>
      </c>
      <c r="S6" s="17" t="str">
        <f>IF('D1'!Y8="","",'D1'!Y8)</f>
        <v/>
      </c>
      <c r="T6" s="17">
        <f>'D1'!AF8</f>
        <v>0</v>
      </c>
      <c r="U6" s="17">
        <f>'D1'!AF9</f>
        <v>0</v>
      </c>
      <c r="V6" s="220" t="str">
        <f>IFERROR(DATE('D1'!AH8,'D1'!AI8,'D1'!AJ8),"")</f>
        <v/>
      </c>
      <c r="W6" s="220" t="str">
        <f>IFERROR(DATE('D1'!AH9,'D1'!AI9,'D1'!AJ9),"")</f>
        <v/>
      </c>
    </row>
    <row r="8" spans="2:23" x14ac:dyDescent="0.2">
      <c r="B8" s="17">
        <f ca="1">IF(Q8="","",RANK(Q8,$Q$2:$Q$401))</f>
        <v>1</v>
      </c>
      <c r="C8" s="17">
        <f ca="1">IF(B8="","",設定!$J$8)</f>
        <v>0</v>
      </c>
      <c r="D8" s="46">
        <f>'D1'!E10</f>
        <v>0</v>
      </c>
      <c r="E8" s="46">
        <f>'D1'!F10</f>
        <v>0</v>
      </c>
      <c r="F8" s="17" t="str">
        <f>'D1'!G10</f>
        <v/>
      </c>
      <c r="G8" s="17" t="str">
        <f>'D1'!H10</f>
        <v/>
      </c>
      <c r="H8" s="17" t="str">
        <f>'D1'!I10</f>
        <v>　</v>
      </c>
      <c r="I8" s="17">
        <f>'D1'!L10</f>
        <v>0</v>
      </c>
      <c r="J8" s="17" t="str">
        <f>'D1'!J10</f>
        <v>　</v>
      </c>
      <c r="K8" s="17">
        <f>'D1'!K10</f>
        <v>0</v>
      </c>
      <c r="L8" s="17">
        <f>'D1'!M10</f>
        <v>0</v>
      </c>
      <c r="M8" s="17">
        <f>'D1'!N10</f>
        <v>0</v>
      </c>
      <c r="N8" s="17" t="str">
        <f>'D1'!O10</f>
        <v/>
      </c>
      <c r="O8" s="17" t="str">
        <f>'D1'!P10</f>
        <v/>
      </c>
      <c r="P8" s="17" t="str">
        <f>'D1'!Q10</f>
        <v/>
      </c>
      <c r="Q8" s="17">
        <f ca="1">'D1'!C10</f>
        <v>0</v>
      </c>
      <c r="R8" s="17">
        <f>'D1'!T10</f>
        <v>0</v>
      </c>
      <c r="S8" s="17" t="str">
        <f>IF('D1'!Y10="","",'D1'!Y10)</f>
        <v/>
      </c>
      <c r="T8" s="17">
        <f>'D1'!AF10</f>
        <v>0</v>
      </c>
      <c r="U8" s="17">
        <f>'D1'!AF11</f>
        <v>0</v>
      </c>
      <c r="V8" s="220" t="str">
        <f>IFERROR(DATE('D1'!AH10,'D1'!AI10,'D1'!AJ10),"")</f>
        <v/>
      </c>
      <c r="W8" s="220" t="str">
        <f>IFERROR(DATE('D1'!AH11,'D1'!AI11,'D1'!AJ11),"")</f>
        <v/>
      </c>
    </row>
    <row r="10" spans="2:23" x14ac:dyDescent="0.2">
      <c r="B10" s="17">
        <f ca="1">IF(Q10="","",RANK(Q10,$Q$2:$Q$401))</f>
        <v>1</v>
      </c>
      <c r="C10" s="17">
        <f ca="1">IF(B10="","",設定!$J$8)</f>
        <v>0</v>
      </c>
      <c r="D10" s="46">
        <f>'D1'!E12</f>
        <v>0</v>
      </c>
      <c r="E10" s="46">
        <f>'D1'!F12</f>
        <v>0</v>
      </c>
      <c r="F10" s="17" t="str">
        <f>'D1'!G12</f>
        <v/>
      </c>
      <c r="G10" s="17" t="str">
        <f>'D1'!H12</f>
        <v/>
      </c>
      <c r="H10" s="17" t="str">
        <f>'D1'!I12</f>
        <v>　</v>
      </c>
      <c r="I10" s="17">
        <f>'D1'!L12</f>
        <v>0</v>
      </c>
      <c r="J10" s="17" t="str">
        <f>'D1'!J12</f>
        <v>　</v>
      </c>
      <c r="K10" s="17">
        <f>'D1'!K12</f>
        <v>0</v>
      </c>
      <c r="L10" s="17">
        <f>'D1'!M12</f>
        <v>0</v>
      </c>
      <c r="M10" s="17">
        <f>'D1'!N12</f>
        <v>0</v>
      </c>
      <c r="N10" s="17" t="str">
        <f>'D1'!O12</f>
        <v/>
      </c>
      <c r="O10" s="17" t="str">
        <f>'D1'!P12</f>
        <v/>
      </c>
      <c r="P10" s="17" t="str">
        <f>'D1'!Q12</f>
        <v/>
      </c>
      <c r="Q10" s="17">
        <f ca="1">'D1'!C12</f>
        <v>0</v>
      </c>
      <c r="R10" s="17">
        <f>'D1'!T12</f>
        <v>0</v>
      </c>
      <c r="S10" s="17" t="str">
        <f>IF('D1'!Y12="","",'D1'!Y12)</f>
        <v/>
      </c>
      <c r="T10" s="17">
        <f>'D1'!AF12</f>
        <v>0</v>
      </c>
      <c r="U10" s="17">
        <f>'D1'!AF13</f>
        <v>0</v>
      </c>
      <c r="V10" s="220" t="str">
        <f>IFERROR(DATE('D1'!AH12,'D1'!AI12,'D1'!AJ12),"")</f>
        <v/>
      </c>
      <c r="W10" s="220" t="str">
        <f>IFERROR(DATE('D1'!AH13,'D1'!AI13,'D1'!AJ13),"")</f>
        <v/>
      </c>
    </row>
    <row r="12" spans="2:23" x14ac:dyDescent="0.2">
      <c r="B12" s="17">
        <f ca="1">IF(Q12="","",RANK(Q12,$Q$2:$Q$401))</f>
        <v>1</v>
      </c>
      <c r="C12" s="17">
        <f ca="1">IF(B12="","",設定!$J$8)</f>
        <v>0</v>
      </c>
      <c r="D12" s="46">
        <f>'D1'!E14</f>
        <v>0</v>
      </c>
      <c r="E12" s="46">
        <f>'D1'!F14</f>
        <v>0</v>
      </c>
      <c r="F12" s="17" t="str">
        <f>'D1'!G14</f>
        <v/>
      </c>
      <c r="G12" s="17" t="str">
        <f>'D1'!H14</f>
        <v/>
      </c>
      <c r="H12" s="17" t="str">
        <f>'D1'!I14</f>
        <v>　</v>
      </c>
      <c r="I12" s="17">
        <f>'D1'!L14</f>
        <v>0</v>
      </c>
      <c r="J12" s="17" t="str">
        <f>'D1'!J14</f>
        <v>　</v>
      </c>
      <c r="K12" s="17">
        <f>'D1'!K14</f>
        <v>0</v>
      </c>
      <c r="L12" s="17">
        <f>'D1'!M14</f>
        <v>0</v>
      </c>
      <c r="M12" s="17">
        <f>'D1'!N14</f>
        <v>0</v>
      </c>
      <c r="N12" s="17" t="str">
        <f>'D1'!O14</f>
        <v/>
      </c>
      <c r="O12" s="17" t="str">
        <f>'D1'!P14</f>
        <v/>
      </c>
      <c r="P12" s="17" t="str">
        <f>'D1'!Q14</f>
        <v/>
      </c>
      <c r="Q12" s="17">
        <f ca="1">'D1'!C14</f>
        <v>0</v>
      </c>
      <c r="R12" s="17">
        <f>'D1'!T14</f>
        <v>0</v>
      </c>
      <c r="S12" s="17" t="str">
        <f>IF('D1'!Y14="","",'D1'!Y14)</f>
        <v/>
      </c>
      <c r="T12" s="17">
        <f>'D1'!AF14</f>
        <v>0</v>
      </c>
      <c r="U12" s="17">
        <f>'D1'!AF15</f>
        <v>0</v>
      </c>
      <c r="V12" s="220" t="str">
        <f>IFERROR(DATE('D1'!AH14,'D1'!AI14,'D1'!AJ14),"")</f>
        <v/>
      </c>
      <c r="W12" s="220" t="str">
        <f>IFERROR(DATE('D1'!AH15,'D1'!AI15,'D1'!AJ15),"")</f>
        <v/>
      </c>
    </row>
    <row r="14" spans="2:23" x14ac:dyDescent="0.2">
      <c r="B14" s="17">
        <f ca="1">IF(Q14="","",RANK(Q14,$Q$2:$Q$401))</f>
        <v>1</v>
      </c>
      <c r="C14" s="17">
        <f ca="1">IF(B14="","",設定!$J$8)</f>
        <v>0</v>
      </c>
      <c r="D14" s="46">
        <f>'D1'!E16</f>
        <v>0</v>
      </c>
      <c r="E14" s="46">
        <f>'D1'!F16</f>
        <v>0</v>
      </c>
      <c r="F14" s="17" t="str">
        <f>'D1'!G16</f>
        <v/>
      </c>
      <c r="G14" s="17" t="str">
        <f>'D1'!H16</f>
        <v/>
      </c>
      <c r="H14" s="17" t="str">
        <f>'D1'!I16</f>
        <v>　</v>
      </c>
      <c r="I14" s="17">
        <f>'D1'!L16</f>
        <v>0</v>
      </c>
      <c r="J14" s="17" t="str">
        <f>'D1'!J16</f>
        <v>　</v>
      </c>
      <c r="K14" s="17">
        <f>'D1'!K16</f>
        <v>0</v>
      </c>
      <c r="L14" s="17">
        <f>'D1'!M16</f>
        <v>0</v>
      </c>
      <c r="M14" s="17">
        <f>'D1'!N16</f>
        <v>0</v>
      </c>
      <c r="N14" s="17" t="str">
        <f>'D1'!O16</f>
        <v/>
      </c>
      <c r="O14" s="17" t="str">
        <f>'D1'!P16</f>
        <v/>
      </c>
      <c r="P14" s="17" t="str">
        <f>'D1'!Q16</f>
        <v/>
      </c>
      <c r="Q14" s="17">
        <f ca="1">'D1'!C16</f>
        <v>0</v>
      </c>
      <c r="R14" s="17">
        <f>'D1'!T16</f>
        <v>0</v>
      </c>
      <c r="S14" s="17" t="str">
        <f>IF('D1'!Y16="","",'D1'!Y16)</f>
        <v/>
      </c>
      <c r="T14" s="17">
        <f>'D1'!AF16</f>
        <v>0</v>
      </c>
      <c r="U14" s="17">
        <f>'D1'!AF17</f>
        <v>0</v>
      </c>
      <c r="V14" s="220" t="str">
        <f>IFERROR(DATE('D1'!AH16,'D1'!AI16,'D1'!AJ16),"")</f>
        <v/>
      </c>
      <c r="W14" s="220" t="str">
        <f>IFERROR(DATE('D1'!AH17,'D1'!AI17,'D1'!AJ17),"")</f>
        <v/>
      </c>
    </row>
    <row r="16" spans="2:23" x14ac:dyDescent="0.2">
      <c r="B16" s="17">
        <f ca="1">IF(Q16="","",RANK(Q16,$Q$2:$Q$401))</f>
        <v>1</v>
      </c>
      <c r="C16" s="17">
        <f ca="1">IF(B16="","",設定!$J$8)</f>
        <v>0</v>
      </c>
      <c r="D16" s="46">
        <f>'D1'!E18</f>
        <v>0</v>
      </c>
      <c r="E16" s="46">
        <f>'D1'!F18</f>
        <v>0</v>
      </c>
      <c r="F16" s="17" t="str">
        <f>'D1'!G18</f>
        <v/>
      </c>
      <c r="G16" s="17" t="str">
        <f>'D1'!H18</f>
        <v/>
      </c>
      <c r="H16" s="17" t="str">
        <f>'D1'!I18</f>
        <v>　</v>
      </c>
      <c r="I16" s="17">
        <f>'D1'!L18</f>
        <v>0</v>
      </c>
      <c r="J16" s="17" t="str">
        <f>'D1'!J18</f>
        <v>　</v>
      </c>
      <c r="K16" s="17">
        <f>'D1'!K18</f>
        <v>0</v>
      </c>
      <c r="L16" s="17">
        <f>'D1'!M18</f>
        <v>0</v>
      </c>
      <c r="M16" s="17">
        <f>'D1'!N18</f>
        <v>0</v>
      </c>
      <c r="N16" s="17" t="str">
        <f>'D1'!O18</f>
        <v/>
      </c>
      <c r="O16" s="17" t="str">
        <f>'D1'!P18</f>
        <v/>
      </c>
      <c r="P16" s="17" t="str">
        <f>'D1'!Q18</f>
        <v/>
      </c>
      <c r="Q16" s="17">
        <f ca="1">'D1'!C18</f>
        <v>0</v>
      </c>
      <c r="R16" s="17">
        <f>'D1'!T18</f>
        <v>0</v>
      </c>
      <c r="S16" s="17" t="str">
        <f>IF('D1'!Y18="","",'D1'!Y18)</f>
        <v/>
      </c>
      <c r="T16" s="17">
        <f>'D1'!AF18</f>
        <v>0</v>
      </c>
      <c r="U16" s="17">
        <f>'D1'!AF19</f>
        <v>0</v>
      </c>
      <c r="V16" s="220" t="str">
        <f>IFERROR(DATE('D1'!AH18,'D1'!AI18,'D1'!AJ18),"")</f>
        <v/>
      </c>
      <c r="W16" s="220" t="str">
        <f>IFERROR(DATE('D1'!AH19,'D1'!AI19,'D1'!AJ19),"")</f>
        <v/>
      </c>
    </row>
    <row r="18" spans="2:23" x14ac:dyDescent="0.2">
      <c r="B18" s="17">
        <f ca="1">IF(Q18="","",RANK(Q18,$Q$2:$Q$401))</f>
        <v>1</v>
      </c>
      <c r="C18" s="17">
        <f ca="1">IF(B18="","",設定!$J$8)</f>
        <v>0</v>
      </c>
      <c r="D18" s="46">
        <f>'D1'!E20</f>
        <v>0</v>
      </c>
      <c r="E18" s="46">
        <f>'D1'!F20</f>
        <v>0</v>
      </c>
      <c r="F18" s="17" t="str">
        <f>'D1'!G20</f>
        <v/>
      </c>
      <c r="G18" s="17" t="str">
        <f>'D1'!H20</f>
        <v/>
      </c>
      <c r="H18" s="17" t="str">
        <f>'D1'!I20</f>
        <v>　</v>
      </c>
      <c r="I18" s="17">
        <f>'D1'!L20</f>
        <v>0</v>
      </c>
      <c r="J18" s="17" t="str">
        <f>'D1'!J20</f>
        <v>　</v>
      </c>
      <c r="K18" s="17">
        <f>'D1'!K20</f>
        <v>0</v>
      </c>
      <c r="L18" s="17">
        <f>'D1'!M20</f>
        <v>0</v>
      </c>
      <c r="M18" s="17">
        <f>'D1'!N20</f>
        <v>0</v>
      </c>
      <c r="N18" s="17" t="str">
        <f>'D1'!O20</f>
        <v/>
      </c>
      <c r="O18" s="17" t="str">
        <f>'D1'!P20</f>
        <v/>
      </c>
      <c r="P18" s="17" t="str">
        <f>'D1'!Q20</f>
        <v/>
      </c>
      <c r="Q18" s="17">
        <f ca="1">'D1'!C20</f>
        <v>0</v>
      </c>
      <c r="R18" s="17">
        <f>'D1'!T20</f>
        <v>0</v>
      </c>
      <c r="S18" s="17" t="str">
        <f>IF('D1'!Y20="","",'D1'!Y20)</f>
        <v/>
      </c>
      <c r="T18" s="17">
        <f>'D1'!AF20</f>
        <v>0</v>
      </c>
      <c r="U18" s="17">
        <f>'D1'!AF21</f>
        <v>0</v>
      </c>
      <c r="V18" s="220" t="str">
        <f>IFERROR(DATE('D1'!AH20,'D1'!AI20,'D1'!AJ20),"")</f>
        <v/>
      </c>
      <c r="W18" s="220" t="str">
        <f>IFERROR(DATE('D1'!AH21,'D1'!AI21,'D1'!AJ21),"")</f>
        <v/>
      </c>
    </row>
    <row r="20" spans="2:23" x14ac:dyDescent="0.2">
      <c r="B20" s="17">
        <f ca="1">IF(Q20="","",RANK(Q20,$Q$2:$Q$401))</f>
        <v>1</v>
      </c>
      <c r="C20" s="17">
        <f ca="1">IF(B20="","",設定!$J$8)</f>
        <v>0</v>
      </c>
      <c r="D20" s="46">
        <f>'D1'!E22</f>
        <v>0</v>
      </c>
      <c r="E20" s="46">
        <f>'D1'!F22</f>
        <v>0</v>
      </c>
      <c r="F20" s="17" t="str">
        <f>'D1'!G22</f>
        <v/>
      </c>
      <c r="G20" s="17" t="str">
        <f>'D1'!H22</f>
        <v/>
      </c>
      <c r="H20" s="17" t="str">
        <f>'D1'!I22</f>
        <v>　</v>
      </c>
      <c r="I20" s="17">
        <f>'D1'!L22</f>
        <v>0</v>
      </c>
      <c r="J20" s="17" t="str">
        <f>'D1'!J22</f>
        <v>　</v>
      </c>
      <c r="K20" s="17">
        <f>'D1'!K22</f>
        <v>0</v>
      </c>
      <c r="L20" s="17">
        <f>'D1'!M22</f>
        <v>0</v>
      </c>
      <c r="M20" s="17">
        <f>'D1'!N22</f>
        <v>0</v>
      </c>
      <c r="N20" s="17" t="str">
        <f>'D1'!O22</f>
        <v/>
      </c>
      <c r="O20" s="17" t="str">
        <f>'D1'!P22</f>
        <v/>
      </c>
      <c r="P20" s="17" t="str">
        <f>'D1'!Q22</f>
        <v/>
      </c>
      <c r="Q20" s="17">
        <f ca="1">'D1'!C22</f>
        <v>0</v>
      </c>
      <c r="R20" s="17">
        <f>'D1'!T22</f>
        <v>0</v>
      </c>
      <c r="S20" s="17" t="str">
        <f>IF('D1'!Y22="","",'D1'!Y22)</f>
        <v/>
      </c>
      <c r="T20" s="17">
        <f>'D1'!AF22</f>
        <v>0</v>
      </c>
      <c r="U20" s="17">
        <f>'D1'!AF23</f>
        <v>0</v>
      </c>
      <c r="V20" s="220" t="str">
        <f>IFERROR(DATE('D1'!AH22,'D1'!AI22,'D1'!AJ22),"")</f>
        <v/>
      </c>
      <c r="W20" s="220" t="str">
        <f>IFERROR(DATE('D1'!AH23,'D1'!AI23,'D1'!AJ23),"")</f>
        <v/>
      </c>
    </row>
    <row r="22" spans="2:23" x14ac:dyDescent="0.2">
      <c r="B22" s="17">
        <f ca="1">IF(Q22="","",RANK(Q22,$Q$2:$Q$401))</f>
        <v>1</v>
      </c>
      <c r="C22" s="17">
        <f ca="1">IF(B22="","",設定!$J$8)</f>
        <v>0</v>
      </c>
      <c r="D22" s="46">
        <f>'D1'!E24</f>
        <v>0</v>
      </c>
      <c r="E22" s="46">
        <f>'D1'!F24</f>
        <v>0</v>
      </c>
      <c r="F22" s="17" t="str">
        <f>'D1'!G24</f>
        <v/>
      </c>
      <c r="G22" s="17" t="str">
        <f>'D1'!H24</f>
        <v/>
      </c>
      <c r="H22" s="17" t="str">
        <f>'D1'!I24</f>
        <v>　</v>
      </c>
      <c r="I22" s="17">
        <f>'D1'!L24</f>
        <v>0</v>
      </c>
      <c r="J22" s="17" t="str">
        <f>'D1'!J24</f>
        <v>　</v>
      </c>
      <c r="K22" s="17">
        <f>'D1'!K24</f>
        <v>0</v>
      </c>
      <c r="L22" s="17">
        <f>'D1'!M24</f>
        <v>0</v>
      </c>
      <c r="M22" s="17">
        <f>'D1'!N24</f>
        <v>0</v>
      </c>
      <c r="N22" s="17" t="str">
        <f>'D1'!O24</f>
        <v/>
      </c>
      <c r="O22" s="17" t="str">
        <f>'D1'!P24</f>
        <v/>
      </c>
      <c r="P22" s="17" t="str">
        <f>'D1'!Q24</f>
        <v/>
      </c>
      <c r="Q22" s="17">
        <f ca="1">'D1'!C24</f>
        <v>0</v>
      </c>
      <c r="R22" s="17">
        <f>'D1'!T24</f>
        <v>0</v>
      </c>
      <c r="S22" s="17" t="str">
        <f>IF('D1'!Y24="","",'D1'!Y24)</f>
        <v/>
      </c>
      <c r="T22" s="17">
        <f>'D1'!AF24</f>
        <v>0</v>
      </c>
      <c r="U22" s="17">
        <f>'D1'!AF25</f>
        <v>0</v>
      </c>
      <c r="V22" s="220" t="str">
        <f>IFERROR(DATE('D1'!AH24,'D1'!AI24,'D1'!AJ24),"")</f>
        <v/>
      </c>
      <c r="W22" s="220" t="str">
        <f>IFERROR(DATE('D1'!AH25,'D1'!AI25,'D1'!AJ25),"")</f>
        <v/>
      </c>
    </row>
    <row r="24" spans="2:23" x14ac:dyDescent="0.2">
      <c r="B24" s="17">
        <f ca="1">IF(Q24="","",RANK(Q24,$Q$2:$Q$401))</f>
        <v>1</v>
      </c>
      <c r="C24" s="17">
        <f ca="1">IF(B24="","",設定!$J$8)</f>
        <v>0</v>
      </c>
      <c r="D24" s="46">
        <f>'D1'!E26</f>
        <v>0</v>
      </c>
      <c r="E24" s="46">
        <f>'D1'!F26</f>
        <v>0</v>
      </c>
      <c r="F24" s="17" t="str">
        <f>'D1'!G26</f>
        <v/>
      </c>
      <c r="G24" s="17" t="str">
        <f>'D1'!H26</f>
        <v/>
      </c>
      <c r="H24" s="17" t="str">
        <f>'D1'!I26</f>
        <v>　</v>
      </c>
      <c r="I24" s="17">
        <f>'D1'!L26</f>
        <v>0</v>
      </c>
      <c r="J24" s="17" t="str">
        <f>'D1'!J26</f>
        <v>　</v>
      </c>
      <c r="K24" s="17">
        <f>'D1'!K26</f>
        <v>0</v>
      </c>
      <c r="L24" s="17">
        <f>'D1'!M26</f>
        <v>0</v>
      </c>
      <c r="M24" s="17">
        <f>'D1'!N26</f>
        <v>0</v>
      </c>
      <c r="N24" s="17" t="str">
        <f>'D1'!O26</f>
        <v/>
      </c>
      <c r="O24" s="17" t="str">
        <f>'D1'!P26</f>
        <v/>
      </c>
      <c r="P24" s="17" t="str">
        <f>'D1'!Q26</f>
        <v/>
      </c>
      <c r="Q24" s="17">
        <f ca="1">'D1'!C26</f>
        <v>0</v>
      </c>
      <c r="R24" s="17">
        <f>'D1'!T26</f>
        <v>0</v>
      </c>
      <c r="S24" s="17" t="str">
        <f>IF('D1'!Y26="","",'D1'!Y26)</f>
        <v/>
      </c>
      <c r="T24" s="17">
        <f>'D1'!AF26</f>
        <v>0</v>
      </c>
      <c r="U24" s="17">
        <f>'D1'!AF27</f>
        <v>0</v>
      </c>
      <c r="V24" s="220" t="str">
        <f>IFERROR(DATE('D1'!AH26,'D1'!AI26,'D1'!AJ26),"")</f>
        <v/>
      </c>
      <c r="W24" s="220" t="str">
        <f>IFERROR(DATE('D1'!AH27,'D1'!AI27,'D1'!AJ27),"")</f>
        <v/>
      </c>
    </row>
    <row r="26" spans="2:23" x14ac:dyDescent="0.2">
      <c r="B26" s="17">
        <f ca="1">IF(Q26="","",RANK(Q26,$Q$2:$Q$401))</f>
        <v>1</v>
      </c>
      <c r="C26" s="17">
        <f ca="1">IF(B26="","",設定!$J$8)</f>
        <v>0</v>
      </c>
      <c r="D26" s="46">
        <f>'D1'!E28</f>
        <v>0</v>
      </c>
      <c r="E26" s="46">
        <f>'D1'!F28</f>
        <v>0</v>
      </c>
      <c r="F26" s="17" t="str">
        <f>'D1'!G28</f>
        <v/>
      </c>
      <c r="G26" s="17" t="str">
        <f>'D1'!H28</f>
        <v/>
      </c>
      <c r="H26" s="17" t="str">
        <f>'D1'!I28</f>
        <v>　</v>
      </c>
      <c r="I26" s="17">
        <f>'D1'!L28</f>
        <v>0</v>
      </c>
      <c r="J26" s="17" t="str">
        <f>'D1'!J28</f>
        <v>　</v>
      </c>
      <c r="K26" s="17">
        <f>'D1'!K28</f>
        <v>0</v>
      </c>
      <c r="L26" s="17">
        <f>'D1'!M28</f>
        <v>0</v>
      </c>
      <c r="M26" s="17">
        <f>'D1'!N28</f>
        <v>0</v>
      </c>
      <c r="N26" s="17" t="str">
        <f>'D1'!O28</f>
        <v/>
      </c>
      <c r="O26" s="17" t="str">
        <f>'D1'!P28</f>
        <v/>
      </c>
      <c r="P26" s="17" t="str">
        <f>'D1'!Q28</f>
        <v/>
      </c>
      <c r="Q26" s="17">
        <f ca="1">'D1'!C28</f>
        <v>0</v>
      </c>
      <c r="R26" s="17">
        <f>'D1'!T28</f>
        <v>0</v>
      </c>
      <c r="S26" s="17" t="str">
        <f>IF('D1'!Y28="","",'D1'!Y28)</f>
        <v/>
      </c>
      <c r="T26" s="17">
        <f>'D1'!AF28</f>
        <v>0</v>
      </c>
      <c r="U26" s="17">
        <f>'D1'!AF29</f>
        <v>0</v>
      </c>
      <c r="V26" s="220" t="str">
        <f>IFERROR(DATE('D1'!AH28,'D1'!AI28,'D1'!AJ28),"")</f>
        <v/>
      </c>
      <c r="W26" s="220" t="str">
        <f>IFERROR(DATE('D1'!AH29,'D1'!AI29,'D1'!AJ29),"")</f>
        <v/>
      </c>
    </row>
    <row r="28" spans="2:23" x14ac:dyDescent="0.2">
      <c r="B28" s="17">
        <f ca="1">IF(Q28="","",RANK(Q28,$Q$2:$Q$401))</f>
        <v>1</v>
      </c>
      <c r="C28" s="17">
        <f ca="1">IF(B28="","",設定!$J$8)</f>
        <v>0</v>
      </c>
      <c r="D28" s="46">
        <f>'D1'!E30</f>
        <v>0</v>
      </c>
      <c r="E28" s="46">
        <f>'D1'!F30</f>
        <v>0</v>
      </c>
      <c r="F28" s="17" t="str">
        <f>'D1'!G30</f>
        <v/>
      </c>
      <c r="G28" s="17" t="str">
        <f>'D1'!H30</f>
        <v/>
      </c>
      <c r="H28" s="17" t="str">
        <f>'D1'!I30</f>
        <v>　</v>
      </c>
      <c r="I28" s="17">
        <f>'D1'!L30</f>
        <v>0</v>
      </c>
      <c r="J28" s="17" t="str">
        <f>'D1'!J30</f>
        <v>　</v>
      </c>
      <c r="K28" s="17">
        <f>'D1'!K30</f>
        <v>0</v>
      </c>
      <c r="L28" s="17">
        <f>'D1'!M30</f>
        <v>0</v>
      </c>
      <c r="M28" s="17">
        <f>'D1'!N30</f>
        <v>0</v>
      </c>
      <c r="N28" s="17" t="str">
        <f>'D1'!O30</f>
        <v/>
      </c>
      <c r="O28" s="17" t="str">
        <f>'D1'!P30</f>
        <v/>
      </c>
      <c r="P28" s="17" t="str">
        <f>'D1'!Q30</f>
        <v/>
      </c>
      <c r="Q28" s="17">
        <f ca="1">'D1'!C30</f>
        <v>0</v>
      </c>
      <c r="R28" s="17">
        <f>'D1'!T30</f>
        <v>0</v>
      </c>
      <c r="S28" s="17" t="str">
        <f>IF('D1'!Y30="","",'D1'!Y30)</f>
        <v/>
      </c>
      <c r="T28" s="17">
        <f>'D1'!AF30</f>
        <v>0</v>
      </c>
      <c r="U28" s="17">
        <f>'D1'!AF31</f>
        <v>0</v>
      </c>
      <c r="V28" s="220" t="str">
        <f>IFERROR(DATE('D1'!AH30,'D1'!AI30,'D1'!AJ30),"")</f>
        <v/>
      </c>
      <c r="W28" s="220" t="str">
        <f>IFERROR(DATE('D1'!AH31,'D1'!AI31,'D1'!AJ31),"")</f>
        <v/>
      </c>
    </row>
    <row r="30" spans="2:23" x14ac:dyDescent="0.2">
      <c r="B30" s="17">
        <f ca="1">IF(Q30="","",RANK(Q30,$Q$2:$Q$401))</f>
        <v>1</v>
      </c>
      <c r="C30" s="17">
        <f ca="1">IF(B30="","",設定!$J$8)</f>
        <v>0</v>
      </c>
      <c r="D30" s="46">
        <f>'D1'!E32</f>
        <v>0</v>
      </c>
      <c r="E30" s="46">
        <f>'D1'!F32</f>
        <v>0</v>
      </c>
      <c r="F30" s="17" t="str">
        <f>'D1'!G32</f>
        <v/>
      </c>
      <c r="G30" s="17" t="str">
        <f>'D1'!H32</f>
        <v/>
      </c>
      <c r="H30" s="17" t="str">
        <f>'D1'!I32</f>
        <v>　</v>
      </c>
      <c r="I30" s="17">
        <f>'D1'!L32</f>
        <v>0</v>
      </c>
      <c r="J30" s="17" t="str">
        <f>'D1'!J32</f>
        <v>　</v>
      </c>
      <c r="K30" s="17">
        <f>'D1'!K32</f>
        <v>0</v>
      </c>
      <c r="L30" s="17">
        <f>'D1'!M32</f>
        <v>0</v>
      </c>
      <c r="M30" s="17">
        <f>'D1'!N32</f>
        <v>0</v>
      </c>
      <c r="N30" s="17" t="str">
        <f>'D1'!O32</f>
        <v/>
      </c>
      <c r="O30" s="17" t="str">
        <f>'D1'!P32</f>
        <v/>
      </c>
      <c r="P30" s="17" t="str">
        <f>'D1'!Q32</f>
        <v/>
      </c>
      <c r="Q30" s="17">
        <f ca="1">'D1'!C32</f>
        <v>0</v>
      </c>
      <c r="R30" s="17">
        <f>'D1'!T32</f>
        <v>0</v>
      </c>
      <c r="S30" s="17" t="str">
        <f>IF('D1'!Y32="","",'D1'!Y32)</f>
        <v/>
      </c>
      <c r="T30" s="17">
        <f>'D1'!AF32</f>
        <v>0</v>
      </c>
      <c r="U30" s="17">
        <f>'D1'!AF33</f>
        <v>0</v>
      </c>
      <c r="V30" s="220" t="str">
        <f>IFERROR(DATE('D1'!AH32,'D1'!AI32,'D1'!AJ32),"")</f>
        <v/>
      </c>
      <c r="W30" s="220" t="str">
        <f>IFERROR(DATE('D1'!AH33,'D1'!AI33,'D1'!AJ33),"")</f>
        <v/>
      </c>
    </row>
    <row r="32" spans="2:23" x14ac:dyDescent="0.2">
      <c r="B32" s="17">
        <f ca="1">IF(Q32="","",RANK(Q32,$Q$2:$Q$401))</f>
        <v>1</v>
      </c>
      <c r="C32" s="17">
        <f ca="1">IF(B32="","",設定!$J$8)</f>
        <v>0</v>
      </c>
      <c r="D32" s="46">
        <f>'D1'!E34</f>
        <v>0</v>
      </c>
      <c r="E32" s="46">
        <f>'D1'!F34</f>
        <v>0</v>
      </c>
      <c r="F32" s="17" t="str">
        <f>'D1'!G34</f>
        <v/>
      </c>
      <c r="G32" s="17" t="str">
        <f>'D1'!H34</f>
        <v/>
      </c>
      <c r="H32" s="17" t="str">
        <f>'D1'!I34</f>
        <v>　</v>
      </c>
      <c r="I32" s="17">
        <f>'D1'!L34</f>
        <v>0</v>
      </c>
      <c r="J32" s="17" t="str">
        <f>'D1'!J34</f>
        <v>　</v>
      </c>
      <c r="K32" s="17">
        <f>'D1'!K34</f>
        <v>0</v>
      </c>
      <c r="L32" s="17">
        <f>'D1'!M34</f>
        <v>0</v>
      </c>
      <c r="M32" s="17">
        <f>'D1'!N34</f>
        <v>0</v>
      </c>
      <c r="N32" s="17" t="str">
        <f>'D1'!O34</f>
        <v/>
      </c>
      <c r="O32" s="17" t="str">
        <f>'D1'!P34</f>
        <v/>
      </c>
      <c r="P32" s="17" t="str">
        <f>'D1'!Q34</f>
        <v/>
      </c>
      <c r="Q32" s="17">
        <f ca="1">'D1'!C34</f>
        <v>0</v>
      </c>
      <c r="R32" s="17">
        <f>'D1'!T34</f>
        <v>0</v>
      </c>
      <c r="S32" s="17" t="str">
        <f>IF('D1'!Y34="","",'D1'!Y34)</f>
        <v/>
      </c>
      <c r="T32" s="17">
        <f>'D1'!AF34</f>
        <v>0</v>
      </c>
      <c r="U32" s="17">
        <f>'D1'!AF35</f>
        <v>0</v>
      </c>
      <c r="V32" s="220" t="str">
        <f>IFERROR(DATE('D1'!AH34,'D1'!AI34,'D1'!AJ34),"")</f>
        <v/>
      </c>
      <c r="W32" s="220" t="str">
        <f>IFERROR(DATE('D1'!AH35,'D1'!AI35,'D1'!AJ35),"")</f>
        <v/>
      </c>
    </row>
    <row r="34" spans="2:23" x14ac:dyDescent="0.2">
      <c r="B34" s="17">
        <f ca="1">IF(Q34="","",RANK(Q34,$Q$2:$Q$401))</f>
        <v>1</v>
      </c>
      <c r="C34" s="17">
        <f ca="1">IF(B34="","",設定!$J$8)</f>
        <v>0</v>
      </c>
      <c r="D34" s="46">
        <f>'D1'!E36</f>
        <v>0</v>
      </c>
      <c r="E34" s="46">
        <f>'D1'!F36</f>
        <v>0</v>
      </c>
      <c r="F34" s="17" t="str">
        <f>'D1'!G36</f>
        <v/>
      </c>
      <c r="G34" s="17" t="str">
        <f>'D1'!H36</f>
        <v/>
      </c>
      <c r="H34" s="17" t="str">
        <f>'D1'!I36</f>
        <v>　</v>
      </c>
      <c r="I34" s="17">
        <f>'D1'!L36</f>
        <v>0</v>
      </c>
      <c r="J34" s="17" t="str">
        <f>'D1'!J36</f>
        <v>　</v>
      </c>
      <c r="K34" s="17">
        <f>'D1'!K36</f>
        <v>0</v>
      </c>
      <c r="L34" s="17">
        <f>'D1'!M36</f>
        <v>0</v>
      </c>
      <c r="M34" s="17">
        <f>'D1'!N36</f>
        <v>0</v>
      </c>
      <c r="N34" s="17" t="str">
        <f>'D1'!O36</f>
        <v/>
      </c>
      <c r="O34" s="17" t="str">
        <f>'D1'!P36</f>
        <v/>
      </c>
      <c r="P34" s="17" t="str">
        <f>'D1'!Q36</f>
        <v/>
      </c>
      <c r="Q34" s="17">
        <f ca="1">'D1'!C36</f>
        <v>0</v>
      </c>
      <c r="R34" s="17">
        <f>'D1'!T36</f>
        <v>0</v>
      </c>
      <c r="S34" s="17" t="str">
        <f>IF('D1'!Y36="","",'D1'!Y36)</f>
        <v/>
      </c>
      <c r="T34" s="17">
        <f>'D1'!AF36</f>
        <v>0</v>
      </c>
      <c r="U34" s="17">
        <f>'D1'!AF37</f>
        <v>0</v>
      </c>
      <c r="V34" s="220" t="str">
        <f>IFERROR(DATE('D1'!AH36,'D1'!AI36,'D1'!AJ36),"")</f>
        <v/>
      </c>
      <c r="W34" s="220" t="str">
        <f>IFERROR(DATE('D1'!AH37,'D1'!AI37,'D1'!AJ37),"")</f>
        <v/>
      </c>
    </row>
    <row r="36" spans="2:23" x14ac:dyDescent="0.2">
      <c r="B36" s="17">
        <f ca="1">IF(Q36="","",RANK(Q36,$Q$2:$Q$401))</f>
        <v>1</v>
      </c>
      <c r="C36" s="17">
        <f ca="1">IF(B36="","",設定!$J$8)</f>
        <v>0</v>
      </c>
      <c r="D36" s="46">
        <f>'D1'!E38</f>
        <v>0</v>
      </c>
      <c r="E36" s="46">
        <f>'D1'!F38</f>
        <v>0</v>
      </c>
      <c r="F36" s="17" t="str">
        <f>'D1'!G38</f>
        <v/>
      </c>
      <c r="G36" s="17" t="str">
        <f>'D1'!H38</f>
        <v/>
      </c>
      <c r="H36" s="17" t="str">
        <f>'D1'!I38</f>
        <v>　</v>
      </c>
      <c r="I36" s="17">
        <f>'D1'!L38</f>
        <v>0</v>
      </c>
      <c r="J36" s="17" t="str">
        <f>'D1'!J38</f>
        <v>　</v>
      </c>
      <c r="K36" s="17">
        <f>'D1'!K38</f>
        <v>0</v>
      </c>
      <c r="L36" s="17">
        <f>'D1'!M38</f>
        <v>0</v>
      </c>
      <c r="M36" s="17">
        <f>'D1'!N38</f>
        <v>0</v>
      </c>
      <c r="N36" s="17" t="str">
        <f>'D1'!O38</f>
        <v/>
      </c>
      <c r="O36" s="17" t="str">
        <f>'D1'!P38</f>
        <v/>
      </c>
      <c r="P36" s="17" t="str">
        <f>'D1'!Q38</f>
        <v/>
      </c>
      <c r="Q36" s="17">
        <f ca="1">'D1'!C38</f>
        <v>0</v>
      </c>
      <c r="R36" s="17">
        <f>'D1'!T38</f>
        <v>0</v>
      </c>
      <c r="S36" s="17" t="str">
        <f>IF('D1'!Y38="","",'D1'!Y38)</f>
        <v/>
      </c>
      <c r="T36" s="17">
        <f>'D1'!AF38</f>
        <v>0</v>
      </c>
      <c r="U36" s="17">
        <f>'D1'!AF39</f>
        <v>0</v>
      </c>
      <c r="V36" s="220" t="str">
        <f>IFERROR(DATE('D1'!AH38,'D1'!AI38,'D1'!AJ38),"")</f>
        <v/>
      </c>
      <c r="W36" s="220" t="str">
        <f>IFERROR(DATE('D1'!AH39,'D1'!AI39,'D1'!AJ39),"")</f>
        <v/>
      </c>
    </row>
    <row r="38" spans="2:23" x14ac:dyDescent="0.2">
      <c r="B38" s="17">
        <f ca="1">IF(Q38="","",RANK(Q38,$Q$2:$Q$401))</f>
        <v>1</v>
      </c>
      <c r="C38" s="17">
        <f ca="1">IF(B38="","",設定!$J$8)</f>
        <v>0</v>
      </c>
      <c r="D38" s="46">
        <f>'D1'!E40</f>
        <v>0</v>
      </c>
      <c r="E38" s="46">
        <f>'D1'!F40</f>
        <v>0</v>
      </c>
      <c r="F38" s="17" t="str">
        <f>'D1'!G40</f>
        <v/>
      </c>
      <c r="G38" s="17" t="str">
        <f>'D1'!H40</f>
        <v/>
      </c>
      <c r="H38" s="17" t="str">
        <f>'D1'!I40</f>
        <v>　</v>
      </c>
      <c r="I38" s="17">
        <f>'D1'!L40</f>
        <v>0</v>
      </c>
      <c r="J38" s="17" t="str">
        <f>'D1'!J40</f>
        <v>　</v>
      </c>
      <c r="K38" s="17">
        <f>'D1'!K40</f>
        <v>0</v>
      </c>
      <c r="L38" s="17">
        <f>'D1'!M40</f>
        <v>0</v>
      </c>
      <c r="M38" s="17">
        <f>'D1'!N40</f>
        <v>0</v>
      </c>
      <c r="N38" s="17" t="str">
        <f>'D1'!O40</f>
        <v/>
      </c>
      <c r="O38" s="17" t="str">
        <f>'D1'!P40</f>
        <v/>
      </c>
      <c r="P38" s="17" t="str">
        <f>'D1'!Q40</f>
        <v/>
      </c>
      <c r="Q38" s="17">
        <f ca="1">'D1'!C40</f>
        <v>0</v>
      </c>
      <c r="R38" s="17">
        <f>'D1'!T40</f>
        <v>0</v>
      </c>
      <c r="S38" s="17" t="str">
        <f>IF('D1'!Y40="","",'D1'!Y40)</f>
        <v/>
      </c>
      <c r="T38" s="17">
        <f>'D1'!AF40</f>
        <v>0</v>
      </c>
      <c r="U38" s="17">
        <f>'D1'!AF41</f>
        <v>0</v>
      </c>
      <c r="V38" s="220" t="str">
        <f>IFERROR(DATE('D1'!AH40,'D1'!AI40,'D1'!AJ40),"")</f>
        <v/>
      </c>
      <c r="W38" s="220" t="str">
        <f>IFERROR(DATE('D1'!AH41,'D1'!AI41,'D1'!AJ41),"")</f>
        <v/>
      </c>
    </row>
    <row r="40" spans="2:23" x14ac:dyDescent="0.2">
      <c r="B40" s="17">
        <f ca="1">IF(Q40="","",RANK(Q40,$Q$2:$Q$401))</f>
        <v>1</v>
      </c>
      <c r="C40" s="17">
        <f ca="1">IF(B40="","",設定!$J$8)</f>
        <v>0</v>
      </c>
      <c r="D40" s="46">
        <f>'D1'!E42</f>
        <v>0</v>
      </c>
      <c r="E40" s="46">
        <f>'D1'!F42</f>
        <v>0</v>
      </c>
      <c r="F40" s="17" t="str">
        <f>'D1'!G42</f>
        <v/>
      </c>
      <c r="G40" s="17" t="str">
        <f>'D1'!H42</f>
        <v/>
      </c>
      <c r="H40" s="17" t="str">
        <f>'D1'!I42</f>
        <v>　</v>
      </c>
      <c r="I40" s="17">
        <f>'D1'!L42</f>
        <v>0</v>
      </c>
      <c r="J40" s="17" t="str">
        <f>'D1'!J42</f>
        <v>　</v>
      </c>
      <c r="K40" s="17">
        <f>'D1'!K42</f>
        <v>0</v>
      </c>
      <c r="L40" s="17">
        <f>'D1'!M42</f>
        <v>0</v>
      </c>
      <c r="M40" s="17">
        <f>'D1'!N42</f>
        <v>0</v>
      </c>
      <c r="N40" s="17" t="str">
        <f>'D1'!O42</f>
        <v/>
      </c>
      <c r="O40" s="17" t="str">
        <f>'D1'!P42</f>
        <v/>
      </c>
      <c r="P40" s="17" t="str">
        <f>'D1'!Q42</f>
        <v/>
      </c>
      <c r="Q40" s="17">
        <f ca="1">'D1'!C42</f>
        <v>0</v>
      </c>
      <c r="R40" s="17">
        <f>'D1'!T42</f>
        <v>0</v>
      </c>
      <c r="S40" s="17" t="str">
        <f>IF('D1'!Y42="","",'D1'!Y42)</f>
        <v/>
      </c>
      <c r="T40" s="17">
        <f>'D1'!AF42</f>
        <v>0</v>
      </c>
      <c r="U40" s="17">
        <f>'D1'!AF43</f>
        <v>0</v>
      </c>
      <c r="V40" s="220" t="str">
        <f>IFERROR(DATE('D1'!AH42,'D1'!AI42,'D1'!AJ42),"")</f>
        <v/>
      </c>
      <c r="W40" s="220" t="str">
        <f>IFERROR(DATE('D1'!AH43,'D1'!AI43,'D1'!AJ43),"")</f>
        <v/>
      </c>
    </row>
    <row r="42" spans="2:23" x14ac:dyDescent="0.2">
      <c r="B42" s="17">
        <f ca="1">IF(Q42="","",RANK(Q42,$Q$2:$Q$401))</f>
        <v>1</v>
      </c>
      <c r="C42" s="17">
        <f ca="1">IF(B42="","",設定!$J$8)</f>
        <v>0</v>
      </c>
      <c r="D42" s="46">
        <f>'D1'!E44</f>
        <v>0</v>
      </c>
      <c r="E42" s="46">
        <f>'D1'!F44</f>
        <v>0</v>
      </c>
      <c r="F42" s="17" t="str">
        <f>'D1'!G44</f>
        <v/>
      </c>
      <c r="G42" s="17" t="str">
        <f>'D1'!H44</f>
        <v/>
      </c>
      <c r="H42" s="17" t="str">
        <f>'D1'!I44</f>
        <v>　</v>
      </c>
      <c r="I42" s="17">
        <f>'D1'!L44</f>
        <v>0</v>
      </c>
      <c r="J42" s="17" t="str">
        <f>'D1'!J44</f>
        <v>　</v>
      </c>
      <c r="K42" s="17">
        <f>'D1'!K44</f>
        <v>0</v>
      </c>
      <c r="L42" s="17">
        <f>'D1'!M44</f>
        <v>0</v>
      </c>
      <c r="M42" s="17">
        <f>'D1'!N44</f>
        <v>0</v>
      </c>
      <c r="N42" s="17" t="str">
        <f>'D1'!O44</f>
        <v/>
      </c>
      <c r="O42" s="17" t="str">
        <f>'D1'!P44</f>
        <v/>
      </c>
      <c r="P42" s="17" t="str">
        <f>'D1'!Q44</f>
        <v/>
      </c>
      <c r="Q42" s="17">
        <f ca="1">'D1'!C44</f>
        <v>0</v>
      </c>
      <c r="R42" s="17">
        <f>'D1'!T44</f>
        <v>0</v>
      </c>
      <c r="S42" s="17" t="str">
        <f>IF('D1'!Y44="","",'D1'!Y44)</f>
        <v/>
      </c>
      <c r="T42" s="17">
        <f>'D1'!AF44</f>
        <v>0</v>
      </c>
      <c r="U42" s="17">
        <f>'D1'!AF45</f>
        <v>0</v>
      </c>
      <c r="V42" s="220" t="str">
        <f>IFERROR(DATE('D1'!AH44,'D1'!AI44,'D1'!AJ44),"")</f>
        <v/>
      </c>
      <c r="W42" s="220" t="str">
        <f>IFERROR(DATE('D1'!AH45,'D1'!AI45,'D1'!AJ45),"")</f>
        <v/>
      </c>
    </row>
    <row r="44" spans="2:23" x14ac:dyDescent="0.2">
      <c r="B44" s="17">
        <f ca="1">IF(Q44="","",RANK(Q44,$Q$2:$Q$401))</f>
        <v>1</v>
      </c>
      <c r="C44" s="17">
        <f ca="1">IF(B44="","",設定!$J$8)</f>
        <v>0</v>
      </c>
      <c r="D44" s="46">
        <f>'D1'!E46</f>
        <v>0</v>
      </c>
      <c r="E44" s="46">
        <f>'D1'!F46</f>
        <v>0</v>
      </c>
      <c r="F44" s="17" t="str">
        <f>'D1'!G46</f>
        <v/>
      </c>
      <c r="G44" s="17" t="str">
        <f>'D1'!H46</f>
        <v/>
      </c>
      <c r="H44" s="17" t="str">
        <f>'D1'!I46</f>
        <v>　</v>
      </c>
      <c r="I44" s="17">
        <f>'D1'!L46</f>
        <v>0</v>
      </c>
      <c r="J44" s="17" t="str">
        <f>'D1'!J46</f>
        <v>　</v>
      </c>
      <c r="K44" s="17">
        <f>'D1'!K46</f>
        <v>0</v>
      </c>
      <c r="L44" s="17">
        <f>'D1'!M46</f>
        <v>0</v>
      </c>
      <c r="M44" s="17">
        <f>'D1'!N46</f>
        <v>0</v>
      </c>
      <c r="N44" s="17" t="str">
        <f>'D1'!O46</f>
        <v/>
      </c>
      <c r="O44" s="17" t="str">
        <f>'D1'!P46</f>
        <v/>
      </c>
      <c r="P44" s="17" t="str">
        <f>'D1'!Q46</f>
        <v/>
      </c>
      <c r="Q44" s="17">
        <f ca="1">'D1'!C46</f>
        <v>0</v>
      </c>
      <c r="R44" s="17">
        <f>'D1'!T46</f>
        <v>0</v>
      </c>
      <c r="S44" s="17" t="str">
        <f>IF('D1'!Y46="","",'D1'!Y46)</f>
        <v/>
      </c>
      <c r="T44" s="17">
        <f>'D1'!AF46</f>
        <v>0</v>
      </c>
      <c r="U44" s="17">
        <f>'D1'!AF47</f>
        <v>0</v>
      </c>
      <c r="V44" s="220" t="str">
        <f>IFERROR(DATE('D1'!AH46,'D1'!AI46,'D1'!AJ46),"")</f>
        <v/>
      </c>
      <c r="W44" s="220" t="str">
        <f>IFERROR(DATE('D1'!AH47,'D1'!AI47,'D1'!AJ47),"")</f>
        <v/>
      </c>
    </row>
    <row r="46" spans="2:23" x14ac:dyDescent="0.2">
      <c r="B46" s="17">
        <f ca="1">IF(Q46="","",RANK(Q46,$Q$2:$Q$401))</f>
        <v>1</v>
      </c>
      <c r="C46" s="17">
        <f ca="1">IF(B46="","",設定!$J$8)</f>
        <v>0</v>
      </c>
      <c r="D46" s="46">
        <f>'D1'!E48</f>
        <v>0</v>
      </c>
      <c r="E46" s="46">
        <f>'D1'!F48</f>
        <v>0</v>
      </c>
      <c r="F46" s="17" t="str">
        <f>'D1'!G48</f>
        <v/>
      </c>
      <c r="G46" s="17" t="str">
        <f>'D1'!H48</f>
        <v/>
      </c>
      <c r="H46" s="17" t="str">
        <f>'D1'!I48</f>
        <v>　</v>
      </c>
      <c r="I46" s="17">
        <f>'D1'!L48</f>
        <v>0</v>
      </c>
      <c r="J46" s="17" t="str">
        <f>'D1'!J48</f>
        <v>　</v>
      </c>
      <c r="K46" s="17">
        <f>'D1'!K48</f>
        <v>0</v>
      </c>
      <c r="L46" s="17">
        <f>'D1'!M48</f>
        <v>0</v>
      </c>
      <c r="M46" s="17">
        <f>'D1'!N48</f>
        <v>0</v>
      </c>
      <c r="N46" s="17" t="str">
        <f>'D1'!O48</f>
        <v/>
      </c>
      <c r="O46" s="17" t="str">
        <f>'D1'!P48</f>
        <v/>
      </c>
      <c r="P46" s="17" t="str">
        <f>'D1'!Q48</f>
        <v/>
      </c>
      <c r="Q46" s="17">
        <f ca="1">'D1'!C48</f>
        <v>0</v>
      </c>
      <c r="R46" s="17">
        <f>'D1'!T48</f>
        <v>0</v>
      </c>
      <c r="S46" s="17" t="str">
        <f>IF('D1'!Y48="","",'D1'!Y48)</f>
        <v/>
      </c>
      <c r="T46" s="17">
        <f>'D1'!AF48</f>
        <v>0</v>
      </c>
      <c r="U46" s="17">
        <f>'D1'!AF49</f>
        <v>0</v>
      </c>
      <c r="V46" s="220" t="str">
        <f>IFERROR(DATE('D1'!AH48,'D1'!AI48,'D1'!AJ48),"")</f>
        <v/>
      </c>
      <c r="W46" s="220" t="str">
        <f>IFERROR(DATE('D1'!AH49,'D1'!AI49,'D1'!AJ49),"")</f>
        <v/>
      </c>
    </row>
    <row r="48" spans="2:23" x14ac:dyDescent="0.2">
      <c r="B48" s="17">
        <f ca="1">IF(Q48="","",RANK(Q48,$Q$2:$Q$401))</f>
        <v>1</v>
      </c>
      <c r="C48" s="17">
        <f ca="1">IF(B48="","",設定!$J$8)</f>
        <v>0</v>
      </c>
      <c r="D48" s="46">
        <f>'D1'!E50</f>
        <v>0</v>
      </c>
      <c r="E48" s="46">
        <f>'D1'!F50</f>
        <v>0</v>
      </c>
      <c r="F48" s="17" t="str">
        <f>'D1'!G50</f>
        <v/>
      </c>
      <c r="G48" s="17" t="str">
        <f>'D1'!H50</f>
        <v/>
      </c>
      <c r="H48" s="17" t="str">
        <f>'D1'!I50</f>
        <v>　</v>
      </c>
      <c r="I48" s="17">
        <f>'D1'!L50</f>
        <v>0</v>
      </c>
      <c r="J48" s="17" t="str">
        <f>'D1'!J50</f>
        <v>　</v>
      </c>
      <c r="K48" s="17">
        <f>'D1'!K50</f>
        <v>0</v>
      </c>
      <c r="L48" s="17">
        <f>'D1'!M50</f>
        <v>0</v>
      </c>
      <c r="M48" s="17">
        <f>'D1'!N50</f>
        <v>0</v>
      </c>
      <c r="N48" s="17" t="str">
        <f>'D1'!O50</f>
        <v/>
      </c>
      <c r="O48" s="17" t="str">
        <f>'D1'!P50</f>
        <v/>
      </c>
      <c r="P48" s="17" t="str">
        <f>'D1'!Q50</f>
        <v/>
      </c>
      <c r="Q48" s="17">
        <f ca="1">'D1'!C50</f>
        <v>0</v>
      </c>
      <c r="R48" s="17">
        <f>'D1'!T50</f>
        <v>0</v>
      </c>
      <c r="S48" s="17" t="str">
        <f>IF('D1'!Y50="","",'D1'!Y50)</f>
        <v/>
      </c>
      <c r="T48" s="17">
        <f>'D1'!AF50</f>
        <v>0</v>
      </c>
      <c r="U48" s="17">
        <f>'D1'!AF51</f>
        <v>0</v>
      </c>
      <c r="V48" s="220" t="str">
        <f>IFERROR(DATE('D1'!AH50,'D1'!AI50,'D1'!AJ50),"")</f>
        <v/>
      </c>
      <c r="W48" s="220" t="str">
        <f>IFERROR(DATE('D1'!AH51,'D1'!AI51,'D1'!AJ51),"")</f>
        <v/>
      </c>
    </row>
    <row r="50" spans="2:23" x14ac:dyDescent="0.2">
      <c r="B50" s="17">
        <f ca="1">IF(Q50="","",RANK(Q50,$Q$2:$Q$401))</f>
        <v>1</v>
      </c>
      <c r="C50" s="17">
        <f ca="1">IF(B50="","",設定!$J$8)</f>
        <v>0</v>
      </c>
      <c r="D50" s="46">
        <f>'D1'!E52</f>
        <v>0</v>
      </c>
      <c r="E50" s="46">
        <f>'D1'!F52</f>
        <v>0</v>
      </c>
      <c r="F50" s="17" t="str">
        <f>'D1'!G52</f>
        <v/>
      </c>
      <c r="G50" s="17" t="str">
        <f>'D1'!H52</f>
        <v/>
      </c>
      <c r="H50" s="17" t="str">
        <f>'D1'!I52</f>
        <v>　</v>
      </c>
      <c r="I50" s="17">
        <f>'D1'!L52</f>
        <v>0</v>
      </c>
      <c r="J50" s="17" t="str">
        <f>'D1'!J52</f>
        <v>　</v>
      </c>
      <c r="K50" s="17">
        <f>'D1'!K52</f>
        <v>0</v>
      </c>
      <c r="L50" s="17">
        <f>'D1'!M52</f>
        <v>0</v>
      </c>
      <c r="M50" s="17">
        <f>'D1'!N52</f>
        <v>0</v>
      </c>
      <c r="N50" s="17" t="str">
        <f>'D1'!O52</f>
        <v/>
      </c>
      <c r="O50" s="17" t="str">
        <f>'D1'!P52</f>
        <v/>
      </c>
      <c r="P50" s="17" t="str">
        <f>'D1'!Q52</f>
        <v/>
      </c>
      <c r="Q50" s="17">
        <f ca="1">'D1'!C52</f>
        <v>0</v>
      </c>
      <c r="R50" s="17">
        <f>'D1'!T52</f>
        <v>0</v>
      </c>
      <c r="S50" s="17" t="str">
        <f>IF('D1'!Y52="","",'D1'!Y52)</f>
        <v/>
      </c>
      <c r="T50" s="17">
        <f>'D1'!AF52</f>
        <v>0</v>
      </c>
      <c r="U50" s="17">
        <f>'D1'!AF53</f>
        <v>0</v>
      </c>
      <c r="V50" s="220" t="str">
        <f>IFERROR(DATE('D1'!AH52,'D1'!AI52,'D1'!AJ52),"")</f>
        <v/>
      </c>
      <c r="W50" s="220" t="str">
        <f>IFERROR(DATE('D1'!AH53,'D1'!AI53,'D1'!AJ53),"")</f>
        <v/>
      </c>
    </row>
    <row r="52" spans="2:23" x14ac:dyDescent="0.2">
      <c r="B52" s="17">
        <f ca="1">IF(Q52="","",RANK(Q52,$Q$2:$Q$401))</f>
        <v>1</v>
      </c>
      <c r="C52" s="17">
        <f ca="1">IF(B52="","",設定!$J$8)</f>
        <v>0</v>
      </c>
      <c r="D52" s="46">
        <f>'D1'!E54</f>
        <v>0</v>
      </c>
      <c r="E52" s="46">
        <f>'D1'!F54</f>
        <v>0</v>
      </c>
      <c r="F52" s="17" t="str">
        <f>'D1'!G54</f>
        <v/>
      </c>
      <c r="G52" s="17" t="str">
        <f>'D1'!H54</f>
        <v/>
      </c>
      <c r="H52" s="17" t="str">
        <f>'D1'!I54</f>
        <v>　</v>
      </c>
      <c r="I52" s="17">
        <f>'D1'!L54</f>
        <v>0</v>
      </c>
      <c r="J52" s="17" t="str">
        <f>'D1'!J54</f>
        <v>　</v>
      </c>
      <c r="K52" s="17">
        <f>'D1'!K54</f>
        <v>0</v>
      </c>
      <c r="L52" s="17">
        <f>'D1'!M54</f>
        <v>0</v>
      </c>
      <c r="M52" s="17">
        <f>'D1'!N54</f>
        <v>0</v>
      </c>
      <c r="N52" s="17" t="str">
        <f>'D1'!O54</f>
        <v/>
      </c>
      <c r="O52" s="17" t="str">
        <f>'D1'!P54</f>
        <v/>
      </c>
      <c r="P52" s="17" t="str">
        <f>'D1'!Q54</f>
        <v/>
      </c>
      <c r="Q52" s="17">
        <f ca="1">'D1'!C54</f>
        <v>0</v>
      </c>
      <c r="R52" s="17">
        <f>'D1'!T54</f>
        <v>0</v>
      </c>
      <c r="S52" s="17" t="str">
        <f>IF('D1'!Y54="","",'D1'!Y54)</f>
        <v/>
      </c>
      <c r="T52" s="17">
        <f>'D1'!AF54</f>
        <v>0</v>
      </c>
      <c r="U52" s="17">
        <f>'D1'!AF55</f>
        <v>0</v>
      </c>
      <c r="V52" s="220" t="str">
        <f>IFERROR(DATE('D1'!AH54,'D1'!AI54,'D1'!AJ54),"")</f>
        <v/>
      </c>
      <c r="W52" s="220" t="str">
        <f>IFERROR(DATE('D1'!AH55,'D1'!AI55,'D1'!AJ55),"")</f>
        <v/>
      </c>
    </row>
    <row r="54" spans="2:23" x14ac:dyDescent="0.2">
      <c r="B54" s="17">
        <f ca="1">IF(Q54="","",RANK(Q54,$Q$2:$Q$401))</f>
        <v>1</v>
      </c>
      <c r="C54" s="17">
        <f ca="1">IF(B54="","",設定!$J$8)</f>
        <v>0</v>
      </c>
      <c r="D54" s="46">
        <f>'D1'!E56</f>
        <v>0</v>
      </c>
      <c r="E54" s="46">
        <f>'D1'!F56</f>
        <v>0</v>
      </c>
      <c r="F54" s="17" t="str">
        <f>'D1'!G56</f>
        <v/>
      </c>
      <c r="G54" s="17" t="str">
        <f>'D1'!H56</f>
        <v/>
      </c>
      <c r="H54" s="17" t="str">
        <f>'D1'!I56</f>
        <v>　</v>
      </c>
      <c r="I54" s="17">
        <f>'D1'!L56</f>
        <v>0</v>
      </c>
      <c r="J54" s="17" t="str">
        <f>'D1'!J56</f>
        <v>　</v>
      </c>
      <c r="K54" s="17">
        <f>'D1'!K56</f>
        <v>0</v>
      </c>
      <c r="L54" s="17">
        <f>'D1'!M56</f>
        <v>0</v>
      </c>
      <c r="M54" s="17">
        <f>'D1'!N56</f>
        <v>0</v>
      </c>
      <c r="N54" s="17" t="str">
        <f>'D1'!O56</f>
        <v/>
      </c>
      <c r="O54" s="17" t="str">
        <f>'D1'!P56</f>
        <v/>
      </c>
      <c r="P54" s="17" t="str">
        <f>'D1'!Q56</f>
        <v/>
      </c>
      <c r="Q54" s="17">
        <f ca="1">'D1'!C56</f>
        <v>0</v>
      </c>
      <c r="R54" s="17">
        <f>'D1'!T56</f>
        <v>0</v>
      </c>
      <c r="S54" s="17" t="str">
        <f>IF('D1'!Y56="","",'D1'!Y56)</f>
        <v/>
      </c>
      <c r="T54" s="17">
        <f>'D1'!AF56</f>
        <v>0</v>
      </c>
      <c r="U54" s="17">
        <f>'D1'!AF57</f>
        <v>0</v>
      </c>
      <c r="V54" s="220" t="str">
        <f>IFERROR(DATE('D1'!AH56,'D1'!AI56,'D1'!AJ56),"")</f>
        <v/>
      </c>
      <c r="W54" s="220" t="str">
        <f>IFERROR(DATE('D1'!AH57,'D1'!AI57,'D1'!AJ57),"")</f>
        <v/>
      </c>
    </row>
    <row r="56" spans="2:23" x14ac:dyDescent="0.2">
      <c r="B56" s="17">
        <f ca="1">IF(Q56="","",RANK(Q56,$Q$2:$Q$401))</f>
        <v>1</v>
      </c>
      <c r="C56" s="17">
        <f ca="1">IF(B56="","",設定!$J$8)</f>
        <v>0</v>
      </c>
      <c r="D56" s="46">
        <f>'D1'!E58</f>
        <v>0</v>
      </c>
      <c r="E56" s="46">
        <f>'D1'!F58</f>
        <v>0</v>
      </c>
      <c r="F56" s="17" t="str">
        <f>'D1'!G58</f>
        <v/>
      </c>
      <c r="G56" s="17" t="str">
        <f>'D1'!H58</f>
        <v/>
      </c>
      <c r="H56" s="17" t="str">
        <f>'D1'!I58</f>
        <v>　</v>
      </c>
      <c r="I56" s="17">
        <f>'D1'!L58</f>
        <v>0</v>
      </c>
      <c r="J56" s="17" t="str">
        <f>'D1'!J58</f>
        <v>　</v>
      </c>
      <c r="K56" s="17">
        <f>'D1'!K58</f>
        <v>0</v>
      </c>
      <c r="L56" s="17">
        <f>'D1'!M58</f>
        <v>0</v>
      </c>
      <c r="M56" s="17">
        <f>'D1'!N58</f>
        <v>0</v>
      </c>
      <c r="N56" s="17" t="str">
        <f>'D1'!O58</f>
        <v/>
      </c>
      <c r="O56" s="17" t="str">
        <f>'D1'!P58</f>
        <v/>
      </c>
      <c r="P56" s="17" t="str">
        <f>'D1'!Q58</f>
        <v/>
      </c>
      <c r="Q56" s="17">
        <f ca="1">'D1'!C58</f>
        <v>0</v>
      </c>
      <c r="R56" s="17">
        <f>'D1'!T58</f>
        <v>0</v>
      </c>
      <c r="S56" s="17" t="str">
        <f>IF('D1'!Y58="","",'D1'!Y58)</f>
        <v/>
      </c>
      <c r="T56" s="17">
        <f>'D1'!AF58</f>
        <v>0</v>
      </c>
      <c r="U56" s="17">
        <f>'D1'!AF59</f>
        <v>0</v>
      </c>
      <c r="V56" s="220" t="str">
        <f>IFERROR(DATE('D1'!AH58,'D1'!AI58,'D1'!AJ58),"")</f>
        <v/>
      </c>
      <c r="W56" s="220" t="str">
        <f>IFERROR(DATE('D1'!AH59,'D1'!AI59,'D1'!AJ59),"")</f>
        <v/>
      </c>
    </row>
    <row r="58" spans="2:23" x14ac:dyDescent="0.2">
      <c r="B58" s="17">
        <f ca="1">IF(Q58="","",RANK(Q58,$Q$2:$Q$401))</f>
        <v>1</v>
      </c>
      <c r="C58" s="17">
        <f ca="1">IF(B58="","",設定!$J$8)</f>
        <v>0</v>
      </c>
      <c r="D58" s="46">
        <f>'D1'!E60</f>
        <v>0</v>
      </c>
      <c r="E58" s="46">
        <f>'D1'!F60</f>
        <v>0</v>
      </c>
      <c r="F58" s="17" t="str">
        <f>'D1'!G60</f>
        <v/>
      </c>
      <c r="G58" s="17" t="str">
        <f>'D1'!H60</f>
        <v/>
      </c>
      <c r="H58" s="17" t="str">
        <f>'D1'!I60</f>
        <v>　</v>
      </c>
      <c r="I58" s="17">
        <f>'D1'!L60</f>
        <v>0</v>
      </c>
      <c r="J58" s="17" t="str">
        <f>'D1'!J60</f>
        <v>　</v>
      </c>
      <c r="K58" s="17">
        <f>'D1'!K60</f>
        <v>0</v>
      </c>
      <c r="L58" s="17">
        <f>'D1'!M60</f>
        <v>0</v>
      </c>
      <c r="M58" s="17">
        <f>'D1'!N60</f>
        <v>0</v>
      </c>
      <c r="N58" s="17" t="str">
        <f>'D1'!O60</f>
        <v/>
      </c>
      <c r="O58" s="17" t="str">
        <f>'D1'!P60</f>
        <v/>
      </c>
      <c r="P58" s="17" t="str">
        <f>'D1'!Q60</f>
        <v/>
      </c>
      <c r="Q58" s="17">
        <f ca="1">'D1'!C60</f>
        <v>0</v>
      </c>
      <c r="R58" s="17">
        <f>'D1'!T60</f>
        <v>0</v>
      </c>
      <c r="S58" s="17" t="str">
        <f>IF('D1'!Y60="","",'D1'!Y60)</f>
        <v/>
      </c>
      <c r="T58" s="17">
        <f>'D1'!AF60</f>
        <v>0</v>
      </c>
      <c r="U58" s="17">
        <f>'D1'!AF61</f>
        <v>0</v>
      </c>
      <c r="V58" s="220" t="str">
        <f>IFERROR(DATE('D1'!AH60,'D1'!AI60,'D1'!AJ60),"")</f>
        <v/>
      </c>
      <c r="W58" s="220" t="str">
        <f>IFERROR(DATE('D1'!AH61,'D1'!AI61,'D1'!AJ61),"")</f>
        <v/>
      </c>
    </row>
    <row r="60" spans="2:23" x14ac:dyDescent="0.2">
      <c r="B60" s="17">
        <f ca="1">IF(Q60="","",RANK(Q60,$Q$2:$Q$401))</f>
        <v>1</v>
      </c>
      <c r="C60" s="17">
        <f ca="1">IF(B60="","",設定!$J$8)</f>
        <v>0</v>
      </c>
      <c r="D60" s="46">
        <f>'D1'!E62</f>
        <v>0</v>
      </c>
      <c r="E60" s="46">
        <f>'D1'!F62</f>
        <v>0</v>
      </c>
      <c r="F60" s="17" t="str">
        <f>'D1'!G62</f>
        <v/>
      </c>
      <c r="G60" s="17" t="str">
        <f>'D1'!H62</f>
        <v/>
      </c>
      <c r="H60" s="17" t="str">
        <f>'D1'!I62</f>
        <v>　</v>
      </c>
      <c r="I60" s="17">
        <f>'D1'!L62</f>
        <v>0</v>
      </c>
      <c r="J60" s="17" t="str">
        <f>'D1'!J62</f>
        <v>　</v>
      </c>
      <c r="K60" s="17">
        <f>'D1'!K62</f>
        <v>0</v>
      </c>
      <c r="L60" s="17">
        <f>'D1'!M62</f>
        <v>0</v>
      </c>
      <c r="M60" s="17">
        <f>'D1'!N62</f>
        <v>0</v>
      </c>
      <c r="N60" s="17" t="str">
        <f>'D1'!O62</f>
        <v/>
      </c>
      <c r="O60" s="17" t="str">
        <f>'D1'!P62</f>
        <v/>
      </c>
      <c r="P60" s="17" t="str">
        <f>'D1'!Q62</f>
        <v/>
      </c>
      <c r="Q60" s="17">
        <f ca="1">'D1'!C62</f>
        <v>0</v>
      </c>
      <c r="R60" s="17">
        <f>'D1'!T62</f>
        <v>0</v>
      </c>
      <c r="S60" s="17" t="str">
        <f>IF('D1'!Y62="","",'D1'!Y62)</f>
        <v/>
      </c>
      <c r="T60" s="17">
        <f>'D1'!AF62</f>
        <v>0</v>
      </c>
      <c r="U60" s="17">
        <f>'D1'!AF63</f>
        <v>0</v>
      </c>
      <c r="V60" s="220" t="str">
        <f>IFERROR(DATE('D1'!AH62,'D1'!AI62,'D1'!AJ62),"")</f>
        <v/>
      </c>
      <c r="W60" s="220" t="str">
        <f>IFERROR(DATE('D1'!AH63,'D1'!AI63,'D1'!AJ63),"")</f>
        <v/>
      </c>
    </row>
    <row r="62" spans="2:23" x14ac:dyDescent="0.2">
      <c r="B62" s="17">
        <f ca="1">IF(Q62="","",RANK(Q62,$Q$2:$Q$401))</f>
        <v>1</v>
      </c>
      <c r="C62" s="17">
        <f ca="1">IF(B62="","",設定!$J$8)</f>
        <v>0</v>
      </c>
      <c r="D62" s="46">
        <f>'D1'!E64</f>
        <v>0</v>
      </c>
      <c r="E62" s="46">
        <f>'D1'!F64</f>
        <v>0</v>
      </c>
      <c r="F62" s="17" t="str">
        <f>'D1'!G64</f>
        <v/>
      </c>
      <c r="G62" s="17" t="str">
        <f>'D1'!H64</f>
        <v/>
      </c>
      <c r="H62" s="17" t="str">
        <f>'D1'!I64</f>
        <v>　</v>
      </c>
      <c r="I62" s="17">
        <f>'D1'!L64</f>
        <v>0</v>
      </c>
      <c r="J62" s="17" t="str">
        <f>'D1'!J64</f>
        <v>　</v>
      </c>
      <c r="K62" s="17">
        <f>'D1'!K64</f>
        <v>0</v>
      </c>
      <c r="L62" s="17">
        <f>'D1'!M64</f>
        <v>0</v>
      </c>
      <c r="M62" s="17">
        <f>'D1'!N64</f>
        <v>0</v>
      </c>
      <c r="N62" s="17" t="str">
        <f>'D1'!O64</f>
        <v/>
      </c>
      <c r="O62" s="17" t="str">
        <f>'D1'!P64</f>
        <v/>
      </c>
      <c r="P62" s="17" t="str">
        <f>'D1'!Q64</f>
        <v/>
      </c>
      <c r="Q62" s="17">
        <f ca="1">'D1'!C64</f>
        <v>0</v>
      </c>
      <c r="R62" s="17">
        <f>'D1'!T64</f>
        <v>0</v>
      </c>
      <c r="S62" s="17" t="str">
        <f>IF('D1'!Y64="","",'D1'!Y64)</f>
        <v/>
      </c>
      <c r="T62" s="17">
        <f>'D1'!AF64</f>
        <v>0</v>
      </c>
      <c r="U62" s="17">
        <f>'D1'!AF65</f>
        <v>0</v>
      </c>
      <c r="V62" s="220" t="str">
        <f>IFERROR(DATE('D1'!AH64,'D1'!AI64,'D1'!AJ64),"")</f>
        <v/>
      </c>
      <c r="W62" s="220" t="str">
        <f>IFERROR(DATE('D1'!AH65,'D1'!AI65,'D1'!AJ65),"")</f>
        <v/>
      </c>
    </row>
    <row r="64" spans="2:23" x14ac:dyDescent="0.2">
      <c r="B64" s="17">
        <f ca="1">IF(Q64="","",RANK(Q64,$Q$2:$Q$401))</f>
        <v>1</v>
      </c>
      <c r="C64" s="17">
        <f ca="1">IF(B64="","",設定!$J$8)</f>
        <v>0</v>
      </c>
      <c r="D64" s="46">
        <f>'D1'!E66</f>
        <v>0</v>
      </c>
      <c r="E64" s="46">
        <f>'D1'!F66</f>
        <v>0</v>
      </c>
      <c r="F64" s="17" t="str">
        <f>'D1'!G66</f>
        <v/>
      </c>
      <c r="G64" s="17" t="str">
        <f>'D1'!H66</f>
        <v/>
      </c>
      <c r="H64" s="17" t="str">
        <f>'D1'!I66</f>
        <v>　</v>
      </c>
      <c r="I64" s="17">
        <f>'D1'!L66</f>
        <v>0</v>
      </c>
      <c r="J64" s="17" t="str">
        <f>'D1'!J66</f>
        <v>　</v>
      </c>
      <c r="K64" s="17">
        <f>'D1'!K66</f>
        <v>0</v>
      </c>
      <c r="L64" s="17">
        <f>'D1'!M66</f>
        <v>0</v>
      </c>
      <c r="M64" s="17">
        <f>'D1'!N66</f>
        <v>0</v>
      </c>
      <c r="N64" s="17" t="str">
        <f>'D1'!O66</f>
        <v/>
      </c>
      <c r="O64" s="17" t="str">
        <f>'D1'!P66</f>
        <v/>
      </c>
      <c r="P64" s="17" t="str">
        <f>'D1'!Q66</f>
        <v/>
      </c>
      <c r="Q64" s="17">
        <f ca="1">'D1'!C66</f>
        <v>0</v>
      </c>
      <c r="R64" s="17">
        <f>'D1'!T66</f>
        <v>0</v>
      </c>
      <c r="S64" s="17" t="str">
        <f>IF('D1'!Y66="","",'D1'!Y66)</f>
        <v/>
      </c>
      <c r="T64" s="17">
        <f>'D1'!AF66</f>
        <v>0</v>
      </c>
      <c r="U64" s="17">
        <f>'D1'!AF67</f>
        <v>0</v>
      </c>
      <c r="V64" s="220" t="str">
        <f>IFERROR(DATE('D1'!AH66,'D1'!AI66,'D1'!AJ66),"")</f>
        <v/>
      </c>
      <c r="W64" s="220" t="str">
        <f>IFERROR(DATE('D1'!AH67,'D1'!AI67,'D1'!AJ67),"")</f>
        <v/>
      </c>
    </row>
    <row r="66" spans="2:23" x14ac:dyDescent="0.2">
      <c r="B66" s="17">
        <f ca="1">IF(Q66="","",RANK(Q66,$Q$2:$Q$401))</f>
        <v>1</v>
      </c>
      <c r="C66" s="17">
        <f ca="1">IF(B66="","",設定!$J$8)</f>
        <v>0</v>
      </c>
      <c r="D66" s="46">
        <f>'D1'!E68</f>
        <v>0</v>
      </c>
      <c r="E66" s="46">
        <f>'D1'!F68</f>
        <v>0</v>
      </c>
      <c r="F66" s="17" t="str">
        <f>'D1'!G68</f>
        <v/>
      </c>
      <c r="G66" s="17" t="str">
        <f>'D1'!H68</f>
        <v/>
      </c>
      <c r="H66" s="17" t="str">
        <f>'D1'!I68</f>
        <v>　</v>
      </c>
      <c r="I66" s="17">
        <f>'D1'!L68</f>
        <v>0</v>
      </c>
      <c r="J66" s="17" t="str">
        <f>'D1'!J68</f>
        <v>　</v>
      </c>
      <c r="K66" s="17">
        <f>'D1'!K68</f>
        <v>0</v>
      </c>
      <c r="L66" s="17">
        <f>'D1'!M68</f>
        <v>0</v>
      </c>
      <c r="M66" s="17">
        <f>'D1'!N68</f>
        <v>0</v>
      </c>
      <c r="N66" s="17" t="str">
        <f>'D1'!O68</f>
        <v/>
      </c>
      <c r="O66" s="17" t="str">
        <f>'D1'!P68</f>
        <v/>
      </c>
      <c r="P66" s="17" t="str">
        <f>'D1'!Q68</f>
        <v/>
      </c>
      <c r="Q66" s="17">
        <f ca="1">'D1'!C68</f>
        <v>0</v>
      </c>
      <c r="R66" s="17">
        <f>'D1'!T68</f>
        <v>0</v>
      </c>
      <c r="S66" s="17" t="str">
        <f>IF('D1'!Y68="","",'D1'!Y68)</f>
        <v/>
      </c>
      <c r="T66" s="17">
        <f>'D1'!AF68</f>
        <v>0</v>
      </c>
      <c r="U66" s="17">
        <f>'D1'!AF69</f>
        <v>0</v>
      </c>
      <c r="V66" s="220" t="str">
        <f>IFERROR(DATE('D1'!AH68,'D1'!AI68,'D1'!AJ68),"")</f>
        <v/>
      </c>
      <c r="W66" s="220" t="str">
        <f>IFERROR(DATE('D1'!AH69,'D1'!AI69,'D1'!AJ69),"")</f>
        <v/>
      </c>
    </row>
    <row r="68" spans="2:23" x14ac:dyDescent="0.2">
      <c r="B68" s="17">
        <f ca="1">IF(Q68="","",RANK(Q68,$Q$2:$Q$401))</f>
        <v>1</v>
      </c>
      <c r="C68" s="17">
        <f ca="1">IF(B68="","",設定!$J$8)</f>
        <v>0</v>
      </c>
      <c r="D68" s="46">
        <f>'D1'!E70</f>
        <v>0</v>
      </c>
      <c r="E68" s="46">
        <f>'D1'!F70</f>
        <v>0</v>
      </c>
      <c r="F68" s="17" t="str">
        <f>'D1'!G70</f>
        <v/>
      </c>
      <c r="G68" s="17" t="str">
        <f>'D1'!H70</f>
        <v/>
      </c>
      <c r="H68" s="17" t="str">
        <f>'D1'!I70</f>
        <v>　</v>
      </c>
      <c r="I68" s="17">
        <f>'D1'!L70</f>
        <v>0</v>
      </c>
      <c r="J68" s="17" t="str">
        <f>'D1'!J70</f>
        <v>　</v>
      </c>
      <c r="K68" s="17">
        <f>'D1'!K70</f>
        <v>0</v>
      </c>
      <c r="L68" s="17">
        <f>'D1'!M70</f>
        <v>0</v>
      </c>
      <c r="M68" s="17">
        <f>'D1'!N70</f>
        <v>0</v>
      </c>
      <c r="N68" s="17" t="str">
        <f>'D1'!O70</f>
        <v/>
      </c>
      <c r="O68" s="17" t="str">
        <f>'D1'!P70</f>
        <v/>
      </c>
      <c r="P68" s="17" t="str">
        <f>'D1'!Q70</f>
        <v/>
      </c>
      <c r="Q68" s="17">
        <f ca="1">'D1'!C70</f>
        <v>0</v>
      </c>
      <c r="R68" s="17">
        <f>'D1'!T70</f>
        <v>0</v>
      </c>
      <c r="S68" s="17" t="str">
        <f>IF('D1'!Y70="","",'D1'!Y70)</f>
        <v/>
      </c>
      <c r="T68" s="17">
        <f>'D1'!AF70</f>
        <v>0</v>
      </c>
      <c r="U68" s="17">
        <f>'D1'!AF71</f>
        <v>0</v>
      </c>
      <c r="V68" s="220" t="str">
        <f>IFERROR(DATE('D1'!AH70,'D1'!AI70,'D1'!AJ70),"")</f>
        <v/>
      </c>
      <c r="W68" s="220" t="str">
        <f>IFERROR(DATE('D1'!AH71,'D1'!AI71,'D1'!AJ71),"")</f>
        <v/>
      </c>
    </row>
    <row r="70" spans="2:23" x14ac:dyDescent="0.2">
      <c r="B70" s="17">
        <f ca="1">IF(Q70="","",RANK(Q70,$Q$2:$Q$401))</f>
        <v>1</v>
      </c>
      <c r="C70" s="17">
        <f ca="1">IF(B70="","",設定!$J$8)</f>
        <v>0</v>
      </c>
      <c r="D70" s="46">
        <f>'D1'!E72</f>
        <v>0</v>
      </c>
      <c r="E70" s="46">
        <f>'D1'!F72</f>
        <v>0</v>
      </c>
      <c r="F70" s="17" t="str">
        <f>'D1'!G72</f>
        <v/>
      </c>
      <c r="G70" s="17" t="str">
        <f>'D1'!H72</f>
        <v/>
      </c>
      <c r="H70" s="17" t="str">
        <f>'D1'!I72</f>
        <v>　</v>
      </c>
      <c r="I70" s="17">
        <f>'D1'!L72</f>
        <v>0</v>
      </c>
      <c r="J70" s="17" t="str">
        <f>'D1'!J72</f>
        <v>　</v>
      </c>
      <c r="K70" s="17">
        <f>'D1'!K72</f>
        <v>0</v>
      </c>
      <c r="L70" s="17">
        <f>'D1'!M72</f>
        <v>0</v>
      </c>
      <c r="M70" s="17">
        <f>'D1'!N72</f>
        <v>0</v>
      </c>
      <c r="N70" s="17" t="str">
        <f>'D1'!O72</f>
        <v/>
      </c>
      <c r="O70" s="17" t="str">
        <f>'D1'!P72</f>
        <v/>
      </c>
      <c r="P70" s="17" t="str">
        <f>'D1'!Q72</f>
        <v/>
      </c>
      <c r="Q70" s="17">
        <f ca="1">'D1'!C72</f>
        <v>0</v>
      </c>
      <c r="R70" s="17">
        <f>'D1'!T72</f>
        <v>0</v>
      </c>
      <c r="S70" s="17" t="str">
        <f>IF('D1'!Y72="","",'D1'!Y72)</f>
        <v/>
      </c>
      <c r="T70" s="17">
        <f>'D1'!AF72</f>
        <v>0</v>
      </c>
      <c r="U70" s="17">
        <f>'D1'!AF73</f>
        <v>0</v>
      </c>
      <c r="V70" s="220" t="str">
        <f>IFERROR(DATE('D1'!AH72,'D1'!AI72,'D1'!AJ72),"")</f>
        <v/>
      </c>
      <c r="W70" s="220" t="str">
        <f>IFERROR(DATE('D1'!AH73,'D1'!AI73,'D1'!AJ73),"")</f>
        <v/>
      </c>
    </row>
    <row r="72" spans="2:23" x14ac:dyDescent="0.2">
      <c r="B72" s="17">
        <f ca="1">IF(Q72="","",RANK(Q72,$Q$2:$Q$401))</f>
        <v>1</v>
      </c>
      <c r="C72" s="17">
        <f ca="1">IF(B72="","",設定!$J$8)</f>
        <v>0</v>
      </c>
      <c r="D72" s="46">
        <f>'D1'!E74</f>
        <v>0</v>
      </c>
      <c r="E72" s="46">
        <f>'D1'!F74</f>
        <v>0</v>
      </c>
      <c r="F72" s="17" t="str">
        <f>'D1'!G74</f>
        <v/>
      </c>
      <c r="G72" s="17" t="str">
        <f>'D1'!H74</f>
        <v/>
      </c>
      <c r="H72" s="17" t="str">
        <f>'D1'!I74</f>
        <v>　</v>
      </c>
      <c r="I72" s="17">
        <f>'D1'!L74</f>
        <v>0</v>
      </c>
      <c r="J72" s="17" t="str">
        <f>'D1'!J74</f>
        <v>　</v>
      </c>
      <c r="K72" s="17">
        <f>'D1'!K74</f>
        <v>0</v>
      </c>
      <c r="L72" s="17">
        <f>'D1'!M74</f>
        <v>0</v>
      </c>
      <c r="M72" s="17">
        <f>'D1'!N74</f>
        <v>0</v>
      </c>
      <c r="N72" s="17" t="str">
        <f>'D1'!O74</f>
        <v/>
      </c>
      <c r="O72" s="17" t="str">
        <f>'D1'!P74</f>
        <v/>
      </c>
      <c r="P72" s="17" t="str">
        <f>'D1'!Q74</f>
        <v/>
      </c>
      <c r="Q72" s="17">
        <f ca="1">'D1'!C74</f>
        <v>0</v>
      </c>
      <c r="R72" s="17">
        <f>'D1'!T74</f>
        <v>0</v>
      </c>
      <c r="S72" s="17" t="str">
        <f>IF('D1'!Y74="","",'D1'!Y74)</f>
        <v/>
      </c>
      <c r="T72" s="17">
        <f>'D1'!AF74</f>
        <v>0</v>
      </c>
      <c r="U72" s="17">
        <f>'D1'!AF75</f>
        <v>0</v>
      </c>
      <c r="V72" s="220" t="str">
        <f>IFERROR(DATE('D1'!AH74,'D1'!AI74,'D1'!AJ74),"")</f>
        <v/>
      </c>
      <c r="W72" s="220" t="str">
        <f>IFERROR(DATE('D1'!AH75,'D1'!AI75,'D1'!AJ75),"")</f>
        <v/>
      </c>
    </row>
    <row r="74" spans="2:23" x14ac:dyDescent="0.2">
      <c r="B74" s="17">
        <f ca="1">IF(Q74="","",RANK(Q74,$Q$2:$Q$401))</f>
        <v>1</v>
      </c>
      <c r="C74" s="17">
        <f ca="1">IF(B74="","",設定!$J$8)</f>
        <v>0</v>
      </c>
      <c r="D74" s="46">
        <f>'D1'!E76</f>
        <v>0</v>
      </c>
      <c r="E74" s="46">
        <f>'D1'!F76</f>
        <v>0</v>
      </c>
      <c r="F74" s="17" t="str">
        <f>'D1'!G76</f>
        <v/>
      </c>
      <c r="G74" s="17" t="str">
        <f>'D1'!H76</f>
        <v/>
      </c>
      <c r="H74" s="17" t="str">
        <f>'D1'!I76</f>
        <v>　</v>
      </c>
      <c r="I74" s="17">
        <f>'D1'!L76</f>
        <v>0</v>
      </c>
      <c r="J74" s="17" t="str">
        <f>'D1'!J76</f>
        <v>　</v>
      </c>
      <c r="K74" s="17">
        <f>'D1'!K76</f>
        <v>0</v>
      </c>
      <c r="L74" s="17">
        <f>'D1'!M76</f>
        <v>0</v>
      </c>
      <c r="M74" s="17">
        <f>'D1'!N76</f>
        <v>0</v>
      </c>
      <c r="N74" s="17" t="str">
        <f>'D1'!O76</f>
        <v/>
      </c>
      <c r="O74" s="17" t="str">
        <f>'D1'!P76</f>
        <v/>
      </c>
      <c r="P74" s="17" t="str">
        <f>'D1'!Q76</f>
        <v/>
      </c>
      <c r="Q74" s="17">
        <f ca="1">'D1'!C76</f>
        <v>0</v>
      </c>
      <c r="R74" s="17">
        <f>'D1'!T76</f>
        <v>0</v>
      </c>
      <c r="S74" s="17" t="str">
        <f>IF('D1'!Y76="","",'D1'!Y76)</f>
        <v/>
      </c>
      <c r="T74" s="17">
        <f>'D1'!AF76</f>
        <v>0</v>
      </c>
      <c r="U74" s="17">
        <f>'D1'!AF77</f>
        <v>0</v>
      </c>
      <c r="V74" s="220" t="str">
        <f>IFERROR(DATE('D1'!AH76,'D1'!AI76,'D1'!AJ76),"")</f>
        <v/>
      </c>
      <c r="W74" s="220" t="str">
        <f>IFERROR(DATE('D1'!AH77,'D1'!AI77,'D1'!AJ77),"")</f>
        <v/>
      </c>
    </row>
    <row r="76" spans="2:23" x14ac:dyDescent="0.2">
      <c r="B76" s="17">
        <f ca="1">IF(Q76="","",RANK(Q76,$Q$2:$Q$401))</f>
        <v>1</v>
      </c>
      <c r="C76" s="17">
        <f ca="1">IF(B76="","",設定!$J$8)</f>
        <v>0</v>
      </c>
      <c r="D76" s="46">
        <f>'D1'!E78</f>
        <v>0</v>
      </c>
      <c r="E76" s="46">
        <f>'D1'!F78</f>
        <v>0</v>
      </c>
      <c r="F76" s="17" t="str">
        <f>'D1'!G78</f>
        <v/>
      </c>
      <c r="G76" s="17" t="str">
        <f>'D1'!H78</f>
        <v/>
      </c>
      <c r="H76" s="17" t="str">
        <f>'D1'!I78</f>
        <v>　</v>
      </c>
      <c r="I76" s="17">
        <f>'D1'!L78</f>
        <v>0</v>
      </c>
      <c r="J76" s="17" t="str">
        <f>'D1'!J78</f>
        <v>　</v>
      </c>
      <c r="K76" s="17">
        <f>'D1'!K78</f>
        <v>0</v>
      </c>
      <c r="L76" s="17">
        <f>'D1'!M78</f>
        <v>0</v>
      </c>
      <c r="M76" s="17">
        <f>'D1'!N78</f>
        <v>0</v>
      </c>
      <c r="N76" s="17" t="str">
        <f>'D1'!O78</f>
        <v/>
      </c>
      <c r="O76" s="17" t="str">
        <f>'D1'!P78</f>
        <v/>
      </c>
      <c r="P76" s="17" t="str">
        <f>'D1'!Q78</f>
        <v/>
      </c>
      <c r="Q76" s="17">
        <f ca="1">'D1'!C78</f>
        <v>0</v>
      </c>
      <c r="R76" s="17">
        <f>'D1'!T78</f>
        <v>0</v>
      </c>
      <c r="S76" s="17" t="str">
        <f>IF('D1'!Y78="","",'D1'!Y78)</f>
        <v/>
      </c>
      <c r="T76" s="17">
        <f>'D1'!AF78</f>
        <v>0</v>
      </c>
      <c r="U76" s="17">
        <f>'D1'!AF79</f>
        <v>0</v>
      </c>
      <c r="V76" s="220" t="str">
        <f>IFERROR(DATE('D1'!AH78,'D1'!AI78,'D1'!AJ78),"")</f>
        <v/>
      </c>
      <c r="W76" s="220" t="str">
        <f>IFERROR(DATE('D1'!AH79,'D1'!AI79,'D1'!AJ79),"")</f>
        <v/>
      </c>
    </row>
    <row r="78" spans="2:23" x14ac:dyDescent="0.2">
      <c r="B78" s="17">
        <f ca="1">IF(Q78="","",RANK(Q78,$Q$2:$Q$401))</f>
        <v>1</v>
      </c>
      <c r="C78" s="17">
        <f ca="1">IF(B78="","",設定!$J$8)</f>
        <v>0</v>
      </c>
      <c r="D78" s="46">
        <f>'D1'!E80</f>
        <v>0</v>
      </c>
      <c r="E78" s="46">
        <f>'D1'!F80</f>
        <v>0</v>
      </c>
      <c r="F78" s="17" t="str">
        <f>'D1'!G80</f>
        <v/>
      </c>
      <c r="G78" s="17" t="str">
        <f>'D1'!H80</f>
        <v/>
      </c>
      <c r="H78" s="17" t="str">
        <f>'D1'!I80</f>
        <v>　</v>
      </c>
      <c r="I78" s="17">
        <f>'D1'!L80</f>
        <v>0</v>
      </c>
      <c r="J78" s="17" t="str">
        <f>'D1'!J80</f>
        <v>　</v>
      </c>
      <c r="K78" s="17">
        <f>'D1'!K80</f>
        <v>0</v>
      </c>
      <c r="L78" s="17">
        <f>'D1'!M80</f>
        <v>0</v>
      </c>
      <c r="M78" s="17">
        <f>'D1'!N80</f>
        <v>0</v>
      </c>
      <c r="N78" s="17" t="str">
        <f>'D1'!O80</f>
        <v/>
      </c>
      <c r="O78" s="17" t="str">
        <f>'D1'!P80</f>
        <v/>
      </c>
      <c r="P78" s="17" t="str">
        <f>'D1'!Q80</f>
        <v/>
      </c>
      <c r="Q78" s="17">
        <f ca="1">'D1'!C80</f>
        <v>0</v>
      </c>
      <c r="R78" s="17">
        <f>'D1'!T80</f>
        <v>0</v>
      </c>
      <c r="S78" s="17" t="str">
        <f>IF('D1'!Y80="","",'D1'!Y80)</f>
        <v/>
      </c>
      <c r="T78" s="17">
        <f>'D1'!AF80</f>
        <v>0</v>
      </c>
      <c r="U78" s="17">
        <f>'D1'!AF81</f>
        <v>0</v>
      </c>
      <c r="V78" s="220" t="str">
        <f>IFERROR(DATE('D1'!AH80,'D1'!AI80,'D1'!AJ80),"")</f>
        <v/>
      </c>
      <c r="W78" s="220" t="str">
        <f>IFERROR(DATE('D1'!AH81,'D1'!AI81,'D1'!AJ81),"")</f>
        <v/>
      </c>
    </row>
    <row r="80" spans="2:23" x14ac:dyDescent="0.2">
      <c r="B80" s="17">
        <f ca="1">IF(Q80="","",RANK(Q80,$Q$2:$Q$401))</f>
        <v>1</v>
      </c>
      <c r="C80" s="17">
        <f ca="1">IF(B80="","",設定!$J$8)</f>
        <v>0</v>
      </c>
      <c r="D80" s="46">
        <f>'D1'!E82</f>
        <v>0</v>
      </c>
      <c r="E80" s="46">
        <f>'D1'!F82</f>
        <v>0</v>
      </c>
      <c r="F80" s="17" t="str">
        <f>'D1'!G82</f>
        <v/>
      </c>
      <c r="G80" s="17" t="str">
        <f>'D1'!H82</f>
        <v/>
      </c>
      <c r="H80" s="17" t="str">
        <f>'D1'!I82</f>
        <v>　</v>
      </c>
      <c r="I80" s="17">
        <f>'D1'!L82</f>
        <v>0</v>
      </c>
      <c r="J80" s="17" t="str">
        <f>'D1'!J82</f>
        <v>　</v>
      </c>
      <c r="K80" s="17">
        <f>'D1'!K82</f>
        <v>0</v>
      </c>
      <c r="L80" s="17">
        <f>'D1'!M82</f>
        <v>0</v>
      </c>
      <c r="M80" s="17">
        <f>'D1'!N82</f>
        <v>0</v>
      </c>
      <c r="N80" s="17" t="str">
        <f>'D1'!O82</f>
        <v/>
      </c>
      <c r="O80" s="17" t="str">
        <f>'D1'!P82</f>
        <v/>
      </c>
      <c r="P80" s="17" t="str">
        <f>'D1'!Q82</f>
        <v/>
      </c>
      <c r="Q80" s="17">
        <f ca="1">'D1'!C82</f>
        <v>0</v>
      </c>
      <c r="R80" s="17">
        <f>'D1'!T82</f>
        <v>0</v>
      </c>
      <c r="S80" s="17" t="str">
        <f>IF('D1'!Y82="","",'D1'!Y82)</f>
        <v/>
      </c>
      <c r="T80" s="17">
        <f>'D1'!AF82</f>
        <v>0</v>
      </c>
      <c r="U80" s="17">
        <f>'D1'!AF83</f>
        <v>0</v>
      </c>
      <c r="V80" s="220" t="str">
        <f>IFERROR(DATE('D1'!AH82,'D1'!AI82,'D1'!AJ82),"")</f>
        <v/>
      </c>
      <c r="W80" s="220" t="str">
        <f>IFERROR(DATE('D1'!AH83,'D1'!AI83,'D1'!AJ83),"")</f>
        <v/>
      </c>
    </row>
    <row r="82" spans="2:23" x14ac:dyDescent="0.2">
      <c r="B82" s="17">
        <f ca="1">IF(Q82="","",RANK(Q82,$Q$2:$Q$401))</f>
        <v>1</v>
      </c>
      <c r="C82" s="17">
        <f ca="1">IF(B82="","",設定!$J$8)</f>
        <v>0</v>
      </c>
      <c r="D82" s="46">
        <f>'D1'!E84</f>
        <v>0</v>
      </c>
      <c r="E82" s="46">
        <f>'D1'!F84</f>
        <v>0</v>
      </c>
      <c r="F82" s="17" t="str">
        <f>'D1'!G84</f>
        <v/>
      </c>
      <c r="G82" s="17" t="str">
        <f>'D1'!H84</f>
        <v/>
      </c>
      <c r="H82" s="17" t="str">
        <f>'D1'!I84</f>
        <v>　</v>
      </c>
      <c r="I82" s="17">
        <f>'D1'!L84</f>
        <v>0</v>
      </c>
      <c r="J82" s="17" t="str">
        <f>'D1'!J84</f>
        <v>　</v>
      </c>
      <c r="K82" s="17">
        <f>'D1'!K84</f>
        <v>0</v>
      </c>
      <c r="L82" s="17">
        <f>'D1'!M84</f>
        <v>0</v>
      </c>
      <c r="M82" s="17">
        <f>'D1'!N84</f>
        <v>0</v>
      </c>
      <c r="N82" s="17" t="str">
        <f>'D1'!O84</f>
        <v/>
      </c>
      <c r="O82" s="17" t="str">
        <f>'D1'!P84</f>
        <v/>
      </c>
      <c r="P82" s="17" t="str">
        <f>'D1'!Q84</f>
        <v/>
      </c>
      <c r="Q82" s="17">
        <f ca="1">'D1'!C84</f>
        <v>0</v>
      </c>
      <c r="R82" s="17">
        <f>'D1'!T84</f>
        <v>0</v>
      </c>
      <c r="S82" s="17" t="str">
        <f>IF('D1'!Y84="","",'D1'!Y84)</f>
        <v/>
      </c>
      <c r="T82" s="17">
        <f>'D1'!AF84</f>
        <v>0</v>
      </c>
      <c r="U82" s="17">
        <f>'D1'!AF85</f>
        <v>0</v>
      </c>
      <c r="V82" s="220" t="str">
        <f>IFERROR(DATE('D1'!AH84,'D1'!AI84,'D1'!AJ84),"")</f>
        <v/>
      </c>
      <c r="W82" s="220" t="str">
        <f>IFERROR(DATE('D1'!AH85,'D1'!AI85,'D1'!AJ85),"")</f>
        <v/>
      </c>
    </row>
    <row r="84" spans="2:23" x14ac:dyDescent="0.2">
      <c r="B84" s="17">
        <f ca="1">IF(Q84="","",RANK(Q84,$Q$2:$Q$401))</f>
        <v>1</v>
      </c>
      <c r="C84" s="17">
        <f ca="1">IF(B84="","",設定!$J$8)</f>
        <v>0</v>
      </c>
      <c r="D84" s="46">
        <f>'D1'!E86</f>
        <v>0</v>
      </c>
      <c r="E84" s="46">
        <f>'D1'!F86</f>
        <v>0</v>
      </c>
      <c r="F84" s="17" t="str">
        <f>'D1'!G86</f>
        <v/>
      </c>
      <c r="G84" s="17" t="str">
        <f>'D1'!H86</f>
        <v/>
      </c>
      <c r="H84" s="17" t="str">
        <f>'D1'!I86</f>
        <v>　</v>
      </c>
      <c r="I84" s="17">
        <f>'D1'!L86</f>
        <v>0</v>
      </c>
      <c r="J84" s="17" t="str">
        <f>'D1'!J86</f>
        <v>　</v>
      </c>
      <c r="K84" s="17">
        <f>'D1'!K86</f>
        <v>0</v>
      </c>
      <c r="L84" s="17">
        <f>'D1'!M86</f>
        <v>0</v>
      </c>
      <c r="M84" s="17">
        <f>'D1'!N86</f>
        <v>0</v>
      </c>
      <c r="N84" s="17" t="str">
        <f>'D1'!O86</f>
        <v/>
      </c>
      <c r="O84" s="17" t="str">
        <f>'D1'!P86</f>
        <v/>
      </c>
      <c r="P84" s="17" t="str">
        <f>'D1'!Q86</f>
        <v/>
      </c>
      <c r="Q84" s="17">
        <f ca="1">'D1'!C86</f>
        <v>0</v>
      </c>
      <c r="R84" s="17">
        <f>'D1'!T86</f>
        <v>0</v>
      </c>
      <c r="S84" s="17" t="str">
        <f>IF('D1'!Y86="","",'D1'!Y86)</f>
        <v/>
      </c>
      <c r="T84" s="17">
        <f>'D1'!AF86</f>
        <v>0</v>
      </c>
      <c r="U84" s="17">
        <f>'D1'!AF87</f>
        <v>0</v>
      </c>
      <c r="V84" s="220" t="str">
        <f>IFERROR(DATE('D1'!AH86,'D1'!AI86,'D1'!AJ86),"")</f>
        <v/>
      </c>
      <c r="W84" s="220" t="str">
        <f>IFERROR(DATE('D1'!AH87,'D1'!AI87,'D1'!AJ87),"")</f>
        <v/>
      </c>
    </row>
    <row r="86" spans="2:23" x14ac:dyDescent="0.2">
      <c r="B86" s="17">
        <f ca="1">IF(Q86="","",RANK(Q86,$Q$2:$Q$401))</f>
        <v>1</v>
      </c>
      <c r="C86" s="17">
        <f ca="1">IF(B86="","",設定!$J$8)</f>
        <v>0</v>
      </c>
      <c r="D86" s="46">
        <f>'D1'!E88</f>
        <v>0</v>
      </c>
      <c r="E86" s="46">
        <f>'D1'!F88</f>
        <v>0</v>
      </c>
      <c r="F86" s="17" t="str">
        <f>'D1'!G88</f>
        <v/>
      </c>
      <c r="G86" s="17" t="str">
        <f>'D1'!H88</f>
        <v/>
      </c>
      <c r="H86" s="17" t="str">
        <f>'D1'!I88</f>
        <v>　</v>
      </c>
      <c r="I86" s="17">
        <f>'D1'!L88</f>
        <v>0</v>
      </c>
      <c r="J86" s="17" t="str">
        <f>'D1'!J88</f>
        <v>　</v>
      </c>
      <c r="K86" s="17">
        <f>'D1'!K88</f>
        <v>0</v>
      </c>
      <c r="L86" s="17">
        <f>'D1'!M88</f>
        <v>0</v>
      </c>
      <c r="M86" s="17">
        <f>'D1'!N88</f>
        <v>0</v>
      </c>
      <c r="N86" s="17" t="str">
        <f>'D1'!O88</f>
        <v/>
      </c>
      <c r="O86" s="17" t="str">
        <f>'D1'!P88</f>
        <v/>
      </c>
      <c r="P86" s="17" t="str">
        <f>'D1'!Q88</f>
        <v/>
      </c>
      <c r="Q86" s="17">
        <f ca="1">'D1'!C88</f>
        <v>0</v>
      </c>
      <c r="R86" s="17">
        <f>'D1'!T88</f>
        <v>0</v>
      </c>
      <c r="S86" s="17" t="str">
        <f>IF('D1'!Y88="","",'D1'!Y88)</f>
        <v/>
      </c>
      <c r="T86" s="17">
        <f>'D1'!AF88</f>
        <v>0</v>
      </c>
      <c r="U86" s="17">
        <f>'D1'!AF89</f>
        <v>0</v>
      </c>
      <c r="V86" s="220" t="str">
        <f>IFERROR(DATE('D1'!AH88,'D1'!AI88,'D1'!AJ88),"")</f>
        <v/>
      </c>
      <c r="W86" s="220" t="str">
        <f>IFERROR(DATE('D1'!AH89,'D1'!AI89,'D1'!AJ89),"")</f>
        <v/>
      </c>
    </row>
    <row r="88" spans="2:23" x14ac:dyDescent="0.2">
      <c r="B88" s="17">
        <f ca="1">IF(Q88="","",RANK(Q88,$Q$2:$Q$401))</f>
        <v>1</v>
      </c>
      <c r="C88" s="17">
        <f ca="1">IF(B88="","",設定!$J$8)</f>
        <v>0</v>
      </c>
      <c r="D88" s="46">
        <f>'D1'!E90</f>
        <v>0</v>
      </c>
      <c r="E88" s="46">
        <f>'D1'!F90</f>
        <v>0</v>
      </c>
      <c r="F88" s="17" t="str">
        <f>'D1'!G90</f>
        <v/>
      </c>
      <c r="G88" s="17" t="str">
        <f>'D1'!H90</f>
        <v/>
      </c>
      <c r="H88" s="17" t="str">
        <f>'D1'!I90</f>
        <v>　</v>
      </c>
      <c r="I88" s="17">
        <f>'D1'!L90</f>
        <v>0</v>
      </c>
      <c r="J88" s="17" t="str">
        <f>'D1'!J90</f>
        <v>　</v>
      </c>
      <c r="K88" s="17">
        <f>'D1'!K90</f>
        <v>0</v>
      </c>
      <c r="L88" s="17">
        <f>'D1'!M90</f>
        <v>0</v>
      </c>
      <c r="M88" s="17">
        <f>'D1'!N90</f>
        <v>0</v>
      </c>
      <c r="N88" s="17" t="str">
        <f>'D1'!O90</f>
        <v/>
      </c>
      <c r="O88" s="17" t="str">
        <f>'D1'!P90</f>
        <v/>
      </c>
      <c r="P88" s="17" t="str">
        <f>'D1'!Q90</f>
        <v/>
      </c>
      <c r="Q88" s="17">
        <f ca="1">'D1'!C90</f>
        <v>0</v>
      </c>
      <c r="R88" s="17">
        <f>'D1'!T90</f>
        <v>0</v>
      </c>
      <c r="S88" s="17" t="str">
        <f>IF('D1'!Y90="","",'D1'!Y90)</f>
        <v/>
      </c>
      <c r="T88" s="17">
        <f>'D1'!AF90</f>
        <v>0</v>
      </c>
      <c r="U88" s="17">
        <f>'D1'!AF91</f>
        <v>0</v>
      </c>
      <c r="V88" s="220" t="str">
        <f>IFERROR(DATE('D1'!AH90,'D1'!AI90,'D1'!AJ90),"")</f>
        <v/>
      </c>
      <c r="W88" s="220" t="str">
        <f>IFERROR(DATE('D1'!AH91,'D1'!AI91,'D1'!AJ91),"")</f>
        <v/>
      </c>
    </row>
    <row r="90" spans="2:23" x14ac:dyDescent="0.2">
      <c r="B90" s="17">
        <f ca="1">IF(Q90="","",RANK(Q90,$Q$2:$Q$401))</f>
        <v>1</v>
      </c>
      <c r="C90" s="17">
        <f ca="1">IF(B90="","",設定!$J$8)</f>
        <v>0</v>
      </c>
      <c r="D90" s="46">
        <f>'D1'!E92</f>
        <v>0</v>
      </c>
      <c r="E90" s="46">
        <f>'D1'!F92</f>
        <v>0</v>
      </c>
      <c r="F90" s="17" t="str">
        <f>'D1'!G92</f>
        <v/>
      </c>
      <c r="G90" s="17" t="str">
        <f>'D1'!H92</f>
        <v/>
      </c>
      <c r="H90" s="17" t="str">
        <f>'D1'!I92</f>
        <v>　</v>
      </c>
      <c r="I90" s="17">
        <f>'D1'!L92</f>
        <v>0</v>
      </c>
      <c r="J90" s="17" t="str">
        <f>'D1'!J92</f>
        <v>　</v>
      </c>
      <c r="K90" s="17">
        <f>'D1'!K92</f>
        <v>0</v>
      </c>
      <c r="L90" s="17">
        <f>'D1'!M92</f>
        <v>0</v>
      </c>
      <c r="M90" s="17">
        <f>'D1'!N92</f>
        <v>0</v>
      </c>
      <c r="N90" s="17" t="str">
        <f>'D1'!O92</f>
        <v/>
      </c>
      <c r="O90" s="17" t="str">
        <f>'D1'!P92</f>
        <v/>
      </c>
      <c r="P90" s="17" t="str">
        <f>'D1'!Q92</f>
        <v/>
      </c>
      <c r="Q90" s="17">
        <f ca="1">'D1'!C92</f>
        <v>0</v>
      </c>
      <c r="R90" s="17">
        <f>'D1'!T92</f>
        <v>0</v>
      </c>
      <c r="S90" s="17" t="str">
        <f>IF('D1'!Y92="","",'D1'!Y92)</f>
        <v/>
      </c>
      <c r="T90" s="17">
        <f>'D1'!AF92</f>
        <v>0</v>
      </c>
      <c r="U90" s="17">
        <f>'D1'!AF93</f>
        <v>0</v>
      </c>
      <c r="V90" s="220" t="str">
        <f>IFERROR(DATE('D1'!AH92,'D1'!AI92,'D1'!AJ92),"")</f>
        <v/>
      </c>
      <c r="W90" s="220" t="str">
        <f>IFERROR(DATE('D1'!AH93,'D1'!AI93,'D1'!AJ93),"")</f>
        <v/>
      </c>
    </row>
    <row r="92" spans="2:23" x14ac:dyDescent="0.2">
      <c r="B92" s="17">
        <f ca="1">IF(Q92="","",RANK(Q92,$Q$2:$Q$401))</f>
        <v>1</v>
      </c>
      <c r="C92" s="17">
        <f ca="1">IF(B92="","",設定!$J$8)</f>
        <v>0</v>
      </c>
      <c r="D92" s="46">
        <f>'D1'!E94</f>
        <v>0</v>
      </c>
      <c r="E92" s="46">
        <f>'D1'!F94</f>
        <v>0</v>
      </c>
      <c r="F92" s="17" t="str">
        <f>'D1'!G94</f>
        <v/>
      </c>
      <c r="G92" s="17" t="str">
        <f>'D1'!H94</f>
        <v/>
      </c>
      <c r="H92" s="17" t="str">
        <f>'D1'!I94</f>
        <v>　</v>
      </c>
      <c r="I92" s="17">
        <f>'D1'!L94</f>
        <v>0</v>
      </c>
      <c r="J92" s="17" t="str">
        <f>'D1'!J94</f>
        <v>　</v>
      </c>
      <c r="K92" s="17">
        <f>'D1'!K94</f>
        <v>0</v>
      </c>
      <c r="L92" s="17">
        <f>'D1'!M94</f>
        <v>0</v>
      </c>
      <c r="M92" s="17">
        <f>'D1'!N94</f>
        <v>0</v>
      </c>
      <c r="N92" s="17" t="str">
        <f>'D1'!O94</f>
        <v/>
      </c>
      <c r="O92" s="17" t="str">
        <f>'D1'!P94</f>
        <v/>
      </c>
      <c r="P92" s="17" t="str">
        <f>'D1'!Q94</f>
        <v/>
      </c>
      <c r="Q92" s="17">
        <f ca="1">'D1'!C94</f>
        <v>0</v>
      </c>
      <c r="R92" s="17">
        <f>'D1'!T94</f>
        <v>0</v>
      </c>
      <c r="S92" s="17" t="str">
        <f>IF('D1'!Y94="","",'D1'!Y94)</f>
        <v/>
      </c>
      <c r="T92" s="17">
        <f>'D1'!AF94</f>
        <v>0</v>
      </c>
      <c r="U92" s="17">
        <f>'D1'!AF95</f>
        <v>0</v>
      </c>
      <c r="V92" s="220" t="str">
        <f>IFERROR(DATE('D1'!AH94,'D1'!AI94,'D1'!AJ94),"")</f>
        <v/>
      </c>
      <c r="W92" s="220" t="str">
        <f>IFERROR(DATE('D1'!AH95,'D1'!AI95,'D1'!AJ95),"")</f>
        <v/>
      </c>
    </row>
    <row r="94" spans="2:23" x14ac:dyDescent="0.2">
      <c r="B94" s="17">
        <f ca="1">IF(Q94="","",RANK(Q94,$Q$2:$Q$401))</f>
        <v>1</v>
      </c>
      <c r="C94" s="17">
        <f ca="1">IF(B94="","",設定!$J$8)</f>
        <v>0</v>
      </c>
      <c r="D94" s="46">
        <f>'D1'!E96</f>
        <v>0</v>
      </c>
      <c r="E94" s="46">
        <f>'D1'!F96</f>
        <v>0</v>
      </c>
      <c r="F94" s="17" t="str">
        <f>'D1'!G96</f>
        <v/>
      </c>
      <c r="G94" s="17" t="str">
        <f>'D1'!H96</f>
        <v/>
      </c>
      <c r="H94" s="17" t="str">
        <f>'D1'!I96</f>
        <v>　</v>
      </c>
      <c r="I94" s="17">
        <f>'D1'!L96</f>
        <v>0</v>
      </c>
      <c r="J94" s="17" t="str">
        <f>'D1'!J96</f>
        <v>　</v>
      </c>
      <c r="K94" s="17">
        <f>'D1'!K96</f>
        <v>0</v>
      </c>
      <c r="L94" s="17">
        <f>'D1'!M96</f>
        <v>0</v>
      </c>
      <c r="M94" s="17">
        <f>'D1'!N96</f>
        <v>0</v>
      </c>
      <c r="N94" s="17" t="str">
        <f>'D1'!O96</f>
        <v/>
      </c>
      <c r="O94" s="17" t="str">
        <f>'D1'!P96</f>
        <v/>
      </c>
      <c r="P94" s="17" t="str">
        <f>'D1'!Q96</f>
        <v/>
      </c>
      <c r="Q94" s="17">
        <f ca="1">'D1'!C96</f>
        <v>0</v>
      </c>
      <c r="R94" s="17">
        <f>'D1'!T96</f>
        <v>0</v>
      </c>
      <c r="S94" s="17" t="str">
        <f>IF('D1'!Y96="","",'D1'!Y96)</f>
        <v/>
      </c>
      <c r="T94" s="17">
        <f>'D1'!AF96</f>
        <v>0</v>
      </c>
      <c r="U94" s="17">
        <f>'D1'!AF97</f>
        <v>0</v>
      </c>
      <c r="V94" s="220" t="str">
        <f>IFERROR(DATE('D1'!AH96,'D1'!AI96,'D1'!AJ96),"")</f>
        <v/>
      </c>
      <c r="W94" s="220" t="str">
        <f>IFERROR(DATE('D1'!AH97,'D1'!AI97,'D1'!AJ97),"")</f>
        <v/>
      </c>
    </row>
    <row r="96" spans="2:23" x14ac:dyDescent="0.2">
      <c r="B96" s="17">
        <f ca="1">IF(Q96="","",RANK(Q96,$Q$2:$Q$401))</f>
        <v>1</v>
      </c>
      <c r="C96" s="17">
        <f ca="1">IF(B96="","",設定!$J$8)</f>
        <v>0</v>
      </c>
      <c r="D96" s="46">
        <f>'D1'!E98</f>
        <v>0</v>
      </c>
      <c r="E96" s="46">
        <f>'D1'!F98</f>
        <v>0</v>
      </c>
      <c r="F96" s="17" t="str">
        <f>'D1'!G98</f>
        <v/>
      </c>
      <c r="G96" s="17" t="str">
        <f>'D1'!H98</f>
        <v/>
      </c>
      <c r="H96" s="17" t="str">
        <f>'D1'!I98</f>
        <v>　</v>
      </c>
      <c r="I96" s="17">
        <f>'D1'!L98</f>
        <v>0</v>
      </c>
      <c r="J96" s="17" t="str">
        <f>'D1'!J98</f>
        <v>　</v>
      </c>
      <c r="K96" s="17">
        <f>'D1'!K98</f>
        <v>0</v>
      </c>
      <c r="L96" s="17">
        <f>'D1'!M98</f>
        <v>0</v>
      </c>
      <c r="M96" s="17">
        <f>'D1'!N98</f>
        <v>0</v>
      </c>
      <c r="N96" s="17" t="str">
        <f>'D1'!O98</f>
        <v/>
      </c>
      <c r="O96" s="17" t="str">
        <f>'D1'!P98</f>
        <v/>
      </c>
      <c r="P96" s="17" t="str">
        <f>'D1'!Q98</f>
        <v/>
      </c>
      <c r="Q96" s="17">
        <f ca="1">'D1'!C98</f>
        <v>0</v>
      </c>
      <c r="R96" s="17">
        <f>'D1'!T98</f>
        <v>0</v>
      </c>
      <c r="S96" s="17" t="str">
        <f>IF('D1'!Y98="","",'D1'!Y98)</f>
        <v/>
      </c>
      <c r="T96" s="17">
        <f>'D1'!AF98</f>
        <v>0</v>
      </c>
      <c r="U96" s="17">
        <f>'D1'!AF99</f>
        <v>0</v>
      </c>
      <c r="V96" s="220" t="str">
        <f>IFERROR(DATE('D1'!AH98,'D1'!AI98,'D1'!AJ98),"")</f>
        <v/>
      </c>
      <c r="W96" s="220" t="str">
        <f>IFERROR(DATE('D1'!AH99,'D1'!AI99,'D1'!AJ99),"")</f>
        <v/>
      </c>
    </row>
    <row r="98" spans="2:23" x14ac:dyDescent="0.2">
      <c r="B98" s="17">
        <f ca="1">IF(Q98="","",RANK(Q98,$Q$2:$Q$401))</f>
        <v>1</v>
      </c>
      <c r="C98" s="17">
        <f ca="1">IF(B98="","",設定!$J$8)</f>
        <v>0</v>
      </c>
      <c r="D98" s="46">
        <f>'D1'!E100</f>
        <v>0</v>
      </c>
      <c r="E98" s="46">
        <f>'D1'!F100</f>
        <v>0</v>
      </c>
      <c r="F98" s="17" t="str">
        <f>'D1'!G100</f>
        <v/>
      </c>
      <c r="G98" s="17" t="str">
        <f>'D1'!H100</f>
        <v/>
      </c>
      <c r="H98" s="17" t="str">
        <f>'D1'!I100</f>
        <v>　</v>
      </c>
      <c r="I98" s="17">
        <f>'D1'!L100</f>
        <v>0</v>
      </c>
      <c r="J98" s="17" t="str">
        <f>'D1'!J100</f>
        <v>　</v>
      </c>
      <c r="K98" s="17">
        <f>'D1'!K100</f>
        <v>0</v>
      </c>
      <c r="L98" s="17">
        <f>'D1'!M100</f>
        <v>0</v>
      </c>
      <c r="M98" s="17">
        <f>'D1'!N100</f>
        <v>0</v>
      </c>
      <c r="N98" s="17" t="str">
        <f>'D1'!O100</f>
        <v/>
      </c>
      <c r="O98" s="17" t="str">
        <f>'D1'!P100</f>
        <v/>
      </c>
      <c r="P98" s="17" t="str">
        <f>'D1'!Q100</f>
        <v/>
      </c>
      <c r="Q98" s="17">
        <f ca="1">'D1'!C100</f>
        <v>0</v>
      </c>
      <c r="R98" s="17">
        <f>'D1'!T100</f>
        <v>0</v>
      </c>
      <c r="S98" s="17" t="str">
        <f>IF('D1'!Y100="","",'D1'!Y100)</f>
        <v/>
      </c>
      <c r="T98" s="17">
        <f>'D1'!AF100</f>
        <v>0</v>
      </c>
      <c r="U98" s="17">
        <f>'D1'!AF101</f>
        <v>0</v>
      </c>
      <c r="V98" s="220" t="str">
        <f>IFERROR(DATE('D1'!AH100,'D1'!AI100,'D1'!AJ100),"")</f>
        <v/>
      </c>
      <c r="W98" s="220" t="str">
        <f>IFERROR(DATE('D1'!AH101,'D1'!AI101,'D1'!AJ101),"")</f>
        <v/>
      </c>
    </row>
    <row r="100" spans="2:23" x14ac:dyDescent="0.2">
      <c r="B100" s="17">
        <f ca="1">IF(Q100="","",RANK(Q100,$Q$2:$Q$401))</f>
        <v>1</v>
      </c>
      <c r="C100" s="17">
        <f ca="1">IF(B100="","",設定!$J$8)</f>
        <v>0</v>
      </c>
      <c r="D100" s="46">
        <f>'D1'!E102</f>
        <v>0</v>
      </c>
      <c r="E100" s="46">
        <f>'D1'!F102</f>
        <v>0</v>
      </c>
      <c r="F100" s="17" t="str">
        <f>'D1'!G102</f>
        <v/>
      </c>
      <c r="G100" s="17" t="str">
        <f>'D1'!H102</f>
        <v/>
      </c>
      <c r="H100" s="17" t="str">
        <f>'D1'!I102</f>
        <v>　</v>
      </c>
      <c r="I100" s="17">
        <f>'D1'!L102</f>
        <v>0</v>
      </c>
      <c r="J100" s="17" t="str">
        <f>'D1'!J102</f>
        <v>　</v>
      </c>
      <c r="K100" s="17">
        <f>'D1'!K102</f>
        <v>0</v>
      </c>
      <c r="L100" s="17">
        <f>'D1'!M102</f>
        <v>0</v>
      </c>
      <c r="M100" s="17">
        <f>'D1'!N102</f>
        <v>0</v>
      </c>
      <c r="N100" s="17" t="str">
        <f>'D1'!O102</f>
        <v/>
      </c>
      <c r="O100" s="17" t="str">
        <f>'D1'!P102</f>
        <v/>
      </c>
      <c r="P100" s="17" t="str">
        <f>'D1'!Q102</f>
        <v/>
      </c>
      <c r="Q100" s="17">
        <f ca="1">'D1'!C102</f>
        <v>0</v>
      </c>
      <c r="R100" s="17">
        <f>'D1'!T102</f>
        <v>0</v>
      </c>
      <c r="S100" s="17" t="str">
        <f>IF('D1'!Y102="","",'D1'!Y102)</f>
        <v/>
      </c>
      <c r="T100" s="17">
        <f>'D1'!AF102</f>
        <v>0</v>
      </c>
      <c r="U100" s="17">
        <f>'D1'!AF103</f>
        <v>0</v>
      </c>
      <c r="V100" s="220" t="str">
        <f>IFERROR(DATE('D1'!AH102,'D1'!AI102,'D1'!AJ102),"")</f>
        <v/>
      </c>
      <c r="W100" s="220" t="str">
        <f>IFERROR(DATE('D1'!AH103,'D1'!AI103,'D1'!AJ103),"")</f>
        <v/>
      </c>
    </row>
    <row r="102" spans="2:23" x14ac:dyDescent="0.2">
      <c r="B102" s="17">
        <f ca="1">IF(Q102="","",RANK(Q102,$Q$2:$Q$401))</f>
        <v>1</v>
      </c>
      <c r="C102" s="17">
        <f ca="1">IF(B102="","",設定!$J$8)</f>
        <v>0</v>
      </c>
      <c r="D102" s="46">
        <f>'D1'!E104</f>
        <v>0</v>
      </c>
      <c r="E102" s="46">
        <f>'D1'!F104</f>
        <v>0</v>
      </c>
      <c r="F102" s="17" t="str">
        <f>'D1'!G104</f>
        <v/>
      </c>
      <c r="G102" s="17" t="str">
        <f>'D1'!H104</f>
        <v/>
      </c>
      <c r="H102" s="17" t="str">
        <f>'D1'!I104</f>
        <v>　</v>
      </c>
      <c r="I102" s="17">
        <f>'D1'!L104</f>
        <v>0</v>
      </c>
      <c r="J102" s="17" t="str">
        <f>'D1'!J104</f>
        <v>　</v>
      </c>
      <c r="K102" s="17">
        <f>'D1'!K104</f>
        <v>0</v>
      </c>
      <c r="L102" s="17">
        <f>'D1'!M104</f>
        <v>0</v>
      </c>
      <c r="M102" s="17">
        <f>'D1'!N104</f>
        <v>0</v>
      </c>
      <c r="N102" s="17">
        <f>'D1'!O104</f>
        <v>0</v>
      </c>
      <c r="O102" s="17">
        <f>'D1'!P104</f>
        <v>0</v>
      </c>
      <c r="P102" s="17" t="str">
        <f>'D1'!Q104</f>
        <v/>
      </c>
      <c r="Q102" s="17">
        <f ca="1">'D1'!C104</f>
        <v>0</v>
      </c>
      <c r="R102" s="17">
        <f>'D1'!T104</f>
        <v>0</v>
      </c>
      <c r="S102" s="17" t="str">
        <f>IF('D1'!Y104="","",'D1'!Y104)</f>
        <v/>
      </c>
      <c r="T102" s="17">
        <f>'D1'!AF104</f>
        <v>0</v>
      </c>
      <c r="U102" s="17">
        <f>'D1'!AF105</f>
        <v>0</v>
      </c>
      <c r="V102" s="220" t="str">
        <f>IFERROR(DATE('D1'!AH104,'D1'!AI104,'D1'!AJ104),"")</f>
        <v/>
      </c>
      <c r="W102" s="220" t="str">
        <f>IFERROR(DATE('D1'!AH105,'D1'!AI105,'D1'!AJ105),"")</f>
        <v/>
      </c>
    </row>
    <row r="104" spans="2:23" x14ac:dyDescent="0.2">
      <c r="B104" s="17">
        <f ca="1">IF(Q104="","",RANK(Q104,$Q$2:$Q$401))</f>
        <v>1</v>
      </c>
      <c r="C104" s="17">
        <f ca="1">IF(B104="","",設定!$J$8)</f>
        <v>0</v>
      </c>
      <c r="D104" s="46">
        <f>'D1'!E106</f>
        <v>0</v>
      </c>
      <c r="E104" s="46">
        <f>'D1'!F106</f>
        <v>0</v>
      </c>
      <c r="F104" s="17" t="str">
        <f>'D1'!G106</f>
        <v/>
      </c>
      <c r="G104" s="17" t="str">
        <f>'D1'!H106</f>
        <v/>
      </c>
      <c r="H104" s="17" t="str">
        <f>'D1'!I106</f>
        <v>　</v>
      </c>
      <c r="I104" s="17">
        <f>'D1'!L106</f>
        <v>0</v>
      </c>
      <c r="J104" s="17" t="str">
        <f>'D1'!J106</f>
        <v>　</v>
      </c>
      <c r="K104" s="17">
        <f>'D1'!K106</f>
        <v>0</v>
      </c>
      <c r="L104" s="17">
        <f>'D1'!M106</f>
        <v>0</v>
      </c>
      <c r="M104" s="17">
        <f>'D1'!N106</f>
        <v>0</v>
      </c>
      <c r="N104" s="17">
        <f>'D1'!O106</f>
        <v>0</v>
      </c>
      <c r="O104" s="17">
        <f>'D1'!P106</f>
        <v>0</v>
      </c>
      <c r="P104" s="17" t="str">
        <f>'D1'!Q106</f>
        <v/>
      </c>
      <c r="Q104" s="17">
        <f ca="1">'D1'!C106</f>
        <v>0</v>
      </c>
      <c r="R104" s="17">
        <f>'D1'!T106</f>
        <v>0</v>
      </c>
      <c r="S104" s="17" t="str">
        <f>IF('D1'!Y106="","",'D1'!Y106)</f>
        <v/>
      </c>
      <c r="T104" s="17">
        <f>'D1'!AF106</f>
        <v>0</v>
      </c>
      <c r="U104" s="17">
        <f>'D1'!AF107</f>
        <v>0</v>
      </c>
      <c r="V104" s="220" t="str">
        <f>IFERROR(DATE('D1'!AH106,'D1'!AI106,'D1'!AJ106),"")</f>
        <v/>
      </c>
      <c r="W104" s="220" t="str">
        <f>IFERROR(DATE('D1'!AH107,'D1'!AI107,'D1'!AJ107),"")</f>
        <v/>
      </c>
    </row>
    <row r="106" spans="2:23" x14ac:dyDescent="0.2">
      <c r="B106" s="17">
        <f ca="1">IF(Q106="","",RANK(Q106,$Q$2:$Q$401))</f>
        <v>1</v>
      </c>
      <c r="C106" s="17">
        <f ca="1">IF(B106="","",設定!$J$8)</f>
        <v>0</v>
      </c>
      <c r="D106" s="46">
        <f>'D1'!E108</f>
        <v>0</v>
      </c>
      <c r="E106" s="46">
        <f>'D1'!F108</f>
        <v>0</v>
      </c>
      <c r="F106" s="17" t="str">
        <f>'D1'!G108</f>
        <v/>
      </c>
      <c r="G106" s="17" t="str">
        <f>'D1'!H108</f>
        <v/>
      </c>
      <c r="H106" s="17" t="str">
        <f>'D1'!I108</f>
        <v>　</v>
      </c>
      <c r="I106" s="17">
        <f>'D1'!L108</f>
        <v>0</v>
      </c>
      <c r="J106" s="17" t="str">
        <f>'D1'!J108</f>
        <v>　</v>
      </c>
      <c r="K106" s="17">
        <f>'D1'!K108</f>
        <v>0</v>
      </c>
      <c r="L106" s="17">
        <f>'D1'!M108</f>
        <v>0</v>
      </c>
      <c r="M106" s="17">
        <f>'D1'!N108</f>
        <v>0</v>
      </c>
      <c r="N106" s="17">
        <f>'D1'!O108</f>
        <v>0</v>
      </c>
      <c r="O106" s="17">
        <f>'D1'!P108</f>
        <v>0</v>
      </c>
      <c r="P106" s="17" t="str">
        <f>'D1'!Q108</f>
        <v/>
      </c>
      <c r="Q106" s="17">
        <f ca="1">'D1'!C108</f>
        <v>0</v>
      </c>
      <c r="R106" s="17">
        <f>'D1'!T108</f>
        <v>0</v>
      </c>
      <c r="S106" s="17" t="str">
        <f>IF('D1'!Y108="","",'D1'!Y108)</f>
        <v/>
      </c>
      <c r="T106" s="17">
        <f>'D1'!AF108</f>
        <v>0</v>
      </c>
      <c r="U106" s="17">
        <f>'D1'!AF109</f>
        <v>0</v>
      </c>
      <c r="V106" s="220" t="str">
        <f>IFERROR(DATE('D1'!AH108,'D1'!AI108,'D1'!AJ108),"")</f>
        <v/>
      </c>
      <c r="W106" s="220" t="str">
        <f>IFERROR(DATE('D1'!AH109,'D1'!AI109,'D1'!AJ109),"")</f>
        <v/>
      </c>
    </row>
    <row r="108" spans="2:23" x14ac:dyDescent="0.2">
      <c r="B108" s="17">
        <f ca="1">IF(Q108="","",RANK(Q108,$Q$2:$Q$401))</f>
        <v>1</v>
      </c>
      <c r="C108" s="17">
        <f ca="1">IF(B108="","",設定!$J$8)</f>
        <v>0</v>
      </c>
      <c r="D108" s="46">
        <f>'D1'!E110</f>
        <v>0</v>
      </c>
      <c r="E108" s="46">
        <f>'D1'!F110</f>
        <v>0</v>
      </c>
      <c r="F108" s="17" t="str">
        <f>'D1'!G110</f>
        <v/>
      </c>
      <c r="G108" s="17" t="str">
        <f>'D1'!H110</f>
        <v/>
      </c>
      <c r="H108" s="17" t="str">
        <f>'D1'!I110</f>
        <v>　</v>
      </c>
      <c r="I108" s="17">
        <f>'D1'!L110</f>
        <v>0</v>
      </c>
      <c r="J108" s="17" t="str">
        <f>'D1'!J110</f>
        <v>　</v>
      </c>
      <c r="K108" s="17">
        <f>'D1'!K110</f>
        <v>0</v>
      </c>
      <c r="L108" s="17">
        <f>'D1'!M110</f>
        <v>0</v>
      </c>
      <c r="M108" s="17">
        <f>'D1'!N110</f>
        <v>0</v>
      </c>
      <c r="N108" s="17">
        <f>'D1'!O110</f>
        <v>0</v>
      </c>
      <c r="O108" s="17">
        <f>'D1'!P110</f>
        <v>0</v>
      </c>
      <c r="P108" s="17" t="str">
        <f>'D1'!Q110</f>
        <v/>
      </c>
      <c r="Q108" s="17">
        <f ca="1">'D1'!C110</f>
        <v>0</v>
      </c>
      <c r="R108" s="17">
        <f>'D1'!T110</f>
        <v>0</v>
      </c>
      <c r="S108" s="17" t="str">
        <f>IF('D1'!Y110="","",'D1'!Y110)</f>
        <v/>
      </c>
      <c r="T108" s="17">
        <f>'D1'!AF110</f>
        <v>0</v>
      </c>
      <c r="U108" s="17">
        <f>'D1'!AF111</f>
        <v>0</v>
      </c>
      <c r="V108" s="220" t="str">
        <f>IFERROR(DATE('D1'!AH110,'D1'!AI110,'D1'!AJ110),"")</f>
        <v/>
      </c>
      <c r="W108" s="220" t="str">
        <f>IFERROR(DATE('D1'!AH111,'D1'!AI111,'D1'!AJ111),"")</f>
        <v/>
      </c>
    </row>
    <row r="110" spans="2:23" x14ac:dyDescent="0.2">
      <c r="B110" s="17">
        <f ca="1">IF(Q110="","",RANK(Q110,$Q$2:$Q$401))</f>
        <v>1</v>
      </c>
      <c r="C110" s="17">
        <f ca="1">IF(B110="","",設定!$J$8)</f>
        <v>0</v>
      </c>
      <c r="D110" s="46">
        <f>'D1'!E112</f>
        <v>0</v>
      </c>
      <c r="E110" s="46">
        <f>'D1'!F112</f>
        <v>0</v>
      </c>
      <c r="F110" s="17" t="str">
        <f>'D1'!G112</f>
        <v/>
      </c>
      <c r="G110" s="17" t="str">
        <f>'D1'!H112</f>
        <v/>
      </c>
      <c r="H110" s="17" t="str">
        <f>'D1'!I112</f>
        <v>　</v>
      </c>
      <c r="I110" s="17">
        <f>'D1'!L112</f>
        <v>0</v>
      </c>
      <c r="J110" s="17" t="str">
        <f>'D1'!J112</f>
        <v>　</v>
      </c>
      <c r="K110" s="17">
        <f>'D1'!K112</f>
        <v>0</v>
      </c>
      <c r="L110" s="17">
        <f>'D1'!M112</f>
        <v>0</v>
      </c>
      <c r="M110" s="17">
        <f>'D1'!N112</f>
        <v>0</v>
      </c>
      <c r="N110" s="17">
        <f>'D1'!O112</f>
        <v>0</v>
      </c>
      <c r="O110" s="17">
        <f>'D1'!P112</f>
        <v>0</v>
      </c>
      <c r="P110" s="17" t="str">
        <f>'D1'!Q112</f>
        <v/>
      </c>
      <c r="Q110" s="17">
        <f ca="1">'D1'!C112</f>
        <v>0</v>
      </c>
      <c r="R110" s="17">
        <f>'D1'!T112</f>
        <v>0</v>
      </c>
      <c r="S110" s="17" t="str">
        <f>IF('D1'!Y112="","",'D1'!Y112)</f>
        <v/>
      </c>
      <c r="T110" s="17">
        <f>'D1'!AF112</f>
        <v>0</v>
      </c>
      <c r="U110" s="17">
        <f>'D1'!AF113</f>
        <v>0</v>
      </c>
      <c r="V110" s="220" t="str">
        <f>IFERROR(DATE('D1'!AH112,'D1'!AI112,'D1'!AJ112),"")</f>
        <v/>
      </c>
      <c r="W110" s="220" t="str">
        <f>IFERROR(DATE('D1'!AH113,'D1'!AI113,'D1'!AJ113),"")</f>
        <v/>
      </c>
    </row>
    <row r="112" spans="2:23" x14ac:dyDescent="0.2">
      <c r="B112" s="17">
        <f ca="1">IF(Q112="","",RANK(Q112,$Q$2:$Q$401))</f>
        <v>1</v>
      </c>
      <c r="C112" s="17">
        <f ca="1">IF(B112="","",設定!$J$8)</f>
        <v>0</v>
      </c>
      <c r="D112" s="46">
        <f>'D1'!E114</f>
        <v>0</v>
      </c>
      <c r="E112" s="46">
        <f>'D1'!F114</f>
        <v>0</v>
      </c>
      <c r="F112" s="17" t="str">
        <f>'D1'!G114</f>
        <v/>
      </c>
      <c r="G112" s="17" t="str">
        <f>'D1'!H114</f>
        <v/>
      </c>
      <c r="H112" s="17" t="str">
        <f>'D1'!I114</f>
        <v>　</v>
      </c>
      <c r="I112" s="17">
        <f>'D1'!L114</f>
        <v>0</v>
      </c>
      <c r="J112" s="17" t="str">
        <f>'D1'!J114</f>
        <v>　</v>
      </c>
      <c r="K112" s="17">
        <f>'D1'!K114</f>
        <v>0</v>
      </c>
      <c r="L112" s="17">
        <f>'D1'!M114</f>
        <v>0</v>
      </c>
      <c r="M112" s="17">
        <f>'D1'!N114</f>
        <v>0</v>
      </c>
      <c r="N112" s="17">
        <f>'D1'!O114</f>
        <v>0</v>
      </c>
      <c r="O112" s="17">
        <f>'D1'!P114</f>
        <v>0</v>
      </c>
      <c r="P112" s="17" t="str">
        <f>'D1'!Q114</f>
        <v/>
      </c>
      <c r="Q112" s="17">
        <f ca="1">'D1'!C114</f>
        <v>0</v>
      </c>
      <c r="R112" s="17">
        <f>'D1'!T114</f>
        <v>0</v>
      </c>
      <c r="S112" s="17" t="str">
        <f>IF('D1'!Y114="","",'D1'!Y114)</f>
        <v/>
      </c>
      <c r="T112" s="17">
        <f>'D1'!AF114</f>
        <v>0</v>
      </c>
      <c r="U112" s="17">
        <f>'D1'!AF115</f>
        <v>0</v>
      </c>
      <c r="V112" s="220" t="str">
        <f>IFERROR(DATE('D1'!AH114,'D1'!AI114,'D1'!AJ114),"")</f>
        <v/>
      </c>
      <c r="W112" s="220" t="str">
        <f>IFERROR(DATE('D1'!AH115,'D1'!AI115,'D1'!AJ115),"")</f>
        <v/>
      </c>
    </row>
    <row r="114" spans="2:23" x14ac:dyDescent="0.2">
      <c r="B114" s="17">
        <f ca="1">IF(Q114="","",RANK(Q114,$Q$2:$Q$401))</f>
        <v>1</v>
      </c>
      <c r="C114" s="17">
        <f ca="1">IF(B114="","",設定!$J$8)</f>
        <v>0</v>
      </c>
      <c r="D114" s="46">
        <f>'D1'!E116</f>
        <v>0</v>
      </c>
      <c r="E114" s="46">
        <f>'D1'!F116</f>
        <v>0</v>
      </c>
      <c r="F114" s="17" t="str">
        <f>'D1'!G116</f>
        <v/>
      </c>
      <c r="G114" s="17" t="str">
        <f>'D1'!H116</f>
        <v/>
      </c>
      <c r="H114" s="17" t="str">
        <f>'D1'!I116</f>
        <v>　</v>
      </c>
      <c r="I114" s="17">
        <f>'D1'!L116</f>
        <v>0</v>
      </c>
      <c r="J114" s="17" t="str">
        <f>'D1'!J116</f>
        <v>　</v>
      </c>
      <c r="K114" s="17">
        <f>'D1'!K116</f>
        <v>0</v>
      </c>
      <c r="L114" s="17">
        <f>'D1'!M116</f>
        <v>0</v>
      </c>
      <c r="M114" s="17">
        <f>'D1'!N116</f>
        <v>0</v>
      </c>
      <c r="N114" s="17">
        <f>'D1'!O116</f>
        <v>0</v>
      </c>
      <c r="O114" s="17">
        <f>'D1'!P116</f>
        <v>0</v>
      </c>
      <c r="P114" s="17" t="str">
        <f>'D1'!Q116</f>
        <v/>
      </c>
      <c r="Q114" s="17">
        <f ca="1">'D1'!C116</f>
        <v>0</v>
      </c>
      <c r="R114" s="17">
        <f>'D1'!T116</f>
        <v>0</v>
      </c>
      <c r="S114" s="17" t="str">
        <f>IF('D1'!Y116="","",'D1'!Y116)</f>
        <v/>
      </c>
      <c r="T114" s="17">
        <f>'D1'!AF116</f>
        <v>0</v>
      </c>
      <c r="U114" s="17">
        <f>'D1'!AF117</f>
        <v>0</v>
      </c>
      <c r="V114" s="220" t="str">
        <f>IFERROR(DATE('D1'!AH116,'D1'!AI116,'D1'!AJ116),"")</f>
        <v/>
      </c>
      <c r="W114" s="220" t="str">
        <f>IFERROR(DATE('D1'!AH117,'D1'!AI117,'D1'!AJ117),"")</f>
        <v/>
      </c>
    </row>
    <row r="116" spans="2:23" x14ac:dyDescent="0.2">
      <c r="B116" s="17">
        <f ca="1">IF(Q116="","",RANK(Q116,$Q$2:$Q$401))</f>
        <v>1</v>
      </c>
      <c r="C116" s="17">
        <f ca="1">IF(B116="","",設定!$J$8)</f>
        <v>0</v>
      </c>
      <c r="D116" s="46">
        <f>'D1'!E118</f>
        <v>0</v>
      </c>
      <c r="E116" s="46">
        <f>'D1'!F118</f>
        <v>0</v>
      </c>
      <c r="F116" s="17" t="str">
        <f>'D1'!G118</f>
        <v/>
      </c>
      <c r="G116" s="17" t="str">
        <f>'D1'!H118</f>
        <v/>
      </c>
      <c r="H116" s="17" t="str">
        <f>'D1'!I118</f>
        <v>　</v>
      </c>
      <c r="I116" s="17">
        <f>'D1'!L118</f>
        <v>0</v>
      </c>
      <c r="J116" s="17" t="str">
        <f>'D1'!J118</f>
        <v>　</v>
      </c>
      <c r="K116" s="17">
        <f>'D1'!K118</f>
        <v>0</v>
      </c>
      <c r="L116" s="17">
        <f>'D1'!M118</f>
        <v>0</v>
      </c>
      <c r="M116" s="17">
        <f>'D1'!N118</f>
        <v>0</v>
      </c>
      <c r="N116" s="17">
        <f>'D1'!O118</f>
        <v>0</v>
      </c>
      <c r="O116" s="17">
        <f>'D1'!P118</f>
        <v>0</v>
      </c>
      <c r="P116" s="17" t="str">
        <f>'D1'!Q118</f>
        <v/>
      </c>
      <c r="Q116" s="17">
        <f ca="1">'D1'!C118</f>
        <v>0</v>
      </c>
      <c r="R116" s="17">
        <f>'D1'!T118</f>
        <v>0</v>
      </c>
      <c r="S116" s="17" t="str">
        <f>IF('D1'!Y118="","",'D1'!Y118)</f>
        <v/>
      </c>
      <c r="T116" s="17">
        <f>'D1'!AF118</f>
        <v>0</v>
      </c>
      <c r="U116" s="17">
        <f>'D1'!AF119</f>
        <v>0</v>
      </c>
      <c r="V116" s="220" t="str">
        <f>IFERROR(DATE('D1'!AH118,'D1'!AI118,'D1'!AJ118),"")</f>
        <v/>
      </c>
      <c r="W116" s="220" t="str">
        <f>IFERROR(DATE('D1'!AH119,'D1'!AI119,'D1'!AJ119),"")</f>
        <v/>
      </c>
    </row>
    <row r="118" spans="2:23" x14ac:dyDescent="0.2">
      <c r="B118" s="17">
        <f ca="1">IF(Q118="","",RANK(Q118,$Q$2:$Q$401))</f>
        <v>1</v>
      </c>
      <c r="C118" s="17">
        <f ca="1">IF(B118="","",設定!$J$8)</f>
        <v>0</v>
      </c>
      <c r="D118" s="46">
        <f>'D1'!E120</f>
        <v>0</v>
      </c>
      <c r="E118" s="46">
        <f>'D1'!F120</f>
        <v>0</v>
      </c>
      <c r="F118" s="17" t="str">
        <f>'D1'!G120</f>
        <v/>
      </c>
      <c r="G118" s="17" t="str">
        <f>'D1'!H120</f>
        <v/>
      </c>
      <c r="H118" s="17" t="str">
        <f>'D1'!I120</f>
        <v>　</v>
      </c>
      <c r="I118" s="17">
        <f>'D1'!L120</f>
        <v>0</v>
      </c>
      <c r="J118" s="17" t="str">
        <f>'D1'!J120</f>
        <v>　</v>
      </c>
      <c r="K118" s="17">
        <f>'D1'!K120</f>
        <v>0</v>
      </c>
      <c r="L118" s="17">
        <f>'D1'!M120</f>
        <v>0</v>
      </c>
      <c r="M118" s="17">
        <f>'D1'!N120</f>
        <v>0</v>
      </c>
      <c r="N118" s="17">
        <f>'D1'!O120</f>
        <v>0</v>
      </c>
      <c r="O118" s="17">
        <f>'D1'!P120</f>
        <v>0</v>
      </c>
      <c r="P118" s="17" t="str">
        <f>'D1'!Q120</f>
        <v/>
      </c>
      <c r="Q118" s="17">
        <f ca="1">'D1'!C120</f>
        <v>0</v>
      </c>
      <c r="R118" s="17">
        <f>'D1'!T120</f>
        <v>0</v>
      </c>
      <c r="S118" s="17" t="str">
        <f>IF('D1'!Y120="","",'D1'!Y120)</f>
        <v/>
      </c>
      <c r="T118" s="17">
        <f>'D1'!AF120</f>
        <v>0</v>
      </c>
      <c r="U118" s="17">
        <f>'D1'!AF121</f>
        <v>0</v>
      </c>
      <c r="V118" s="220" t="str">
        <f>IFERROR(DATE('D1'!AH120,'D1'!AI120,'D1'!AJ120),"")</f>
        <v/>
      </c>
      <c r="W118" s="220" t="str">
        <f>IFERROR(DATE('D1'!AH121,'D1'!AI121,'D1'!AJ121),"")</f>
        <v/>
      </c>
    </row>
    <row r="120" spans="2:23" x14ac:dyDescent="0.2">
      <c r="B120" s="17">
        <f ca="1">IF(Q120="","",RANK(Q120,$Q$2:$Q$401))</f>
        <v>1</v>
      </c>
      <c r="C120" s="17">
        <f ca="1">IF(B120="","",設定!$J$8)</f>
        <v>0</v>
      </c>
      <c r="D120" s="46">
        <f>'D1'!E122</f>
        <v>0</v>
      </c>
      <c r="E120" s="46">
        <f>'D1'!F122</f>
        <v>0</v>
      </c>
      <c r="F120" s="17" t="str">
        <f>'D1'!G122</f>
        <v/>
      </c>
      <c r="G120" s="17" t="str">
        <f>'D1'!H122</f>
        <v/>
      </c>
      <c r="H120" s="17" t="str">
        <f>'D1'!I122</f>
        <v>　</v>
      </c>
      <c r="I120" s="17">
        <f>'D1'!L122</f>
        <v>0</v>
      </c>
      <c r="J120" s="17" t="str">
        <f>'D1'!J122</f>
        <v>　</v>
      </c>
      <c r="K120" s="17">
        <f>'D1'!K122</f>
        <v>0</v>
      </c>
      <c r="L120" s="17">
        <f>'D1'!M122</f>
        <v>0</v>
      </c>
      <c r="M120" s="17">
        <f>'D1'!N122</f>
        <v>0</v>
      </c>
      <c r="N120" s="17">
        <f>'D1'!O122</f>
        <v>0</v>
      </c>
      <c r="O120" s="17">
        <f>'D1'!P122</f>
        <v>0</v>
      </c>
      <c r="P120" s="17" t="str">
        <f>'D1'!Q122</f>
        <v/>
      </c>
      <c r="Q120" s="17">
        <f ca="1">'D1'!C122</f>
        <v>0</v>
      </c>
      <c r="R120" s="17">
        <f>'D1'!T122</f>
        <v>0</v>
      </c>
      <c r="S120" s="17" t="str">
        <f>IF('D1'!Y122="","",'D1'!Y122)</f>
        <v/>
      </c>
      <c r="T120" s="17">
        <f>'D1'!AF122</f>
        <v>0</v>
      </c>
      <c r="U120" s="17">
        <f>'D1'!AF123</f>
        <v>0</v>
      </c>
      <c r="V120" s="220" t="str">
        <f>IFERROR(DATE('D1'!AH122,'D1'!AI122,'D1'!AJ122),"")</f>
        <v/>
      </c>
      <c r="W120" s="220" t="str">
        <f>IFERROR(DATE('D1'!AH123,'D1'!AI123,'D1'!AJ123),"")</f>
        <v/>
      </c>
    </row>
    <row r="122" spans="2:23" x14ac:dyDescent="0.2">
      <c r="B122" s="17">
        <f ca="1">IF(Q122="","",RANK(Q122,$Q$2:$Q$401))</f>
        <v>1</v>
      </c>
      <c r="C122" s="17">
        <f ca="1">IF(B122="","",設定!$J$8)</f>
        <v>0</v>
      </c>
      <c r="D122" s="46">
        <f>'D1'!E124</f>
        <v>0</v>
      </c>
      <c r="E122" s="46">
        <f>'D1'!F124</f>
        <v>0</v>
      </c>
      <c r="F122" s="17" t="str">
        <f>'D1'!G124</f>
        <v/>
      </c>
      <c r="G122" s="17" t="str">
        <f>'D1'!H124</f>
        <v/>
      </c>
      <c r="H122" s="17" t="str">
        <f>'D1'!I124</f>
        <v>　</v>
      </c>
      <c r="I122" s="17">
        <f>'D1'!L124</f>
        <v>0</v>
      </c>
      <c r="J122" s="17" t="str">
        <f>'D1'!J124</f>
        <v>　</v>
      </c>
      <c r="K122" s="17">
        <f>'D1'!K124</f>
        <v>0</v>
      </c>
      <c r="L122" s="17">
        <f>'D1'!M124</f>
        <v>0</v>
      </c>
      <c r="M122" s="17">
        <f>'D1'!N124</f>
        <v>0</v>
      </c>
      <c r="N122" s="17">
        <f>'D1'!O124</f>
        <v>0</v>
      </c>
      <c r="O122" s="17">
        <f>'D1'!P124</f>
        <v>0</v>
      </c>
      <c r="P122" s="17" t="str">
        <f>'D1'!Q124</f>
        <v/>
      </c>
      <c r="Q122" s="17">
        <f ca="1">'D1'!C124</f>
        <v>0</v>
      </c>
      <c r="R122" s="17">
        <f>'D1'!T124</f>
        <v>0</v>
      </c>
      <c r="S122" s="17" t="str">
        <f>IF('D1'!Y124="","",'D1'!Y124)</f>
        <v/>
      </c>
      <c r="T122" s="17">
        <f>'D1'!AF124</f>
        <v>0</v>
      </c>
      <c r="U122" s="17">
        <f>'D1'!AF125</f>
        <v>0</v>
      </c>
      <c r="V122" s="220" t="str">
        <f>IFERROR(DATE('D1'!AH124,'D1'!AI124,'D1'!AJ124),"")</f>
        <v/>
      </c>
      <c r="W122" s="220" t="str">
        <f>IFERROR(DATE('D1'!AH125,'D1'!AI125,'D1'!AJ125),"")</f>
        <v/>
      </c>
    </row>
    <row r="124" spans="2:23" x14ac:dyDescent="0.2">
      <c r="B124" s="17">
        <f ca="1">IF(Q124="","",RANK(Q124,$Q$2:$Q$401))</f>
        <v>1</v>
      </c>
      <c r="C124" s="17">
        <f ca="1">IF(B124="","",設定!$J$8)</f>
        <v>0</v>
      </c>
      <c r="D124" s="46">
        <f>'D1'!E126</f>
        <v>0</v>
      </c>
      <c r="E124" s="46">
        <f>'D1'!F126</f>
        <v>0</v>
      </c>
      <c r="F124" s="17" t="str">
        <f>'D1'!G126</f>
        <v/>
      </c>
      <c r="G124" s="17" t="str">
        <f>'D1'!H126</f>
        <v/>
      </c>
      <c r="H124" s="17" t="str">
        <f>'D1'!I126</f>
        <v>　</v>
      </c>
      <c r="I124" s="17">
        <f>'D1'!L126</f>
        <v>0</v>
      </c>
      <c r="J124" s="17" t="str">
        <f>'D1'!J126</f>
        <v>　</v>
      </c>
      <c r="K124" s="17">
        <f>'D1'!K126</f>
        <v>0</v>
      </c>
      <c r="L124" s="17">
        <f>'D1'!M126</f>
        <v>0</v>
      </c>
      <c r="M124" s="17">
        <f>'D1'!N126</f>
        <v>0</v>
      </c>
      <c r="N124" s="17">
        <f>'D1'!O126</f>
        <v>0</v>
      </c>
      <c r="O124" s="17">
        <f>'D1'!P126</f>
        <v>0</v>
      </c>
      <c r="P124" s="17" t="str">
        <f>'D1'!Q126</f>
        <v/>
      </c>
      <c r="Q124" s="17">
        <f ca="1">'D1'!C126</f>
        <v>0</v>
      </c>
      <c r="R124" s="17">
        <f>'D1'!T126</f>
        <v>0</v>
      </c>
      <c r="S124" s="17" t="str">
        <f>IF('D1'!Y126="","",'D1'!Y126)</f>
        <v/>
      </c>
      <c r="T124" s="17">
        <f>'D1'!AF126</f>
        <v>0</v>
      </c>
      <c r="U124" s="17">
        <f>'D1'!AF127</f>
        <v>0</v>
      </c>
      <c r="V124" s="220" t="str">
        <f>IFERROR(DATE('D1'!AH126,'D1'!AI126,'D1'!AJ126),"")</f>
        <v/>
      </c>
      <c r="W124" s="220" t="str">
        <f>IFERROR(DATE('D1'!AH127,'D1'!AI127,'D1'!AJ127),"")</f>
        <v/>
      </c>
    </row>
    <row r="126" spans="2:23" x14ac:dyDescent="0.2">
      <c r="B126" s="17">
        <f ca="1">IF(Q126="","",RANK(Q126,$Q$2:$Q$401))</f>
        <v>1</v>
      </c>
      <c r="C126" s="17">
        <f ca="1">IF(B126="","",設定!$J$8)</f>
        <v>0</v>
      </c>
      <c r="D126" s="46">
        <f>'D1'!E128</f>
        <v>0</v>
      </c>
      <c r="E126" s="46">
        <f>'D1'!F128</f>
        <v>0</v>
      </c>
      <c r="F126" s="17" t="str">
        <f>'D1'!G128</f>
        <v/>
      </c>
      <c r="G126" s="17" t="str">
        <f>'D1'!H128</f>
        <v/>
      </c>
      <c r="H126" s="17" t="str">
        <f>'D1'!I128</f>
        <v>　</v>
      </c>
      <c r="I126" s="17">
        <f>'D1'!L128</f>
        <v>0</v>
      </c>
      <c r="J126" s="17" t="str">
        <f>'D1'!J128</f>
        <v>　</v>
      </c>
      <c r="K126" s="17">
        <f>'D1'!K128</f>
        <v>0</v>
      </c>
      <c r="L126" s="17">
        <f>'D1'!M128</f>
        <v>0</v>
      </c>
      <c r="M126" s="17">
        <f>'D1'!N128</f>
        <v>0</v>
      </c>
      <c r="N126" s="17">
        <f>'D1'!O128</f>
        <v>0</v>
      </c>
      <c r="O126" s="17">
        <f>'D1'!P128</f>
        <v>0</v>
      </c>
      <c r="P126" s="17" t="str">
        <f>'D1'!Q128</f>
        <v/>
      </c>
      <c r="Q126" s="17">
        <f ca="1">'D1'!C128</f>
        <v>0</v>
      </c>
      <c r="R126" s="17">
        <f>'D1'!T128</f>
        <v>0</v>
      </c>
      <c r="S126" s="17" t="str">
        <f>IF('D1'!Y128="","",'D1'!Y128)</f>
        <v/>
      </c>
      <c r="T126" s="17">
        <f>'D1'!AF128</f>
        <v>0</v>
      </c>
      <c r="U126" s="17">
        <f>'D1'!AF129</f>
        <v>0</v>
      </c>
      <c r="V126" s="220" t="str">
        <f>IFERROR(DATE('D1'!AH128,'D1'!AI128,'D1'!AJ128),"")</f>
        <v/>
      </c>
      <c r="W126" s="220" t="str">
        <f>IFERROR(DATE('D1'!AH129,'D1'!AI129,'D1'!AJ129),"")</f>
        <v/>
      </c>
    </row>
    <row r="128" spans="2:23" x14ac:dyDescent="0.2">
      <c r="B128" s="17">
        <f ca="1">IF(Q128="","",RANK(Q128,$Q$2:$Q$401))</f>
        <v>1</v>
      </c>
      <c r="C128" s="17">
        <f ca="1">IF(B128="","",設定!$J$8)</f>
        <v>0</v>
      </c>
      <c r="D128" s="46">
        <f>'D1'!E130</f>
        <v>0</v>
      </c>
      <c r="E128" s="46">
        <f>'D1'!F130</f>
        <v>0</v>
      </c>
      <c r="F128" s="17" t="str">
        <f>'D1'!G130</f>
        <v/>
      </c>
      <c r="G128" s="17" t="str">
        <f>'D1'!H130</f>
        <v/>
      </c>
      <c r="H128" s="17" t="str">
        <f>'D1'!I130</f>
        <v>　</v>
      </c>
      <c r="I128" s="17">
        <f>'D1'!L130</f>
        <v>0</v>
      </c>
      <c r="J128" s="17" t="str">
        <f>'D1'!J130</f>
        <v>　</v>
      </c>
      <c r="K128" s="17">
        <f>'D1'!K130</f>
        <v>0</v>
      </c>
      <c r="L128" s="17">
        <f>'D1'!M130</f>
        <v>0</v>
      </c>
      <c r="M128" s="17">
        <f>'D1'!N130</f>
        <v>0</v>
      </c>
      <c r="N128" s="17">
        <f>'D1'!O130</f>
        <v>0</v>
      </c>
      <c r="O128" s="17">
        <f>'D1'!P130</f>
        <v>0</v>
      </c>
      <c r="P128" s="17" t="str">
        <f>'D1'!Q130</f>
        <v/>
      </c>
      <c r="Q128" s="17">
        <f ca="1">'D1'!C130</f>
        <v>0</v>
      </c>
      <c r="R128" s="17">
        <f>'D1'!T130</f>
        <v>0</v>
      </c>
      <c r="S128" s="17" t="str">
        <f>IF('D1'!Y130="","",'D1'!Y130)</f>
        <v/>
      </c>
      <c r="T128" s="17">
        <f>'D1'!AF130</f>
        <v>0</v>
      </c>
      <c r="U128" s="17">
        <f>'D1'!AF131</f>
        <v>0</v>
      </c>
      <c r="V128" s="220" t="str">
        <f>IFERROR(DATE('D1'!AH130,'D1'!AI130,'D1'!AJ130),"")</f>
        <v/>
      </c>
      <c r="W128" s="220" t="str">
        <f>IFERROR(DATE('D1'!AH131,'D1'!AI131,'D1'!AJ131),"")</f>
        <v/>
      </c>
    </row>
    <row r="130" spans="2:23" x14ac:dyDescent="0.2">
      <c r="B130" s="17">
        <f ca="1">IF(Q130="","",RANK(Q130,$Q$2:$Q$401))</f>
        <v>1</v>
      </c>
      <c r="C130" s="17">
        <f ca="1">IF(B130="","",設定!$J$8)</f>
        <v>0</v>
      </c>
      <c r="D130" s="46">
        <f>'D1'!E132</f>
        <v>0</v>
      </c>
      <c r="E130" s="46">
        <f>'D1'!F132</f>
        <v>0</v>
      </c>
      <c r="F130" s="17" t="str">
        <f>'D1'!G132</f>
        <v/>
      </c>
      <c r="G130" s="17" t="str">
        <f>'D1'!H132</f>
        <v/>
      </c>
      <c r="H130" s="17" t="str">
        <f>'D1'!I132</f>
        <v>　</v>
      </c>
      <c r="I130" s="17">
        <f>'D1'!L132</f>
        <v>0</v>
      </c>
      <c r="J130" s="17" t="str">
        <f>'D1'!J132</f>
        <v>　</v>
      </c>
      <c r="K130" s="17">
        <f>'D1'!K132</f>
        <v>0</v>
      </c>
      <c r="L130" s="17">
        <f>'D1'!M132</f>
        <v>0</v>
      </c>
      <c r="M130" s="17">
        <f>'D1'!N132</f>
        <v>0</v>
      </c>
      <c r="N130" s="17">
        <f>'D1'!O132</f>
        <v>0</v>
      </c>
      <c r="O130" s="17">
        <f>'D1'!P132</f>
        <v>0</v>
      </c>
      <c r="P130" s="17" t="str">
        <f>'D1'!Q132</f>
        <v/>
      </c>
      <c r="Q130" s="17">
        <f ca="1">'D1'!C132</f>
        <v>0</v>
      </c>
      <c r="R130" s="17">
        <f>'D1'!T132</f>
        <v>0</v>
      </c>
      <c r="S130" s="17" t="str">
        <f>IF('D1'!Y132="","",'D1'!Y132)</f>
        <v/>
      </c>
      <c r="T130" s="17">
        <f>'D1'!AF132</f>
        <v>0</v>
      </c>
      <c r="U130" s="17">
        <f>'D1'!AF133</f>
        <v>0</v>
      </c>
      <c r="V130" s="220" t="str">
        <f>IFERROR(DATE('D1'!AH132,'D1'!AI132,'D1'!AJ132),"")</f>
        <v/>
      </c>
      <c r="W130" s="220" t="str">
        <f>IFERROR(DATE('D1'!AH133,'D1'!AI133,'D1'!AJ133),"")</f>
        <v/>
      </c>
    </row>
    <row r="132" spans="2:23" x14ac:dyDescent="0.2">
      <c r="B132" s="17">
        <f ca="1">IF(Q132="","",RANK(Q132,$Q$2:$Q$401))</f>
        <v>1</v>
      </c>
      <c r="C132" s="17">
        <f ca="1">IF(B132="","",設定!$J$8)</f>
        <v>0</v>
      </c>
      <c r="D132" s="46">
        <f>'D1'!E134</f>
        <v>0</v>
      </c>
      <c r="E132" s="46">
        <f>'D1'!F134</f>
        <v>0</v>
      </c>
      <c r="F132" s="17" t="str">
        <f>'D1'!G134</f>
        <v/>
      </c>
      <c r="G132" s="17" t="str">
        <f>'D1'!H134</f>
        <v/>
      </c>
      <c r="H132" s="17" t="str">
        <f>'D1'!I134</f>
        <v>　</v>
      </c>
      <c r="I132" s="17">
        <f>'D1'!L134</f>
        <v>0</v>
      </c>
      <c r="J132" s="17" t="str">
        <f>'D1'!J134</f>
        <v>　</v>
      </c>
      <c r="K132" s="17">
        <f>'D1'!K134</f>
        <v>0</v>
      </c>
      <c r="L132" s="17">
        <f>'D1'!M134</f>
        <v>0</v>
      </c>
      <c r="M132" s="17">
        <f>'D1'!N134</f>
        <v>0</v>
      </c>
      <c r="N132" s="17">
        <f>'D1'!O134</f>
        <v>0</v>
      </c>
      <c r="O132" s="17">
        <f>'D1'!P134</f>
        <v>0</v>
      </c>
      <c r="P132" s="17" t="str">
        <f>'D1'!Q134</f>
        <v/>
      </c>
      <c r="Q132" s="17">
        <f ca="1">'D1'!C134</f>
        <v>0</v>
      </c>
      <c r="R132" s="17">
        <f>'D1'!T134</f>
        <v>0</v>
      </c>
      <c r="S132" s="17" t="str">
        <f>IF('D1'!Y134="","",'D1'!Y134)</f>
        <v/>
      </c>
      <c r="T132" s="17">
        <f>'D1'!AF134</f>
        <v>0</v>
      </c>
      <c r="U132" s="17">
        <f>'D1'!AF135</f>
        <v>0</v>
      </c>
      <c r="V132" s="220" t="str">
        <f>IFERROR(DATE('D1'!AH134,'D1'!AI134,'D1'!AJ134),"")</f>
        <v/>
      </c>
      <c r="W132" s="220" t="str">
        <f>IFERROR(DATE('D1'!AH135,'D1'!AI135,'D1'!AJ135),"")</f>
        <v/>
      </c>
    </row>
    <row r="134" spans="2:23" x14ac:dyDescent="0.2">
      <c r="B134" s="17">
        <f ca="1">IF(Q134="","",RANK(Q134,$Q$2:$Q$401))</f>
        <v>1</v>
      </c>
      <c r="C134" s="17">
        <f ca="1">IF(B134="","",設定!$J$8)</f>
        <v>0</v>
      </c>
      <c r="D134" s="46">
        <f>'D1'!E136</f>
        <v>0</v>
      </c>
      <c r="E134" s="46">
        <f>'D1'!F136</f>
        <v>0</v>
      </c>
      <c r="F134" s="17" t="str">
        <f>'D1'!G136</f>
        <v/>
      </c>
      <c r="G134" s="17" t="str">
        <f>'D1'!H136</f>
        <v/>
      </c>
      <c r="H134" s="17" t="str">
        <f>'D1'!I136</f>
        <v>　</v>
      </c>
      <c r="I134" s="17">
        <f>'D1'!L136</f>
        <v>0</v>
      </c>
      <c r="J134" s="17" t="str">
        <f>'D1'!J136</f>
        <v>　</v>
      </c>
      <c r="K134" s="17">
        <f>'D1'!K136</f>
        <v>0</v>
      </c>
      <c r="L134" s="17">
        <f>'D1'!M136</f>
        <v>0</v>
      </c>
      <c r="M134" s="17">
        <f>'D1'!N136</f>
        <v>0</v>
      </c>
      <c r="N134" s="17">
        <f>'D1'!O136</f>
        <v>0</v>
      </c>
      <c r="O134" s="17">
        <f>'D1'!P136</f>
        <v>0</v>
      </c>
      <c r="P134" s="17" t="str">
        <f>'D1'!Q136</f>
        <v/>
      </c>
      <c r="Q134" s="17">
        <f ca="1">'D1'!C136</f>
        <v>0</v>
      </c>
      <c r="R134" s="17">
        <f>'D1'!T136</f>
        <v>0</v>
      </c>
      <c r="S134" s="17" t="str">
        <f>IF('D1'!Y136="","",'D1'!Y136)</f>
        <v/>
      </c>
      <c r="T134" s="17">
        <f>'D1'!AF136</f>
        <v>0</v>
      </c>
      <c r="U134" s="17">
        <f>'D1'!AF137</f>
        <v>0</v>
      </c>
      <c r="V134" s="220" t="str">
        <f>IFERROR(DATE('D1'!AH136,'D1'!AI136,'D1'!AJ136),"")</f>
        <v/>
      </c>
      <c r="W134" s="220" t="str">
        <f>IFERROR(DATE('D1'!AH137,'D1'!AI137,'D1'!AJ137),"")</f>
        <v/>
      </c>
    </row>
    <row r="136" spans="2:23" x14ac:dyDescent="0.2">
      <c r="B136" s="17">
        <f ca="1">IF(Q136="","",RANK(Q136,$Q$2:$Q$401))</f>
        <v>1</v>
      </c>
      <c r="C136" s="17">
        <f ca="1">IF(B136="","",設定!$J$8)</f>
        <v>0</v>
      </c>
      <c r="D136" s="46">
        <f>'D1'!E138</f>
        <v>0</v>
      </c>
      <c r="E136" s="46">
        <f>'D1'!F138</f>
        <v>0</v>
      </c>
      <c r="F136" s="17" t="str">
        <f>'D1'!G138</f>
        <v/>
      </c>
      <c r="G136" s="17" t="str">
        <f>'D1'!H138</f>
        <v/>
      </c>
      <c r="H136" s="17" t="str">
        <f>'D1'!I138</f>
        <v>　</v>
      </c>
      <c r="I136" s="17">
        <f>'D1'!L138</f>
        <v>0</v>
      </c>
      <c r="J136" s="17" t="str">
        <f>'D1'!J138</f>
        <v>　</v>
      </c>
      <c r="K136" s="17">
        <f>'D1'!K138</f>
        <v>0</v>
      </c>
      <c r="L136" s="17">
        <f>'D1'!M138</f>
        <v>0</v>
      </c>
      <c r="M136" s="17">
        <f>'D1'!N138</f>
        <v>0</v>
      </c>
      <c r="N136" s="17">
        <f>'D1'!O138</f>
        <v>0</v>
      </c>
      <c r="O136" s="17">
        <f>'D1'!P138</f>
        <v>0</v>
      </c>
      <c r="P136" s="17" t="str">
        <f>'D1'!Q138</f>
        <v/>
      </c>
      <c r="Q136" s="17">
        <f ca="1">'D1'!C138</f>
        <v>0</v>
      </c>
      <c r="R136" s="17">
        <f>'D1'!T138</f>
        <v>0</v>
      </c>
      <c r="S136" s="17" t="str">
        <f>IF('D1'!Y138="","",'D1'!Y138)</f>
        <v/>
      </c>
      <c r="T136" s="17">
        <f>'D1'!AF138</f>
        <v>0</v>
      </c>
      <c r="U136" s="17">
        <f>'D1'!AF139</f>
        <v>0</v>
      </c>
      <c r="V136" s="220" t="str">
        <f>IFERROR(DATE('D1'!AH138,'D1'!AI138,'D1'!AJ138),"")</f>
        <v/>
      </c>
      <c r="W136" s="220" t="str">
        <f>IFERROR(DATE('D1'!AH139,'D1'!AI139,'D1'!AJ139),"")</f>
        <v/>
      </c>
    </row>
    <row r="138" spans="2:23" x14ac:dyDescent="0.2">
      <c r="B138" s="17">
        <f ca="1">IF(Q138="","",RANK(Q138,$Q$2:$Q$401))</f>
        <v>1</v>
      </c>
      <c r="C138" s="17">
        <f ca="1">IF(B138="","",設定!$J$8)</f>
        <v>0</v>
      </c>
      <c r="D138" s="46">
        <f>'D1'!E140</f>
        <v>0</v>
      </c>
      <c r="E138" s="46">
        <f>'D1'!F140</f>
        <v>0</v>
      </c>
      <c r="F138" s="17" t="str">
        <f>'D1'!G140</f>
        <v/>
      </c>
      <c r="G138" s="17" t="str">
        <f>'D1'!H140</f>
        <v/>
      </c>
      <c r="H138" s="17" t="str">
        <f>'D1'!I140</f>
        <v>　</v>
      </c>
      <c r="I138" s="17">
        <f>'D1'!L140</f>
        <v>0</v>
      </c>
      <c r="J138" s="17" t="str">
        <f>'D1'!J140</f>
        <v>　</v>
      </c>
      <c r="K138" s="17">
        <f>'D1'!K140</f>
        <v>0</v>
      </c>
      <c r="L138" s="17">
        <f>'D1'!M140</f>
        <v>0</v>
      </c>
      <c r="M138" s="17">
        <f>'D1'!N140</f>
        <v>0</v>
      </c>
      <c r="N138" s="17">
        <f>'D1'!O140</f>
        <v>0</v>
      </c>
      <c r="O138" s="17">
        <f>'D1'!P140</f>
        <v>0</v>
      </c>
      <c r="P138" s="17" t="str">
        <f>'D1'!Q140</f>
        <v/>
      </c>
      <c r="Q138" s="17">
        <f ca="1">'D1'!C140</f>
        <v>0</v>
      </c>
      <c r="R138" s="17">
        <f>'D1'!T140</f>
        <v>0</v>
      </c>
      <c r="S138" s="17" t="str">
        <f>IF('D1'!Y140="","",'D1'!Y140)</f>
        <v/>
      </c>
      <c r="T138" s="17">
        <f>'D1'!AF140</f>
        <v>0</v>
      </c>
      <c r="U138" s="17">
        <f>'D1'!AF141</f>
        <v>0</v>
      </c>
      <c r="V138" s="220" t="str">
        <f>IFERROR(DATE('D1'!AH140,'D1'!AI140,'D1'!AJ140),"")</f>
        <v/>
      </c>
      <c r="W138" s="220" t="str">
        <f>IFERROR(DATE('D1'!AH141,'D1'!AI141,'D1'!AJ141),"")</f>
        <v/>
      </c>
    </row>
    <row r="140" spans="2:23" x14ac:dyDescent="0.2">
      <c r="B140" s="17">
        <f ca="1">IF(Q140="","",RANK(Q140,$Q$2:$Q$401))</f>
        <v>1</v>
      </c>
      <c r="C140" s="17">
        <f ca="1">IF(B140="","",設定!$J$8)</f>
        <v>0</v>
      </c>
      <c r="D140" s="46">
        <f>'D1'!E142</f>
        <v>0</v>
      </c>
      <c r="E140" s="46">
        <f>'D1'!F142</f>
        <v>0</v>
      </c>
      <c r="F140" s="17" t="str">
        <f>'D1'!G142</f>
        <v/>
      </c>
      <c r="G140" s="17" t="str">
        <f>'D1'!H142</f>
        <v/>
      </c>
      <c r="H140" s="17" t="str">
        <f>'D1'!I142</f>
        <v>　</v>
      </c>
      <c r="I140" s="17">
        <f>'D1'!L142</f>
        <v>0</v>
      </c>
      <c r="J140" s="17" t="str">
        <f>'D1'!J142</f>
        <v>　</v>
      </c>
      <c r="K140" s="17">
        <f>'D1'!K142</f>
        <v>0</v>
      </c>
      <c r="L140" s="17">
        <f>'D1'!M142</f>
        <v>0</v>
      </c>
      <c r="M140" s="17">
        <f>'D1'!N142</f>
        <v>0</v>
      </c>
      <c r="N140" s="17">
        <f>'D1'!O142</f>
        <v>0</v>
      </c>
      <c r="O140" s="17">
        <f>'D1'!P142</f>
        <v>0</v>
      </c>
      <c r="P140" s="17" t="str">
        <f>'D1'!Q142</f>
        <v/>
      </c>
      <c r="Q140" s="17">
        <f ca="1">'D1'!C142</f>
        <v>0</v>
      </c>
      <c r="R140" s="17">
        <f>'D1'!T142</f>
        <v>0</v>
      </c>
      <c r="S140" s="17" t="str">
        <f>IF('D1'!Y142="","",'D1'!Y142)</f>
        <v/>
      </c>
      <c r="T140" s="17">
        <f>'D1'!AF142</f>
        <v>0</v>
      </c>
      <c r="U140" s="17">
        <f>'D1'!AF143</f>
        <v>0</v>
      </c>
      <c r="V140" s="220" t="str">
        <f>IFERROR(DATE('D1'!AH142,'D1'!AI142,'D1'!AJ142),"")</f>
        <v/>
      </c>
      <c r="W140" s="220" t="str">
        <f>IFERROR(DATE('D1'!AH143,'D1'!AI143,'D1'!AJ143),"")</f>
        <v/>
      </c>
    </row>
    <row r="142" spans="2:23" x14ac:dyDescent="0.2">
      <c r="B142" s="17">
        <f ca="1">IF(Q142="","",RANK(Q142,$Q$2:$Q$401))</f>
        <v>1</v>
      </c>
      <c r="C142" s="17">
        <f ca="1">IF(B142="","",設定!$J$8)</f>
        <v>0</v>
      </c>
      <c r="D142" s="46">
        <f>'D1'!E144</f>
        <v>0</v>
      </c>
      <c r="E142" s="46">
        <f>'D1'!F144</f>
        <v>0</v>
      </c>
      <c r="F142" s="17" t="str">
        <f>'D1'!G144</f>
        <v/>
      </c>
      <c r="G142" s="17" t="str">
        <f>'D1'!H144</f>
        <v/>
      </c>
      <c r="H142" s="17" t="str">
        <f>'D1'!I144</f>
        <v>　</v>
      </c>
      <c r="I142" s="17">
        <f>'D1'!L144</f>
        <v>0</v>
      </c>
      <c r="J142" s="17" t="str">
        <f>'D1'!J144</f>
        <v>　</v>
      </c>
      <c r="K142" s="17">
        <f>'D1'!K144</f>
        <v>0</v>
      </c>
      <c r="L142" s="17">
        <f>'D1'!M144</f>
        <v>0</v>
      </c>
      <c r="M142" s="17">
        <f>'D1'!N144</f>
        <v>0</v>
      </c>
      <c r="N142" s="17">
        <f>'D1'!O144</f>
        <v>0</v>
      </c>
      <c r="O142" s="17">
        <f>'D1'!P144</f>
        <v>0</v>
      </c>
      <c r="P142" s="17" t="str">
        <f>'D1'!Q144</f>
        <v/>
      </c>
      <c r="Q142" s="17">
        <f ca="1">'D1'!C144</f>
        <v>0</v>
      </c>
      <c r="R142" s="17">
        <f>'D1'!T144</f>
        <v>0</v>
      </c>
      <c r="S142" s="17" t="str">
        <f>IF('D1'!Y144="","",'D1'!Y144)</f>
        <v/>
      </c>
      <c r="T142" s="17">
        <f>'D1'!AF144</f>
        <v>0</v>
      </c>
      <c r="U142" s="17">
        <f>'D1'!AF145</f>
        <v>0</v>
      </c>
      <c r="V142" s="220" t="str">
        <f>IFERROR(DATE('D1'!AH144,'D1'!AI144,'D1'!AJ144),"")</f>
        <v/>
      </c>
      <c r="W142" s="220" t="str">
        <f>IFERROR(DATE('D1'!AH145,'D1'!AI145,'D1'!AJ145),"")</f>
        <v/>
      </c>
    </row>
    <row r="144" spans="2:23" x14ac:dyDescent="0.2">
      <c r="B144" s="17">
        <f ca="1">IF(Q144="","",RANK(Q144,$Q$2:$Q$401))</f>
        <v>1</v>
      </c>
      <c r="C144" s="17">
        <f ca="1">IF(B144="","",設定!$J$8)</f>
        <v>0</v>
      </c>
      <c r="D144" s="46">
        <f>'D1'!E146</f>
        <v>0</v>
      </c>
      <c r="E144" s="46">
        <f>'D1'!F146</f>
        <v>0</v>
      </c>
      <c r="F144" s="17" t="str">
        <f>'D1'!G146</f>
        <v/>
      </c>
      <c r="G144" s="17" t="str">
        <f>'D1'!H146</f>
        <v/>
      </c>
      <c r="H144" s="17" t="str">
        <f>'D1'!I146</f>
        <v>　</v>
      </c>
      <c r="I144" s="17">
        <f>'D1'!L146</f>
        <v>0</v>
      </c>
      <c r="J144" s="17" t="str">
        <f>'D1'!J146</f>
        <v>　</v>
      </c>
      <c r="K144" s="17">
        <f>'D1'!K146</f>
        <v>0</v>
      </c>
      <c r="L144" s="17">
        <f>'D1'!M146</f>
        <v>0</v>
      </c>
      <c r="M144" s="17">
        <f>'D1'!N146</f>
        <v>0</v>
      </c>
      <c r="N144" s="17">
        <f>'D1'!O146</f>
        <v>0</v>
      </c>
      <c r="O144" s="17">
        <f>'D1'!P146</f>
        <v>0</v>
      </c>
      <c r="P144" s="17" t="str">
        <f>'D1'!Q146</f>
        <v/>
      </c>
      <c r="Q144" s="17">
        <f ca="1">'D1'!C146</f>
        <v>0</v>
      </c>
      <c r="R144" s="17">
        <f>'D1'!T146</f>
        <v>0</v>
      </c>
      <c r="S144" s="17" t="str">
        <f>IF('D1'!Y146="","",'D1'!Y146)</f>
        <v/>
      </c>
      <c r="T144" s="17">
        <f>'D1'!AF146</f>
        <v>0</v>
      </c>
      <c r="U144" s="17">
        <f>'D1'!AF147</f>
        <v>0</v>
      </c>
      <c r="V144" s="220" t="str">
        <f>IFERROR(DATE('D1'!AH146,'D1'!AI146,'D1'!AJ146),"")</f>
        <v/>
      </c>
      <c r="W144" s="220" t="str">
        <f>IFERROR(DATE('D1'!AH147,'D1'!AI147,'D1'!AJ147),"")</f>
        <v/>
      </c>
    </row>
    <row r="146" spans="2:23" x14ac:dyDescent="0.2">
      <c r="B146" s="17">
        <f ca="1">IF(Q146="","",RANK(Q146,$Q$2:$Q$401))</f>
        <v>1</v>
      </c>
      <c r="C146" s="17">
        <f ca="1">IF(B146="","",設定!$J$8)</f>
        <v>0</v>
      </c>
      <c r="D146" s="46">
        <f>'D1'!E148</f>
        <v>0</v>
      </c>
      <c r="E146" s="46">
        <f>'D1'!F148</f>
        <v>0</v>
      </c>
      <c r="F146" s="17" t="str">
        <f>'D1'!G148</f>
        <v/>
      </c>
      <c r="G146" s="17" t="str">
        <f>'D1'!H148</f>
        <v/>
      </c>
      <c r="H146" s="17" t="str">
        <f>'D1'!I148</f>
        <v>　</v>
      </c>
      <c r="I146" s="17">
        <f>'D1'!L148</f>
        <v>0</v>
      </c>
      <c r="J146" s="17" t="str">
        <f>'D1'!J148</f>
        <v>　</v>
      </c>
      <c r="K146" s="17">
        <f>'D1'!K148</f>
        <v>0</v>
      </c>
      <c r="L146" s="17">
        <f>'D1'!M148</f>
        <v>0</v>
      </c>
      <c r="M146" s="17">
        <f>'D1'!N148</f>
        <v>0</v>
      </c>
      <c r="N146" s="17">
        <f>'D1'!O148</f>
        <v>0</v>
      </c>
      <c r="O146" s="17">
        <f>'D1'!P148</f>
        <v>0</v>
      </c>
      <c r="P146" s="17" t="str">
        <f>'D1'!Q148</f>
        <v/>
      </c>
      <c r="Q146" s="17">
        <f ca="1">'D1'!C148</f>
        <v>0</v>
      </c>
      <c r="R146" s="17">
        <f>'D1'!T148</f>
        <v>0</v>
      </c>
      <c r="S146" s="17" t="str">
        <f>IF('D1'!Y148="","",'D1'!Y148)</f>
        <v/>
      </c>
      <c r="T146" s="17">
        <f>'D1'!AF148</f>
        <v>0</v>
      </c>
      <c r="U146" s="17">
        <f>'D1'!AF149</f>
        <v>0</v>
      </c>
      <c r="V146" s="220" t="str">
        <f>IFERROR(DATE('D1'!AH148,'D1'!AI148,'D1'!AJ148),"")</f>
        <v/>
      </c>
      <c r="W146" s="220" t="str">
        <f>IFERROR(DATE('D1'!AH149,'D1'!AI149,'D1'!AJ149),"")</f>
        <v/>
      </c>
    </row>
    <row r="148" spans="2:23" x14ac:dyDescent="0.2">
      <c r="B148" s="17">
        <f ca="1">IF(Q148="","",RANK(Q148,$Q$2:$Q$401))</f>
        <v>1</v>
      </c>
      <c r="C148" s="17">
        <f ca="1">IF(B148="","",設定!$J$8)</f>
        <v>0</v>
      </c>
      <c r="D148" s="46">
        <f>'D1'!E150</f>
        <v>0</v>
      </c>
      <c r="E148" s="46">
        <f>'D1'!F150</f>
        <v>0</v>
      </c>
      <c r="F148" s="17" t="str">
        <f>'D1'!G150</f>
        <v/>
      </c>
      <c r="G148" s="17" t="str">
        <f>'D1'!H150</f>
        <v/>
      </c>
      <c r="H148" s="17" t="str">
        <f>'D1'!I150</f>
        <v>　</v>
      </c>
      <c r="I148" s="17">
        <f>'D1'!L150</f>
        <v>0</v>
      </c>
      <c r="J148" s="17" t="str">
        <f>'D1'!J150</f>
        <v>　</v>
      </c>
      <c r="K148" s="17">
        <f>'D1'!K150</f>
        <v>0</v>
      </c>
      <c r="L148" s="17">
        <f>'D1'!M150</f>
        <v>0</v>
      </c>
      <c r="M148" s="17">
        <f>'D1'!N150</f>
        <v>0</v>
      </c>
      <c r="N148" s="17">
        <f>'D1'!O150</f>
        <v>0</v>
      </c>
      <c r="O148" s="17">
        <f>'D1'!P150</f>
        <v>0</v>
      </c>
      <c r="P148" s="17" t="str">
        <f>'D1'!Q150</f>
        <v/>
      </c>
      <c r="Q148" s="17">
        <f ca="1">'D1'!C150</f>
        <v>0</v>
      </c>
      <c r="R148" s="17">
        <f>'D1'!T150</f>
        <v>0</v>
      </c>
      <c r="S148" s="17" t="str">
        <f>IF('D1'!Y150="","",'D1'!Y150)</f>
        <v/>
      </c>
      <c r="T148" s="17">
        <f>'D1'!AF150</f>
        <v>0</v>
      </c>
      <c r="U148" s="17">
        <f>'D1'!AF151</f>
        <v>0</v>
      </c>
      <c r="V148" s="220" t="str">
        <f>IFERROR(DATE('D1'!AH150,'D1'!AI150,'D1'!AJ150),"")</f>
        <v/>
      </c>
      <c r="W148" s="220" t="str">
        <f>IFERROR(DATE('D1'!AH151,'D1'!AI151,'D1'!AJ151),"")</f>
        <v/>
      </c>
    </row>
    <row r="150" spans="2:23" x14ac:dyDescent="0.2">
      <c r="B150" s="17">
        <f ca="1">IF(Q150="","",RANK(Q150,$Q$2:$Q$401))</f>
        <v>1</v>
      </c>
      <c r="C150" s="17">
        <f ca="1">IF(B150="","",設定!$J$8)</f>
        <v>0</v>
      </c>
      <c r="D150" s="46">
        <f>'D1'!E152</f>
        <v>0</v>
      </c>
      <c r="E150" s="46">
        <f>'D1'!F152</f>
        <v>0</v>
      </c>
      <c r="F150" s="17" t="str">
        <f>'D1'!G152</f>
        <v/>
      </c>
      <c r="G150" s="17" t="str">
        <f>'D1'!H152</f>
        <v/>
      </c>
      <c r="H150" s="17" t="str">
        <f>'D1'!I152</f>
        <v>　</v>
      </c>
      <c r="I150" s="17">
        <f>'D1'!L152</f>
        <v>0</v>
      </c>
      <c r="J150" s="17" t="str">
        <f>'D1'!J152</f>
        <v>　</v>
      </c>
      <c r="K150" s="17">
        <f>'D1'!K152</f>
        <v>0</v>
      </c>
      <c r="L150" s="17">
        <f>'D1'!M152</f>
        <v>0</v>
      </c>
      <c r="M150" s="17">
        <f>'D1'!N152</f>
        <v>0</v>
      </c>
      <c r="N150" s="17">
        <f>'D1'!O152</f>
        <v>0</v>
      </c>
      <c r="O150" s="17">
        <f>'D1'!P152</f>
        <v>0</v>
      </c>
      <c r="P150" s="17" t="str">
        <f>'D1'!Q152</f>
        <v/>
      </c>
      <c r="Q150" s="17">
        <f ca="1">'D1'!C152</f>
        <v>0</v>
      </c>
      <c r="R150" s="17">
        <f>'D1'!T152</f>
        <v>0</v>
      </c>
      <c r="S150" s="17" t="str">
        <f>IF('D1'!Y152="","",'D1'!Y152)</f>
        <v/>
      </c>
      <c r="T150" s="17">
        <f>'D1'!AF152</f>
        <v>0</v>
      </c>
      <c r="U150" s="17">
        <f>'D1'!AF153</f>
        <v>0</v>
      </c>
      <c r="V150" s="220" t="str">
        <f>IFERROR(DATE('D1'!AH152,'D1'!AI152,'D1'!AJ152),"")</f>
        <v/>
      </c>
      <c r="W150" s="220" t="str">
        <f>IFERROR(DATE('D1'!AH153,'D1'!AI153,'D1'!AJ153),"")</f>
        <v/>
      </c>
    </row>
    <row r="152" spans="2:23" x14ac:dyDescent="0.2">
      <c r="B152" s="17">
        <f ca="1">IF(Q152="","",RANK(Q152,$Q$2:$Q$401))</f>
        <v>1</v>
      </c>
      <c r="C152" s="17">
        <f ca="1">IF(B152="","",設定!$J$8)</f>
        <v>0</v>
      </c>
      <c r="D152" s="46">
        <f>'D1'!E154</f>
        <v>0</v>
      </c>
      <c r="E152" s="46">
        <f>'D1'!F154</f>
        <v>0</v>
      </c>
      <c r="F152" s="17" t="str">
        <f>'D1'!G154</f>
        <v/>
      </c>
      <c r="G152" s="17" t="str">
        <f>'D1'!H154</f>
        <v/>
      </c>
      <c r="H152" s="17" t="str">
        <f>'D1'!I154</f>
        <v>　</v>
      </c>
      <c r="I152" s="17">
        <f>'D1'!L154</f>
        <v>0</v>
      </c>
      <c r="J152" s="17" t="str">
        <f>'D1'!J154</f>
        <v>　</v>
      </c>
      <c r="K152" s="17">
        <f>'D1'!K154</f>
        <v>0</v>
      </c>
      <c r="L152" s="17">
        <f>'D1'!M154</f>
        <v>0</v>
      </c>
      <c r="M152" s="17">
        <f>'D1'!N154</f>
        <v>0</v>
      </c>
      <c r="N152" s="17">
        <f>'D1'!O154</f>
        <v>0</v>
      </c>
      <c r="O152" s="17">
        <f>'D1'!P154</f>
        <v>0</v>
      </c>
      <c r="P152" s="17" t="str">
        <f>'D1'!Q154</f>
        <v/>
      </c>
      <c r="Q152" s="17">
        <f ca="1">'D1'!C154</f>
        <v>0</v>
      </c>
      <c r="R152" s="17">
        <f>'D1'!T154</f>
        <v>0</v>
      </c>
      <c r="S152" s="17" t="str">
        <f>IF('D1'!Y154="","",'D1'!Y154)</f>
        <v/>
      </c>
      <c r="T152" s="17">
        <f>'D1'!AF154</f>
        <v>0</v>
      </c>
      <c r="U152" s="17">
        <f>'D1'!AF155</f>
        <v>0</v>
      </c>
      <c r="V152" s="220" t="str">
        <f>IFERROR(DATE('D1'!AH154,'D1'!AI154,'D1'!AJ154),"")</f>
        <v/>
      </c>
      <c r="W152" s="220" t="str">
        <f>IFERROR(DATE('D1'!AH155,'D1'!AI155,'D1'!AJ155),"")</f>
        <v/>
      </c>
    </row>
    <row r="154" spans="2:23" x14ac:dyDescent="0.2">
      <c r="B154" s="17">
        <f ca="1">IF(Q154="","",RANK(Q154,$Q$2:$Q$401))</f>
        <v>1</v>
      </c>
      <c r="C154" s="17">
        <f ca="1">IF(B154="","",設定!$J$8)</f>
        <v>0</v>
      </c>
      <c r="D154" s="46">
        <f>'D1'!E156</f>
        <v>0</v>
      </c>
      <c r="E154" s="46">
        <f>'D1'!F156</f>
        <v>0</v>
      </c>
      <c r="F154" s="17" t="str">
        <f>'D1'!G156</f>
        <v/>
      </c>
      <c r="G154" s="17" t="str">
        <f>'D1'!H156</f>
        <v/>
      </c>
      <c r="H154" s="17" t="str">
        <f>'D1'!I156</f>
        <v>　</v>
      </c>
      <c r="I154" s="17">
        <f>'D1'!L156</f>
        <v>0</v>
      </c>
      <c r="J154" s="17" t="str">
        <f>'D1'!J156</f>
        <v>　</v>
      </c>
      <c r="K154" s="17">
        <f>'D1'!K156</f>
        <v>0</v>
      </c>
      <c r="L154" s="17">
        <f>'D1'!M156</f>
        <v>0</v>
      </c>
      <c r="M154" s="17">
        <f>'D1'!N156</f>
        <v>0</v>
      </c>
      <c r="N154" s="17">
        <f>'D1'!O156</f>
        <v>0</v>
      </c>
      <c r="O154" s="17">
        <f>'D1'!P156</f>
        <v>0</v>
      </c>
      <c r="P154" s="17" t="str">
        <f>'D1'!Q156</f>
        <v/>
      </c>
      <c r="Q154" s="17">
        <f ca="1">'D1'!C156</f>
        <v>0</v>
      </c>
      <c r="R154" s="17">
        <f>'D1'!T156</f>
        <v>0</v>
      </c>
      <c r="S154" s="17" t="str">
        <f>IF('D1'!Y156="","",'D1'!Y156)</f>
        <v/>
      </c>
      <c r="T154" s="17">
        <f>'D1'!AF156</f>
        <v>0</v>
      </c>
      <c r="U154" s="17">
        <f>'D1'!AF157</f>
        <v>0</v>
      </c>
      <c r="V154" s="220" t="str">
        <f>IFERROR(DATE('D1'!AH156,'D1'!AI156,'D1'!AJ156),"")</f>
        <v/>
      </c>
      <c r="W154" s="220" t="str">
        <f>IFERROR(DATE('D1'!AH157,'D1'!AI157,'D1'!AJ157),"")</f>
        <v/>
      </c>
    </row>
    <row r="156" spans="2:23" x14ac:dyDescent="0.2">
      <c r="B156" s="17">
        <f ca="1">IF(Q156="","",RANK(Q156,$Q$2:$Q$401))</f>
        <v>1</v>
      </c>
      <c r="C156" s="17">
        <f ca="1">IF(B156="","",設定!$J$8)</f>
        <v>0</v>
      </c>
      <c r="D156" s="46">
        <f>'D1'!E158</f>
        <v>0</v>
      </c>
      <c r="E156" s="46">
        <f>'D1'!F158</f>
        <v>0</v>
      </c>
      <c r="F156" s="17" t="str">
        <f>'D1'!G158</f>
        <v/>
      </c>
      <c r="G156" s="17" t="str">
        <f>'D1'!H158</f>
        <v/>
      </c>
      <c r="H156" s="17" t="str">
        <f>'D1'!I158</f>
        <v>　</v>
      </c>
      <c r="I156" s="17">
        <f>'D1'!L158</f>
        <v>0</v>
      </c>
      <c r="J156" s="17" t="str">
        <f>'D1'!J158</f>
        <v>　</v>
      </c>
      <c r="K156" s="17">
        <f>'D1'!K158</f>
        <v>0</v>
      </c>
      <c r="L156" s="17">
        <f>'D1'!M158</f>
        <v>0</v>
      </c>
      <c r="M156" s="17">
        <f>'D1'!N158</f>
        <v>0</v>
      </c>
      <c r="N156" s="17">
        <f>'D1'!O158</f>
        <v>0</v>
      </c>
      <c r="O156" s="17">
        <f>'D1'!P158</f>
        <v>0</v>
      </c>
      <c r="P156" s="17" t="str">
        <f>'D1'!Q158</f>
        <v/>
      </c>
      <c r="Q156" s="17">
        <f ca="1">'D1'!C158</f>
        <v>0</v>
      </c>
      <c r="R156" s="17">
        <f>'D1'!T158</f>
        <v>0</v>
      </c>
      <c r="S156" s="17" t="str">
        <f>IF('D1'!Y158="","",'D1'!Y158)</f>
        <v/>
      </c>
      <c r="T156" s="17">
        <f>'D1'!AF158</f>
        <v>0</v>
      </c>
      <c r="U156" s="17">
        <f>'D1'!AF159</f>
        <v>0</v>
      </c>
      <c r="V156" s="220" t="str">
        <f>IFERROR(DATE('D1'!AH158,'D1'!AI158,'D1'!AJ158),"")</f>
        <v/>
      </c>
      <c r="W156" s="220" t="str">
        <f>IFERROR(DATE('D1'!AH159,'D1'!AI159,'D1'!AJ159),"")</f>
        <v/>
      </c>
    </row>
    <row r="158" spans="2:23" x14ac:dyDescent="0.2">
      <c r="B158" s="17">
        <f ca="1">IF(Q158="","",RANK(Q158,$Q$2:$Q$401))</f>
        <v>1</v>
      </c>
      <c r="C158" s="17">
        <f ca="1">IF(B158="","",設定!$J$8)</f>
        <v>0</v>
      </c>
      <c r="D158" s="46">
        <f>'D1'!E160</f>
        <v>0</v>
      </c>
      <c r="E158" s="46">
        <f>'D1'!F160</f>
        <v>0</v>
      </c>
      <c r="F158" s="17" t="str">
        <f>'D1'!G160</f>
        <v/>
      </c>
      <c r="G158" s="17" t="str">
        <f>'D1'!H160</f>
        <v/>
      </c>
      <c r="H158" s="17" t="str">
        <f>'D1'!I160</f>
        <v>　</v>
      </c>
      <c r="I158" s="17">
        <f>'D1'!L160</f>
        <v>0</v>
      </c>
      <c r="J158" s="17" t="str">
        <f>'D1'!J160</f>
        <v>　</v>
      </c>
      <c r="K158" s="17">
        <f>'D1'!K160</f>
        <v>0</v>
      </c>
      <c r="L158" s="17">
        <f>'D1'!M160</f>
        <v>0</v>
      </c>
      <c r="M158" s="17">
        <f>'D1'!N160</f>
        <v>0</v>
      </c>
      <c r="N158" s="17">
        <f>'D1'!O160</f>
        <v>0</v>
      </c>
      <c r="O158" s="17">
        <f>'D1'!P160</f>
        <v>0</v>
      </c>
      <c r="P158" s="17" t="str">
        <f>'D1'!Q160</f>
        <v/>
      </c>
      <c r="Q158" s="17">
        <f ca="1">'D1'!C160</f>
        <v>0</v>
      </c>
      <c r="R158" s="17">
        <f>'D1'!T160</f>
        <v>0</v>
      </c>
      <c r="S158" s="17" t="str">
        <f>IF('D1'!Y160="","",'D1'!Y160)</f>
        <v/>
      </c>
      <c r="T158" s="17">
        <f>'D1'!AF160</f>
        <v>0</v>
      </c>
      <c r="U158" s="17">
        <f>'D1'!AF161</f>
        <v>0</v>
      </c>
      <c r="V158" s="220" t="str">
        <f>IFERROR(DATE('D1'!AH160,'D1'!AI160,'D1'!AJ160),"")</f>
        <v/>
      </c>
      <c r="W158" s="220" t="str">
        <f>IFERROR(DATE('D1'!AH161,'D1'!AI161,'D1'!AJ161),"")</f>
        <v/>
      </c>
    </row>
    <row r="160" spans="2:23" x14ac:dyDescent="0.2">
      <c r="B160" s="17">
        <f ca="1">IF(Q160="","",RANK(Q160,$Q$2:$Q$401))</f>
        <v>1</v>
      </c>
      <c r="C160" s="17">
        <f ca="1">IF(B160="","",設定!$J$8)</f>
        <v>0</v>
      </c>
      <c r="D160" s="46">
        <f>'D1'!E162</f>
        <v>0</v>
      </c>
      <c r="E160" s="46">
        <f>'D1'!F162</f>
        <v>0</v>
      </c>
      <c r="F160" s="17" t="str">
        <f>'D1'!G162</f>
        <v/>
      </c>
      <c r="G160" s="17" t="str">
        <f>'D1'!H162</f>
        <v/>
      </c>
      <c r="H160" s="17" t="str">
        <f>'D1'!I162</f>
        <v>　</v>
      </c>
      <c r="I160" s="17">
        <f>'D1'!L162</f>
        <v>0</v>
      </c>
      <c r="J160" s="17" t="str">
        <f>'D1'!J162</f>
        <v>　</v>
      </c>
      <c r="K160" s="17">
        <f>'D1'!K162</f>
        <v>0</v>
      </c>
      <c r="L160" s="17">
        <f>'D1'!M162</f>
        <v>0</v>
      </c>
      <c r="M160" s="17">
        <f>'D1'!N162</f>
        <v>0</v>
      </c>
      <c r="N160" s="17">
        <f>'D1'!O162</f>
        <v>0</v>
      </c>
      <c r="O160" s="17">
        <f>'D1'!P162</f>
        <v>0</v>
      </c>
      <c r="P160" s="17" t="str">
        <f>'D1'!Q162</f>
        <v/>
      </c>
      <c r="Q160" s="17">
        <f ca="1">'D1'!C162</f>
        <v>0</v>
      </c>
      <c r="R160" s="17">
        <f>'D1'!T162</f>
        <v>0</v>
      </c>
      <c r="S160" s="17" t="str">
        <f>IF('D1'!Y162="","",'D1'!Y162)</f>
        <v/>
      </c>
      <c r="T160" s="17">
        <f>'D1'!AF162</f>
        <v>0</v>
      </c>
      <c r="U160" s="17">
        <f>'D1'!AF163</f>
        <v>0</v>
      </c>
      <c r="V160" s="220" t="str">
        <f>IFERROR(DATE('D1'!AH162,'D1'!AI162,'D1'!AJ162),"")</f>
        <v/>
      </c>
      <c r="W160" s="220" t="str">
        <f>IFERROR(DATE('D1'!AH163,'D1'!AI163,'D1'!AJ163),"")</f>
        <v/>
      </c>
    </row>
    <row r="162" spans="2:23" x14ac:dyDescent="0.2">
      <c r="B162" s="17">
        <f ca="1">IF(Q162="","",RANK(Q162,$Q$2:$Q$401))</f>
        <v>1</v>
      </c>
      <c r="C162" s="17">
        <f ca="1">IF(B162="","",設定!$J$8)</f>
        <v>0</v>
      </c>
      <c r="D162" s="46">
        <f>'D1'!E164</f>
        <v>0</v>
      </c>
      <c r="E162" s="46">
        <f>'D1'!F164</f>
        <v>0</v>
      </c>
      <c r="F162" s="17" t="str">
        <f>'D1'!G164</f>
        <v/>
      </c>
      <c r="G162" s="17" t="str">
        <f>'D1'!H164</f>
        <v/>
      </c>
      <c r="H162" s="17" t="str">
        <f>'D1'!I164</f>
        <v>　</v>
      </c>
      <c r="I162" s="17">
        <f>'D1'!L164</f>
        <v>0</v>
      </c>
      <c r="J162" s="17" t="str">
        <f>'D1'!J164</f>
        <v>　</v>
      </c>
      <c r="K162" s="17">
        <f>'D1'!K164</f>
        <v>0</v>
      </c>
      <c r="L162" s="17">
        <f>'D1'!M164</f>
        <v>0</v>
      </c>
      <c r="M162" s="17">
        <f>'D1'!N164</f>
        <v>0</v>
      </c>
      <c r="N162" s="17">
        <f>'D1'!O164</f>
        <v>0</v>
      </c>
      <c r="O162" s="17">
        <f>'D1'!P164</f>
        <v>0</v>
      </c>
      <c r="P162" s="17" t="str">
        <f>'D1'!Q164</f>
        <v/>
      </c>
      <c r="Q162" s="17">
        <f ca="1">'D1'!C164</f>
        <v>0</v>
      </c>
      <c r="R162" s="17">
        <f>'D1'!T164</f>
        <v>0</v>
      </c>
      <c r="S162" s="17" t="str">
        <f>IF('D1'!Y164="","",'D1'!Y164)</f>
        <v/>
      </c>
      <c r="T162" s="17">
        <f>'D1'!AF164</f>
        <v>0</v>
      </c>
      <c r="U162" s="17">
        <f>'D1'!AF165</f>
        <v>0</v>
      </c>
      <c r="V162" s="220" t="str">
        <f>IFERROR(DATE('D1'!AH164,'D1'!AI164,'D1'!AJ164),"")</f>
        <v/>
      </c>
      <c r="W162" s="220" t="str">
        <f>IFERROR(DATE('D1'!AH165,'D1'!AI165,'D1'!AJ165),"")</f>
        <v/>
      </c>
    </row>
    <row r="164" spans="2:23" x14ac:dyDescent="0.2">
      <c r="B164" s="17">
        <f ca="1">IF(Q164="","",RANK(Q164,$Q$2:$Q$401))</f>
        <v>1</v>
      </c>
      <c r="C164" s="17">
        <f ca="1">IF(B164="","",設定!$J$8)</f>
        <v>0</v>
      </c>
      <c r="D164" s="46">
        <f>'D1'!E166</f>
        <v>0</v>
      </c>
      <c r="E164" s="46">
        <f>'D1'!F166</f>
        <v>0</v>
      </c>
      <c r="F164" s="17" t="str">
        <f>'D1'!G166</f>
        <v/>
      </c>
      <c r="G164" s="17" t="str">
        <f>'D1'!H166</f>
        <v/>
      </c>
      <c r="H164" s="17" t="str">
        <f>'D1'!I166</f>
        <v>　</v>
      </c>
      <c r="I164" s="17">
        <f>'D1'!L166</f>
        <v>0</v>
      </c>
      <c r="J164" s="17" t="str">
        <f>'D1'!J166</f>
        <v>　</v>
      </c>
      <c r="K164" s="17">
        <f>'D1'!K166</f>
        <v>0</v>
      </c>
      <c r="L164" s="17">
        <f>'D1'!M166</f>
        <v>0</v>
      </c>
      <c r="M164" s="17">
        <f>'D1'!N166</f>
        <v>0</v>
      </c>
      <c r="N164" s="17">
        <f>'D1'!O166</f>
        <v>0</v>
      </c>
      <c r="O164" s="17">
        <f>'D1'!P166</f>
        <v>0</v>
      </c>
      <c r="P164" s="17" t="str">
        <f>'D1'!Q166</f>
        <v/>
      </c>
      <c r="Q164" s="17">
        <f ca="1">'D1'!C166</f>
        <v>0</v>
      </c>
      <c r="R164" s="17">
        <f>'D1'!T166</f>
        <v>0</v>
      </c>
      <c r="S164" s="17" t="str">
        <f>IF('D1'!Y166="","",'D1'!Y166)</f>
        <v/>
      </c>
      <c r="T164" s="17">
        <f>'D1'!AF166</f>
        <v>0</v>
      </c>
      <c r="U164" s="17">
        <f>'D1'!AF167</f>
        <v>0</v>
      </c>
      <c r="V164" s="220" t="str">
        <f>IFERROR(DATE('D1'!AH166,'D1'!AI166,'D1'!AJ166),"")</f>
        <v/>
      </c>
      <c r="W164" s="220" t="str">
        <f>IFERROR(DATE('D1'!AH167,'D1'!AI167,'D1'!AJ167),"")</f>
        <v/>
      </c>
    </row>
    <row r="166" spans="2:23" x14ac:dyDescent="0.2">
      <c r="B166" s="17">
        <f ca="1">IF(Q166="","",RANK(Q166,$Q$2:$Q$401))</f>
        <v>1</v>
      </c>
      <c r="C166" s="17">
        <f ca="1">IF(B166="","",設定!$J$8)</f>
        <v>0</v>
      </c>
      <c r="D166" s="46">
        <f>'D1'!E168</f>
        <v>0</v>
      </c>
      <c r="E166" s="46">
        <f>'D1'!F168</f>
        <v>0</v>
      </c>
      <c r="F166" s="17" t="str">
        <f>'D1'!G168</f>
        <v/>
      </c>
      <c r="G166" s="17" t="str">
        <f>'D1'!H168</f>
        <v/>
      </c>
      <c r="H166" s="17" t="str">
        <f>'D1'!I168</f>
        <v>　</v>
      </c>
      <c r="I166" s="17">
        <f>'D1'!L168</f>
        <v>0</v>
      </c>
      <c r="J166" s="17" t="str">
        <f>'D1'!J168</f>
        <v>　</v>
      </c>
      <c r="K166" s="17">
        <f>'D1'!K168</f>
        <v>0</v>
      </c>
      <c r="L166" s="17">
        <f>'D1'!M168</f>
        <v>0</v>
      </c>
      <c r="M166" s="17">
        <f>'D1'!N168</f>
        <v>0</v>
      </c>
      <c r="N166" s="17">
        <f>'D1'!O168</f>
        <v>0</v>
      </c>
      <c r="O166" s="17">
        <f>'D1'!P168</f>
        <v>0</v>
      </c>
      <c r="P166" s="17" t="str">
        <f>'D1'!Q168</f>
        <v/>
      </c>
      <c r="Q166" s="17">
        <f ca="1">'D1'!C168</f>
        <v>0</v>
      </c>
      <c r="R166" s="17">
        <f>'D1'!T168</f>
        <v>0</v>
      </c>
      <c r="S166" s="17" t="str">
        <f>IF('D1'!Y168="","",'D1'!Y168)</f>
        <v/>
      </c>
      <c r="T166" s="17">
        <f>'D1'!AF168</f>
        <v>0</v>
      </c>
      <c r="U166" s="17">
        <f>'D1'!AF169</f>
        <v>0</v>
      </c>
      <c r="V166" s="220" t="str">
        <f>IFERROR(DATE('D1'!AH168,'D1'!AI168,'D1'!AJ168),"")</f>
        <v/>
      </c>
      <c r="W166" s="220" t="str">
        <f>IFERROR(DATE('D1'!AH169,'D1'!AI169,'D1'!AJ169),"")</f>
        <v/>
      </c>
    </row>
    <row r="168" spans="2:23" x14ac:dyDescent="0.2">
      <c r="B168" s="17">
        <f ca="1">IF(Q168="","",RANK(Q168,$Q$2:$Q$401))</f>
        <v>1</v>
      </c>
      <c r="C168" s="17">
        <f ca="1">IF(B168="","",設定!$J$8)</f>
        <v>0</v>
      </c>
      <c r="D168" s="46">
        <f>'D1'!E170</f>
        <v>0</v>
      </c>
      <c r="E168" s="46">
        <f>'D1'!F170</f>
        <v>0</v>
      </c>
      <c r="F168" s="17" t="str">
        <f>'D1'!G170</f>
        <v/>
      </c>
      <c r="G168" s="17" t="str">
        <f>'D1'!H170</f>
        <v/>
      </c>
      <c r="H168" s="17" t="str">
        <f>'D1'!I170</f>
        <v>　</v>
      </c>
      <c r="I168" s="17">
        <f>'D1'!L170</f>
        <v>0</v>
      </c>
      <c r="J168" s="17" t="str">
        <f>'D1'!J170</f>
        <v>　</v>
      </c>
      <c r="K168" s="17">
        <f>'D1'!K170</f>
        <v>0</v>
      </c>
      <c r="L168" s="17">
        <f>'D1'!M170</f>
        <v>0</v>
      </c>
      <c r="M168" s="17">
        <f>'D1'!N170</f>
        <v>0</v>
      </c>
      <c r="N168" s="17">
        <f>'D1'!O170</f>
        <v>0</v>
      </c>
      <c r="O168" s="17">
        <f>'D1'!P170</f>
        <v>0</v>
      </c>
      <c r="P168" s="17" t="str">
        <f>'D1'!Q170</f>
        <v/>
      </c>
      <c r="Q168" s="17">
        <f ca="1">'D1'!C170</f>
        <v>0</v>
      </c>
      <c r="R168" s="17">
        <f>'D1'!T170</f>
        <v>0</v>
      </c>
      <c r="S168" s="17" t="str">
        <f>IF('D1'!Y170="","",'D1'!Y170)</f>
        <v/>
      </c>
      <c r="T168" s="17">
        <f>'D1'!AF170</f>
        <v>0</v>
      </c>
      <c r="U168" s="17">
        <f>'D1'!AF171</f>
        <v>0</v>
      </c>
      <c r="V168" s="220" t="str">
        <f>IFERROR(DATE('D1'!AH170,'D1'!AI170,'D1'!AJ170),"")</f>
        <v/>
      </c>
      <c r="W168" s="220" t="str">
        <f>IFERROR(DATE('D1'!AH171,'D1'!AI171,'D1'!AJ171),"")</f>
        <v/>
      </c>
    </row>
    <row r="170" spans="2:23" x14ac:dyDescent="0.2">
      <c r="B170" s="17">
        <f ca="1">IF(Q170="","",RANK(Q170,$Q$2:$Q$401))</f>
        <v>1</v>
      </c>
      <c r="C170" s="17">
        <f ca="1">IF(B170="","",設定!$J$8)</f>
        <v>0</v>
      </c>
      <c r="D170" s="46">
        <f>'D1'!E172</f>
        <v>0</v>
      </c>
      <c r="E170" s="46">
        <f>'D1'!F172</f>
        <v>0</v>
      </c>
      <c r="F170" s="17" t="str">
        <f>'D1'!G172</f>
        <v/>
      </c>
      <c r="G170" s="17" t="str">
        <f>'D1'!H172</f>
        <v/>
      </c>
      <c r="H170" s="17" t="str">
        <f>'D1'!I172</f>
        <v>　</v>
      </c>
      <c r="I170" s="17">
        <f>'D1'!L172</f>
        <v>0</v>
      </c>
      <c r="J170" s="17" t="str">
        <f>'D1'!J172</f>
        <v>　</v>
      </c>
      <c r="K170" s="17">
        <f>'D1'!K172</f>
        <v>0</v>
      </c>
      <c r="L170" s="17">
        <f>'D1'!M172</f>
        <v>0</v>
      </c>
      <c r="M170" s="17">
        <f>'D1'!N172</f>
        <v>0</v>
      </c>
      <c r="N170" s="17">
        <f>'D1'!O172</f>
        <v>0</v>
      </c>
      <c r="O170" s="17">
        <f>'D1'!P172</f>
        <v>0</v>
      </c>
      <c r="P170" s="17" t="str">
        <f>'D1'!Q172</f>
        <v/>
      </c>
      <c r="Q170" s="17">
        <f ca="1">'D1'!C172</f>
        <v>0</v>
      </c>
      <c r="R170" s="17">
        <f>'D1'!T172</f>
        <v>0</v>
      </c>
      <c r="S170" s="17" t="str">
        <f>IF('D1'!Y172="","",'D1'!Y172)</f>
        <v/>
      </c>
      <c r="T170" s="17">
        <f>'D1'!AF172</f>
        <v>0</v>
      </c>
      <c r="U170" s="17">
        <f>'D1'!AF173</f>
        <v>0</v>
      </c>
      <c r="V170" s="220" t="str">
        <f>IFERROR(DATE('D1'!AH172,'D1'!AI172,'D1'!AJ172),"")</f>
        <v/>
      </c>
      <c r="W170" s="220" t="str">
        <f>IFERROR(DATE('D1'!AH173,'D1'!AI173,'D1'!AJ173),"")</f>
        <v/>
      </c>
    </row>
    <row r="172" spans="2:23" x14ac:dyDescent="0.2">
      <c r="B172" s="17">
        <f ca="1">IF(Q172="","",RANK(Q172,$Q$2:$Q$401))</f>
        <v>1</v>
      </c>
      <c r="C172" s="17">
        <f ca="1">IF(B172="","",設定!$J$8)</f>
        <v>0</v>
      </c>
      <c r="D172" s="46">
        <f>'D1'!E174</f>
        <v>0</v>
      </c>
      <c r="E172" s="46">
        <f>'D1'!F174</f>
        <v>0</v>
      </c>
      <c r="F172" s="17" t="str">
        <f>'D1'!G174</f>
        <v/>
      </c>
      <c r="G172" s="17" t="str">
        <f>'D1'!H174</f>
        <v/>
      </c>
      <c r="H172" s="17" t="str">
        <f>'D1'!I174</f>
        <v>　</v>
      </c>
      <c r="I172" s="17">
        <f>'D1'!L174</f>
        <v>0</v>
      </c>
      <c r="J172" s="17" t="str">
        <f>'D1'!J174</f>
        <v>　</v>
      </c>
      <c r="K172" s="17">
        <f>'D1'!K174</f>
        <v>0</v>
      </c>
      <c r="L172" s="17">
        <f>'D1'!M174</f>
        <v>0</v>
      </c>
      <c r="M172" s="17">
        <f>'D1'!N174</f>
        <v>0</v>
      </c>
      <c r="N172" s="17">
        <f>'D1'!O174</f>
        <v>0</v>
      </c>
      <c r="O172" s="17">
        <f>'D1'!P174</f>
        <v>0</v>
      </c>
      <c r="P172" s="17" t="str">
        <f>'D1'!Q174</f>
        <v/>
      </c>
      <c r="Q172" s="17">
        <f ca="1">'D1'!C174</f>
        <v>0</v>
      </c>
      <c r="R172" s="17">
        <f>'D1'!T174</f>
        <v>0</v>
      </c>
      <c r="S172" s="17" t="str">
        <f>IF('D1'!Y174="","",'D1'!Y174)</f>
        <v/>
      </c>
      <c r="T172" s="17">
        <f>'D1'!AF174</f>
        <v>0</v>
      </c>
      <c r="U172" s="17">
        <f>'D1'!AF175</f>
        <v>0</v>
      </c>
      <c r="V172" s="220" t="str">
        <f>IFERROR(DATE('D1'!AH174,'D1'!AI174,'D1'!AJ174),"")</f>
        <v/>
      </c>
      <c r="W172" s="220" t="str">
        <f>IFERROR(DATE('D1'!AH175,'D1'!AI175,'D1'!AJ175),"")</f>
        <v/>
      </c>
    </row>
    <row r="174" spans="2:23" x14ac:dyDescent="0.2">
      <c r="B174" s="17">
        <f ca="1">IF(Q174="","",RANK(Q174,$Q$2:$Q$401))</f>
        <v>1</v>
      </c>
      <c r="C174" s="17">
        <f ca="1">IF(B174="","",設定!$J$8)</f>
        <v>0</v>
      </c>
      <c r="D174" s="46">
        <f>'D1'!E176</f>
        <v>0</v>
      </c>
      <c r="E174" s="46">
        <f>'D1'!F176</f>
        <v>0</v>
      </c>
      <c r="F174" s="17" t="str">
        <f>'D1'!G176</f>
        <v/>
      </c>
      <c r="G174" s="17" t="str">
        <f>'D1'!H176</f>
        <v/>
      </c>
      <c r="H174" s="17" t="str">
        <f>'D1'!I176</f>
        <v>　</v>
      </c>
      <c r="I174" s="17">
        <f>'D1'!L176</f>
        <v>0</v>
      </c>
      <c r="J174" s="17" t="str">
        <f>'D1'!J176</f>
        <v>　</v>
      </c>
      <c r="K174" s="17">
        <f>'D1'!K176</f>
        <v>0</v>
      </c>
      <c r="L174" s="17">
        <f>'D1'!M176</f>
        <v>0</v>
      </c>
      <c r="M174" s="17">
        <f>'D1'!N176</f>
        <v>0</v>
      </c>
      <c r="N174" s="17">
        <f>'D1'!O176</f>
        <v>0</v>
      </c>
      <c r="O174" s="17">
        <f>'D1'!P176</f>
        <v>0</v>
      </c>
      <c r="P174" s="17" t="str">
        <f>'D1'!Q176</f>
        <v/>
      </c>
      <c r="Q174" s="17">
        <f ca="1">'D1'!C176</f>
        <v>0</v>
      </c>
      <c r="R174" s="17">
        <f>'D1'!T176</f>
        <v>0</v>
      </c>
      <c r="S174" s="17" t="str">
        <f>IF('D1'!Y176="","",'D1'!Y176)</f>
        <v/>
      </c>
      <c r="T174" s="17">
        <f>'D1'!AF176</f>
        <v>0</v>
      </c>
      <c r="U174" s="17">
        <f>'D1'!AF177</f>
        <v>0</v>
      </c>
      <c r="V174" s="220" t="str">
        <f>IFERROR(DATE('D1'!AH176,'D1'!AI176,'D1'!AJ176),"")</f>
        <v/>
      </c>
      <c r="W174" s="220" t="str">
        <f>IFERROR(DATE('D1'!AH177,'D1'!AI177,'D1'!AJ177),"")</f>
        <v/>
      </c>
    </row>
    <row r="176" spans="2:23" x14ac:dyDescent="0.2">
      <c r="B176" s="17">
        <f ca="1">IF(Q176="","",RANK(Q176,$Q$2:$Q$401))</f>
        <v>1</v>
      </c>
      <c r="C176" s="17">
        <f ca="1">IF(B176="","",設定!$J$8)</f>
        <v>0</v>
      </c>
      <c r="D176" s="46">
        <f>'D1'!E178</f>
        <v>0</v>
      </c>
      <c r="E176" s="46">
        <f>'D1'!F178</f>
        <v>0</v>
      </c>
      <c r="F176" s="17" t="str">
        <f>'D1'!G178</f>
        <v/>
      </c>
      <c r="G176" s="17" t="str">
        <f>'D1'!H178</f>
        <v/>
      </c>
      <c r="H176" s="17" t="str">
        <f>'D1'!I178</f>
        <v>　</v>
      </c>
      <c r="I176" s="17">
        <f>'D1'!L178</f>
        <v>0</v>
      </c>
      <c r="J176" s="17" t="str">
        <f>'D1'!J178</f>
        <v>　</v>
      </c>
      <c r="K176" s="17">
        <f>'D1'!K178</f>
        <v>0</v>
      </c>
      <c r="L176" s="17">
        <f>'D1'!M178</f>
        <v>0</v>
      </c>
      <c r="M176" s="17">
        <f>'D1'!N178</f>
        <v>0</v>
      </c>
      <c r="N176" s="17">
        <f>'D1'!O178</f>
        <v>0</v>
      </c>
      <c r="O176" s="17">
        <f>'D1'!P178</f>
        <v>0</v>
      </c>
      <c r="P176" s="17" t="str">
        <f>'D1'!Q178</f>
        <v/>
      </c>
      <c r="Q176" s="17">
        <f ca="1">'D1'!C178</f>
        <v>0</v>
      </c>
      <c r="R176" s="17">
        <f>'D1'!T178</f>
        <v>0</v>
      </c>
      <c r="S176" s="17" t="str">
        <f>IF('D1'!Y178="","",'D1'!Y178)</f>
        <v/>
      </c>
      <c r="T176" s="17">
        <f>'D1'!AF178</f>
        <v>0</v>
      </c>
      <c r="U176" s="17">
        <f>'D1'!AF179</f>
        <v>0</v>
      </c>
      <c r="V176" s="220" t="str">
        <f>IFERROR(DATE('D1'!AH178,'D1'!AI178,'D1'!AJ178),"")</f>
        <v/>
      </c>
      <c r="W176" s="220" t="str">
        <f>IFERROR(DATE('D1'!AH179,'D1'!AI179,'D1'!AJ179),"")</f>
        <v/>
      </c>
    </row>
    <row r="178" spans="2:23" x14ac:dyDescent="0.2">
      <c r="B178" s="17">
        <f ca="1">IF(Q178="","",RANK(Q178,$Q$2:$Q$401))</f>
        <v>1</v>
      </c>
      <c r="C178" s="17">
        <f ca="1">IF(B178="","",設定!$J$8)</f>
        <v>0</v>
      </c>
      <c r="D178" s="46">
        <f>'D1'!E180</f>
        <v>0</v>
      </c>
      <c r="E178" s="46">
        <f>'D1'!F180</f>
        <v>0</v>
      </c>
      <c r="F178" s="17" t="str">
        <f>'D1'!G180</f>
        <v/>
      </c>
      <c r="G178" s="17" t="str">
        <f>'D1'!H180</f>
        <v/>
      </c>
      <c r="H178" s="17" t="str">
        <f>'D1'!I180</f>
        <v>　</v>
      </c>
      <c r="I178" s="17">
        <f>'D1'!L180</f>
        <v>0</v>
      </c>
      <c r="J178" s="17" t="str">
        <f>'D1'!J180</f>
        <v>　</v>
      </c>
      <c r="K178" s="17">
        <f>'D1'!K180</f>
        <v>0</v>
      </c>
      <c r="L178" s="17">
        <f>'D1'!M180</f>
        <v>0</v>
      </c>
      <c r="M178" s="17">
        <f>'D1'!N180</f>
        <v>0</v>
      </c>
      <c r="N178" s="17">
        <f>'D1'!O180</f>
        <v>0</v>
      </c>
      <c r="O178" s="17">
        <f>'D1'!P180</f>
        <v>0</v>
      </c>
      <c r="P178" s="17" t="str">
        <f>'D1'!Q180</f>
        <v/>
      </c>
      <c r="Q178" s="17">
        <f ca="1">'D1'!C180</f>
        <v>0</v>
      </c>
      <c r="R178" s="17">
        <f>'D1'!T180</f>
        <v>0</v>
      </c>
      <c r="S178" s="17" t="str">
        <f>IF('D1'!Y180="","",'D1'!Y180)</f>
        <v/>
      </c>
      <c r="T178" s="17">
        <f>'D1'!AF180</f>
        <v>0</v>
      </c>
      <c r="U178" s="17">
        <f>'D1'!AF181</f>
        <v>0</v>
      </c>
      <c r="V178" s="220" t="str">
        <f>IFERROR(DATE('D1'!AH180,'D1'!AI180,'D1'!AJ180),"")</f>
        <v/>
      </c>
      <c r="W178" s="220" t="str">
        <f>IFERROR(DATE('D1'!AH181,'D1'!AI181,'D1'!AJ181),"")</f>
        <v/>
      </c>
    </row>
    <row r="180" spans="2:23" x14ac:dyDescent="0.2">
      <c r="B180" s="17">
        <f ca="1">IF(Q180="","",RANK(Q180,$Q$2:$Q$401))</f>
        <v>1</v>
      </c>
      <c r="C180" s="17">
        <f ca="1">IF(B180="","",設定!$J$8)</f>
        <v>0</v>
      </c>
      <c r="D180" s="46">
        <f>'D1'!E182</f>
        <v>0</v>
      </c>
      <c r="E180" s="46">
        <f>'D1'!F182</f>
        <v>0</v>
      </c>
      <c r="F180" s="17" t="str">
        <f>'D1'!G182</f>
        <v/>
      </c>
      <c r="G180" s="17" t="str">
        <f>'D1'!H182</f>
        <v/>
      </c>
      <c r="H180" s="17" t="str">
        <f>'D1'!I182</f>
        <v>　</v>
      </c>
      <c r="I180" s="17">
        <f>'D1'!L182</f>
        <v>0</v>
      </c>
      <c r="J180" s="17" t="str">
        <f>'D1'!J182</f>
        <v>　</v>
      </c>
      <c r="K180" s="17">
        <f>'D1'!K182</f>
        <v>0</v>
      </c>
      <c r="L180" s="17">
        <f>'D1'!M182</f>
        <v>0</v>
      </c>
      <c r="M180" s="17">
        <f>'D1'!N182</f>
        <v>0</v>
      </c>
      <c r="N180" s="17">
        <f>'D1'!O182</f>
        <v>0</v>
      </c>
      <c r="O180" s="17">
        <f>'D1'!P182</f>
        <v>0</v>
      </c>
      <c r="P180" s="17" t="str">
        <f>'D1'!Q182</f>
        <v/>
      </c>
      <c r="Q180" s="17">
        <f ca="1">'D1'!C182</f>
        <v>0</v>
      </c>
      <c r="R180" s="17">
        <f>'D1'!T182</f>
        <v>0</v>
      </c>
      <c r="S180" s="17" t="str">
        <f>IF('D1'!Y182="","",'D1'!Y182)</f>
        <v/>
      </c>
      <c r="T180" s="17">
        <f>'D1'!AF182</f>
        <v>0</v>
      </c>
      <c r="U180" s="17">
        <f>'D1'!AF183</f>
        <v>0</v>
      </c>
      <c r="V180" s="220" t="str">
        <f>IFERROR(DATE('D1'!AH182,'D1'!AI182,'D1'!AJ182),"")</f>
        <v/>
      </c>
      <c r="W180" s="220" t="str">
        <f>IFERROR(DATE('D1'!AH183,'D1'!AI183,'D1'!AJ183),"")</f>
        <v/>
      </c>
    </row>
    <row r="182" spans="2:23" x14ac:dyDescent="0.2">
      <c r="B182" s="17">
        <f ca="1">IF(Q182="","",RANK(Q182,$Q$2:$Q$401))</f>
        <v>1</v>
      </c>
      <c r="C182" s="17">
        <f ca="1">IF(B182="","",設定!$J$8)</f>
        <v>0</v>
      </c>
      <c r="D182" s="46">
        <f>'D1'!E184</f>
        <v>0</v>
      </c>
      <c r="E182" s="46">
        <f>'D1'!F184</f>
        <v>0</v>
      </c>
      <c r="F182" s="17" t="str">
        <f>'D1'!G184</f>
        <v/>
      </c>
      <c r="G182" s="17" t="str">
        <f>'D1'!H184</f>
        <v/>
      </c>
      <c r="H182" s="17" t="str">
        <f>'D1'!I184</f>
        <v>　</v>
      </c>
      <c r="I182" s="17">
        <f>'D1'!L184</f>
        <v>0</v>
      </c>
      <c r="J182" s="17" t="str">
        <f>'D1'!J184</f>
        <v>　</v>
      </c>
      <c r="K182" s="17">
        <f>'D1'!K184</f>
        <v>0</v>
      </c>
      <c r="L182" s="17">
        <f>'D1'!M184</f>
        <v>0</v>
      </c>
      <c r="M182" s="17">
        <f>'D1'!N184</f>
        <v>0</v>
      </c>
      <c r="N182" s="17">
        <f>'D1'!O184</f>
        <v>0</v>
      </c>
      <c r="O182" s="17">
        <f>'D1'!P184</f>
        <v>0</v>
      </c>
      <c r="P182" s="17" t="str">
        <f>'D1'!Q184</f>
        <v/>
      </c>
      <c r="Q182" s="17">
        <f ca="1">'D1'!C184</f>
        <v>0</v>
      </c>
      <c r="R182" s="17">
        <f>'D1'!T184</f>
        <v>0</v>
      </c>
      <c r="S182" s="17" t="str">
        <f>IF('D1'!Y184="","",'D1'!Y184)</f>
        <v/>
      </c>
      <c r="T182" s="17">
        <f>'D1'!AF184</f>
        <v>0</v>
      </c>
      <c r="U182" s="17">
        <f>'D1'!AF185</f>
        <v>0</v>
      </c>
      <c r="V182" s="220" t="str">
        <f>IFERROR(DATE('D1'!AH184,'D1'!AI184,'D1'!AJ184),"")</f>
        <v/>
      </c>
      <c r="W182" s="220" t="str">
        <f>IFERROR(DATE('D1'!AH185,'D1'!AI185,'D1'!AJ185),"")</f>
        <v/>
      </c>
    </row>
    <row r="184" spans="2:23" x14ac:dyDescent="0.2">
      <c r="B184" s="17">
        <f ca="1">IF(Q184="","",RANK(Q184,$Q$2:$Q$401))</f>
        <v>1</v>
      </c>
      <c r="C184" s="17">
        <f ca="1">IF(B184="","",設定!$J$8)</f>
        <v>0</v>
      </c>
      <c r="D184" s="46">
        <f>'D1'!E186</f>
        <v>0</v>
      </c>
      <c r="E184" s="46">
        <f>'D1'!F186</f>
        <v>0</v>
      </c>
      <c r="F184" s="17" t="str">
        <f>'D1'!G186</f>
        <v/>
      </c>
      <c r="G184" s="17" t="str">
        <f>'D1'!H186</f>
        <v/>
      </c>
      <c r="H184" s="17" t="str">
        <f>'D1'!I186</f>
        <v>　</v>
      </c>
      <c r="I184" s="17">
        <f>'D1'!L186</f>
        <v>0</v>
      </c>
      <c r="J184" s="17" t="str">
        <f>'D1'!J186</f>
        <v>　</v>
      </c>
      <c r="K184" s="17">
        <f>'D1'!K186</f>
        <v>0</v>
      </c>
      <c r="L184" s="17">
        <f>'D1'!M186</f>
        <v>0</v>
      </c>
      <c r="M184" s="17">
        <f>'D1'!N186</f>
        <v>0</v>
      </c>
      <c r="N184" s="17">
        <f>'D1'!O186</f>
        <v>0</v>
      </c>
      <c r="O184" s="17">
        <f>'D1'!P186</f>
        <v>0</v>
      </c>
      <c r="P184" s="17" t="str">
        <f>'D1'!Q186</f>
        <v/>
      </c>
      <c r="Q184" s="17">
        <f ca="1">'D1'!C186</f>
        <v>0</v>
      </c>
      <c r="R184" s="17">
        <f>'D1'!T186</f>
        <v>0</v>
      </c>
      <c r="S184" s="17" t="str">
        <f>IF('D1'!Y186="","",'D1'!Y186)</f>
        <v/>
      </c>
      <c r="T184" s="17">
        <f>'D1'!AF186</f>
        <v>0</v>
      </c>
      <c r="U184" s="17">
        <f>'D1'!AF187</f>
        <v>0</v>
      </c>
      <c r="V184" s="220" t="str">
        <f>IFERROR(DATE('D1'!AH186,'D1'!AI186,'D1'!AJ186),"")</f>
        <v/>
      </c>
      <c r="W184" s="220" t="str">
        <f>IFERROR(DATE('D1'!AH187,'D1'!AI187,'D1'!AJ187),"")</f>
        <v/>
      </c>
    </row>
    <row r="186" spans="2:23" x14ac:dyDescent="0.2">
      <c r="B186" s="17">
        <f ca="1">IF(Q186="","",RANK(Q186,$Q$2:$Q$401))</f>
        <v>1</v>
      </c>
      <c r="C186" s="17">
        <f ca="1">IF(B186="","",設定!$J$8)</f>
        <v>0</v>
      </c>
      <c r="D186" s="46">
        <f>'D1'!E188</f>
        <v>0</v>
      </c>
      <c r="E186" s="46">
        <f>'D1'!F188</f>
        <v>0</v>
      </c>
      <c r="F186" s="17" t="str">
        <f>'D1'!G188</f>
        <v/>
      </c>
      <c r="G186" s="17" t="str">
        <f>'D1'!H188</f>
        <v/>
      </c>
      <c r="H186" s="17" t="str">
        <f>'D1'!I188</f>
        <v>　</v>
      </c>
      <c r="I186" s="17">
        <f>'D1'!L188</f>
        <v>0</v>
      </c>
      <c r="J186" s="17" t="str">
        <f>'D1'!J188</f>
        <v>　</v>
      </c>
      <c r="K186" s="17">
        <f>'D1'!K188</f>
        <v>0</v>
      </c>
      <c r="L186" s="17">
        <f>'D1'!M188</f>
        <v>0</v>
      </c>
      <c r="M186" s="17">
        <f>'D1'!N188</f>
        <v>0</v>
      </c>
      <c r="N186" s="17">
        <f>'D1'!O188</f>
        <v>0</v>
      </c>
      <c r="O186" s="17">
        <f>'D1'!P188</f>
        <v>0</v>
      </c>
      <c r="P186" s="17" t="str">
        <f>'D1'!Q188</f>
        <v/>
      </c>
      <c r="Q186" s="17">
        <f ca="1">'D1'!C188</f>
        <v>0</v>
      </c>
      <c r="R186" s="17">
        <f>'D1'!T188</f>
        <v>0</v>
      </c>
      <c r="S186" s="17" t="str">
        <f>IF('D1'!Y188="","",'D1'!Y188)</f>
        <v/>
      </c>
      <c r="T186" s="17">
        <f>'D1'!AF188</f>
        <v>0</v>
      </c>
      <c r="U186" s="17">
        <f>'D1'!AF189</f>
        <v>0</v>
      </c>
      <c r="V186" s="220" t="str">
        <f>IFERROR(DATE('D1'!AH188,'D1'!AI188,'D1'!AJ188),"")</f>
        <v/>
      </c>
      <c r="W186" s="220" t="str">
        <f>IFERROR(DATE('D1'!AH189,'D1'!AI189,'D1'!AJ189),"")</f>
        <v/>
      </c>
    </row>
    <row r="188" spans="2:23" x14ac:dyDescent="0.2">
      <c r="B188" s="17">
        <f ca="1">IF(Q188="","",RANK(Q188,$Q$2:$Q$401))</f>
        <v>1</v>
      </c>
      <c r="C188" s="17">
        <f ca="1">IF(B188="","",設定!$J$8)</f>
        <v>0</v>
      </c>
      <c r="D188" s="46">
        <f>'D1'!E190</f>
        <v>0</v>
      </c>
      <c r="E188" s="46">
        <f>'D1'!F190</f>
        <v>0</v>
      </c>
      <c r="F188" s="17" t="str">
        <f>'D1'!G190</f>
        <v/>
      </c>
      <c r="G188" s="17" t="str">
        <f>'D1'!H190</f>
        <v/>
      </c>
      <c r="H188" s="17" t="str">
        <f>'D1'!I190</f>
        <v>　</v>
      </c>
      <c r="I188" s="17">
        <f>'D1'!L190</f>
        <v>0</v>
      </c>
      <c r="J188" s="17" t="str">
        <f>'D1'!J190</f>
        <v>　</v>
      </c>
      <c r="K188" s="17">
        <f>'D1'!K190</f>
        <v>0</v>
      </c>
      <c r="L188" s="17">
        <f>'D1'!M190</f>
        <v>0</v>
      </c>
      <c r="M188" s="17">
        <f>'D1'!N190</f>
        <v>0</v>
      </c>
      <c r="N188" s="17">
        <f>'D1'!O190</f>
        <v>0</v>
      </c>
      <c r="O188" s="17">
        <f>'D1'!P190</f>
        <v>0</v>
      </c>
      <c r="P188" s="17" t="str">
        <f>'D1'!Q190</f>
        <v/>
      </c>
      <c r="Q188" s="17">
        <f ca="1">'D1'!C190</f>
        <v>0</v>
      </c>
      <c r="R188" s="17">
        <f>'D1'!T190</f>
        <v>0</v>
      </c>
      <c r="S188" s="17" t="str">
        <f>IF('D1'!Y190="","",'D1'!Y190)</f>
        <v/>
      </c>
      <c r="T188" s="17">
        <f>'D1'!AF190</f>
        <v>0</v>
      </c>
      <c r="U188" s="17">
        <f>'D1'!AF191</f>
        <v>0</v>
      </c>
      <c r="V188" s="220" t="str">
        <f>IFERROR(DATE('D1'!AH190,'D1'!AI190,'D1'!AJ190),"")</f>
        <v/>
      </c>
      <c r="W188" s="220" t="str">
        <f>IFERROR(DATE('D1'!AH191,'D1'!AI191,'D1'!AJ191),"")</f>
        <v/>
      </c>
    </row>
    <row r="190" spans="2:23" x14ac:dyDescent="0.2">
      <c r="B190" s="17">
        <f ca="1">IF(Q190="","",RANK(Q190,$Q$2:$Q$401))</f>
        <v>1</v>
      </c>
      <c r="C190" s="17">
        <f ca="1">IF(B190="","",設定!$J$8)</f>
        <v>0</v>
      </c>
      <c r="D190" s="46">
        <f>'D1'!E192</f>
        <v>0</v>
      </c>
      <c r="E190" s="46">
        <f>'D1'!F192</f>
        <v>0</v>
      </c>
      <c r="F190" s="17" t="str">
        <f>'D1'!G192</f>
        <v/>
      </c>
      <c r="G190" s="17" t="str">
        <f>'D1'!H192</f>
        <v/>
      </c>
      <c r="H190" s="17" t="str">
        <f>'D1'!I192</f>
        <v>　</v>
      </c>
      <c r="I190" s="17">
        <f>'D1'!L192</f>
        <v>0</v>
      </c>
      <c r="J190" s="17" t="str">
        <f>'D1'!J192</f>
        <v>　</v>
      </c>
      <c r="K190" s="17">
        <f>'D1'!K192</f>
        <v>0</v>
      </c>
      <c r="L190" s="17">
        <f>'D1'!M192</f>
        <v>0</v>
      </c>
      <c r="M190" s="17">
        <f>'D1'!N192</f>
        <v>0</v>
      </c>
      <c r="N190" s="17">
        <f>'D1'!O192</f>
        <v>0</v>
      </c>
      <c r="O190" s="17">
        <f>'D1'!P192</f>
        <v>0</v>
      </c>
      <c r="P190" s="17" t="str">
        <f>'D1'!Q192</f>
        <v/>
      </c>
      <c r="Q190" s="17">
        <f ca="1">'D1'!C192</f>
        <v>0</v>
      </c>
      <c r="R190" s="17">
        <f>'D1'!T192</f>
        <v>0</v>
      </c>
      <c r="S190" s="17" t="str">
        <f>IF('D1'!Y192="","",'D1'!Y192)</f>
        <v/>
      </c>
      <c r="T190" s="17">
        <f>'D1'!AF192</f>
        <v>0</v>
      </c>
      <c r="U190" s="17">
        <f>'D1'!AF193</f>
        <v>0</v>
      </c>
      <c r="V190" s="220" t="str">
        <f>IFERROR(DATE('D1'!AH192,'D1'!AI192,'D1'!AJ192),"")</f>
        <v/>
      </c>
      <c r="W190" s="220" t="str">
        <f>IFERROR(DATE('D1'!AH193,'D1'!AI193,'D1'!AJ193),"")</f>
        <v/>
      </c>
    </row>
    <row r="192" spans="2:23" x14ac:dyDescent="0.2">
      <c r="B192" s="17">
        <f ca="1">IF(Q192="","",RANK(Q192,$Q$2:$Q$401))</f>
        <v>1</v>
      </c>
      <c r="C192" s="17">
        <f ca="1">IF(B192="","",設定!$J$8)</f>
        <v>0</v>
      </c>
      <c r="D192" s="46">
        <f>'D1'!E194</f>
        <v>0</v>
      </c>
      <c r="E192" s="46">
        <f>'D1'!F194</f>
        <v>0</v>
      </c>
      <c r="F192" s="17" t="str">
        <f>'D1'!G194</f>
        <v/>
      </c>
      <c r="G192" s="17" t="str">
        <f>'D1'!H194</f>
        <v/>
      </c>
      <c r="H192" s="17" t="str">
        <f>'D1'!I194</f>
        <v>　</v>
      </c>
      <c r="I192" s="17">
        <f>'D1'!L194</f>
        <v>0</v>
      </c>
      <c r="J192" s="17" t="str">
        <f>'D1'!J194</f>
        <v>　</v>
      </c>
      <c r="K192" s="17">
        <f>'D1'!K194</f>
        <v>0</v>
      </c>
      <c r="L192" s="17">
        <f>'D1'!M194</f>
        <v>0</v>
      </c>
      <c r="M192" s="17">
        <f>'D1'!N194</f>
        <v>0</v>
      </c>
      <c r="N192" s="17">
        <f>'D1'!O194</f>
        <v>0</v>
      </c>
      <c r="O192" s="17">
        <f>'D1'!P194</f>
        <v>0</v>
      </c>
      <c r="P192" s="17" t="str">
        <f>'D1'!Q194</f>
        <v/>
      </c>
      <c r="Q192" s="17">
        <f ca="1">'D1'!C194</f>
        <v>0</v>
      </c>
      <c r="R192" s="17">
        <f>'D1'!T194</f>
        <v>0</v>
      </c>
      <c r="S192" s="17" t="str">
        <f>IF('D1'!Y194="","",'D1'!Y194)</f>
        <v/>
      </c>
      <c r="T192" s="17">
        <f>'D1'!AF194</f>
        <v>0</v>
      </c>
      <c r="U192" s="17">
        <f>'D1'!AF195</f>
        <v>0</v>
      </c>
      <c r="V192" s="220" t="str">
        <f>IFERROR(DATE('D1'!AH194,'D1'!AI194,'D1'!AJ194),"")</f>
        <v/>
      </c>
      <c r="W192" s="220" t="str">
        <f>IFERROR(DATE('D1'!AH195,'D1'!AI195,'D1'!AJ195),"")</f>
        <v/>
      </c>
    </row>
    <row r="194" spans="2:23" x14ac:dyDescent="0.2">
      <c r="B194" s="17">
        <f ca="1">IF(Q194="","",RANK(Q194,$Q$2:$Q$401))</f>
        <v>1</v>
      </c>
      <c r="C194" s="17">
        <f ca="1">IF(B194="","",設定!$J$8)</f>
        <v>0</v>
      </c>
      <c r="D194" s="46">
        <f>'D1'!E196</f>
        <v>0</v>
      </c>
      <c r="E194" s="46">
        <f>'D1'!F196</f>
        <v>0</v>
      </c>
      <c r="F194" s="17" t="str">
        <f>'D1'!G196</f>
        <v/>
      </c>
      <c r="G194" s="17" t="str">
        <f>'D1'!H196</f>
        <v/>
      </c>
      <c r="H194" s="17" t="str">
        <f>'D1'!I196</f>
        <v>　</v>
      </c>
      <c r="I194" s="17">
        <f>'D1'!L196</f>
        <v>0</v>
      </c>
      <c r="J194" s="17" t="str">
        <f>'D1'!J196</f>
        <v>　</v>
      </c>
      <c r="K194" s="17">
        <f>'D1'!K196</f>
        <v>0</v>
      </c>
      <c r="L194" s="17">
        <f>'D1'!M196</f>
        <v>0</v>
      </c>
      <c r="M194" s="17">
        <f>'D1'!N196</f>
        <v>0</v>
      </c>
      <c r="N194" s="17">
        <f>'D1'!O196</f>
        <v>0</v>
      </c>
      <c r="O194" s="17">
        <f>'D1'!P196</f>
        <v>0</v>
      </c>
      <c r="P194" s="17" t="str">
        <f>'D1'!Q196</f>
        <v/>
      </c>
      <c r="Q194" s="17">
        <f ca="1">'D1'!C196</f>
        <v>0</v>
      </c>
      <c r="R194" s="17">
        <f>'D1'!T196</f>
        <v>0</v>
      </c>
      <c r="S194" s="17" t="str">
        <f>IF('D1'!Y196="","",'D1'!Y196)</f>
        <v/>
      </c>
      <c r="T194" s="17">
        <f>'D1'!AF196</f>
        <v>0</v>
      </c>
      <c r="U194" s="17">
        <f>'D1'!AF197</f>
        <v>0</v>
      </c>
      <c r="V194" s="220" t="str">
        <f>IFERROR(DATE('D1'!AH196,'D1'!AI196,'D1'!AJ196),"")</f>
        <v/>
      </c>
      <c r="W194" s="220" t="str">
        <f>IFERROR(DATE('D1'!AH197,'D1'!AI197,'D1'!AJ197),"")</f>
        <v/>
      </c>
    </row>
    <row r="196" spans="2:23" x14ac:dyDescent="0.2">
      <c r="B196" s="17">
        <f ca="1">IF(Q196="","",RANK(Q196,$Q$2:$Q$401))</f>
        <v>1</v>
      </c>
      <c r="C196" s="17">
        <f ca="1">IF(B196="","",設定!$J$8)</f>
        <v>0</v>
      </c>
      <c r="D196" s="46">
        <f>'D1'!E198</f>
        <v>0</v>
      </c>
      <c r="E196" s="46">
        <f>'D1'!F198</f>
        <v>0</v>
      </c>
      <c r="F196" s="17" t="str">
        <f>'D1'!G198</f>
        <v/>
      </c>
      <c r="G196" s="17" t="str">
        <f>'D1'!H198</f>
        <v/>
      </c>
      <c r="H196" s="17" t="str">
        <f>'D1'!I198</f>
        <v>　</v>
      </c>
      <c r="I196" s="17">
        <f>'D1'!L198</f>
        <v>0</v>
      </c>
      <c r="J196" s="17" t="str">
        <f>'D1'!J198</f>
        <v>　</v>
      </c>
      <c r="K196" s="17">
        <f>'D1'!K198</f>
        <v>0</v>
      </c>
      <c r="L196" s="17">
        <f>'D1'!M198</f>
        <v>0</v>
      </c>
      <c r="M196" s="17">
        <f>'D1'!N198</f>
        <v>0</v>
      </c>
      <c r="N196" s="17">
        <f>'D1'!O198</f>
        <v>0</v>
      </c>
      <c r="O196" s="17">
        <f>'D1'!P198</f>
        <v>0</v>
      </c>
      <c r="P196" s="17" t="str">
        <f>'D1'!Q198</f>
        <v/>
      </c>
      <c r="Q196" s="17">
        <f ca="1">'D1'!C198</f>
        <v>0</v>
      </c>
      <c r="R196" s="17">
        <f>'D1'!T198</f>
        <v>0</v>
      </c>
      <c r="S196" s="17" t="str">
        <f>IF('D1'!Y198="","",'D1'!Y198)</f>
        <v/>
      </c>
      <c r="T196" s="17">
        <f>'D1'!AF198</f>
        <v>0</v>
      </c>
      <c r="U196" s="17">
        <f>'D1'!AF199</f>
        <v>0</v>
      </c>
      <c r="V196" s="220" t="str">
        <f>IFERROR(DATE('D1'!AH198,'D1'!AI198,'D1'!AJ198),"")</f>
        <v/>
      </c>
      <c r="W196" s="220" t="str">
        <f>IFERROR(DATE('D1'!AH199,'D1'!AI199,'D1'!AJ199),"")</f>
        <v/>
      </c>
    </row>
    <row r="198" spans="2:23" x14ac:dyDescent="0.2">
      <c r="B198" s="17">
        <f ca="1">IF(Q198="","",RANK(Q198,$Q$2:$Q$401))</f>
        <v>1</v>
      </c>
      <c r="C198" s="17">
        <f ca="1">IF(B198="","",設定!$J$8)</f>
        <v>0</v>
      </c>
      <c r="D198" s="46">
        <f>'D1'!E200</f>
        <v>0</v>
      </c>
      <c r="E198" s="46">
        <f>'D1'!F200</f>
        <v>0</v>
      </c>
      <c r="F198" s="17" t="str">
        <f>'D1'!G200</f>
        <v/>
      </c>
      <c r="G198" s="17" t="str">
        <f>'D1'!H200</f>
        <v/>
      </c>
      <c r="H198" s="17" t="str">
        <f>'D1'!I200</f>
        <v>　</v>
      </c>
      <c r="I198" s="17">
        <f>'D1'!L200</f>
        <v>0</v>
      </c>
      <c r="J198" s="17" t="str">
        <f>'D1'!J200</f>
        <v>　</v>
      </c>
      <c r="K198" s="17">
        <f>'D1'!K200</f>
        <v>0</v>
      </c>
      <c r="L198" s="17">
        <f>'D1'!M200</f>
        <v>0</v>
      </c>
      <c r="M198" s="17">
        <f>'D1'!N200</f>
        <v>0</v>
      </c>
      <c r="N198" s="17">
        <f>'D1'!O200</f>
        <v>0</v>
      </c>
      <c r="O198" s="17">
        <f>'D1'!P200</f>
        <v>0</v>
      </c>
      <c r="P198" s="17" t="str">
        <f>'D1'!Q200</f>
        <v/>
      </c>
      <c r="Q198" s="17">
        <f ca="1">'D1'!C200</f>
        <v>0</v>
      </c>
      <c r="R198" s="17">
        <f>'D1'!T200</f>
        <v>0</v>
      </c>
      <c r="S198" s="17" t="str">
        <f>IF('D1'!Y200="","",'D1'!Y200)</f>
        <v/>
      </c>
      <c r="T198" s="17">
        <f>'D1'!AF200</f>
        <v>0</v>
      </c>
      <c r="U198" s="17">
        <f>'D1'!AF201</f>
        <v>0</v>
      </c>
      <c r="V198" s="220" t="str">
        <f>IFERROR(DATE('D1'!AH200,'D1'!AI200,'D1'!AJ200),"")</f>
        <v/>
      </c>
      <c r="W198" s="220" t="str">
        <f>IFERROR(DATE('D1'!AH201,'D1'!AI201,'D1'!AJ201),"")</f>
        <v/>
      </c>
    </row>
    <row r="200" spans="2:23" x14ac:dyDescent="0.2">
      <c r="B200" s="17">
        <f ca="1">IF(Q200="","",RANK(Q200,$Q$2:$Q$401))</f>
        <v>1</v>
      </c>
      <c r="C200" s="17">
        <f ca="1">IF(B200="","",設定!$J$8)</f>
        <v>0</v>
      </c>
      <c r="D200" s="46">
        <f>'D1'!E202</f>
        <v>0</v>
      </c>
      <c r="E200" s="46">
        <f>'D1'!F202</f>
        <v>0</v>
      </c>
      <c r="F200" s="17" t="str">
        <f>'D1'!G202</f>
        <v/>
      </c>
      <c r="G200" s="17" t="str">
        <f>'D1'!H202</f>
        <v/>
      </c>
      <c r="H200" s="17" t="str">
        <f>'D1'!I202</f>
        <v>　</v>
      </c>
      <c r="I200" s="17">
        <f>'D1'!L202</f>
        <v>0</v>
      </c>
      <c r="J200" s="17" t="str">
        <f>'D1'!J202</f>
        <v>　</v>
      </c>
      <c r="K200" s="17">
        <f>'D1'!K202</f>
        <v>0</v>
      </c>
      <c r="L200" s="17">
        <f>'D1'!M202</f>
        <v>0</v>
      </c>
      <c r="M200" s="17">
        <f>'D1'!N202</f>
        <v>0</v>
      </c>
      <c r="N200" s="17">
        <f>'D1'!O202</f>
        <v>0</v>
      </c>
      <c r="O200" s="17">
        <f>'D1'!P202</f>
        <v>0</v>
      </c>
      <c r="P200" s="17" t="str">
        <f>'D1'!Q202</f>
        <v/>
      </c>
      <c r="Q200" s="17">
        <f ca="1">'D1'!C202</f>
        <v>0</v>
      </c>
      <c r="R200" s="17">
        <f>'D1'!T202</f>
        <v>0</v>
      </c>
      <c r="S200" s="17" t="str">
        <f>IF('D1'!Y202="","",'D1'!Y202)</f>
        <v/>
      </c>
      <c r="T200" s="17">
        <f>'D1'!AF202</f>
        <v>0</v>
      </c>
      <c r="U200" s="17">
        <f>'D1'!AF203</f>
        <v>0</v>
      </c>
      <c r="V200" s="220" t="str">
        <f>IFERROR(DATE('D1'!AH202,'D1'!AI202,'D1'!AJ202),"")</f>
        <v/>
      </c>
      <c r="W200" s="220" t="str">
        <f>IFERROR(DATE('D1'!AH203,'D1'!AI203,'D1'!AJ203),"")</f>
        <v/>
      </c>
    </row>
    <row r="202" spans="2:23" x14ac:dyDescent="0.2">
      <c r="B202" s="17">
        <f ca="1">IF(Q202="","",RANK(Q202,$Q$2:$Q$401))</f>
        <v>1</v>
      </c>
      <c r="C202" s="17">
        <f ca="1">IF(B202="","",設定!$J$8)</f>
        <v>0</v>
      </c>
      <c r="D202" s="46">
        <f>'D2'!E4</f>
        <v>0</v>
      </c>
      <c r="E202" s="46">
        <f>'D2'!F4</f>
        <v>0</v>
      </c>
      <c r="F202" s="17" t="str">
        <f>'D2'!G4</f>
        <v/>
      </c>
      <c r="G202" s="17" t="str">
        <f>'D2'!H4</f>
        <v/>
      </c>
      <c r="H202" s="17" t="str">
        <f>'D2'!I4</f>
        <v>　</v>
      </c>
      <c r="I202" s="17">
        <f>'D2'!L4</f>
        <v>0</v>
      </c>
      <c r="J202" s="17" t="str">
        <f>'D2'!J4</f>
        <v>　</v>
      </c>
      <c r="K202" s="17">
        <f>'D2'!K4</f>
        <v>0</v>
      </c>
      <c r="L202" s="17">
        <f>'D2'!M4</f>
        <v>0</v>
      </c>
      <c r="M202" s="17">
        <f>'D2'!N4</f>
        <v>0</v>
      </c>
      <c r="N202" s="17" t="str">
        <f>'D2'!O4</f>
        <v/>
      </c>
      <c r="O202" s="17" t="str">
        <f>'D2'!P4</f>
        <v/>
      </c>
      <c r="P202" s="17" t="str">
        <f>'D2'!Q4</f>
        <v/>
      </c>
      <c r="Q202" s="17">
        <f ca="1">'D2'!C4</f>
        <v>0</v>
      </c>
      <c r="R202" s="17">
        <f>'D2'!T4</f>
        <v>0</v>
      </c>
      <c r="S202" s="221" t="str">
        <f>IF('D2'!Y4="","",'D2'!Y4)</f>
        <v/>
      </c>
      <c r="T202" s="17">
        <f>'D2'!AF4</f>
        <v>0</v>
      </c>
      <c r="U202" s="17">
        <f>'D2'!AF5</f>
        <v>0</v>
      </c>
      <c r="V202" s="220" t="str">
        <f>IFERROR(DATE('D2'!AH4,'D2'!AI204,'D2'!AJ4),"")</f>
        <v/>
      </c>
      <c r="W202" s="220" t="str">
        <f>IFERROR(DATE('D2'!AH5,'D2'!AI5,'D2'!AJ5),"")</f>
        <v/>
      </c>
    </row>
    <row r="204" spans="2:23" x14ac:dyDescent="0.2">
      <c r="B204" s="17">
        <f ca="1">IF(Q204="","",RANK(Q204,$Q$2:$Q$401))</f>
        <v>1</v>
      </c>
      <c r="C204" s="17">
        <f ca="1">IF(B204="","",設定!$J$8)</f>
        <v>0</v>
      </c>
      <c r="D204" s="46">
        <f>'D2'!E6</f>
        <v>0</v>
      </c>
      <c r="E204" s="46">
        <f>'D2'!F6</f>
        <v>0</v>
      </c>
      <c r="F204" s="17" t="str">
        <f>'D2'!G6</f>
        <v/>
      </c>
      <c r="G204" s="17" t="str">
        <f>'D2'!H6</f>
        <v/>
      </c>
      <c r="H204" s="17" t="str">
        <f>'D2'!I6</f>
        <v>　</v>
      </c>
      <c r="I204" s="17">
        <f>'D2'!L6</f>
        <v>0</v>
      </c>
      <c r="J204" s="17" t="str">
        <f>'D2'!J6</f>
        <v>　</v>
      </c>
      <c r="K204" s="17">
        <f>'D2'!K6</f>
        <v>0</v>
      </c>
      <c r="L204" s="17">
        <f>'D2'!M6</f>
        <v>0</v>
      </c>
      <c r="M204" s="17">
        <f>'D2'!N6</f>
        <v>0</v>
      </c>
      <c r="N204" s="17" t="str">
        <f>'D2'!O6</f>
        <v/>
      </c>
      <c r="O204" s="17" t="str">
        <f>'D2'!P6</f>
        <v/>
      </c>
      <c r="P204" s="17" t="str">
        <f>'D2'!Q6</f>
        <v/>
      </c>
      <c r="Q204" s="17">
        <f ca="1">'D2'!C6</f>
        <v>0</v>
      </c>
      <c r="R204" s="17">
        <f>'D2'!T6</f>
        <v>0</v>
      </c>
      <c r="S204" s="221" t="str">
        <f>IF('D2'!Y6="","",'D2'!Y6)</f>
        <v/>
      </c>
      <c r="T204" s="17">
        <f>'D2'!AF6</f>
        <v>0</v>
      </c>
      <c r="U204" s="17">
        <f>'D2'!AF7</f>
        <v>0</v>
      </c>
      <c r="V204" s="220" t="str">
        <f>IFERROR(DATE('D2'!AH6,'D2'!AI206,'D2'!AJ6),"")</f>
        <v/>
      </c>
      <c r="W204" s="220" t="str">
        <f>IFERROR(DATE('D2'!AH7,'D2'!AI7,'D2'!AJ7),"")</f>
        <v/>
      </c>
    </row>
    <row r="206" spans="2:23" x14ac:dyDescent="0.2">
      <c r="B206" s="17">
        <f ca="1">IF(Q206="","",RANK(Q206,$Q$2:$Q$401))</f>
        <v>1</v>
      </c>
      <c r="C206" s="17">
        <f ca="1">IF(B206="","",設定!$J$8)</f>
        <v>0</v>
      </c>
      <c r="D206" s="46">
        <f>'D2'!E8</f>
        <v>0</v>
      </c>
      <c r="E206" s="46">
        <f>'D2'!F8</f>
        <v>0</v>
      </c>
      <c r="F206" s="17" t="str">
        <f>'D2'!G8</f>
        <v/>
      </c>
      <c r="G206" s="17" t="str">
        <f>'D2'!H8</f>
        <v/>
      </c>
      <c r="H206" s="17" t="str">
        <f>'D2'!I8</f>
        <v>　</v>
      </c>
      <c r="I206" s="17">
        <f>'D2'!L8</f>
        <v>0</v>
      </c>
      <c r="J206" s="17" t="str">
        <f>'D2'!J8</f>
        <v>　</v>
      </c>
      <c r="K206" s="17">
        <f>'D2'!K8</f>
        <v>0</v>
      </c>
      <c r="L206" s="17">
        <f>'D2'!M8</f>
        <v>0</v>
      </c>
      <c r="M206" s="17">
        <f>'D2'!N8</f>
        <v>0</v>
      </c>
      <c r="N206" s="17" t="str">
        <f>'D2'!O8</f>
        <v/>
      </c>
      <c r="O206" s="17" t="str">
        <f>'D2'!P8</f>
        <v/>
      </c>
      <c r="P206" s="17" t="str">
        <f>'D2'!Q8</f>
        <v/>
      </c>
      <c r="Q206" s="17">
        <f ca="1">'D2'!C8</f>
        <v>0</v>
      </c>
      <c r="R206" s="17">
        <f>'D2'!T8</f>
        <v>0</v>
      </c>
      <c r="S206" s="221" t="str">
        <f>IF('D2'!Y8="","",'D2'!Y8)</f>
        <v/>
      </c>
      <c r="T206" s="17">
        <f>'D2'!AF8</f>
        <v>0</v>
      </c>
      <c r="U206" s="17">
        <f>'D2'!AF9</f>
        <v>0</v>
      </c>
      <c r="V206" s="220" t="str">
        <f>IFERROR(DATE('D2'!AH8,'D2'!AI208,'D2'!AJ8),"")</f>
        <v/>
      </c>
      <c r="W206" s="220" t="str">
        <f>IFERROR(DATE('D2'!AH9,'D2'!AI9,'D2'!AJ9),"")</f>
        <v/>
      </c>
    </row>
    <row r="208" spans="2:23" x14ac:dyDescent="0.2">
      <c r="B208" s="17">
        <f ca="1">IF(Q208="","",RANK(Q208,$Q$2:$Q$401))</f>
        <v>1</v>
      </c>
      <c r="C208" s="17">
        <f ca="1">IF(B208="","",設定!$J$8)</f>
        <v>0</v>
      </c>
      <c r="D208" s="46">
        <f>'D2'!E10</f>
        <v>0</v>
      </c>
      <c r="E208" s="46">
        <f>'D2'!F10</f>
        <v>0</v>
      </c>
      <c r="F208" s="17" t="str">
        <f>'D2'!G10</f>
        <v/>
      </c>
      <c r="G208" s="17" t="str">
        <f>'D2'!H10</f>
        <v/>
      </c>
      <c r="H208" s="17" t="str">
        <f>'D2'!I10</f>
        <v>　</v>
      </c>
      <c r="I208" s="17">
        <f>'D2'!L10</f>
        <v>0</v>
      </c>
      <c r="J208" s="17" t="str">
        <f>'D2'!J10</f>
        <v>　</v>
      </c>
      <c r="K208" s="17">
        <f>'D2'!K10</f>
        <v>0</v>
      </c>
      <c r="L208" s="17">
        <f>'D2'!M10</f>
        <v>0</v>
      </c>
      <c r="M208" s="17">
        <f>'D2'!N10</f>
        <v>0</v>
      </c>
      <c r="N208" s="17" t="str">
        <f>'D2'!O10</f>
        <v/>
      </c>
      <c r="O208" s="17" t="str">
        <f>'D2'!P10</f>
        <v/>
      </c>
      <c r="P208" s="17" t="str">
        <f>'D2'!Q10</f>
        <v/>
      </c>
      <c r="Q208" s="17">
        <f ca="1">'D2'!C10</f>
        <v>0</v>
      </c>
      <c r="R208" s="17">
        <f>'D2'!T10</f>
        <v>0</v>
      </c>
      <c r="S208" s="221" t="str">
        <f>IF('D2'!Y10="","",'D2'!Y10)</f>
        <v/>
      </c>
      <c r="T208" s="17">
        <f>'D2'!AF10</f>
        <v>0</v>
      </c>
      <c r="U208" s="17">
        <f>'D2'!AF11</f>
        <v>0</v>
      </c>
      <c r="V208" s="220" t="str">
        <f>IFERROR(DATE('D2'!AH10,'D2'!AI210,'D2'!AJ10),"")</f>
        <v/>
      </c>
      <c r="W208" s="220" t="str">
        <f>IFERROR(DATE('D2'!AH11,'D2'!AI11,'D2'!AJ11),"")</f>
        <v/>
      </c>
    </row>
    <row r="210" spans="2:23" x14ac:dyDescent="0.2">
      <c r="B210" s="17">
        <f ca="1">IF(Q210="","",RANK(Q210,$Q$2:$Q$401))</f>
        <v>1</v>
      </c>
      <c r="C210" s="17">
        <f ca="1">IF(B210="","",設定!$J$8)</f>
        <v>0</v>
      </c>
      <c r="D210" s="46">
        <f>'D2'!E12</f>
        <v>0</v>
      </c>
      <c r="E210" s="46">
        <f>'D2'!F12</f>
        <v>0</v>
      </c>
      <c r="F210" s="17" t="str">
        <f>'D2'!G12</f>
        <v/>
      </c>
      <c r="G210" s="17" t="str">
        <f>'D2'!H12</f>
        <v/>
      </c>
      <c r="H210" s="17" t="str">
        <f>'D2'!I12</f>
        <v>　</v>
      </c>
      <c r="I210" s="17">
        <f>'D2'!L12</f>
        <v>0</v>
      </c>
      <c r="J210" s="17" t="str">
        <f>'D2'!J12</f>
        <v>　</v>
      </c>
      <c r="K210" s="17">
        <f>'D2'!K12</f>
        <v>0</v>
      </c>
      <c r="L210" s="17">
        <f>'D2'!M12</f>
        <v>0</v>
      </c>
      <c r="M210" s="17">
        <f>'D2'!N12</f>
        <v>0</v>
      </c>
      <c r="N210" s="17" t="str">
        <f>'D2'!O12</f>
        <v/>
      </c>
      <c r="O210" s="17" t="str">
        <f>'D2'!P12</f>
        <v/>
      </c>
      <c r="P210" s="17" t="str">
        <f>'D2'!Q12</f>
        <v/>
      </c>
      <c r="Q210" s="17">
        <f ca="1">'D2'!C12</f>
        <v>0</v>
      </c>
      <c r="R210" s="17">
        <f>'D2'!T12</f>
        <v>0</v>
      </c>
      <c r="S210" s="221" t="str">
        <f>IF('D2'!Y12="","",'D2'!Y12)</f>
        <v/>
      </c>
      <c r="T210" s="17">
        <f>'D2'!AF12</f>
        <v>0</v>
      </c>
      <c r="U210" s="17">
        <f>'D2'!AF13</f>
        <v>0</v>
      </c>
      <c r="V210" s="220" t="str">
        <f>IFERROR(DATE('D2'!AH12,'D2'!AI212,'D2'!AJ12),"")</f>
        <v/>
      </c>
      <c r="W210" s="220" t="str">
        <f>IFERROR(DATE('D2'!AH13,'D2'!AI13,'D2'!AJ13),"")</f>
        <v/>
      </c>
    </row>
    <row r="212" spans="2:23" x14ac:dyDescent="0.2">
      <c r="B212" s="17">
        <f ca="1">IF(Q212="","",RANK(Q212,$Q$2:$Q$401))</f>
        <v>1</v>
      </c>
      <c r="C212" s="17">
        <f ca="1">IF(B212="","",設定!$J$8)</f>
        <v>0</v>
      </c>
      <c r="D212" s="46">
        <f>'D2'!E14</f>
        <v>0</v>
      </c>
      <c r="E212" s="46">
        <f>'D2'!F14</f>
        <v>0</v>
      </c>
      <c r="F212" s="17" t="str">
        <f>'D2'!G14</f>
        <v/>
      </c>
      <c r="G212" s="17" t="str">
        <f>'D2'!H14</f>
        <v/>
      </c>
      <c r="H212" s="17" t="str">
        <f>'D2'!I14</f>
        <v>　</v>
      </c>
      <c r="I212" s="17">
        <f>'D2'!L14</f>
        <v>0</v>
      </c>
      <c r="J212" s="17" t="str">
        <f>'D2'!J14</f>
        <v>　</v>
      </c>
      <c r="K212" s="17">
        <f>'D2'!K14</f>
        <v>0</v>
      </c>
      <c r="L212" s="17">
        <f>'D2'!M14</f>
        <v>0</v>
      </c>
      <c r="M212" s="17">
        <f>'D2'!N14</f>
        <v>0</v>
      </c>
      <c r="N212" s="17" t="str">
        <f>'D2'!O14</f>
        <v/>
      </c>
      <c r="O212" s="17" t="str">
        <f>'D2'!P14</f>
        <v/>
      </c>
      <c r="P212" s="17" t="str">
        <f>'D2'!Q14</f>
        <v/>
      </c>
      <c r="Q212" s="17">
        <f ca="1">'D2'!C14</f>
        <v>0</v>
      </c>
      <c r="R212" s="17">
        <f>'D2'!T14</f>
        <v>0</v>
      </c>
      <c r="S212" s="221" t="str">
        <f>IF('D2'!Y14="","",'D2'!Y14)</f>
        <v/>
      </c>
      <c r="T212" s="17">
        <f>'D2'!AF14</f>
        <v>0</v>
      </c>
      <c r="U212" s="17">
        <f>'D2'!AF15</f>
        <v>0</v>
      </c>
      <c r="V212" s="220" t="str">
        <f>IFERROR(DATE('D2'!AH14,'D2'!AI214,'D2'!AJ14),"")</f>
        <v/>
      </c>
      <c r="W212" s="220" t="str">
        <f>IFERROR(DATE('D2'!AH15,'D2'!AI15,'D2'!AJ15),"")</f>
        <v/>
      </c>
    </row>
    <row r="214" spans="2:23" x14ac:dyDescent="0.2">
      <c r="B214" s="17">
        <f ca="1">IF(Q214="","",RANK(Q214,$Q$2:$Q$401))</f>
        <v>1</v>
      </c>
      <c r="C214" s="17">
        <f ca="1">IF(B214="","",設定!$J$8)</f>
        <v>0</v>
      </c>
      <c r="D214" s="46">
        <f>'D2'!E16</f>
        <v>0</v>
      </c>
      <c r="E214" s="46">
        <f>'D2'!F16</f>
        <v>0</v>
      </c>
      <c r="F214" s="17" t="str">
        <f>'D2'!G16</f>
        <v/>
      </c>
      <c r="G214" s="17" t="str">
        <f>'D2'!H16</f>
        <v/>
      </c>
      <c r="H214" s="17" t="str">
        <f>'D2'!I16</f>
        <v>　</v>
      </c>
      <c r="I214" s="17">
        <f>'D2'!L16</f>
        <v>0</v>
      </c>
      <c r="J214" s="17" t="str">
        <f>'D2'!J16</f>
        <v>　</v>
      </c>
      <c r="K214" s="17">
        <f>'D2'!K16</f>
        <v>0</v>
      </c>
      <c r="L214" s="17">
        <f>'D2'!M16</f>
        <v>0</v>
      </c>
      <c r="M214" s="17">
        <f>'D2'!N16</f>
        <v>0</v>
      </c>
      <c r="N214" s="17" t="str">
        <f>'D2'!O16</f>
        <v/>
      </c>
      <c r="O214" s="17" t="str">
        <f>'D2'!P16</f>
        <v/>
      </c>
      <c r="P214" s="17" t="str">
        <f>'D2'!Q16</f>
        <v/>
      </c>
      <c r="Q214" s="17">
        <f ca="1">'D2'!C16</f>
        <v>0</v>
      </c>
      <c r="R214" s="17">
        <f>'D2'!T16</f>
        <v>0</v>
      </c>
      <c r="S214" s="221" t="str">
        <f>IF('D2'!Y16="","",'D2'!Y16)</f>
        <v/>
      </c>
      <c r="T214" s="17">
        <f>'D2'!AF16</f>
        <v>0</v>
      </c>
      <c r="U214" s="17">
        <f>'D2'!AF17</f>
        <v>0</v>
      </c>
      <c r="V214" s="220" t="str">
        <f>IFERROR(DATE('D2'!AH16,'D2'!AI216,'D2'!AJ16),"")</f>
        <v/>
      </c>
      <c r="W214" s="220" t="str">
        <f>IFERROR(DATE('D2'!AH17,'D2'!AI17,'D2'!AJ17),"")</f>
        <v/>
      </c>
    </row>
    <row r="216" spans="2:23" x14ac:dyDescent="0.2">
      <c r="B216" s="17">
        <f ca="1">IF(Q216="","",RANK(Q216,$Q$2:$Q$401))</f>
        <v>1</v>
      </c>
      <c r="C216" s="17">
        <f ca="1">IF(B216="","",設定!$J$8)</f>
        <v>0</v>
      </c>
      <c r="D216" s="46">
        <f>'D2'!E18</f>
        <v>0</v>
      </c>
      <c r="E216" s="46">
        <f>'D2'!F18</f>
        <v>0</v>
      </c>
      <c r="F216" s="17" t="str">
        <f>'D2'!G18</f>
        <v/>
      </c>
      <c r="G216" s="17" t="str">
        <f>'D2'!H18</f>
        <v/>
      </c>
      <c r="H216" s="17" t="str">
        <f>'D2'!I18</f>
        <v>　</v>
      </c>
      <c r="I216" s="17">
        <f>'D2'!L18</f>
        <v>0</v>
      </c>
      <c r="J216" s="17" t="str">
        <f>'D2'!J18</f>
        <v>　</v>
      </c>
      <c r="K216" s="17">
        <f>'D2'!K18</f>
        <v>0</v>
      </c>
      <c r="L216" s="17">
        <f>'D2'!M18</f>
        <v>0</v>
      </c>
      <c r="M216" s="17">
        <f>'D2'!N18</f>
        <v>0</v>
      </c>
      <c r="N216" s="17" t="str">
        <f>'D2'!O18</f>
        <v/>
      </c>
      <c r="O216" s="17" t="str">
        <f>'D2'!P18</f>
        <v/>
      </c>
      <c r="P216" s="17" t="str">
        <f>'D2'!Q18</f>
        <v/>
      </c>
      <c r="Q216" s="17">
        <f ca="1">'D2'!C18</f>
        <v>0</v>
      </c>
      <c r="R216" s="17">
        <f>'D2'!T18</f>
        <v>0</v>
      </c>
      <c r="S216" s="221" t="str">
        <f>IF('D2'!Y18="","",'D2'!Y18)</f>
        <v/>
      </c>
      <c r="T216" s="17">
        <f>'D2'!AF18</f>
        <v>0</v>
      </c>
      <c r="U216" s="17">
        <f>'D2'!AF19</f>
        <v>0</v>
      </c>
      <c r="V216" s="220" t="str">
        <f>IFERROR(DATE('D2'!AH18,'D2'!AI218,'D2'!AJ18),"")</f>
        <v/>
      </c>
      <c r="W216" s="220" t="str">
        <f>IFERROR(DATE('D2'!AH19,'D2'!AI19,'D2'!AJ19),"")</f>
        <v/>
      </c>
    </row>
    <row r="218" spans="2:23" x14ac:dyDescent="0.2">
      <c r="B218" s="17">
        <f ca="1">IF(Q218="","",RANK(Q218,$Q$2:$Q$401))</f>
        <v>1</v>
      </c>
      <c r="C218" s="17">
        <f ca="1">IF(B218="","",設定!$J$8)</f>
        <v>0</v>
      </c>
      <c r="D218" s="46">
        <f>'D2'!E20</f>
        <v>0</v>
      </c>
      <c r="E218" s="46">
        <f>'D2'!F20</f>
        <v>0</v>
      </c>
      <c r="F218" s="17" t="str">
        <f>'D2'!G20</f>
        <v/>
      </c>
      <c r="G218" s="17" t="str">
        <f>'D2'!H20</f>
        <v/>
      </c>
      <c r="H218" s="17" t="str">
        <f>'D2'!I20</f>
        <v>　</v>
      </c>
      <c r="I218" s="17">
        <f>'D2'!L20</f>
        <v>0</v>
      </c>
      <c r="J218" s="17" t="str">
        <f>'D2'!J20</f>
        <v>　</v>
      </c>
      <c r="K218" s="17">
        <f>'D2'!K20</f>
        <v>0</v>
      </c>
      <c r="L218" s="17">
        <f>'D2'!M20</f>
        <v>0</v>
      </c>
      <c r="M218" s="17">
        <f>'D2'!N20</f>
        <v>0</v>
      </c>
      <c r="N218" s="17" t="str">
        <f>'D2'!O20</f>
        <v/>
      </c>
      <c r="O218" s="17" t="str">
        <f>'D2'!P20</f>
        <v/>
      </c>
      <c r="P218" s="17" t="str">
        <f>'D2'!Q20</f>
        <v/>
      </c>
      <c r="Q218" s="17">
        <f ca="1">'D2'!C20</f>
        <v>0</v>
      </c>
      <c r="R218" s="17">
        <f>'D2'!T20</f>
        <v>0</v>
      </c>
      <c r="S218" s="221" t="str">
        <f>IF('D2'!Y20="","",'D2'!Y20)</f>
        <v/>
      </c>
      <c r="T218" s="17">
        <f>'D2'!AF20</f>
        <v>0</v>
      </c>
      <c r="U218" s="17">
        <f>'D2'!AF21</f>
        <v>0</v>
      </c>
      <c r="V218" s="220" t="str">
        <f>IFERROR(DATE('D2'!AH20,'D2'!AI220,'D2'!AJ20),"")</f>
        <v/>
      </c>
      <c r="W218" s="220" t="str">
        <f>IFERROR(DATE('D2'!AH21,'D2'!AI21,'D2'!AJ21),"")</f>
        <v/>
      </c>
    </row>
    <row r="220" spans="2:23" x14ac:dyDescent="0.2">
      <c r="B220" s="17">
        <f ca="1">IF(Q220="","",RANK(Q220,$Q$2:$Q$401))</f>
        <v>1</v>
      </c>
      <c r="C220" s="17">
        <f ca="1">IF(B220="","",設定!$J$8)</f>
        <v>0</v>
      </c>
      <c r="D220" s="46">
        <f>'D2'!E22</f>
        <v>0</v>
      </c>
      <c r="E220" s="46">
        <f>'D2'!F22</f>
        <v>0</v>
      </c>
      <c r="F220" s="17" t="str">
        <f>'D2'!G22</f>
        <v/>
      </c>
      <c r="G220" s="17" t="str">
        <f>'D2'!H22</f>
        <v/>
      </c>
      <c r="H220" s="17" t="str">
        <f>'D2'!I22</f>
        <v>　</v>
      </c>
      <c r="I220" s="17">
        <f>'D2'!L22</f>
        <v>0</v>
      </c>
      <c r="J220" s="17" t="str">
        <f>'D2'!J22</f>
        <v>　</v>
      </c>
      <c r="K220" s="17">
        <f>'D2'!K22</f>
        <v>0</v>
      </c>
      <c r="L220" s="17">
        <f>'D2'!M22</f>
        <v>0</v>
      </c>
      <c r="M220" s="17">
        <f>'D2'!N22</f>
        <v>0</v>
      </c>
      <c r="N220" s="17" t="str">
        <f>'D2'!O22</f>
        <v/>
      </c>
      <c r="O220" s="17" t="str">
        <f>'D2'!P22</f>
        <v/>
      </c>
      <c r="P220" s="17" t="str">
        <f>'D2'!Q22</f>
        <v/>
      </c>
      <c r="Q220" s="17">
        <f ca="1">'D2'!C22</f>
        <v>0</v>
      </c>
      <c r="R220" s="17">
        <f>'D2'!T22</f>
        <v>0</v>
      </c>
      <c r="S220" s="221" t="str">
        <f>IF('D2'!Y22="","",'D2'!Y22)</f>
        <v/>
      </c>
      <c r="T220" s="17">
        <f>'D2'!AF22</f>
        <v>0</v>
      </c>
      <c r="U220" s="17">
        <f>'D2'!AF23</f>
        <v>0</v>
      </c>
      <c r="V220" s="220" t="str">
        <f>IFERROR(DATE('D2'!AH22,'D2'!AI222,'D2'!AJ22),"")</f>
        <v/>
      </c>
      <c r="W220" s="220" t="str">
        <f>IFERROR(DATE('D2'!AH23,'D2'!AI23,'D2'!AJ23),"")</f>
        <v/>
      </c>
    </row>
    <row r="222" spans="2:23" x14ac:dyDescent="0.2">
      <c r="B222" s="17">
        <f ca="1">IF(Q222="","",RANK(Q222,$Q$2:$Q$401))</f>
        <v>1</v>
      </c>
      <c r="C222" s="17">
        <f ca="1">IF(B222="","",設定!$J$8)</f>
        <v>0</v>
      </c>
      <c r="D222" s="46">
        <f>'D2'!E24</f>
        <v>0</v>
      </c>
      <c r="E222" s="46">
        <f>'D2'!F24</f>
        <v>0</v>
      </c>
      <c r="F222" s="17" t="str">
        <f>'D2'!G24</f>
        <v/>
      </c>
      <c r="G222" s="17" t="str">
        <f>'D2'!H24</f>
        <v/>
      </c>
      <c r="H222" s="17" t="str">
        <f>'D2'!I24</f>
        <v>　</v>
      </c>
      <c r="I222" s="17">
        <f>'D2'!L24</f>
        <v>0</v>
      </c>
      <c r="J222" s="17" t="str">
        <f>'D2'!J24</f>
        <v>　</v>
      </c>
      <c r="K222" s="17">
        <f>'D2'!K24</f>
        <v>0</v>
      </c>
      <c r="L222" s="17">
        <f>'D2'!M24</f>
        <v>0</v>
      </c>
      <c r="M222" s="17">
        <f>'D2'!N24</f>
        <v>0</v>
      </c>
      <c r="N222" s="17" t="str">
        <f>'D2'!O24</f>
        <v/>
      </c>
      <c r="O222" s="17" t="str">
        <f>'D2'!P24</f>
        <v/>
      </c>
      <c r="P222" s="17" t="str">
        <f>'D2'!Q24</f>
        <v/>
      </c>
      <c r="Q222" s="17">
        <f ca="1">'D2'!C24</f>
        <v>0</v>
      </c>
      <c r="R222" s="17">
        <f>'D2'!T24</f>
        <v>0</v>
      </c>
      <c r="S222" s="221" t="str">
        <f>IF('D2'!Y24="","",'D2'!Y24)</f>
        <v/>
      </c>
      <c r="T222" s="17">
        <f>'D2'!AF24</f>
        <v>0</v>
      </c>
      <c r="U222" s="17">
        <f>'D2'!AF25</f>
        <v>0</v>
      </c>
      <c r="V222" s="220" t="str">
        <f>IFERROR(DATE('D2'!AH24,'D2'!AI224,'D2'!AJ24),"")</f>
        <v/>
      </c>
      <c r="W222" s="220" t="str">
        <f>IFERROR(DATE('D2'!AH25,'D2'!AI25,'D2'!AJ25),"")</f>
        <v/>
      </c>
    </row>
    <row r="224" spans="2:23" x14ac:dyDescent="0.2">
      <c r="B224" s="17">
        <f ca="1">IF(Q224="","",RANK(Q224,$Q$2:$Q$401))</f>
        <v>1</v>
      </c>
      <c r="C224" s="17">
        <f ca="1">IF(B224="","",設定!$J$8)</f>
        <v>0</v>
      </c>
      <c r="D224" s="46">
        <f>'D2'!E26</f>
        <v>0</v>
      </c>
      <c r="E224" s="46">
        <f>'D2'!F26</f>
        <v>0</v>
      </c>
      <c r="F224" s="17" t="str">
        <f>'D2'!G26</f>
        <v/>
      </c>
      <c r="G224" s="17" t="str">
        <f>'D2'!H26</f>
        <v/>
      </c>
      <c r="H224" s="17" t="str">
        <f>'D2'!I26</f>
        <v>　</v>
      </c>
      <c r="I224" s="17">
        <f>'D2'!L26</f>
        <v>0</v>
      </c>
      <c r="J224" s="17" t="str">
        <f>'D2'!J26</f>
        <v>　</v>
      </c>
      <c r="K224" s="17">
        <f>'D2'!K26</f>
        <v>0</v>
      </c>
      <c r="L224" s="17">
        <f>'D2'!M26</f>
        <v>0</v>
      </c>
      <c r="M224" s="17">
        <f>'D2'!N26</f>
        <v>0</v>
      </c>
      <c r="N224" s="17" t="str">
        <f>'D2'!O26</f>
        <v/>
      </c>
      <c r="O224" s="17" t="str">
        <f>'D2'!P26</f>
        <v/>
      </c>
      <c r="P224" s="17" t="str">
        <f>'D2'!Q26</f>
        <v/>
      </c>
      <c r="Q224" s="17">
        <f ca="1">'D2'!C26</f>
        <v>0</v>
      </c>
      <c r="R224" s="17">
        <f>'D2'!T26</f>
        <v>0</v>
      </c>
      <c r="S224" s="221" t="str">
        <f>IF('D2'!Y26="","",'D2'!Y26)</f>
        <v/>
      </c>
      <c r="T224" s="17">
        <f>'D2'!AF26</f>
        <v>0</v>
      </c>
      <c r="U224" s="17">
        <f>'D2'!AF27</f>
        <v>0</v>
      </c>
      <c r="V224" s="220" t="str">
        <f>IFERROR(DATE('D2'!AH26,'D2'!AI226,'D2'!AJ26),"")</f>
        <v/>
      </c>
      <c r="W224" s="220" t="str">
        <f>IFERROR(DATE('D2'!AH27,'D2'!AI27,'D2'!AJ27),"")</f>
        <v/>
      </c>
    </row>
    <row r="226" spans="2:23" x14ac:dyDescent="0.2">
      <c r="B226" s="17">
        <f ca="1">IF(Q226="","",RANK(Q226,$Q$2:$Q$401))</f>
        <v>1</v>
      </c>
      <c r="C226" s="17">
        <f ca="1">IF(B226="","",設定!$J$8)</f>
        <v>0</v>
      </c>
      <c r="D226" s="46">
        <f>'D2'!E28</f>
        <v>0</v>
      </c>
      <c r="E226" s="46">
        <f>'D2'!F28</f>
        <v>0</v>
      </c>
      <c r="F226" s="17" t="str">
        <f>'D2'!G28</f>
        <v/>
      </c>
      <c r="G226" s="17" t="str">
        <f>'D2'!H28</f>
        <v/>
      </c>
      <c r="H226" s="17" t="str">
        <f>'D2'!I28</f>
        <v>　</v>
      </c>
      <c r="I226" s="17">
        <f>'D2'!L28</f>
        <v>0</v>
      </c>
      <c r="J226" s="17" t="str">
        <f>'D2'!J28</f>
        <v>　</v>
      </c>
      <c r="K226" s="17">
        <f>'D2'!K28</f>
        <v>0</v>
      </c>
      <c r="L226" s="17">
        <f>'D2'!M28</f>
        <v>0</v>
      </c>
      <c r="M226" s="17">
        <f>'D2'!N28</f>
        <v>0</v>
      </c>
      <c r="N226" s="17" t="str">
        <f>'D2'!O28</f>
        <v/>
      </c>
      <c r="O226" s="17" t="str">
        <f>'D2'!P28</f>
        <v/>
      </c>
      <c r="P226" s="17" t="str">
        <f>'D2'!Q28</f>
        <v/>
      </c>
      <c r="Q226" s="17">
        <f ca="1">'D2'!C28</f>
        <v>0</v>
      </c>
      <c r="R226" s="17">
        <f>'D2'!T28</f>
        <v>0</v>
      </c>
      <c r="S226" s="221" t="str">
        <f>IF('D2'!Y28="","",'D2'!Y28)</f>
        <v/>
      </c>
      <c r="T226" s="17">
        <f>'D2'!AF28</f>
        <v>0</v>
      </c>
      <c r="U226" s="17">
        <f>'D2'!AF29</f>
        <v>0</v>
      </c>
      <c r="V226" s="220" t="str">
        <f>IFERROR(DATE('D2'!AH28,'D2'!AI228,'D2'!AJ28),"")</f>
        <v/>
      </c>
      <c r="W226" s="220" t="str">
        <f>IFERROR(DATE('D2'!AH29,'D2'!AI29,'D2'!AJ29),"")</f>
        <v/>
      </c>
    </row>
    <row r="228" spans="2:23" x14ac:dyDescent="0.2">
      <c r="B228" s="17">
        <f ca="1">IF(Q228="","",RANK(Q228,$Q$2:$Q$401))</f>
        <v>1</v>
      </c>
      <c r="C228" s="17">
        <f ca="1">IF(B228="","",設定!$J$8)</f>
        <v>0</v>
      </c>
      <c r="D228" s="46">
        <f>'D2'!E30</f>
        <v>0</v>
      </c>
      <c r="E228" s="46">
        <f>'D2'!F30</f>
        <v>0</v>
      </c>
      <c r="F228" s="17" t="str">
        <f>'D2'!G30</f>
        <v/>
      </c>
      <c r="G228" s="17" t="str">
        <f>'D2'!H30</f>
        <v/>
      </c>
      <c r="H228" s="17" t="str">
        <f>'D2'!I30</f>
        <v>　</v>
      </c>
      <c r="I228" s="17">
        <f>'D2'!L30</f>
        <v>0</v>
      </c>
      <c r="J228" s="17" t="str">
        <f>'D2'!J30</f>
        <v>　</v>
      </c>
      <c r="K228" s="17">
        <f>'D2'!K30</f>
        <v>0</v>
      </c>
      <c r="L228" s="17">
        <f>'D2'!M30</f>
        <v>0</v>
      </c>
      <c r="M228" s="17">
        <f>'D2'!N30</f>
        <v>0</v>
      </c>
      <c r="N228" s="17" t="str">
        <f>'D2'!O30</f>
        <v/>
      </c>
      <c r="O228" s="17" t="str">
        <f>'D2'!P30</f>
        <v/>
      </c>
      <c r="P228" s="17" t="str">
        <f>'D2'!Q30</f>
        <v/>
      </c>
      <c r="Q228" s="17">
        <f ca="1">'D2'!C30</f>
        <v>0</v>
      </c>
      <c r="R228" s="17">
        <f>'D2'!T30</f>
        <v>0</v>
      </c>
      <c r="S228" s="221" t="str">
        <f>IF('D2'!Y30="","",'D2'!Y30)</f>
        <v/>
      </c>
      <c r="T228" s="17">
        <f>'D2'!AF30</f>
        <v>0</v>
      </c>
      <c r="U228" s="17">
        <f>'D2'!AF31</f>
        <v>0</v>
      </c>
      <c r="V228" s="220" t="str">
        <f>IFERROR(DATE('D2'!AH30,'D2'!AI230,'D2'!AJ30),"")</f>
        <v/>
      </c>
      <c r="W228" s="220" t="str">
        <f>IFERROR(DATE('D2'!AH31,'D2'!AI31,'D2'!AJ31),"")</f>
        <v/>
      </c>
    </row>
    <row r="230" spans="2:23" x14ac:dyDescent="0.2">
      <c r="B230" s="17">
        <f ca="1">IF(Q230="","",RANK(Q230,$Q$2:$Q$401))</f>
        <v>1</v>
      </c>
      <c r="C230" s="17">
        <f ca="1">IF(B230="","",設定!$J$8)</f>
        <v>0</v>
      </c>
      <c r="D230" s="46">
        <f>'D2'!E32</f>
        <v>0</v>
      </c>
      <c r="E230" s="46">
        <f>'D2'!F32</f>
        <v>0</v>
      </c>
      <c r="F230" s="17" t="str">
        <f>'D2'!G32</f>
        <v/>
      </c>
      <c r="G230" s="17" t="str">
        <f>'D2'!H32</f>
        <v/>
      </c>
      <c r="H230" s="17" t="str">
        <f>'D2'!I32</f>
        <v>　</v>
      </c>
      <c r="I230" s="17">
        <f>'D2'!L32</f>
        <v>0</v>
      </c>
      <c r="J230" s="17" t="str">
        <f>'D2'!J32</f>
        <v>　</v>
      </c>
      <c r="K230" s="17">
        <f>'D2'!K32</f>
        <v>0</v>
      </c>
      <c r="L230" s="17">
        <f>'D2'!M32</f>
        <v>0</v>
      </c>
      <c r="M230" s="17">
        <f>'D2'!N32</f>
        <v>0</v>
      </c>
      <c r="N230" s="17" t="str">
        <f>'D2'!O32</f>
        <v/>
      </c>
      <c r="O230" s="17" t="str">
        <f>'D2'!P32</f>
        <v/>
      </c>
      <c r="P230" s="17" t="str">
        <f>'D2'!Q32</f>
        <v/>
      </c>
      <c r="Q230" s="17">
        <f ca="1">'D2'!C32</f>
        <v>0</v>
      </c>
      <c r="R230" s="17">
        <f>'D2'!T32</f>
        <v>0</v>
      </c>
      <c r="S230" s="221" t="str">
        <f>IF('D2'!Y32="","",'D2'!Y32)</f>
        <v/>
      </c>
      <c r="T230" s="17">
        <f>'D2'!AF32</f>
        <v>0</v>
      </c>
      <c r="U230" s="17">
        <f>'D2'!AF33</f>
        <v>0</v>
      </c>
      <c r="V230" s="220" t="str">
        <f>IFERROR(DATE('D2'!AH32,'D2'!AI232,'D2'!AJ32),"")</f>
        <v/>
      </c>
      <c r="W230" s="220" t="str">
        <f>IFERROR(DATE('D2'!AH33,'D2'!AI33,'D2'!AJ33),"")</f>
        <v/>
      </c>
    </row>
    <row r="232" spans="2:23" x14ac:dyDescent="0.2">
      <c r="B232" s="17">
        <f ca="1">IF(Q232="","",RANK(Q232,$Q$2:$Q$401))</f>
        <v>1</v>
      </c>
      <c r="C232" s="17">
        <f ca="1">IF(B232="","",設定!$J$8)</f>
        <v>0</v>
      </c>
      <c r="D232" s="46">
        <f>'D2'!E34</f>
        <v>0</v>
      </c>
      <c r="E232" s="46">
        <f>'D2'!F34</f>
        <v>0</v>
      </c>
      <c r="F232" s="17" t="str">
        <f>'D2'!G34</f>
        <v/>
      </c>
      <c r="G232" s="17" t="str">
        <f>'D2'!H34</f>
        <v/>
      </c>
      <c r="H232" s="17" t="str">
        <f>'D2'!I34</f>
        <v>　</v>
      </c>
      <c r="I232" s="17">
        <f>'D2'!L34</f>
        <v>0</v>
      </c>
      <c r="J232" s="17" t="str">
        <f>'D2'!J34</f>
        <v>　</v>
      </c>
      <c r="K232" s="17">
        <f>'D2'!K34</f>
        <v>0</v>
      </c>
      <c r="L232" s="17">
        <f>'D2'!M34</f>
        <v>0</v>
      </c>
      <c r="M232" s="17">
        <f>'D2'!N34</f>
        <v>0</v>
      </c>
      <c r="N232" s="17" t="str">
        <f>'D2'!O34</f>
        <v/>
      </c>
      <c r="O232" s="17" t="str">
        <f>'D2'!P34</f>
        <v/>
      </c>
      <c r="P232" s="17" t="str">
        <f>'D2'!Q34</f>
        <v/>
      </c>
      <c r="Q232" s="17">
        <f ca="1">'D2'!C34</f>
        <v>0</v>
      </c>
      <c r="R232" s="17">
        <f>'D2'!T34</f>
        <v>0</v>
      </c>
      <c r="S232" s="221" t="str">
        <f>IF('D2'!Y34="","",'D2'!Y34)</f>
        <v/>
      </c>
      <c r="T232" s="17">
        <f>'D2'!AF34</f>
        <v>0</v>
      </c>
      <c r="U232" s="17">
        <f>'D2'!AF35</f>
        <v>0</v>
      </c>
      <c r="V232" s="220" t="str">
        <f>IFERROR(DATE('D2'!AH34,'D2'!AI234,'D2'!AJ34),"")</f>
        <v/>
      </c>
      <c r="W232" s="220" t="str">
        <f>IFERROR(DATE('D2'!AH35,'D2'!AI35,'D2'!AJ35),"")</f>
        <v/>
      </c>
    </row>
    <row r="234" spans="2:23" x14ac:dyDescent="0.2">
      <c r="B234" s="17">
        <f ca="1">IF(Q234="","",RANK(Q234,$Q$2:$Q$401))</f>
        <v>1</v>
      </c>
      <c r="C234" s="17">
        <f ca="1">IF(B234="","",設定!$J$8)</f>
        <v>0</v>
      </c>
      <c r="D234" s="46">
        <f>'D2'!E36</f>
        <v>0</v>
      </c>
      <c r="E234" s="46">
        <f>'D2'!F36</f>
        <v>0</v>
      </c>
      <c r="F234" s="17" t="str">
        <f>'D2'!G36</f>
        <v/>
      </c>
      <c r="G234" s="17" t="str">
        <f>'D2'!H36</f>
        <v/>
      </c>
      <c r="H234" s="17" t="str">
        <f>'D2'!I36</f>
        <v>　</v>
      </c>
      <c r="I234" s="17">
        <f>'D2'!L36</f>
        <v>0</v>
      </c>
      <c r="J234" s="17" t="str">
        <f>'D2'!J36</f>
        <v>　</v>
      </c>
      <c r="K234" s="17">
        <f>'D2'!K36</f>
        <v>0</v>
      </c>
      <c r="L234" s="17">
        <f>'D2'!M36</f>
        <v>0</v>
      </c>
      <c r="M234" s="17">
        <f>'D2'!N36</f>
        <v>0</v>
      </c>
      <c r="N234" s="17" t="str">
        <f>'D2'!O36</f>
        <v/>
      </c>
      <c r="O234" s="17" t="str">
        <f>'D2'!P36</f>
        <v/>
      </c>
      <c r="P234" s="17" t="str">
        <f>'D2'!Q36</f>
        <v/>
      </c>
      <c r="Q234" s="17">
        <f ca="1">'D2'!C36</f>
        <v>0</v>
      </c>
      <c r="R234" s="17">
        <f>'D2'!T36</f>
        <v>0</v>
      </c>
      <c r="S234" s="221" t="str">
        <f>IF('D2'!Y36="","",'D2'!Y36)</f>
        <v/>
      </c>
      <c r="T234" s="17">
        <f>'D2'!AF36</f>
        <v>0</v>
      </c>
      <c r="U234" s="17">
        <f>'D2'!AF37</f>
        <v>0</v>
      </c>
      <c r="V234" s="220" t="str">
        <f>IFERROR(DATE('D2'!AH36,'D2'!AI236,'D2'!AJ36),"")</f>
        <v/>
      </c>
      <c r="W234" s="220" t="str">
        <f>IFERROR(DATE('D2'!AH37,'D2'!AI37,'D2'!AJ37),"")</f>
        <v/>
      </c>
    </row>
    <row r="236" spans="2:23" x14ac:dyDescent="0.2">
      <c r="B236" s="17">
        <f ca="1">IF(Q236="","",RANK(Q236,$Q$2:$Q$401))</f>
        <v>1</v>
      </c>
      <c r="C236" s="17">
        <f ca="1">IF(B236="","",設定!$J$8)</f>
        <v>0</v>
      </c>
      <c r="D236" s="46">
        <f>'D2'!E38</f>
        <v>0</v>
      </c>
      <c r="E236" s="46">
        <f>'D2'!F38</f>
        <v>0</v>
      </c>
      <c r="F236" s="17" t="str">
        <f>'D2'!G38</f>
        <v/>
      </c>
      <c r="G236" s="17" t="str">
        <f>'D2'!H38</f>
        <v/>
      </c>
      <c r="H236" s="17" t="str">
        <f>'D2'!I38</f>
        <v>　</v>
      </c>
      <c r="I236" s="17">
        <f>'D2'!L38</f>
        <v>0</v>
      </c>
      <c r="J236" s="17" t="str">
        <f>'D2'!J38</f>
        <v>　</v>
      </c>
      <c r="K236" s="17">
        <f>'D2'!K38</f>
        <v>0</v>
      </c>
      <c r="L236" s="17">
        <f>'D2'!M38</f>
        <v>0</v>
      </c>
      <c r="M236" s="17">
        <f>'D2'!N38</f>
        <v>0</v>
      </c>
      <c r="N236" s="17" t="str">
        <f>'D2'!O38</f>
        <v/>
      </c>
      <c r="O236" s="17" t="str">
        <f>'D2'!P38</f>
        <v/>
      </c>
      <c r="P236" s="17" t="str">
        <f>'D2'!Q38</f>
        <v/>
      </c>
      <c r="Q236" s="17">
        <f ca="1">'D2'!C38</f>
        <v>0</v>
      </c>
      <c r="R236" s="17">
        <f>'D2'!T38</f>
        <v>0</v>
      </c>
      <c r="S236" s="221" t="str">
        <f>IF('D2'!Y38="","",'D2'!Y38)</f>
        <v/>
      </c>
      <c r="T236" s="17">
        <f>'D2'!AF38</f>
        <v>0</v>
      </c>
      <c r="U236" s="17">
        <f>'D2'!AF39</f>
        <v>0</v>
      </c>
      <c r="V236" s="220" t="str">
        <f>IFERROR(DATE('D2'!AH38,'D2'!AI238,'D2'!AJ38),"")</f>
        <v/>
      </c>
      <c r="W236" s="220" t="str">
        <f>IFERROR(DATE('D2'!AH39,'D2'!AI39,'D2'!AJ39),"")</f>
        <v/>
      </c>
    </row>
    <row r="238" spans="2:23" x14ac:dyDescent="0.2">
      <c r="B238" s="17">
        <f ca="1">IF(Q238="","",RANK(Q238,$Q$2:$Q$401))</f>
        <v>1</v>
      </c>
      <c r="C238" s="17">
        <f ca="1">IF(B238="","",設定!$J$8)</f>
        <v>0</v>
      </c>
      <c r="D238" s="46">
        <f>'D2'!E40</f>
        <v>0</v>
      </c>
      <c r="E238" s="46">
        <f>'D2'!F40</f>
        <v>0</v>
      </c>
      <c r="F238" s="17" t="str">
        <f>'D2'!G40</f>
        <v/>
      </c>
      <c r="G238" s="17" t="str">
        <f>'D2'!H40</f>
        <v/>
      </c>
      <c r="H238" s="17" t="str">
        <f>'D2'!I40</f>
        <v>　</v>
      </c>
      <c r="I238" s="17">
        <f>'D2'!L40</f>
        <v>0</v>
      </c>
      <c r="J238" s="17" t="str">
        <f>'D2'!J40</f>
        <v>　</v>
      </c>
      <c r="K238" s="17">
        <f>'D2'!K40</f>
        <v>0</v>
      </c>
      <c r="L238" s="17">
        <f>'D2'!M40</f>
        <v>0</v>
      </c>
      <c r="M238" s="17">
        <f>'D2'!N40</f>
        <v>0</v>
      </c>
      <c r="N238" s="17" t="str">
        <f>'D2'!O40</f>
        <v/>
      </c>
      <c r="O238" s="17" t="str">
        <f>'D2'!P40</f>
        <v/>
      </c>
      <c r="P238" s="17" t="str">
        <f>'D2'!Q40</f>
        <v/>
      </c>
      <c r="Q238" s="17">
        <f ca="1">'D2'!C40</f>
        <v>0</v>
      </c>
      <c r="R238" s="17">
        <f>'D2'!T40</f>
        <v>0</v>
      </c>
      <c r="S238" s="221" t="str">
        <f>IF('D2'!Y40="","",'D2'!Y40)</f>
        <v/>
      </c>
      <c r="T238" s="17">
        <f>'D2'!AF40</f>
        <v>0</v>
      </c>
      <c r="U238" s="17">
        <f>'D2'!AF41</f>
        <v>0</v>
      </c>
      <c r="V238" s="220" t="str">
        <f>IFERROR(DATE('D2'!AH40,'D2'!AI240,'D2'!AJ40),"")</f>
        <v/>
      </c>
      <c r="W238" s="220" t="str">
        <f>IFERROR(DATE('D2'!AH41,'D2'!AI41,'D2'!AJ41),"")</f>
        <v/>
      </c>
    </row>
    <row r="240" spans="2:23" x14ac:dyDescent="0.2">
      <c r="B240" s="17">
        <f ca="1">IF(Q240="","",RANK(Q240,$Q$2:$Q$401))</f>
        <v>1</v>
      </c>
      <c r="C240" s="17">
        <f ca="1">IF(B240="","",設定!$J$8)</f>
        <v>0</v>
      </c>
      <c r="D240" s="46">
        <f>'D2'!E42</f>
        <v>0</v>
      </c>
      <c r="E240" s="46">
        <f>'D2'!F42</f>
        <v>0</v>
      </c>
      <c r="F240" s="17" t="str">
        <f>'D2'!G42</f>
        <v/>
      </c>
      <c r="G240" s="17" t="str">
        <f>'D2'!H42</f>
        <v/>
      </c>
      <c r="H240" s="17" t="str">
        <f>'D2'!I42</f>
        <v>　</v>
      </c>
      <c r="I240" s="17">
        <f>'D2'!L42</f>
        <v>0</v>
      </c>
      <c r="J240" s="17" t="str">
        <f>'D2'!J42</f>
        <v>　</v>
      </c>
      <c r="K240" s="17">
        <f>'D2'!K42</f>
        <v>0</v>
      </c>
      <c r="L240" s="17">
        <f>'D2'!M42</f>
        <v>0</v>
      </c>
      <c r="M240" s="17">
        <f>'D2'!N42</f>
        <v>0</v>
      </c>
      <c r="N240" s="17" t="str">
        <f>'D2'!O42</f>
        <v/>
      </c>
      <c r="O240" s="17" t="str">
        <f>'D2'!P42</f>
        <v/>
      </c>
      <c r="P240" s="17" t="str">
        <f>'D2'!Q42</f>
        <v/>
      </c>
      <c r="Q240" s="17">
        <f ca="1">'D2'!C42</f>
        <v>0</v>
      </c>
      <c r="R240" s="17">
        <f>'D2'!T42</f>
        <v>0</v>
      </c>
      <c r="S240" s="221" t="str">
        <f>IF('D2'!Y42="","",'D2'!Y42)</f>
        <v/>
      </c>
      <c r="T240" s="17">
        <f>'D2'!AF42</f>
        <v>0</v>
      </c>
      <c r="U240" s="17">
        <f>'D2'!AF43</f>
        <v>0</v>
      </c>
      <c r="V240" s="220" t="str">
        <f>IFERROR(DATE('D2'!AH42,'D2'!AI242,'D2'!AJ42),"")</f>
        <v/>
      </c>
      <c r="W240" s="220" t="str">
        <f>IFERROR(DATE('D2'!AH43,'D2'!AI43,'D2'!AJ43),"")</f>
        <v/>
      </c>
    </row>
    <row r="242" spans="2:23" x14ac:dyDescent="0.2">
      <c r="B242" s="17">
        <f ca="1">IF(Q242="","",RANK(Q242,$Q$2:$Q$401))</f>
        <v>1</v>
      </c>
      <c r="C242" s="17">
        <f ca="1">IF(B242="","",設定!$J$8)</f>
        <v>0</v>
      </c>
      <c r="D242" s="46">
        <f>'D2'!E44</f>
        <v>0</v>
      </c>
      <c r="E242" s="46">
        <f>'D2'!F44</f>
        <v>0</v>
      </c>
      <c r="F242" s="17" t="str">
        <f>'D2'!G44</f>
        <v/>
      </c>
      <c r="G242" s="17" t="str">
        <f>'D2'!H44</f>
        <v/>
      </c>
      <c r="H242" s="17" t="str">
        <f>'D2'!I44</f>
        <v>　</v>
      </c>
      <c r="I242" s="17">
        <f>'D2'!L44</f>
        <v>0</v>
      </c>
      <c r="J242" s="17" t="str">
        <f>'D2'!J44</f>
        <v>　</v>
      </c>
      <c r="K242" s="17">
        <f>'D2'!K44</f>
        <v>0</v>
      </c>
      <c r="L242" s="17">
        <f>'D2'!M44</f>
        <v>0</v>
      </c>
      <c r="M242" s="17">
        <f>'D2'!N44</f>
        <v>0</v>
      </c>
      <c r="N242" s="17" t="str">
        <f>'D2'!O44</f>
        <v/>
      </c>
      <c r="O242" s="17" t="str">
        <f>'D2'!P44</f>
        <v/>
      </c>
      <c r="P242" s="17" t="str">
        <f>'D2'!Q44</f>
        <v/>
      </c>
      <c r="Q242" s="17">
        <f ca="1">'D2'!C44</f>
        <v>0</v>
      </c>
      <c r="R242" s="17">
        <f>'D2'!T44</f>
        <v>0</v>
      </c>
      <c r="S242" s="221" t="str">
        <f>IF('D2'!Y44="","",'D2'!Y44)</f>
        <v/>
      </c>
      <c r="T242" s="17">
        <f>'D2'!AF44</f>
        <v>0</v>
      </c>
      <c r="U242" s="17">
        <f>'D2'!AF45</f>
        <v>0</v>
      </c>
      <c r="V242" s="220" t="str">
        <f>IFERROR(DATE('D2'!AH44,'D2'!AI244,'D2'!AJ44),"")</f>
        <v/>
      </c>
      <c r="W242" s="220" t="str">
        <f>IFERROR(DATE('D2'!AH45,'D2'!AI45,'D2'!AJ45),"")</f>
        <v/>
      </c>
    </row>
    <row r="244" spans="2:23" x14ac:dyDescent="0.2">
      <c r="B244" s="17">
        <f ca="1">IF(Q244="","",RANK(Q244,$Q$2:$Q$401))</f>
        <v>1</v>
      </c>
      <c r="C244" s="17">
        <f ca="1">IF(B244="","",設定!$J$8)</f>
        <v>0</v>
      </c>
      <c r="D244" s="46">
        <f>'D2'!E46</f>
        <v>0</v>
      </c>
      <c r="E244" s="46">
        <f>'D2'!F46</f>
        <v>0</v>
      </c>
      <c r="F244" s="17" t="str">
        <f>'D2'!G46</f>
        <v/>
      </c>
      <c r="G244" s="17" t="str">
        <f>'D2'!H46</f>
        <v/>
      </c>
      <c r="H244" s="17" t="str">
        <f>'D2'!I46</f>
        <v>　</v>
      </c>
      <c r="I244" s="17">
        <f>'D2'!L46</f>
        <v>0</v>
      </c>
      <c r="J244" s="17" t="str">
        <f>'D2'!J46</f>
        <v>　</v>
      </c>
      <c r="K244" s="17">
        <f>'D2'!K46</f>
        <v>0</v>
      </c>
      <c r="L244" s="17">
        <f>'D2'!M46</f>
        <v>0</v>
      </c>
      <c r="M244" s="17">
        <f>'D2'!N46</f>
        <v>0</v>
      </c>
      <c r="N244" s="17" t="str">
        <f>'D2'!O46</f>
        <v/>
      </c>
      <c r="O244" s="17" t="str">
        <f>'D2'!P46</f>
        <v/>
      </c>
      <c r="P244" s="17" t="str">
        <f>'D2'!Q46</f>
        <v/>
      </c>
      <c r="Q244" s="17">
        <f ca="1">'D2'!C46</f>
        <v>0</v>
      </c>
      <c r="R244" s="17">
        <f>'D2'!T46</f>
        <v>0</v>
      </c>
      <c r="S244" s="221" t="str">
        <f>IF('D2'!Y46="","",'D2'!Y46)</f>
        <v/>
      </c>
      <c r="T244" s="17">
        <f>'D2'!AF46</f>
        <v>0</v>
      </c>
      <c r="U244" s="17">
        <f>'D2'!AF47</f>
        <v>0</v>
      </c>
      <c r="V244" s="220" t="str">
        <f>IFERROR(DATE('D2'!AH46,'D2'!AI246,'D2'!AJ46),"")</f>
        <v/>
      </c>
      <c r="W244" s="220" t="str">
        <f>IFERROR(DATE('D2'!AH47,'D2'!AI47,'D2'!AJ47),"")</f>
        <v/>
      </c>
    </row>
    <row r="246" spans="2:23" x14ac:dyDescent="0.2">
      <c r="B246" s="17">
        <f ca="1">IF(Q246="","",RANK(Q246,$Q$2:$Q$401))</f>
        <v>1</v>
      </c>
      <c r="C246" s="17">
        <f ca="1">IF(B246="","",設定!$J$8)</f>
        <v>0</v>
      </c>
      <c r="D246" s="46">
        <f>'D2'!E48</f>
        <v>0</v>
      </c>
      <c r="E246" s="46">
        <f>'D2'!F48</f>
        <v>0</v>
      </c>
      <c r="F246" s="17" t="str">
        <f>'D2'!G48</f>
        <v/>
      </c>
      <c r="G246" s="17" t="str">
        <f>'D2'!H48</f>
        <v/>
      </c>
      <c r="H246" s="17" t="str">
        <f>'D2'!I48</f>
        <v>　</v>
      </c>
      <c r="I246" s="17">
        <f>'D2'!L48</f>
        <v>0</v>
      </c>
      <c r="J246" s="17" t="str">
        <f>'D2'!J48</f>
        <v>　</v>
      </c>
      <c r="K246" s="17">
        <f>'D2'!K48</f>
        <v>0</v>
      </c>
      <c r="L246" s="17">
        <f>'D2'!M48</f>
        <v>0</v>
      </c>
      <c r="M246" s="17">
        <f>'D2'!N48</f>
        <v>0</v>
      </c>
      <c r="N246" s="17" t="str">
        <f>'D2'!O48</f>
        <v/>
      </c>
      <c r="O246" s="17" t="str">
        <f>'D2'!P48</f>
        <v/>
      </c>
      <c r="P246" s="17" t="str">
        <f>'D2'!Q48</f>
        <v/>
      </c>
      <c r="Q246" s="17">
        <f ca="1">'D2'!C48</f>
        <v>0</v>
      </c>
      <c r="R246" s="17">
        <f>'D2'!T48</f>
        <v>0</v>
      </c>
      <c r="S246" s="221" t="str">
        <f>IF('D2'!Y48="","",'D2'!Y48)</f>
        <v/>
      </c>
      <c r="T246" s="17">
        <f>'D2'!AF48</f>
        <v>0</v>
      </c>
      <c r="U246" s="17">
        <f>'D2'!AF49</f>
        <v>0</v>
      </c>
      <c r="V246" s="220" t="str">
        <f>IFERROR(DATE('D2'!AH48,'D2'!AI248,'D2'!AJ48),"")</f>
        <v/>
      </c>
      <c r="W246" s="220" t="str">
        <f>IFERROR(DATE('D2'!AH49,'D2'!AI49,'D2'!AJ49),"")</f>
        <v/>
      </c>
    </row>
    <row r="248" spans="2:23" x14ac:dyDescent="0.2">
      <c r="B248" s="17">
        <f ca="1">IF(Q248="","",RANK(Q248,$Q$2:$Q$401))</f>
        <v>1</v>
      </c>
      <c r="C248" s="17">
        <f ca="1">IF(B248="","",設定!$J$8)</f>
        <v>0</v>
      </c>
      <c r="D248" s="46">
        <f>'D2'!E50</f>
        <v>0</v>
      </c>
      <c r="E248" s="46">
        <f>'D2'!F50</f>
        <v>0</v>
      </c>
      <c r="F248" s="17" t="str">
        <f>'D2'!G50</f>
        <v/>
      </c>
      <c r="G248" s="17" t="str">
        <f>'D2'!H50</f>
        <v/>
      </c>
      <c r="H248" s="17" t="str">
        <f>'D2'!I50</f>
        <v>　</v>
      </c>
      <c r="I248" s="17">
        <f>'D2'!L50</f>
        <v>0</v>
      </c>
      <c r="J248" s="17" t="str">
        <f>'D2'!J50</f>
        <v>　</v>
      </c>
      <c r="K248" s="17">
        <f>'D2'!K50</f>
        <v>0</v>
      </c>
      <c r="L248" s="17">
        <f>'D2'!M50</f>
        <v>0</v>
      </c>
      <c r="M248" s="17">
        <f>'D2'!N50</f>
        <v>0</v>
      </c>
      <c r="N248" s="17" t="str">
        <f>'D2'!O50</f>
        <v/>
      </c>
      <c r="O248" s="17" t="str">
        <f>'D2'!P50</f>
        <v/>
      </c>
      <c r="P248" s="17" t="str">
        <f>'D2'!Q50</f>
        <v/>
      </c>
      <c r="Q248" s="17">
        <f ca="1">'D2'!C50</f>
        <v>0</v>
      </c>
      <c r="R248" s="17">
        <f>'D2'!T50</f>
        <v>0</v>
      </c>
      <c r="S248" s="221" t="str">
        <f>IF('D2'!Y50="","",'D2'!Y50)</f>
        <v/>
      </c>
      <c r="T248" s="17">
        <f>'D2'!AF50</f>
        <v>0</v>
      </c>
      <c r="U248" s="17">
        <f>'D2'!AF51</f>
        <v>0</v>
      </c>
      <c r="V248" s="220" t="str">
        <f>IFERROR(DATE('D2'!AH50,'D2'!AI250,'D2'!AJ50),"")</f>
        <v/>
      </c>
      <c r="W248" s="220" t="str">
        <f>IFERROR(DATE('D2'!AH51,'D2'!AI51,'D2'!AJ51),"")</f>
        <v/>
      </c>
    </row>
    <row r="250" spans="2:23" x14ac:dyDescent="0.2">
      <c r="B250" s="17">
        <f ca="1">IF(Q250="","",RANK(Q250,$Q$2:$Q$401))</f>
        <v>1</v>
      </c>
      <c r="C250" s="17">
        <f ca="1">IF(B250="","",設定!$J$8)</f>
        <v>0</v>
      </c>
      <c r="D250" s="46">
        <f>'D2'!E52</f>
        <v>0</v>
      </c>
      <c r="E250" s="46">
        <f>'D2'!F52</f>
        <v>0</v>
      </c>
      <c r="F250" s="17" t="str">
        <f>'D2'!G52</f>
        <v/>
      </c>
      <c r="G250" s="17" t="str">
        <f>'D2'!H52</f>
        <v/>
      </c>
      <c r="H250" s="17" t="str">
        <f>'D2'!I52</f>
        <v>　</v>
      </c>
      <c r="I250" s="17">
        <f>'D2'!L52</f>
        <v>0</v>
      </c>
      <c r="J250" s="17" t="str">
        <f>'D2'!J52</f>
        <v>　</v>
      </c>
      <c r="K250" s="17">
        <f>'D2'!K52</f>
        <v>0</v>
      </c>
      <c r="L250" s="17">
        <f>'D2'!M52</f>
        <v>0</v>
      </c>
      <c r="M250" s="17">
        <f>'D2'!N52</f>
        <v>0</v>
      </c>
      <c r="N250" s="17" t="str">
        <f>'D2'!O52</f>
        <v/>
      </c>
      <c r="O250" s="17" t="str">
        <f>'D2'!P52</f>
        <v/>
      </c>
      <c r="P250" s="17" t="str">
        <f>'D2'!Q52</f>
        <v/>
      </c>
      <c r="Q250" s="17">
        <f ca="1">'D2'!C52</f>
        <v>0</v>
      </c>
      <c r="R250" s="17">
        <f>'D2'!T52</f>
        <v>0</v>
      </c>
      <c r="S250" s="221" t="str">
        <f>IF('D2'!Y52="","",'D2'!Y52)</f>
        <v/>
      </c>
      <c r="T250" s="17">
        <f>'D2'!AF52</f>
        <v>0</v>
      </c>
      <c r="U250" s="17">
        <f>'D2'!AF53</f>
        <v>0</v>
      </c>
      <c r="V250" s="220" t="str">
        <f>IFERROR(DATE('D2'!AH52,'D2'!AI252,'D2'!AJ52),"")</f>
        <v/>
      </c>
      <c r="W250" s="220" t="str">
        <f>IFERROR(DATE('D2'!AH53,'D2'!AI53,'D2'!AJ53),"")</f>
        <v/>
      </c>
    </row>
    <row r="252" spans="2:23" x14ac:dyDescent="0.2">
      <c r="B252" s="17">
        <f ca="1">IF(Q252="","",RANK(Q252,$Q$2:$Q$401))</f>
        <v>1</v>
      </c>
      <c r="C252" s="17">
        <f ca="1">IF(B252="","",設定!$J$8)</f>
        <v>0</v>
      </c>
      <c r="D252" s="46">
        <f>'D2'!E54</f>
        <v>0</v>
      </c>
      <c r="E252" s="46">
        <f>'D2'!F54</f>
        <v>0</v>
      </c>
      <c r="F252" s="17" t="str">
        <f>'D2'!G54</f>
        <v/>
      </c>
      <c r="G252" s="17" t="str">
        <f>'D2'!H54</f>
        <v/>
      </c>
      <c r="H252" s="17" t="str">
        <f>'D2'!I54</f>
        <v>　</v>
      </c>
      <c r="I252" s="17">
        <f>'D2'!L54</f>
        <v>0</v>
      </c>
      <c r="J252" s="17" t="str">
        <f>'D2'!J54</f>
        <v>　</v>
      </c>
      <c r="K252" s="17">
        <f>'D2'!K54</f>
        <v>0</v>
      </c>
      <c r="L252" s="17">
        <f>'D2'!M54</f>
        <v>0</v>
      </c>
      <c r="M252" s="17">
        <f>'D2'!N54</f>
        <v>0</v>
      </c>
      <c r="N252" s="17" t="str">
        <f>'D2'!O54</f>
        <v/>
      </c>
      <c r="O252" s="17" t="str">
        <f>'D2'!P54</f>
        <v/>
      </c>
      <c r="P252" s="17" t="str">
        <f>'D2'!Q54</f>
        <v/>
      </c>
      <c r="Q252" s="17">
        <f ca="1">'D2'!C54</f>
        <v>0</v>
      </c>
      <c r="R252" s="17">
        <f>'D2'!T54</f>
        <v>0</v>
      </c>
      <c r="S252" s="221" t="str">
        <f>IF('D2'!Y54="","",'D2'!Y54)</f>
        <v/>
      </c>
      <c r="T252" s="17">
        <f>'D2'!AF54</f>
        <v>0</v>
      </c>
      <c r="U252" s="17">
        <f>'D2'!AF55</f>
        <v>0</v>
      </c>
      <c r="V252" s="220" t="str">
        <f>IFERROR(DATE('D2'!AH54,'D2'!AI254,'D2'!AJ54),"")</f>
        <v/>
      </c>
      <c r="W252" s="220" t="str">
        <f>IFERROR(DATE('D2'!AH55,'D2'!AI55,'D2'!AJ55),"")</f>
        <v/>
      </c>
    </row>
    <row r="254" spans="2:23" x14ac:dyDescent="0.2">
      <c r="B254" s="17">
        <f ca="1">IF(Q254="","",RANK(Q254,$Q$2:$Q$401))</f>
        <v>1</v>
      </c>
      <c r="C254" s="17">
        <f ca="1">IF(B254="","",設定!$J$8)</f>
        <v>0</v>
      </c>
      <c r="D254" s="46">
        <f>'D2'!E56</f>
        <v>0</v>
      </c>
      <c r="E254" s="46">
        <f>'D2'!F56</f>
        <v>0</v>
      </c>
      <c r="F254" s="17" t="str">
        <f>'D2'!G56</f>
        <v/>
      </c>
      <c r="G254" s="17" t="str">
        <f>'D2'!H56</f>
        <v/>
      </c>
      <c r="H254" s="17" t="str">
        <f>'D2'!I56</f>
        <v>　</v>
      </c>
      <c r="I254" s="17">
        <f>'D2'!L56</f>
        <v>0</v>
      </c>
      <c r="J254" s="17" t="str">
        <f>'D2'!J56</f>
        <v>　</v>
      </c>
      <c r="K254" s="17">
        <f>'D2'!K56</f>
        <v>0</v>
      </c>
      <c r="L254" s="17">
        <f>'D2'!M56</f>
        <v>0</v>
      </c>
      <c r="M254" s="17">
        <f>'D2'!N56</f>
        <v>0</v>
      </c>
      <c r="N254" s="17" t="str">
        <f>'D2'!O56</f>
        <v/>
      </c>
      <c r="O254" s="17" t="str">
        <f>'D2'!P56</f>
        <v/>
      </c>
      <c r="P254" s="17" t="str">
        <f>'D2'!Q56</f>
        <v/>
      </c>
      <c r="Q254" s="17">
        <f ca="1">'D2'!C56</f>
        <v>0</v>
      </c>
      <c r="R254" s="17">
        <f>'D2'!T56</f>
        <v>0</v>
      </c>
      <c r="S254" s="221" t="str">
        <f>IF('D2'!Y56="","",'D2'!Y56)</f>
        <v/>
      </c>
      <c r="T254" s="17">
        <f>'D2'!AF56</f>
        <v>0</v>
      </c>
      <c r="U254" s="17">
        <f>'D2'!AF57</f>
        <v>0</v>
      </c>
      <c r="V254" s="220" t="str">
        <f>IFERROR(DATE('D2'!AH56,'D2'!AI256,'D2'!AJ56),"")</f>
        <v/>
      </c>
      <c r="W254" s="220" t="str">
        <f>IFERROR(DATE('D2'!AH57,'D2'!AI57,'D2'!AJ57),"")</f>
        <v/>
      </c>
    </row>
    <row r="256" spans="2:23" x14ac:dyDescent="0.2">
      <c r="B256" s="17">
        <f ca="1">IF(Q256="","",RANK(Q256,$Q$2:$Q$401))</f>
        <v>1</v>
      </c>
      <c r="C256" s="17">
        <f ca="1">IF(B256="","",設定!$J$8)</f>
        <v>0</v>
      </c>
      <c r="D256" s="46">
        <f>'D2'!E58</f>
        <v>0</v>
      </c>
      <c r="E256" s="46">
        <f>'D2'!F58</f>
        <v>0</v>
      </c>
      <c r="F256" s="17" t="str">
        <f>'D2'!G58</f>
        <v/>
      </c>
      <c r="G256" s="17" t="str">
        <f>'D2'!H58</f>
        <v/>
      </c>
      <c r="H256" s="17" t="str">
        <f>'D2'!I58</f>
        <v>　</v>
      </c>
      <c r="I256" s="17">
        <f>'D2'!L58</f>
        <v>0</v>
      </c>
      <c r="J256" s="17" t="str">
        <f>'D2'!J58</f>
        <v>　</v>
      </c>
      <c r="K256" s="17">
        <f>'D2'!K58</f>
        <v>0</v>
      </c>
      <c r="L256" s="17">
        <f>'D2'!M58</f>
        <v>0</v>
      </c>
      <c r="M256" s="17">
        <f>'D2'!N58</f>
        <v>0</v>
      </c>
      <c r="N256" s="17" t="str">
        <f>'D2'!O58</f>
        <v/>
      </c>
      <c r="O256" s="17" t="str">
        <f>'D2'!P58</f>
        <v/>
      </c>
      <c r="P256" s="17" t="str">
        <f>'D2'!Q58</f>
        <v/>
      </c>
      <c r="Q256" s="17">
        <f ca="1">'D2'!C58</f>
        <v>0</v>
      </c>
      <c r="R256" s="17">
        <f>'D2'!T58</f>
        <v>0</v>
      </c>
      <c r="S256" s="221" t="str">
        <f>IF('D2'!Y58="","",'D2'!Y58)</f>
        <v/>
      </c>
      <c r="T256" s="17">
        <f>'D2'!AF58</f>
        <v>0</v>
      </c>
      <c r="U256" s="17">
        <f>'D2'!AF59</f>
        <v>0</v>
      </c>
      <c r="V256" s="220" t="str">
        <f>IFERROR(DATE('D2'!AH58,'D2'!AI258,'D2'!AJ58),"")</f>
        <v/>
      </c>
      <c r="W256" s="220" t="str">
        <f>IFERROR(DATE('D2'!AH59,'D2'!AI59,'D2'!AJ59),"")</f>
        <v/>
      </c>
    </row>
    <row r="258" spans="2:23" x14ac:dyDescent="0.2">
      <c r="B258" s="17">
        <f ca="1">IF(Q258="","",RANK(Q258,$Q$2:$Q$401))</f>
        <v>1</v>
      </c>
      <c r="C258" s="17">
        <f ca="1">IF(B258="","",設定!$J$8)</f>
        <v>0</v>
      </c>
      <c r="D258" s="46">
        <f>'D2'!E60</f>
        <v>0</v>
      </c>
      <c r="E258" s="46">
        <f>'D2'!F60</f>
        <v>0</v>
      </c>
      <c r="F258" s="17" t="str">
        <f>'D2'!G60</f>
        <v/>
      </c>
      <c r="G258" s="17" t="str">
        <f>'D2'!H60</f>
        <v/>
      </c>
      <c r="H258" s="17" t="str">
        <f>'D2'!I60</f>
        <v>　</v>
      </c>
      <c r="I258" s="17">
        <f>'D2'!L60</f>
        <v>0</v>
      </c>
      <c r="J258" s="17" t="str">
        <f>'D2'!J60</f>
        <v>　</v>
      </c>
      <c r="K258" s="17">
        <f>'D2'!K60</f>
        <v>0</v>
      </c>
      <c r="L258" s="17">
        <f>'D2'!M60</f>
        <v>0</v>
      </c>
      <c r="M258" s="17">
        <f>'D2'!N60</f>
        <v>0</v>
      </c>
      <c r="N258" s="17" t="str">
        <f>'D2'!O60</f>
        <v/>
      </c>
      <c r="O258" s="17" t="str">
        <f>'D2'!P60</f>
        <v/>
      </c>
      <c r="P258" s="17" t="str">
        <f>'D2'!Q60</f>
        <v/>
      </c>
      <c r="Q258" s="17">
        <f ca="1">'D2'!C60</f>
        <v>0</v>
      </c>
      <c r="R258" s="17">
        <f>'D2'!T60</f>
        <v>0</v>
      </c>
      <c r="S258" s="221" t="str">
        <f>IF('D2'!Y60="","",'D2'!Y60)</f>
        <v/>
      </c>
      <c r="T258" s="17">
        <f>'D2'!AF60</f>
        <v>0</v>
      </c>
      <c r="U258" s="17">
        <f>'D2'!AF61</f>
        <v>0</v>
      </c>
      <c r="V258" s="220" t="str">
        <f>IFERROR(DATE('D2'!AH60,'D2'!AI260,'D2'!AJ60),"")</f>
        <v/>
      </c>
      <c r="W258" s="220" t="str">
        <f>IFERROR(DATE('D2'!AH61,'D2'!AI61,'D2'!AJ61),"")</f>
        <v/>
      </c>
    </row>
    <row r="260" spans="2:23" x14ac:dyDescent="0.2">
      <c r="B260" s="17">
        <f ca="1">IF(Q260="","",RANK(Q260,$Q$2:$Q$401))</f>
        <v>1</v>
      </c>
      <c r="C260" s="17">
        <f ca="1">IF(B260="","",設定!$J$8)</f>
        <v>0</v>
      </c>
      <c r="D260" s="46">
        <f>'D2'!E62</f>
        <v>0</v>
      </c>
      <c r="E260" s="46">
        <f>'D2'!F62</f>
        <v>0</v>
      </c>
      <c r="F260" s="17" t="str">
        <f>'D2'!G62</f>
        <v/>
      </c>
      <c r="G260" s="17" t="str">
        <f>'D2'!H62</f>
        <v/>
      </c>
      <c r="H260" s="17" t="str">
        <f>'D2'!I62</f>
        <v>　</v>
      </c>
      <c r="I260" s="17">
        <f>'D2'!L62</f>
        <v>0</v>
      </c>
      <c r="J260" s="17" t="str">
        <f>'D2'!J62</f>
        <v>　</v>
      </c>
      <c r="K260" s="17">
        <f>'D2'!K62</f>
        <v>0</v>
      </c>
      <c r="L260" s="17">
        <f>'D2'!M62</f>
        <v>0</v>
      </c>
      <c r="M260" s="17">
        <f>'D2'!N62</f>
        <v>0</v>
      </c>
      <c r="N260" s="17" t="str">
        <f>'D2'!O62</f>
        <v/>
      </c>
      <c r="O260" s="17" t="str">
        <f>'D2'!P62</f>
        <v/>
      </c>
      <c r="P260" s="17" t="str">
        <f>'D2'!Q62</f>
        <v/>
      </c>
      <c r="Q260" s="17">
        <f ca="1">'D2'!C62</f>
        <v>0</v>
      </c>
      <c r="R260" s="17">
        <f>'D2'!T62</f>
        <v>0</v>
      </c>
      <c r="S260" s="221" t="str">
        <f>IF('D2'!Y62="","",'D2'!Y62)</f>
        <v/>
      </c>
      <c r="T260" s="17">
        <f>'D2'!AF62</f>
        <v>0</v>
      </c>
      <c r="U260" s="17">
        <f>'D2'!AF63</f>
        <v>0</v>
      </c>
      <c r="V260" s="220" t="str">
        <f>IFERROR(DATE('D2'!AH62,'D2'!AI262,'D2'!AJ62),"")</f>
        <v/>
      </c>
      <c r="W260" s="220" t="str">
        <f>IFERROR(DATE('D2'!AH63,'D2'!AI63,'D2'!AJ63),"")</f>
        <v/>
      </c>
    </row>
    <row r="262" spans="2:23" x14ac:dyDescent="0.2">
      <c r="B262" s="17">
        <f ca="1">IF(Q262="","",RANK(Q262,$Q$2:$Q$401))</f>
        <v>1</v>
      </c>
      <c r="C262" s="17">
        <f ca="1">IF(B262="","",設定!$J$8)</f>
        <v>0</v>
      </c>
      <c r="D262" s="46">
        <f>'D2'!E64</f>
        <v>0</v>
      </c>
      <c r="E262" s="46">
        <f>'D2'!F64</f>
        <v>0</v>
      </c>
      <c r="F262" s="17" t="str">
        <f>'D2'!G64</f>
        <v/>
      </c>
      <c r="G262" s="17" t="str">
        <f>'D2'!H64</f>
        <v/>
      </c>
      <c r="H262" s="17" t="str">
        <f>'D2'!I64</f>
        <v>　</v>
      </c>
      <c r="I262" s="17">
        <f>'D2'!L64</f>
        <v>0</v>
      </c>
      <c r="J262" s="17" t="str">
        <f>'D2'!J64</f>
        <v>　</v>
      </c>
      <c r="K262" s="17">
        <f>'D2'!K64</f>
        <v>0</v>
      </c>
      <c r="L262" s="17">
        <f>'D2'!M64</f>
        <v>0</v>
      </c>
      <c r="M262" s="17">
        <f>'D2'!N64</f>
        <v>0</v>
      </c>
      <c r="N262" s="17" t="str">
        <f>'D2'!O64</f>
        <v/>
      </c>
      <c r="O262" s="17" t="str">
        <f>'D2'!P64</f>
        <v/>
      </c>
      <c r="P262" s="17" t="str">
        <f>'D2'!Q64</f>
        <v/>
      </c>
      <c r="Q262" s="17">
        <f ca="1">'D2'!C64</f>
        <v>0</v>
      </c>
      <c r="R262" s="17">
        <f>'D2'!T64</f>
        <v>0</v>
      </c>
      <c r="S262" s="221" t="str">
        <f>IF('D2'!Y64="","",'D2'!Y64)</f>
        <v/>
      </c>
      <c r="T262" s="17">
        <f>'D2'!AF64</f>
        <v>0</v>
      </c>
      <c r="U262" s="17">
        <f>'D2'!AF65</f>
        <v>0</v>
      </c>
      <c r="V262" s="220" t="str">
        <f>IFERROR(DATE('D2'!AH64,'D2'!AI264,'D2'!AJ64),"")</f>
        <v/>
      </c>
      <c r="W262" s="220" t="str">
        <f>IFERROR(DATE('D2'!AH65,'D2'!AI65,'D2'!AJ65),"")</f>
        <v/>
      </c>
    </row>
    <row r="264" spans="2:23" x14ac:dyDescent="0.2">
      <c r="B264" s="17">
        <f ca="1">IF(Q264="","",RANK(Q264,$Q$2:$Q$401))</f>
        <v>1</v>
      </c>
      <c r="C264" s="17">
        <f ca="1">IF(B264="","",設定!$J$8)</f>
        <v>0</v>
      </c>
      <c r="D264" s="46">
        <f>'D2'!E66</f>
        <v>0</v>
      </c>
      <c r="E264" s="46">
        <f>'D2'!F66</f>
        <v>0</v>
      </c>
      <c r="F264" s="17" t="str">
        <f>'D2'!G66</f>
        <v/>
      </c>
      <c r="G264" s="17" t="str">
        <f>'D2'!H66</f>
        <v/>
      </c>
      <c r="H264" s="17" t="str">
        <f>'D2'!I66</f>
        <v>　</v>
      </c>
      <c r="I264" s="17">
        <f>'D2'!L66</f>
        <v>0</v>
      </c>
      <c r="J264" s="17" t="str">
        <f>'D2'!J66</f>
        <v>　</v>
      </c>
      <c r="K264" s="17">
        <f>'D2'!K66</f>
        <v>0</v>
      </c>
      <c r="L264" s="17">
        <f>'D2'!M66</f>
        <v>0</v>
      </c>
      <c r="M264" s="17">
        <f>'D2'!N66</f>
        <v>0</v>
      </c>
      <c r="N264" s="17" t="str">
        <f>'D2'!O66</f>
        <v/>
      </c>
      <c r="O264" s="17" t="str">
        <f>'D2'!P66</f>
        <v/>
      </c>
      <c r="P264" s="17" t="str">
        <f>'D2'!Q66</f>
        <v/>
      </c>
      <c r="Q264" s="17">
        <f ca="1">'D2'!C66</f>
        <v>0</v>
      </c>
      <c r="R264" s="17">
        <f>'D2'!T66</f>
        <v>0</v>
      </c>
      <c r="S264" s="221" t="str">
        <f>IF('D2'!Y66="","",'D2'!Y66)</f>
        <v/>
      </c>
      <c r="T264" s="17">
        <f>'D2'!AF66</f>
        <v>0</v>
      </c>
      <c r="U264" s="17">
        <f>'D2'!AF67</f>
        <v>0</v>
      </c>
      <c r="V264" s="220" t="str">
        <f>IFERROR(DATE('D2'!AH66,'D2'!AI266,'D2'!AJ66),"")</f>
        <v/>
      </c>
      <c r="W264" s="220" t="str">
        <f>IFERROR(DATE('D2'!AH67,'D2'!AI67,'D2'!AJ67),"")</f>
        <v/>
      </c>
    </row>
    <row r="266" spans="2:23" x14ac:dyDescent="0.2">
      <c r="B266" s="17">
        <f ca="1">IF(Q266="","",RANK(Q266,$Q$2:$Q$401))</f>
        <v>1</v>
      </c>
      <c r="C266" s="17">
        <f ca="1">IF(B266="","",設定!$J$8)</f>
        <v>0</v>
      </c>
      <c r="D266" s="46">
        <f>'D2'!E68</f>
        <v>0</v>
      </c>
      <c r="E266" s="46">
        <f>'D2'!F68</f>
        <v>0</v>
      </c>
      <c r="F266" s="17" t="str">
        <f>'D2'!G68</f>
        <v/>
      </c>
      <c r="G266" s="17" t="str">
        <f>'D2'!H68</f>
        <v/>
      </c>
      <c r="H266" s="17" t="str">
        <f>'D2'!I68</f>
        <v>　</v>
      </c>
      <c r="I266" s="17">
        <f>'D2'!L68</f>
        <v>0</v>
      </c>
      <c r="J266" s="17" t="str">
        <f>'D2'!J68</f>
        <v>　</v>
      </c>
      <c r="K266" s="17">
        <f>'D2'!K68</f>
        <v>0</v>
      </c>
      <c r="L266" s="17">
        <f>'D2'!M68</f>
        <v>0</v>
      </c>
      <c r="M266" s="17">
        <f>'D2'!N68</f>
        <v>0</v>
      </c>
      <c r="N266" s="17" t="str">
        <f>'D2'!O68</f>
        <v/>
      </c>
      <c r="O266" s="17" t="str">
        <f>'D2'!P68</f>
        <v/>
      </c>
      <c r="P266" s="17" t="str">
        <f>'D2'!Q68</f>
        <v/>
      </c>
      <c r="Q266" s="17">
        <f ca="1">'D2'!C68</f>
        <v>0</v>
      </c>
      <c r="R266" s="17">
        <f>'D2'!T68</f>
        <v>0</v>
      </c>
      <c r="S266" s="221" t="str">
        <f>IF('D2'!Y68="","",'D2'!Y68)</f>
        <v/>
      </c>
      <c r="T266" s="17">
        <f>'D2'!AF68</f>
        <v>0</v>
      </c>
      <c r="U266" s="17">
        <f>'D2'!AF69</f>
        <v>0</v>
      </c>
      <c r="V266" s="220" t="str">
        <f>IFERROR(DATE('D2'!AH68,'D2'!AI268,'D2'!AJ68),"")</f>
        <v/>
      </c>
      <c r="W266" s="220" t="str">
        <f>IFERROR(DATE('D2'!AH69,'D2'!AI69,'D2'!AJ69),"")</f>
        <v/>
      </c>
    </row>
    <row r="268" spans="2:23" x14ac:dyDescent="0.2">
      <c r="B268" s="17">
        <f ca="1">IF(Q268="","",RANK(Q268,$Q$2:$Q$401))</f>
        <v>1</v>
      </c>
      <c r="C268" s="17">
        <f ca="1">IF(B268="","",設定!$J$8)</f>
        <v>0</v>
      </c>
      <c r="D268" s="46">
        <f>'D2'!E70</f>
        <v>0</v>
      </c>
      <c r="E268" s="46">
        <f>'D2'!F70</f>
        <v>0</v>
      </c>
      <c r="F268" s="17" t="str">
        <f>'D2'!G70</f>
        <v/>
      </c>
      <c r="G268" s="17" t="str">
        <f>'D2'!H70</f>
        <v/>
      </c>
      <c r="H268" s="17" t="str">
        <f>'D2'!I70</f>
        <v>　</v>
      </c>
      <c r="I268" s="17">
        <f>'D2'!L70</f>
        <v>0</v>
      </c>
      <c r="J268" s="17" t="str">
        <f>'D2'!J70</f>
        <v>　</v>
      </c>
      <c r="K268" s="17">
        <f>'D2'!K70</f>
        <v>0</v>
      </c>
      <c r="L268" s="17">
        <f>'D2'!M70</f>
        <v>0</v>
      </c>
      <c r="M268" s="17">
        <f>'D2'!N70</f>
        <v>0</v>
      </c>
      <c r="N268" s="17" t="str">
        <f>'D2'!O70</f>
        <v/>
      </c>
      <c r="O268" s="17" t="str">
        <f>'D2'!P70</f>
        <v/>
      </c>
      <c r="P268" s="17" t="str">
        <f>'D2'!Q70</f>
        <v/>
      </c>
      <c r="Q268" s="17">
        <f ca="1">'D2'!C70</f>
        <v>0</v>
      </c>
      <c r="R268" s="17">
        <f>'D2'!T70</f>
        <v>0</v>
      </c>
      <c r="S268" s="221" t="str">
        <f>IF('D2'!Y70="","",'D2'!Y70)</f>
        <v/>
      </c>
      <c r="T268" s="17">
        <f>'D2'!AF70</f>
        <v>0</v>
      </c>
      <c r="U268" s="17">
        <f>'D2'!AF71</f>
        <v>0</v>
      </c>
      <c r="V268" s="220" t="str">
        <f>IFERROR(DATE('D2'!AH70,'D2'!AI270,'D2'!AJ70),"")</f>
        <v/>
      </c>
      <c r="W268" s="220" t="str">
        <f>IFERROR(DATE('D2'!AH71,'D2'!AI71,'D2'!AJ71),"")</f>
        <v/>
      </c>
    </row>
    <row r="270" spans="2:23" x14ac:dyDescent="0.2">
      <c r="B270" s="17">
        <f ca="1">IF(Q270="","",RANK(Q270,$Q$2:$Q$401))</f>
        <v>1</v>
      </c>
      <c r="C270" s="17">
        <f ca="1">IF(B270="","",設定!$J$8)</f>
        <v>0</v>
      </c>
      <c r="D270" s="46">
        <f>'D2'!E72</f>
        <v>0</v>
      </c>
      <c r="E270" s="46">
        <f>'D2'!F72</f>
        <v>0</v>
      </c>
      <c r="F270" s="17" t="str">
        <f>'D2'!G72</f>
        <v/>
      </c>
      <c r="G270" s="17" t="str">
        <f>'D2'!H72</f>
        <v/>
      </c>
      <c r="H270" s="17" t="str">
        <f>'D2'!I72</f>
        <v>　</v>
      </c>
      <c r="I270" s="17">
        <f>'D2'!L72</f>
        <v>0</v>
      </c>
      <c r="J270" s="17" t="str">
        <f>'D2'!J72</f>
        <v>　</v>
      </c>
      <c r="K270" s="17">
        <f>'D2'!K72</f>
        <v>0</v>
      </c>
      <c r="L270" s="17">
        <f>'D2'!M72</f>
        <v>0</v>
      </c>
      <c r="M270" s="17">
        <f>'D2'!N72</f>
        <v>0</v>
      </c>
      <c r="N270" s="17" t="str">
        <f>'D2'!O72</f>
        <v/>
      </c>
      <c r="O270" s="17" t="str">
        <f>'D2'!P72</f>
        <v/>
      </c>
      <c r="P270" s="17" t="str">
        <f>'D2'!Q72</f>
        <v/>
      </c>
      <c r="Q270" s="17">
        <f ca="1">'D2'!C72</f>
        <v>0</v>
      </c>
      <c r="R270" s="17">
        <f>'D2'!T72</f>
        <v>0</v>
      </c>
      <c r="S270" s="221" t="str">
        <f>IF('D2'!Y72="","",'D2'!Y72)</f>
        <v/>
      </c>
      <c r="T270" s="17">
        <f>'D2'!AF72</f>
        <v>0</v>
      </c>
      <c r="U270" s="17">
        <f>'D2'!AF73</f>
        <v>0</v>
      </c>
      <c r="V270" s="220" t="str">
        <f>IFERROR(DATE('D2'!AH72,'D2'!AI272,'D2'!AJ72),"")</f>
        <v/>
      </c>
      <c r="W270" s="220" t="str">
        <f>IFERROR(DATE('D2'!AH73,'D2'!AI73,'D2'!AJ73),"")</f>
        <v/>
      </c>
    </row>
    <row r="272" spans="2:23" x14ac:dyDescent="0.2">
      <c r="B272" s="17">
        <f ca="1">IF(Q272="","",RANK(Q272,$Q$2:$Q$401))</f>
        <v>1</v>
      </c>
      <c r="C272" s="17">
        <f ca="1">IF(B272="","",設定!$J$8)</f>
        <v>0</v>
      </c>
      <c r="D272" s="46">
        <f>'D2'!E74</f>
        <v>0</v>
      </c>
      <c r="E272" s="46">
        <f>'D2'!F74</f>
        <v>0</v>
      </c>
      <c r="F272" s="17" t="str">
        <f>'D2'!G74</f>
        <v/>
      </c>
      <c r="G272" s="17" t="str">
        <f>'D2'!H74</f>
        <v/>
      </c>
      <c r="H272" s="17" t="str">
        <f>'D2'!I74</f>
        <v>　</v>
      </c>
      <c r="I272" s="17">
        <f>'D2'!L74</f>
        <v>0</v>
      </c>
      <c r="J272" s="17" t="str">
        <f>'D2'!J74</f>
        <v>　</v>
      </c>
      <c r="K272" s="17">
        <f>'D2'!K74</f>
        <v>0</v>
      </c>
      <c r="L272" s="17">
        <f>'D2'!M74</f>
        <v>0</v>
      </c>
      <c r="M272" s="17">
        <f>'D2'!N74</f>
        <v>0</v>
      </c>
      <c r="N272" s="17" t="str">
        <f>'D2'!O74</f>
        <v/>
      </c>
      <c r="O272" s="17" t="str">
        <f>'D2'!P74</f>
        <v/>
      </c>
      <c r="P272" s="17" t="str">
        <f>'D2'!Q74</f>
        <v/>
      </c>
      <c r="Q272" s="17">
        <f ca="1">'D2'!C74</f>
        <v>0</v>
      </c>
      <c r="R272" s="17">
        <f>'D2'!T74</f>
        <v>0</v>
      </c>
      <c r="S272" s="221" t="str">
        <f>IF('D2'!Y74="","",'D2'!Y74)</f>
        <v/>
      </c>
      <c r="T272" s="17">
        <f>'D2'!AF74</f>
        <v>0</v>
      </c>
      <c r="U272" s="17">
        <f>'D2'!AF75</f>
        <v>0</v>
      </c>
      <c r="V272" s="220" t="str">
        <f>IFERROR(DATE('D2'!AH74,'D2'!AI274,'D2'!AJ74),"")</f>
        <v/>
      </c>
      <c r="W272" s="220" t="str">
        <f>IFERROR(DATE('D2'!AH75,'D2'!AI75,'D2'!AJ75),"")</f>
        <v/>
      </c>
    </row>
    <row r="274" spans="2:23" x14ac:dyDescent="0.2">
      <c r="B274" s="17">
        <f ca="1">IF(Q274="","",RANK(Q274,$Q$2:$Q$401))</f>
        <v>1</v>
      </c>
      <c r="C274" s="17">
        <f ca="1">IF(B274="","",設定!$J$8)</f>
        <v>0</v>
      </c>
      <c r="D274" s="46">
        <f>'D2'!E76</f>
        <v>0</v>
      </c>
      <c r="E274" s="46">
        <f>'D2'!F76</f>
        <v>0</v>
      </c>
      <c r="F274" s="17" t="str">
        <f>'D2'!G76</f>
        <v/>
      </c>
      <c r="G274" s="17" t="str">
        <f>'D2'!H76</f>
        <v/>
      </c>
      <c r="H274" s="17" t="str">
        <f>'D2'!I76</f>
        <v>　</v>
      </c>
      <c r="I274" s="17">
        <f>'D2'!L76</f>
        <v>0</v>
      </c>
      <c r="J274" s="17" t="str">
        <f>'D2'!J76</f>
        <v>　</v>
      </c>
      <c r="K274" s="17">
        <f>'D2'!K76</f>
        <v>0</v>
      </c>
      <c r="L274" s="17">
        <f>'D2'!M76</f>
        <v>0</v>
      </c>
      <c r="M274" s="17">
        <f>'D2'!N76</f>
        <v>0</v>
      </c>
      <c r="N274" s="17" t="str">
        <f>'D2'!O76</f>
        <v/>
      </c>
      <c r="O274" s="17" t="str">
        <f>'D2'!P76</f>
        <v/>
      </c>
      <c r="P274" s="17" t="str">
        <f>'D2'!Q76</f>
        <v/>
      </c>
      <c r="Q274" s="17">
        <f ca="1">'D2'!C76</f>
        <v>0</v>
      </c>
      <c r="R274" s="17">
        <f>'D2'!T76</f>
        <v>0</v>
      </c>
      <c r="S274" s="221" t="str">
        <f>IF('D2'!Y76="","",'D2'!Y76)</f>
        <v/>
      </c>
      <c r="T274" s="17">
        <f>'D2'!AF76</f>
        <v>0</v>
      </c>
      <c r="U274" s="17">
        <f>'D2'!AF77</f>
        <v>0</v>
      </c>
      <c r="V274" s="220" t="str">
        <f>IFERROR(DATE('D2'!AH76,'D2'!AI276,'D2'!AJ76),"")</f>
        <v/>
      </c>
      <c r="W274" s="220" t="str">
        <f>IFERROR(DATE('D2'!AH77,'D2'!AI77,'D2'!AJ77),"")</f>
        <v/>
      </c>
    </row>
    <row r="276" spans="2:23" x14ac:dyDescent="0.2">
      <c r="B276" s="17">
        <f ca="1">IF(Q276="","",RANK(Q276,$Q$2:$Q$401))</f>
        <v>1</v>
      </c>
      <c r="C276" s="17">
        <f ca="1">IF(B276="","",設定!$J$8)</f>
        <v>0</v>
      </c>
      <c r="D276" s="46">
        <f>'D2'!E78</f>
        <v>0</v>
      </c>
      <c r="E276" s="46">
        <f>'D2'!F78</f>
        <v>0</v>
      </c>
      <c r="F276" s="17" t="str">
        <f>'D2'!G78</f>
        <v/>
      </c>
      <c r="G276" s="17" t="str">
        <f>'D2'!H78</f>
        <v/>
      </c>
      <c r="H276" s="17" t="str">
        <f>'D2'!I78</f>
        <v>　</v>
      </c>
      <c r="I276" s="17">
        <f>'D2'!L78</f>
        <v>0</v>
      </c>
      <c r="J276" s="17" t="str">
        <f>'D2'!J78</f>
        <v>　</v>
      </c>
      <c r="K276" s="17">
        <f>'D2'!K78</f>
        <v>0</v>
      </c>
      <c r="L276" s="17">
        <f>'D2'!M78</f>
        <v>0</v>
      </c>
      <c r="M276" s="17">
        <f>'D2'!N78</f>
        <v>0</v>
      </c>
      <c r="N276" s="17" t="str">
        <f>'D2'!O78</f>
        <v/>
      </c>
      <c r="O276" s="17" t="str">
        <f>'D2'!P78</f>
        <v/>
      </c>
      <c r="P276" s="17" t="str">
        <f>'D2'!Q78</f>
        <v/>
      </c>
      <c r="Q276" s="17">
        <f ca="1">'D2'!C78</f>
        <v>0</v>
      </c>
      <c r="R276" s="17">
        <f>'D2'!T78</f>
        <v>0</v>
      </c>
      <c r="S276" s="221" t="str">
        <f>IF('D2'!Y78="","",'D2'!Y78)</f>
        <v/>
      </c>
      <c r="T276" s="17">
        <f>'D2'!AF78</f>
        <v>0</v>
      </c>
      <c r="U276" s="17">
        <f>'D2'!AF79</f>
        <v>0</v>
      </c>
      <c r="V276" s="220" t="str">
        <f>IFERROR(DATE('D2'!AH78,'D2'!AI278,'D2'!AJ78),"")</f>
        <v/>
      </c>
      <c r="W276" s="220" t="str">
        <f>IFERROR(DATE('D2'!AH79,'D2'!AI79,'D2'!AJ79),"")</f>
        <v/>
      </c>
    </row>
    <row r="278" spans="2:23" x14ac:dyDescent="0.2">
      <c r="B278" s="17">
        <f ca="1">IF(Q278="","",RANK(Q278,$Q$2:$Q$401))</f>
        <v>1</v>
      </c>
      <c r="C278" s="17">
        <f ca="1">IF(B278="","",設定!$J$8)</f>
        <v>0</v>
      </c>
      <c r="D278" s="46">
        <f>'D2'!E80</f>
        <v>0</v>
      </c>
      <c r="E278" s="46">
        <f>'D2'!F80</f>
        <v>0</v>
      </c>
      <c r="F278" s="17" t="str">
        <f>'D2'!G80</f>
        <v/>
      </c>
      <c r="G278" s="17" t="str">
        <f>'D2'!H80</f>
        <v/>
      </c>
      <c r="H278" s="17" t="str">
        <f>'D2'!I80</f>
        <v>　</v>
      </c>
      <c r="I278" s="17">
        <f>'D2'!L80</f>
        <v>0</v>
      </c>
      <c r="J278" s="17" t="str">
        <f>'D2'!J80</f>
        <v>　</v>
      </c>
      <c r="K278" s="17">
        <f>'D2'!K80</f>
        <v>0</v>
      </c>
      <c r="L278" s="17">
        <f>'D2'!M80</f>
        <v>0</v>
      </c>
      <c r="M278" s="17">
        <f>'D2'!N80</f>
        <v>0</v>
      </c>
      <c r="N278" s="17" t="str">
        <f>'D2'!O80</f>
        <v/>
      </c>
      <c r="O278" s="17" t="str">
        <f>'D2'!P80</f>
        <v/>
      </c>
      <c r="P278" s="17" t="str">
        <f>'D2'!Q80</f>
        <v/>
      </c>
      <c r="Q278" s="17">
        <f ca="1">'D2'!C80</f>
        <v>0</v>
      </c>
      <c r="R278" s="17">
        <f>'D2'!T80</f>
        <v>0</v>
      </c>
      <c r="S278" s="221" t="str">
        <f>IF('D2'!Y80="","",'D2'!Y80)</f>
        <v/>
      </c>
      <c r="T278" s="17">
        <f>'D2'!AF80</f>
        <v>0</v>
      </c>
      <c r="U278" s="17">
        <f>'D2'!AF81</f>
        <v>0</v>
      </c>
      <c r="V278" s="220" t="str">
        <f>IFERROR(DATE('D2'!AH80,'D2'!AI280,'D2'!AJ80),"")</f>
        <v/>
      </c>
      <c r="W278" s="220" t="str">
        <f>IFERROR(DATE('D2'!AH81,'D2'!AI81,'D2'!AJ81),"")</f>
        <v/>
      </c>
    </row>
    <row r="280" spans="2:23" x14ac:dyDescent="0.2">
      <c r="B280" s="17">
        <f ca="1">IF(Q280="","",RANK(Q280,$Q$2:$Q$401))</f>
        <v>1</v>
      </c>
      <c r="C280" s="17">
        <f ca="1">IF(B280="","",設定!$J$8)</f>
        <v>0</v>
      </c>
      <c r="D280" s="46">
        <f>'D2'!E82</f>
        <v>0</v>
      </c>
      <c r="E280" s="46">
        <f>'D2'!F82</f>
        <v>0</v>
      </c>
      <c r="F280" s="17" t="str">
        <f>'D2'!G82</f>
        <v/>
      </c>
      <c r="G280" s="17" t="str">
        <f>'D2'!H82</f>
        <v/>
      </c>
      <c r="H280" s="17" t="str">
        <f>'D2'!I82</f>
        <v>　</v>
      </c>
      <c r="I280" s="17">
        <f>'D2'!L82</f>
        <v>0</v>
      </c>
      <c r="J280" s="17" t="str">
        <f>'D2'!J82</f>
        <v>　</v>
      </c>
      <c r="K280" s="17">
        <f>'D2'!K82</f>
        <v>0</v>
      </c>
      <c r="L280" s="17">
        <f>'D2'!M82</f>
        <v>0</v>
      </c>
      <c r="M280" s="17">
        <f>'D2'!N82</f>
        <v>0</v>
      </c>
      <c r="N280" s="17" t="str">
        <f>'D2'!O82</f>
        <v/>
      </c>
      <c r="O280" s="17" t="str">
        <f>'D2'!P82</f>
        <v/>
      </c>
      <c r="P280" s="17" t="str">
        <f>'D2'!Q82</f>
        <v/>
      </c>
      <c r="Q280" s="17">
        <f ca="1">'D2'!C82</f>
        <v>0</v>
      </c>
      <c r="R280" s="17">
        <f>'D2'!T82</f>
        <v>0</v>
      </c>
      <c r="S280" s="221" t="str">
        <f>IF('D2'!Y82="","",'D2'!Y82)</f>
        <v/>
      </c>
      <c r="T280" s="17">
        <f>'D2'!AF82</f>
        <v>0</v>
      </c>
      <c r="U280" s="17">
        <f>'D2'!AF83</f>
        <v>0</v>
      </c>
      <c r="V280" s="220" t="str">
        <f>IFERROR(DATE('D2'!AH82,'D2'!AI282,'D2'!AJ82),"")</f>
        <v/>
      </c>
      <c r="W280" s="220" t="str">
        <f>IFERROR(DATE('D2'!AH83,'D2'!AI83,'D2'!AJ83),"")</f>
        <v/>
      </c>
    </row>
    <row r="282" spans="2:23" x14ac:dyDescent="0.2">
      <c r="B282" s="17">
        <f ca="1">IF(Q282="","",RANK(Q282,$Q$2:$Q$401))</f>
        <v>1</v>
      </c>
      <c r="C282" s="17">
        <f ca="1">IF(B282="","",設定!$J$8)</f>
        <v>0</v>
      </c>
      <c r="D282" s="46">
        <f>'D2'!E84</f>
        <v>0</v>
      </c>
      <c r="E282" s="46">
        <f>'D2'!F84</f>
        <v>0</v>
      </c>
      <c r="F282" s="17" t="str">
        <f>'D2'!G84</f>
        <v/>
      </c>
      <c r="G282" s="17" t="str">
        <f>'D2'!H84</f>
        <v/>
      </c>
      <c r="H282" s="17" t="str">
        <f>'D2'!I84</f>
        <v>　</v>
      </c>
      <c r="I282" s="17">
        <f>'D2'!L84</f>
        <v>0</v>
      </c>
      <c r="J282" s="17" t="str">
        <f>'D2'!J84</f>
        <v>　</v>
      </c>
      <c r="K282" s="17">
        <f>'D2'!K84</f>
        <v>0</v>
      </c>
      <c r="L282" s="17">
        <f>'D2'!M84</f>
        <v>0</v>
      </c>
      <c r="M282" s="17">
        <f>'D2'!N84</f>
        <v>0</v>
      </c>
      <c r="N282" s="17" t="str">
        <f>'D2'!O84</f>
        <v/>
      </c>
      <c r="O282" s="17" t="str">
        <f>'D2'!P84</f>
        <v/>
      </c>
      <c r="P282" s="17" t="str">
        <f>'D2'!Q84</f>
        <v/>
      </c>
      <c r="Q282" s="17">
        <f ca="1">'D2'!C84</f>
        <v>0</v>
      </c>
      <c r="R282" s="17">
        <f>'D2'!T84</f>
        <v>0</v>
      </c>
      <c r="S282" s="221" t="str">
        <f>IF('D2'!Y84="","",'D2'!Y84)</f>
        <v/>
      </c>
      <c r="T282" s="17">
        <f>'D2'!AF84</f>
        <v>0</v>
      </c>
      <c r="U282" s="17">
        <f>'D2'!AF85</f>
        <v>0</v>
      </c>
      <c r="V282" s="220" t="str">
        <f>IFERROR(DATE('D2'!AH84,'D2'!AI284,'D2'!AJ84),"")</f>
        <v/>
      </c>
      <c r="W282" s="220" t="str">
        <f>IFERROR(DATE('D2'!AH85,'D2'!AI85,'D2'!AJ85),"")</f>
        <v/>
      </c>
    </row>
    <row r="284" spans="2:23" x14ac:dyDescent="0.2">
      <c r="B284" s="17">
        <f ca="1">IF(Q284="","",RANK(Q284,$Q$2:$Q$401))</f>
        <v>1</v>
      </c>
      <c r="C284" s="17">
        <f ca="1">IF(B284="","",設定!$J$8)</f>
        <v>0</v>
      </c>
      <c r="D284" s="46">
        <f>'D2'!E86</f>
        <v>0</v>
      </c>
      <c r="E284" s="46">
        <f>'D2'!F86</f>
        <v>0</v>
      </c>
      <c r="F284" s="17" t="str">
        <f>'D2'!G86</f>
        <v/>
      </c>
      <c r="G284" s="17" t="str">
        <f>'D2'!H86</f>
        <v/>
      </c>
      <c r="H284" s="17" t="str">
        <f>'D2'!I86</f>
        <v>　</v>
      </c>
      <c r="I284" s="17">
        <f>'D2'!L86</f>
        <v>0</v>
      </c>
      <c r="J284" s="17" t="str">
        <f>'D2'!J86</f>
        <v>　</v>
      </c>
      <c r="K284" s="17">
        <f>'D2'!K86</f>
        <v>0</v>
      </c>
      <c r="L284" s="17">
        <f>'D2'!M86</f>
        <v>0</v>
      </c>
      <c r="M284" s="17">
        <f>'D2'!N86</f>
        <v>0</v>
      </c>
      <c r="N284" s="17" t="str">
        <f>'D2'!O86</f>
        <v/>
      </c>
      <c r="O284" s="17" t="str">
        <f>'D2'!P86</f>
        <v/>
      </c>
      <c r="P284" s="17" t="str">
        <f>'D2'!Q86</f>
        <v/>
      </c>
      <c r="Q284" s="17">
        <f ca="1">'D2'!C86</f>
        <v>0</v>
      </c>
      <c r="R284" s="17">
        <f>'D2'!T86</f>
        <v>0</v>
      </c>
      <c r="S284" s="221" t="str">
        <f>IF('D2'!Y86="","",'D2'!Y86)</f>
        <v/>
      </c>
      <c r="T284" s="17">
        <f>'D2'!AF86</f>
        <v>0</v>
      </c>
      <c r="U284" s="17">
        <f>'D2'!AF87</f>
        <v>0</v>
      </c>
      <c r="V284" s="220" t="str">
        <f>IFERROR(DATE('D2'!AH86,'D2'!AI286,'D2'!AJ86),"")</f>
        <v/>
      </c>
      <c r="W284" s="220" t="str">
        <f>IFERROR(DATE('D2'!AH87,'D2'!AI87,'D2'!AJ87),"")</f>
        <v/>
      </c>
    </row>
    <row r="286" spans="2:23" x14ac:dyDescent="0.2">
      <c r="B286" s="17">
        <f ca="1">IF(Q286="","",RANK(Q286,$Q$2:$Q$401))</f>
        <v>1</v>
      </c>
      <c r="C286" s="17">
        <f ca="1">IF(B286="","",設定!$J$8)</f>
        <v>0</v>
      </c>
      <c r="D286" s="46">
        <f>'D2'!E88</f>
        <v>0</v>
      </c>
      <c r="E286" s="46">
        <f>'D2'!F88</f>
        <v>0</v>
      </c>
      <c r="F286" s="17" t="str">
        <f>'D2'!G88</f>
        <v/>
      </c>
      <c r="G286" s="17" t="str">
        <f>'D2'!H88</f>
        <v/>
      </c>
      <c r="H286" s="17" t="str">
        <f>'D2'!I88</f>
        <v>　</v>
      </c>
      <c r="I286" s="17">
        <f>'D2'!L88</f>
        <v>0</v>
      </c>
      <c r="J286" s="17" t="str">
        <f>'D2'!J88</f>
        <v>　</v>
      </c>
      <c r="K286" s="17">
        <f>'D2'!K88</f>
        <v>0</v>
      </c>
      <c r="L286" s="17">
        <f>'D2'!M88</f>
        <v>0</v>
      </c>
      <c r="M286" s="17">
        <f>'D2'!N88</f>
        <v>0</v>
      </c>
      <c r="N286" s="17" t="str">
        <f>'D2'!O88</f>
        <v/>
      </c>
      <c r="O286" s="17" t="str">
        <f>'D2'!P88</f>
        <v/>
      </c>
      <c r="P286" s="17" t="str">
        <f>'D2'!Q88</f>
        <v/>
      </c>
      <c r="Q286" s="17">
        <f ca="1">'D2'!C88</f>
        <v>0</v>
      </c>
      <c r="R286" s="17">
        <f>'D2'!T88</f>
        <v>0</v>
      </c>
      <c r="S286" s="221" t="str">
        <f>IF('D2'!Y88="","",'D2'!Y88)</f>
        <v/>
      </c>
      <c r="T286" s="17">
        <f>'D2'!AF88</f>
        <v>0</v>
      </c>
      <c r="U286" s="17">
        <f>'D2'!AF89</f>
        <v>0</v>
      </c>
      <c r="V286" s="220" t="str">
        <f>IFERROR(DATE('D2'!AH88,'D2'!AI288,'D2'!AJ88),"")</f>
        <v/>
      </c>
      <c r="W286" s="220" t="str">
        <f>IFERROR(DATE('D2'!AH89,'D2'!AI89,'D2'!AJ89),"")</f>
        <v/>
      </c>
    </row>
    <row r="288" spans="2:23" x14ac:dyDescent="0.2">
      <c r="B288" s="17">
        <f ca="1">IF(Q288="","",RANK(Q288,$Q$2:$Q$401))</f>
        <v>1</v>
      </c>
      <c r="C288" s="17">
        <f ca="1">IF(B288="","",設定!$J$8)</f>
        <v>0</v>
      </c>
      <c r="D288" s="46">
        <f>'D2'!E90</f>
        <v>0</v>
      </c>
      <c r="E288" s="46">
        <f>'D2'!F90</f>
        <v>0</v>
      </c>
      <c r="F288" s="17" t="str">
        <f>'D2'!G90</f>
        <v/>
      </c>
      <c r="G288" s="17" t="str">
        <f>'D2'!H90</f>
        <v/>
      </c>
      <c r="H288" s="17" t="str">
        <f>'D2'!I90</f>
        <v>　</v>
      </c>
      <c r="I288" s="17">
        <f>'D2'!L90</f>
        <v>0</v>
      </c>
      <c r="J288" s="17" t="str">
        <f>'D2'!J90</f>
        <v>　</v>
      </c>
      <c r="K288" s="17">
        <f>'D2'!K90</f>
        <v>0</v>
      </c>
      <c r="L288" s="17">
        <f>'D2'!M90</f>
        <v>0</v>
      </c>
      <c r="M288" s="17">
        <f>'D2'!N90</f>
        <v>0</v>
      </c>
      <c r="N288" s="17" t="str">
        <f>'D2'!O90</f>
        <v/>
      </c>
      <c r="O288" s="17" t="str">
        <f>'D2'!P90</f>
        <v/>
      </c>
      <c r="P288" s="17" t="str">
        <f>'D2'!Q90</f>
        <v/>
      </c>
      <c r="Q288" s="17">
        <f ca="1">'D2'!C90</f>
        <v>0</v>
      </c>
      <c r="R288" s="17">
        <f>'D2'!T90</f>
        <v>0</v>
      </c>
      <c r="S288" s="221" t="str">
        <f>IF('D2'!Y90="","",'D2'!Y90)</f>
        <v/>
      </c>
      <c r="T288" s="17">
        <f>'D2'!AF90</f>
        <v>0</v>
      </c>
      <c r="U288" s="17">
        <f>'D2'!AF91</f>
        <v>0</v>
      </c>
      <c r="V288" s="220" t="str">
        <f>IFERROR(DATE('D2'!AH90,'D2'!AI290,'D2'!AJ90),"")</f>
        <v/>
      </c>
      <c r="W288" s="220" t="str">
        <f>IFERROR(DATE('D2'!AH91,'D2'!AI91,'D2'!AJ91),"")</f>
        <v/>
      </c>
    </row>
    <row r="290" spans="2:23" x14ac:dyDescent="0.2">
      <c r="B290" s="17">
        <f ca="1">IF(Q290="","",RANK(Q290,$Q$2:$Q$401))</f>
        <v>1</v>
      </c>
      <c r="C290" s="17">
        <f ca="1">IF(B290="","",設定!$J$8)</f>
        <v>0</v>
      </c>
      <c r="D290" s="46">
        <f>'D2'!E92</f>
        <v>0</v>
      </c>
      <c r="E290" s="46">
        <f>'D2'!F92</f>
        <v>0</v>
      </c>
      <c r="F290" s="17" t="str">
        <f>'D2'!G92</f>
        <v/>
      </c>
      <c r="G290" s="17" t="str">
        <f>'D2'!H92</f>
        <v/>
      </c>
      <c r="H290" s="17" t="str">
        <f>'D2'!I92</f>
        <v>　</v>
      </c>
      <c r="I290" s="17">
        <f>'D2'!L92</f>
        <v>0</v>
      </c>
      <c r="J290" s="17" t="str">
        <f>'D2'!J92</f>
        <v>　</v>
      </c>
      <c r="K290" s="17">
        <f>'D2'!K92</f>
        <v>0</v>
      </c>
      <c r="L290" s="17">
        <f>'D2'!M92</f>
        <v>0</v>
      </c>
      <c r="M290" s="17">
        <f>'D2'!N92</f>
        <v>0</v>
      </c>
      <c r="N290" s="17" t="str">
        <f>'D2'!O92</f>
        <v/>
      </c>
      <c r="O290" s="17" t="str">
        <f>'D2'!P92</f>
        <v/>
      </c>
      <c r="P290" s="17" t="str">
        <f>'D2'!Q92</f>
        <v/>
      </c>
      <c r="Q290" s="17">
        <f ca="1">'D2'!C92</f>
        <v>0</v>
      </c>
      <c r="R290" s="17">
        <f>'D2'!T92</f>
        <v>0</v>
      </c>
      <c r="S290" s="221" t="str">
        <f>IF('D2'!Y92="","",'D2'!Y92)</f>
        <v/>
      </c>
      <c r="T290" s="17">
        <f>'D2'!AF92</f>
        <v>0</v>
      </c>
      <c r="U290" s="17">
        <f>'D2'!AF93</f>
        <v>0</v>
      </c>
      <c r="V290" s="220" t="str">
        <f>IFERROR(DATE('D2'!AH92,'D2'!AI292,'D2'!AJ92),"")</f>
        <v/>
      </c>
      <c r="W290" s="220" t="str">
        <f>IFERROR(DATE('D2'!AH93,'D2'!AI93,'D2'!AJ93),"")</f>
        <v/>
      </c>
    </row>
    <row r="292" spans="2:23" x14ac:dyDescent="0.2">
      <c r="B292" s="17">
        <f ca="1">IF(Q292="","",RANK(Q292,$Q$2:$Q$401))</f>
        <v>1</v>
      </c>
      <c r="C292" s="17">
        <f ca="1">IF(B292="","",設定!$J$8)</f>
        <v>0</v>
      </c>
      <c r="D292" s="46">
        <f>'D2'!E94</f>
        <v>0</v>
      </c>
      <c r="E292" s="46">
        <f>'D2'!F94</f>
        <v>0</v>
      </c>
      <c r="F292" s="17" t="str">
        <f>'D2'!G94</f>
        <v/>
      </c>
      <c r="G292" s="17" t="str">
        <f>'D2'!H94</f>
        <v/>
      </c>
      <c r="H292" s="17" t="str">
        <f>'D2'!I94</f>
        <v>　</v>
      </c>
      <c r="I292" s="17">
        <f>'D2'!L94</f>
        <v>0</v>
      </c>
      <c r="J292" s="17" t="str">
        <f>'D2'!J94</f>
        <v>　</v>
      </c>
      <c r="K292" s="17">
        <f>'D2'!K94</f>
        <v>0</v>
      </c>
      <c r="L292" s="17">
        <f>'D2'!M94</f>
        <v>0</v>
      </c>
      <c r="M292" s="17">
        <f>'D2'!N94</f>
        <v>0</v>
      </c>
      <c r="N292" s="17" t="str">
        <f>'D2'!O94</f>
        <v/>
      </c>
      <c r="O292" s="17" t="str">
        <f>'D2'!P94</f>
        <v/>
      </c>
      <c r="P292" s="17" t="str">
        <f>'D2'!Q94</f>
        <v/>
      </c>
      <c r="Q292" s="17">
        <f ca="1">'D2'!C94</f>
        <v>0</v>
      </c>
      <c r="R292" s="17">
        <f>'D2'!T94</f>
        <v>0</v>
      </c>
      <c r="S292" s="221" t="str">
        <f>IF('D2'!Y94="","",'D2'!Y94)</f>
        <v/>
      </c>
      <c r="T292" s="17">
        <f>'D2'!AF94</f>
        <v>0</v>
      </c>
      <c r="U292" s="17">
        <f>'D2'!AF95</f>
        <v>0</v>
      </c>
      <c r="V292" s="220" t="str">
        <f>IFERROR(DATE('D2'!AH94,'D2'!AI294,'D2'!AJ94),"")</f>
        <v/>
      </c>
      <c r="W292" s="220" t="str">
        <f>IFERROR(DATE('D2'!AH95,'D2'!AI95,'D2'!AJ95),"")</f>
        <v/>
      </c>
    </row>
    <row r="294" spans="2:23" x14ac:dyDescent="0.2">
      <c r="B294" s="17">
        <f ca="1">IF(Q294="","",RANK(Q294,$Q$2:$Q$401))</f>
        <v>1</v>
      </c>
      <c r="C294" s="17">
        <f ca="1">IF(B294="","",設定!$J$8)</f>
        <v>0</v>
      </c>
      <c r="D294" s="46">
        <f>'D2'!E96</f>
        <v>0</v>
      </c>
      <c r="E294" s="46">
        <f>'D2'!F96</f>
        <v>0</v>
      </c>
      <c r="F294" s="17" t="str">
        <f>'D2'!G96</f>
        <v/>
      </c>
      <c r="G294" s="17" t="str">
        <f>'D2'!H96</f>
        <v/>
      </c>
      <c r="H294" s="17" t="str">
        <f>'D2'!I96</f>
        <v>　</v>
      </c>
      <c r="I294" s="17">
        <f>'D2'!L96</f>
        <v>0</v>
      </c>
      <c r="J294" s="17" t="str">
        <f>'D2'!J96</f>
        <v>　</v>
      </c>
      <c r="K294" s="17">
        <f>'D2'!K96</f>
        <v>0</v>
      </c>
      <c r="L294" s="17">
        <f>'D2'!M96</f>
        <v>0</v>
      </c>
      <c r="M294" s="17">
        <f>'D2'!N96</f>
        <v>0</v>
      </c>
      <c r="N294" s="17" t="str">
        <f>'D2'!O96</f>
        <v/>
      </c>
      <c r="O294" s="17" t="str">
        <f>'D2'!P96</f>
        <v/>
      </c>
      <c r="P294" s="17" t="str">
        <f>'D2'!Q96</f>
        <v/>
      </c>
      <c r="Q294" s="17">
        <f ca="1">'D2'!C96</f>
        <v>0</v>
      </c>
      <c r="R294" s="17">
        <f>'D2'!T96</f>
        <v>0</v>
      </c>
      <c r="S294" s="221" t="str">
        <f>IF('D2'!Y96="","",'D2'!Y96)</f>
        <v/>
      </c>
      <c r="T294" s="17">
        <f>'D2'!AF96</f>
        <v>0</v>
      </c>
      <c r="U294" s="17">
        <f>'D2'!AF97</f>
        <v>0</v>
      </c>
      <c r="V294" s="220" t="str">
        <f>IFERROR(DATE('D2'!AH96,'D2'!AI296,'D2'!AJ96),"")</f>
        <v/>
      </c>
      <c r="W294" s="220" t="str">
        <f>IFERROR(DATE('D2'!AH97,'D2'!AI97,'D2'!AJ97),"")</f>
        <v/>
      </c>
    </row>
    <row r="296" spans="2:23" x14ac:dyDescent="0.2">
      <c r="B296" s="17">
        <f ca="1">IF(Q296="","",RANK(Q296,$Q$2:$Q$401))</f>
        <v>1</v>
      </c>
      <c r="C296" s="17">
        <f ca="1">IF(B296="","",設定!$J$8)</f>
        <v>0</v>
      </c>
      <c r="D296" s="46">
        <f>'D2'!E98</f>
        <v>0</v>
      </c>
      <c r="E296" s="46">
        <f>'D2'!F98</f>
        <v>0</v>
      </c>
      <c r="F296" s="17" t="str">
        <f>'D2'!G98</f>
        <v/>
      </c>
      <c r="G296" s="17" t="str">
        <f>'D2'!H98</f>
        <v/>
      </c>
      <c r="H296" s="17" t="str">
        <f>'D2'!I98</f>
        <v>　</v>
      </c>
      <c r="I296" s="17">
        <f>'D2'!L98</f>
        <v>0</v>
      </c>
      <c r="J296" s="17" t="str">
        <f>'D2'!J98</f>
        <v>　</v>
      </c>
      <c r="K296" s="17">
        <f>'D2'!K98</f>
        <v>0</v>
      </c>
      <c r="L296" s="17">
        <f>'D2'!M98</f>
        <v>0</v>
      </c>
      <c r="M296" s="17">
        <f>'D2'!N98</f>
        <v>0</v>
      </c>
      <c r="N296" s="17" t="str">
        <f>'D2'!O98</f>
        <v/>
      </c>
      <c r="O296" s="17" t="str">
        <f>'D2'!P98</f>
        <v/>
      </c>
      <c r="P296" s="17" t="str">
        <f>'D2'!Q98</f>
        <v/>
      </c>
      <c r="Q296" s="17">
        <f ca="1">'D2'!C98</f>
        <v>0</v>
      </c>
      <c r="R296" s="17">
        <f>'D2'!T98</f>
        <v>0</v>
      </c>
      <c r="S296" s="221" t="str">
        <f>IF('D2'!Y98="","",'D2'!Y98)</f>
        <v/>
      </c>
      <c r="T296" s="17">
        <f>'D2'!AF98</f>
        <v>0</v>
      </c>
      <c r="U296" s="17">
        <f>'D2'!AF99</f>
        <v>0</v>
      </c>
      <c r="V296" s="220" t="str">
        <f>IFERROR(DATE('D2'!AH98,'D2'!AI298,'D2'!AJ98),"")</f>
        <v/>
      </c>
      <c r="W296" s="220" t="str">
        <f>IFERROR(DATE('D2'!AH99,'D2'!AI99,'D2'!AJ99),"")</f>
        <v/>
      </c>
    </row>
    <row r="298" spans="2:23" x14ac:dyDescent="0.2">
      <c r="B298" s="17">
        <f ca="1">IF(Q298="","",RANK(Q298,$Q$2:$Q$401))</f>
        <v>1</v>
      </c>
      <c r="C298" s="17">
        <f ca="1">IF(B298="","",設定!$J$8)</f>
        <v>0</v>
      </c>
      <c r="D298" s="46">
        <f>'D2'!E100</f>
        <v>0</v>
      </c>
      <c r="E298" s="46">
        <f>'D2'!F100</f>
        <v>0</v>
      </c>
      <c r="F298" s="17" t="str">
        <f>'D2'!G100</f>
        <v/>
      </c>
      <c r="G298" s="17" t="str">
        <f>'D2'!H100</f>
        <v/>
      </c>
      <c r="H298" s="17" t="str">
        <f>'D2'!I100</f>
        <v>　</v>
      </c>
      <c r="I298" s="17">
        <f>'D2'!L100</f>
        <v>0</v>
      </c>
      <c r="J298" s="17" t="str">
        <f>'D2'!J100</f>
        <v>　</v>
      </c>
      <c r="K298" s="17">
        <f>'D2'!K100</f>
        <v>0</v>
      </c>
      <c r="L298" s="17">
        <f>'D2'!M100</f>
        <v>0</v>
      </c>
      <c r="M298" s="17">
        <f>'D2'!N100</f>
        <v>0</v>
      </c>
      <c r="N298" s="17" t="str">
        <f>'D2'!O100</f>
        <v/>
      </c>
      <c r="O298" s="17" t="str">
        <f>'D2'!P100</f>
        <v/>
      </c>
      <c r="P298" s="17" t="str">
        <f>'D2'!Q100</f>
        <v/>
      </c>
      <c r="Q298" s="17">
        <f ca="1">'D2'!C100</f>
        <v>0</v>
      </c>
      <c r="R298" s="17">
        <f>'D2'!T100</f>
        <v>0</v>
      </c>
      <c r="S298" s="221" t="str">
        <f>IF('D2'!Y100="","",'D2'!Y100)</f>
        <v/>
      </c>
      <c r="T298" s="17">
        <f>'D2'!AF100</f>
        <v>0</v>
      </c>
      <c r="U298" s="17">
        <f>'D2'!AF101</f>
        <v>0</v>
      </c>
      <c r="V298" s="220" t="str">
        <f>IFERROR(DATE('D2'!AH100,'D2'!AI300,'D2'!AJ100),"")</f>
        <v/>
      </c>
      <c r="W298" s="220" t="str">
        <f>IFERROR(DATE('D2'!AH101,'D2'!AI101,'D2'!AJ101),"")</f>
        <v/>
      </c>
    </row>
    <row r="300" spans="2:23" x14ac:dyDescent="0.2">
      <c r="B300" s="17">
        <f ca="1">IF(Q300="","",RANK(Q300,$Q$2:$Q$401))</f>
        <v>1</v>
      </c>
      <c r="C300" s="17">
        <f ca="1">IF(B300="","",設定!$J$8)</f>
        <v>0</v>
      </c>
      <c r="D300" s="46">
        <f>'D2'!E102</f>
        <v>0</v>
      </c>
      <c r="E300" s="46">
        <f>'D2'!F102</f>
        <v>0</v>
      </c>
      <c r="F300" s="17" t="str">
        <f>'D2'!G102</f>
        <v/>
      </c>
      <c r="G300" s="17" t="str">
        <f>'D2'!H102</f>
        <v/>
      </c>
      <c r="H300" s="17" t="str">
        <f>'D2'!I102</f>
        <v>　</v>
      </c>
      <c r="I300" s="17">
        <f>'D2'!L102</f>
        <v>0</v>
      </c>
      <c r="J300" s="17" t="str">
        <f>'D2'!J102</f>
        <v>　</v>
      </c>
      <c r="K300" s="17">
        <f>'D2'!K102</f>
        <v>0</v>
      </c>
      <c r="L300" s="17">
        <f>'D2'!M102</f>
        <v>0</v>
      </c>
      <c r="M300" s="17">
        <f>'D2'!N102</f>
        <v>0</v>
      </c>
      <c r="N300" s="17" t="str">
        <f>'D2'!O102</f>
        <v/>
      </c>
      <c r="O300" s="17" t="str">
        <f>'D2'!P102</f>
        <v/>
      </c>
      <c r="P300" s="17" t="str">
        <f>'D2'!Q102</f>
        <v/>
      </c>
      <c r="Q300" s="17">
        <f ca="1">'D2'!C102</f>
        <v>0</v>
      </c>
      <c r="R300" s="17">
        <f>'D2'!T102</f>
        <v>0</v>
      </c>
      <c r="S300" s="221" t="str">
        <f>IF('D2'!Y102="","",'D2'!Y102)</f>
        <v/>
      </c>
      <c r="T300" s="17">
        <f>'D2'!AF102</f>
        <v>0</v>
      </c>
      <c r="U300" s="17">
        <f>'D2'!AF103</f>
        <v>0</v>
      </c>
      <c r="V300" s="220" t="str">
        <f>IFERROR(DATE('D2'!AH102,'D2'!AI302,'D2'!AJ102),"")</f>
        <v/>
      </c>
      <c r="W300" s="220" t="str">
        <f>IFERROR(DATE('D2'!AH103,'D2'!AI103,'D2'!AJ103),"")</f>
        <v/>
      </c>
    </row>
    <row r="302" spans="2:23" x14ac:dyDescent="0.2">
      <c r="B302" s="17">
        <f ca="1">IF(Q302="","",RANK(Q302,$Q$2:$Q$401))</f>
        <v>1</v>
      </c>
      <c r="C302" s="17">
        <f ca="1">IF(B302="","",設定!$J$8)</f>
        <v>0</v>
      </c>
      <c r="D302" s="46">
        <f>'D2'!E104</f>
        <v>0</v>
      </c>
      <c r="E302" s="46">
        <f>'D2'!F104</f>
        <v>0</v>
      </c>
      <c r="F302" s="17" t="str">
        <f>'D2'!G104</f>
        <v/>
      </c>
      <c r="G302" s="17" t="str">
        <f>'D2'!H104</f>
        <v/>
      </c>
      <c r="H302" s="17" t="str">
        <f>'D2'!I104</f>
        <v>　</v>
      </c>
      <c r="I302" s="17">
        <f>'D2'!L104</f>
        <v>0</v>
      </c>
      <c r="J302" s="17" t="str">
        <f>'D2'!J104</f>
        <v>　</v>
      </c>
      <c r="K302" s="17">
        <f>'D2'!K104</f>
        <v>0</v>
      </c>
      <c r="L302" s="17">
        <f>'D2'!M104</f>
        <v>0</v>
      </c>
      <c r="M302" s="17">
        <f>'D2'!N104</f>
        <v>0</v>
      </c>
      <c r="N302" s="17">
        <f>'D2'!O104</f>
        <v>0</v>
      </c>
      <c r="O302" s="17">
        <f>'D2'!P104</f>
        <v>0</v>
      </c>
      <c r="P302" s="17" t="str">
        <f>'D2'!Q104</f>
        <v/>
      </c>
      <c r="Q302" s="17">
        <f ca="1">'D2'!C104</f>
        <v>0</v>
      </c>
      <c r="R302" s="17">
        <f>'D2'!T104</f>
        <v>0</v>
      </c>
      <c r="S302" s="221" t="str">
        <f>IF('D2'!Y104="","",'D2'!Y104)</f>
        <v/>
      </c>
      <c r="T302" s="17">
        <f>'D2'!AF104</f>
        <v>0</v>
      </c>
      <c r="U302" s="17">
        <f>'D2'!AF105</f>
        <v>0</v>
      </c>
      <c r="V302" s="220" t="str">
        <f>IFERROR(DATE('D2'!AH104,'D2'!AI304,'D2'!AJ104),"")</f>
        <v/>
      </c>
      <c r="W302" s="220" t="str">
        <f>IFERROR(DATE('D2'!AH105,'D2'!AI105,'D2'!AJ105),"")</f>
        <v/>
      </c>
    </row>
    <row r="304" spans="2:23" x14ac:dyDescent="0.2">
      <c r="B304" s="17">
        <f ca="1">IF(Q304="","",RANK(Q304,$Q$2:$Q$401))</f>
        <v>1</v>
      </c>
      <c r="C304" s="17">
        <f ca="1">IF(B304="","",設定!$J$8)</f>
        <v>0</v>
      </c>
      <c r="D304" s="46">
        <f>'D2'!E106</f>
        <v>0</v>
      </c>
      <c r="E304" s="46">
        <f>'D2'!F106</f>
        <v>0</v>
      </c>
      <c r="F304" s="17" t="str">
        <f>'D2'!G106</f>
        <v/>
      </c>
      <c r="G304" s="17" t="str">
        <f>'D2'!H106</f>
        <v/>
      </c>
      <c r="H304" s="17" t="str">
        <f>'D2'!I106</f>
        <v>　</v>
      </c>
      <c r="I304" s="17">
        <f>'D2'!L106</f>
        <v>0</v>
      </c>
      <c r="J304" s="17" t="str">
        <f>'D2'!J106</f>
        <v>　</v>
      </c>
      <c r="K304" s="17">
        <f>'D2'!K106</f>
        <v>0</v>
      </c>
      <c r="L304" s="17">
        <f>'D2'!M106</f>
        <v>0</v>
      </c>
      <c r="M304" s="17">
        <f>'D2'!N106</f>
        <v>0</v>
      </c>
      <c r="N304" s="17">
        <f>'D2'!O106</f>
        <v>0</v>
      </c>
      <c r="O304" s="17">
        <f>'D2'!P106</f>
        <v>0</v>
      </c>
      <c r="P304" s="17" t="str">
        <f>'D2'!Q106</f>
        <v/>
      </c>
      <c r="Q304" s="17">
        <f ca="1">'D2'!C106</f>
        <v>0</v>
      </c>
      <c r="R304" s="17">
        <f>'D2'!T106</f>
        <v>0</v>
      </c>
      <c r="S304" s="221" t="str">
        <f>IF('D2'!Y106="","",'D2'!Y106)</f>
        <v/>
      </c>
      <c r="T304" s="17">
        <f>'D2'!AF106</f>
        <v>0</v>
      </c>
      <c r="U304" s="17">
        <f>'D2'!AF107</f>
        <v>0</v>
      </c>
      <c r="V304" s="220" t="str">
        <f>IFERROR(DATE('D2'!AH106,'D2'!AI306,'D2'!AJ106),"")</f>
        <v/>
      </c>
      <c r="W304" s="220" t="str">
        <f>IFERROR(DATE('D2'!AH107,'D2'!AI107,'D2'!AJ107),"")</f>
        <v/>
      </c>
    </row>
    <row r="306" spans="2:23" x14ac:dyDescent="0.2">
      <c r="B306" s="17">
        <f ca="1">IF(Q306="","",RANK(Q306,$Q$2:$Q$401))</f>
        <v>1</v>
      </c>
      <c r="C306" s="17">
        <f ca="1">IF(B306="","",設定!$J$8)</f>
        <v>0</v>
      </c>
      <c r="D306" s="46">
        <f>'D2'!E108</f>
        <v>0</v>
      </c>
      <c r="E306" s="46">
        <f>'D2'!F108</f>
        <v>0</v>
      </c>
      <c r="F306" s="17" t="str">
        <f>'D2'!G108</f>
        <v/>
      </c>
      <c r="G306" s="17" t="str">
        <f>'D2'!H108</f>
        <v/>
      </c>
      <c r="H306" s="17" t="str">
        <f>'D2'!I108</f>
        <v>　</v>
      </c>
      <c r="I306" s="17">
        <f>'D2'!L108</f>
        <v>0</v>
      </c>
      <c r="J306" s="17" t="str">
        <f>'D2'!J108</f>
        <v>　</v>
      </c>
      <c r="K306" s="17">
        <f>'D2'!K108</f>
        <v>0</v>
      </c>
      <c r="L306" s="17">
        <f>'D2'!M108</f>
        <v>0</v>
      </c>
      <c r="M306" s="17">
        <f>'D2'!N108</f>
        <v>0</v>
      </c>
      <c r="N306" s="17">
        <f>'D2'!O108</f>
        <v>0</v>
      </c>
      <c r="O306" s="17">
        <f>'D2'!P108</f>
        <v>0</v>
      </c>
      <c r="P306" s="17" t="str">
        <f>'D2'!Q108</f>
        <v/>
      </c>
      <c r="Q306" s="17">
        <f ca="1">'D2'!C108</f>
        <v>0</v>
      </c>
      <c r="R306" s="17">
        <f>'D2'!T108</f>
        <v>0</v>
      </c>
      <c r="S306" s="221" t="str">
        <f>IF('D2'!Y108="","",'D2'!Y108)</f>
        <v/>
      </c>
      <c r="T306" s="17">
        <f>'D2'!AF108</f>
        <v>0</v>
      </c>
      <c r="U306" s="17">
        <f>'D2'!AF109</f>
        <v>0</v>
      </c>
      <c r="V306" s="220" t="str">
        <f>IFERROR(DATE('D2'!AH108,'D2'!AI308,'D2'!AJ108),"")</f>
        <v/>
      </c>
      <c r="W306" s="220" t="str">
        <f>IFERROR(DATE('D2'!AH109,'D2'!AI109,'D2'!AJ109),"")</f>
        <v/>
      </c>
    </row>
    <row r="308" spans="2:23" x14ac:dyDescent="0.2">
      <c r="B308" s="17">
        <f ca="1">IF(Q308="","",RANK(Q308,$Q$2:$Q$401))</f>
        <v>1</v>
      </c>
      <c r="C308" s="17">
        <f ca="1">IF(B308="","",設定!$J$8)</f>
        <v>0</v>
      </c>
      <c r="D308" s="46">
        <f>'D2'!E110</f>
        <v>0</v>
      </c>
      <c r="E308" s="46">
        <f>'D2'!F110</f>
        <v>0</v>
      </c>
      <c r="F308" s="17" t="str">
        <f>'D2'!G110</f>
        <v/>
      </c>
      <c r="G308" s="17" t="str">
        <f>'D2'!H110</f>
        <v/>
      </c>
      <c r="H308" s="17" t="str">
        <f>'D2'!I110</f>
        <v>　</v>
      </c>
      <c r="I308" s="17">
        <f>'D2'!L110</f>
        <v>0</v>
      </c>
      <c r="J308" s="17" t="str">
        <f>'D2'!J110</f>
        <v>　</v>
      </c>
      <c r="K308" s="17">
        <f>'D2'!K110</f>
        <v>0</v>
      </c>
      <c r="L308" s="17">
        <f>'D2'!M110</f>
        <v>0</v>
      </c>
      <c r="M308" s="17">
        <f>'D2'!N110</f>
        <v>0</v>
      </c>
      <c r="N308" s="17">
        <f>'D2'!O110</f>
        <v>0</v>
      </c>
      <c r="O308" s="17">
        <f>'D2'!P110</f>
        <v>0</v>
      </c>
      <c r="P308" s="17" t="str">
        <f>'D2'!Q110</f>
        <v/>
      </c>
      <c r="Q308" s="17">
        <f ca="1">'D2'!C110</f>
        <v>0</v>
      </c>
      <c r="R308" s="17">
        <f>'D2'!T110</f>
        <v>0</v>
      </c>
      <c r="S308" s="221" t="str">
        <f>IF('D2'!Y110="","",'D2'!Y110)</f>
        <v/>
      </c>
      <c r="T308" s="17">
        <f>'D2'!AF110</f>
        <v>0</v>
      </c>
      <c r="U308" s="17">
        <f>'D2'!AF111</f>
        <v>0</v>
      </c>
      <c r="V308" s="220" t="str">
        <f>IFERROR(DATE('D2'!AH110,'D2'!AI310,'D2'!AJ110),"")</f>
        <v/>
      </c>
      <c r="W308" s="220" t="str">
        <f>IFERROR(DATE('D2'!AH111,'D2'!AI111,'D2'!AJ111),"")</f>
        <v/>
      </c>
    </row>
    <row r="310" spans="2:23" x14ac:dyDescent="0.2">
      <c r="B310" s="17">
        <f ca="1">IF(Q310="","",RANK(Q310,$Q$2:$Q$401))</f>
        <v>1</v>
      </c>
      <c r="C310" s="17">
        <f ca="1">IF(B310="","",設定!$J$8)</f>
        <v>0</v>
      </c>
      <c r="D310" s="46">
        <f>'D2'!E112</f>
        <v>0</v>
      </c>
      <c r="E310" s="46">
        <f>'D2'!F112</f>
        <v>0</v>
      </c>
      <c r="F310" s="17" t="str">
        <f>'D2'!G112</f>
        <v/>
      </c>
      <c r="G310" s="17" t="str">
        <f>'D2'!H112</f>
        <v/>
      </c>
      <c r="H310" s="17" t="str">
        <f>'D2'!I112</f>
        <v>　</v>
      </c>
      <c r="I310" s="17">
        <f>'D2'!L112</f>
        <v>0</v>
      </c>
      <c r="J310" s="17" t="str">
        <f>'D2'!J112</f>
        <v>　</v>
      </c>
      <c r="K310" s="17">
        <f>'D2'!K112</f>
        <v>0</v>
      </c>
      <c r="L310" s="17">
        <f>'D2'!M112</f>
        <v>0</v>
      </c>
      <c r="M310" s="17">
        <f>'D2'!N112</f>
        <v>0</v>
      </c>
      <c r="N310" s="17">
        <f>'D2'!O112</f>
        <v>0</v>
      </c>
      <c r="O310" s="17">
        <f>'D2'!P112</f>
        <v>0</v>
      </c>
      <c r="P310" s="17" t="str">
        <f>'D2'!Q112</f>
        <v/>
      </c>
      <c r="Q310" s="17">
        <f ca="1">'D2'!C112</f>
        <v>0</v>
      </c>
      <c r="R310" s="17">
        <f>'D2'!T112</f>
        <v>0</v>
      </c>
      <c r="S310" s="221" t="str">
        <f>IF('D2'!Y112="","",'D2'!Y112)</f>
        <v/>
      </c>
      <c r="T310" s="17">
        <f>'D2'!AF112</f>
        <v>0</v>
      </c>
      <c r="U310" s="17">
        <f>'D2'!AF113</f>
        <v>0</v>
      </c>
      <c r="V310" s="220" t="str">
        <f>IFERROR(DATE('D2'!AH112,'D2'!AI312,'D2'!AJ112),"")</f>
        <v/>
      </c>
      <c r="W310" s="220" t="str">
        <f>IFERROR(DATE('D2'!AH113,'D2'!AI113,'D2'!AJ113),"")</f>
        <v/>
      </c>
    </row>
    <row r="312" spans="2:23" x14ac:dyDescent="0.2">
      <c r="B312" s="17">
        <f ca="1">IF(Q312="","",RANK(Q312,$Q$2:$Q$401))</f>
        <v>1</v>
      </c>
      <c r="C312" s="17">
        <f ca="1">IF(B312="","",設定!$J$8)</f>
        <v>0</v>
      </c>
      <c r="D312" s="46">
        <f>'D2'!E114</f>
        <v>0</v>
      </c>
      <c r="E312" s="46">
        <f>'D2'!F114</f>
        <v>0</v>
      </c>
      <c r="F312" s="17" t="str">
        <f>'D2'!G114</f>
        <v/>
      </c>
      <c r="G312" s="17" t="str">
        <f>'D2'!H114</f>
        <v/>
      </c>
      <c r="H312" s="17" t="str">
        <f>'D2'!I114</f>
        <v>　</v>
      </c>
      <c r="I312" s="17">
        <f>'D2'!L114</f>
        <v>0</v>
      </c>
      <c r="J312" s="17" t="str">
        <f>'D2'!J114</f>
        <v>　</v>
      </c>
      <c r="K312" s="17">
        <f>'D2'!K114</f>
        <v>0</v>
      </c>
      <c r="L312" s="17">
        <f>'D2'!M114</f>
        <v>0</v>
      </c>
      <c r="M312" s="17">
        <f>'D2'!N114</f>
        <v>0</v>
      </c>
      <c r="N312" s="17">
        <f>'D2'!O114</f>
        <v>0</v>
      </c>
      <c r="O312" s="17">
        <f>'D2'!P114</f>
        <v>0</v>
      </c>
      <c r="P312" s="17" t="str">
        <f>'D2'!Q114</f>
        <v/>
      </c>
      <c r="Q312" s="17">
        <f ca="1">'D2'!C114</f>
        <v>0</v>
      </c>
      <c r="R312" s="17">
        <f>'D2'!T114</f>
        <v>0</v>
      </c>
      <c r="S312" s="221" t="str">
        <f>IF('D2'!Y114="","",'D2'!Y114)</f>
        <v/>
      </c>
      <c r="T312" s="17">
        <f>'D2'!AF114</f>
        <v>0</v>
      </c>
      <c r="U312" s="17">
        <f>'D2'!AF115</f>
        <v>0</v>
      </c>
      <c r="V312" s="220" t="str">
        <f>IFERROR(DATE('D2'!AH114,'D2'!AI314,'D2'!AJ114),"")</f>
        <v/>
      </c>
      <c r="W312" s="220" t="str">
        <f>IFERROR(DATE('D2'!AH115,'D2'!AI115,'D2'!AJ115),"")</f>
        <v/>
      </c>
    </row>
    <row r="314" spans="2:23" x14ac:dyDescent="0.2">
      <c r="B314" s="17">
        <f ca="1">IF(Q314="","",RANK(Q314,$Q$2:$Q$401))</f>
        <v>1</v>
      </c>
      <c r="C314" s="17">
        <f ca="1">IF(B314="","",設定!$J$8)</f>
        <v>0</v>
      </c>
      <c r="D314" s="46">
        <f>'D2'!E116</f>
        <v>0</v>
      </c>
      <c r="E314" s="46">
        <f>'D2'!F116</f>
        <v>0</v>
      </c>
      <c r="F314" s="17" t="str">
        <f>'D2'!G116</f>
        <v/>
      </c>
      <c r="G314" s="17" t="str">
        <f>'D2'!H116</f>
        <v/>
      </c>
      <c r="H314" s="17" t="str">
        <f>'D2'!I116</f>
        <v>　</v>
      </c>
      <c r="I314" s="17">
        <f>'D2'!L116</f>
        <v>0</v>
      </c>
      <c r="J314" s="17" t="str">
        <f>'D2'!J116</f>
        <v>　</v>
      </c>
      <c r="K314" s="17">
        <f>'D2'!K116</f>
        <v>0</v>
      </c>
      <c r="L314" s="17">
        <f>'D2'!M116</f>
        <v>0</v>
      </c>
      <c r="M314" s="17">
        <f>'D2'!N116</f>
        <v>0</v>
      </c>
      <c r="N314" s="17">
        <f>'D2'!O116</f>
        <v>0</v>
      </c>
      <c r="O314" s="17">
        <f>'D2'!P116</f>
        <v>0</v>
      </c>
      <c r="P314" s="17" t="str">
        <f>'D2'!Q116</f>
        <v/>
      </c>
      <c r="Q314" s="17">
        <f ca="1">'D2'!C116</f>
        <v>0</v>
      </c>
      <c r="R314" s="17">
        <f>'D2'!T116</f>
        <v>0</v>
      </c>
      <c r="S314" s="221" t="str">
        <f>IF('D2'!Y116="","",'D2'!Y116)</f>
        <v/>
      </c>
      <c r="T314" s="17">
        <f>'D2'!AF116</f>
        <v>0</v>
      </c>
      <c r="U314" s="17">
        <f>'D2'!AF117</f>
        <v>0</v>
      </c>
      <c r="V314" s="220" t="str">
        <f>IFERROR(DATE('D2'!AH116,'D2'!AI316,'D2'!AJ116),"")</f>
        <v/>
      </c>
      <c r="W314" s="220" t="str">
        <f>IFERROR(DATE('D2'!AH117,'D2'!AI117,'D2'!AJ117),"")</f>
        <v/>
      </c>
    </row>
    <row r="316" spans="2:23" x14ac:dyDescent="0.2">
      <c r="B316" s="17">
        <f ca="1">IF(Q316="","",RANK(Q316,$Q$2:$Q$401))</f>
        <v>1</v>
      </c>
      <c r="C316" s="17">
        <f ca="1">IF(B316="","",設定!$J$8)</f>
        <v>0</v>
      </c>
      <c r="D316" s="46">
        <f>'D2'!E118</f>
        <v>0</v>
      </c>
      <c r="E316" s="46">
        <f>'D2'!F118</f>
        <v>0</v>
      </c>
      <c r="F316" s="17" t="str">
        <f>'D2'!G118</f>
        <v/>
      </c>
      <c r="G316" s="17" t="str">
        <f>'D2'!H118</f>
        <v/>
      </c>
      <c r="H316" s="17" t="str">
        <f>'D2'!I118</f>
        <v>　</v>
      </c>
      <c r="I316" s="17">
        <f>'D2'!L118</f>
        <v>0</v>
      </c>
      <c r="J316" s="17" t="str">
        <f>'D2'!J118</f>
        <v>　</v>
      </c>
      <c r="K316" s="17">
        <f>'D2'!K118</f>
        <v>0</v>
      </c>
      <c r="L316" s="17">
        <f>'D2'!M118</f>
        <v>0</v>
      </c>
      <c r="M316" s="17">
        <f>'D2'!N118</f>
        <v>0</v>
      </c>
      <c r="N316" s="17">
        <f>'D2'!O118</f>
        <v>0</v>
      </c>
      <c r="O316" s="17">
        <f>'D2'!P118</f>
        <v>0</v>
      </c>
      <c r="P316" s="17" t="str">
        <f>'D2'!Q118</f>
        <v/>
      </c>
      <c r="Q316" s="17">
        <f ca="1">'D2'!C118</f>
        <v>0</v>
      </c>
      <c r="R316" s="17">
        <f>'D2'!T118</f>
        <v>0</v>
      </c>
      <c r="S316" s="221" t="str">
        <f>IF('D2'!Y118="","",'D2'!Y118)</f>
        <v/>
      </c>
      <c r="T316" s="17">
        <f>'D2'!AF118</f>
        <v>0</v>
      </c>
      <c r="U316" s="17">
        <f>'D2'!AF119</f>
        <v>0</v>
      </c>
      <c r="V316" s="220" t="str">
        <f>IFERROR(DATE('D2'!AH118,'D2'!AI318,'D2'!AJ118),"")</f>
        <v/>
      </c>
      <c r="W316" s="220" t="str">
        <f>IFERROR(DATE('D2'!AH119,'D2'!AI119,'D2'!AJ119),"")</f>
        <v/>
      </c>
    </row>
    <row r="318" spans="2:23" x14ac:dyDescent="0.2">
      <c r="B318" s="17">
        <f ca="1">IF(Q318="","",RANK(Q318,$Q$2:$Q$401))</f>
        <v>1</v>
      </c>
      <c r="C318" s="17">
        <f ca="1">IF(B318="","",設定!$J$8)</f>
        <v>0</v>
      </c>
      <c r="D318" s="46">
        <f>'D2'!E120</f>
        <v>0</v>
      </c>
      <c r="E318" s="46">
        <f>'D2'!F120</f>
        <v>0</v>
      </c>
      <c r="F318" s="17" t="str">
        <f>'D2'!G120</f>
        <v/>
      </c>
      <c r="G318" s="17" t="str">
        <f>'D2'!H120</f>
        <v/>
      </c>
      <c r="H318" s="17" t="str">
        <f>'D2'!I120</f>
        <v>　</v>
      </c>
      <c r="I318" s="17">
        <f>'D2'!L120</f>
        <v>0</v>
      </c>
      <c r="J318" s="17" t="str">
        <f>'D2'!J120</f>
        <v>　</v>
      </c>
      <c r="K318" s="17">
        <f>'D2'!K120</f>
        <v>0</v>
      </c>
      <c r="L318" s="17">
        <f>'D2'!M120</f>
        <v>0</v>
      </c>
      <c r="M318" s="17">
        <f>'D2'!N120</f>
        <v>0</v>
      </c>
      <c r="N318" s="17">
        <f>'D2'!O120</f>
        <v>0</v>
      </c>
      <c r="O318" s="17">
        <f>'D2'!P120</f>
        <v>0</v>
      </c>
      <c r="P318" s="17" t="str">
        <f>'D2'!Q120</f>
        <v/>
      </c>
      <c r="Q318" s="17">
        <f ca="1">'D2'!C120</f>
        <v>0</v>
      </c>
      <c r="R318" s="17">
        <f>'D2'!T120</f>
        <v>0</v>
      </c>
      <c r="S318" s="221" t="str">
        <f>IF('D2'!Y120="","",'D2'!Y120)</f>
        <v/>
      </c>
      <c r="T318" s="17">
        <f>'D2'!AF120</f>
        <v>0</v>
      </c>
      <c r="U318" s="17">
        <f>'D2'!AF121</f>
        <v>0</v>
      </c>
      <c r="V318" s="220" t="str">
        <f>IFERROR(DATE('D2'!AH120,'D2'!AI320,'D2'!AJ120),"")</f>
        <v/>
      </c>
      <c r="W318" s="220" t="str">
        <f>IFERROR(DATE('D2'!AH121,'D2'!AI121,'D2'!AJ121),"")</f>
        <v/>
      </c>
    </row>
    <row r="320" spans="2:23" x14ac:dyDescent="0.2">
      <c r="B320" s="17">
        <f ca="1">IF(Q320="","",RANK(Q320,$Q$2:$Q$401))</f>
        <v>1</v>
      </c>
      <c r="C320" s="17">
        <f ca="1">IF(B320="","",設定!$J$8)</f>
        <v>0</v>
      </c>
      <c r="D320" s="46">
        <f>'D2'!E122</f>
        <v>0</v>
      </c>
      <c r="E320" s="46">
        <f>'D2'!F122</f>
        <v>0</v>
      </c>
      <c r="F320" s="17" t="str">
        <f>'D2'!G122</f>
        <v/>
      </c>
      <c r="G320" s="17" t="str">
        <f>'D2'!H122</f>
        <v/>
      </c>
      <c r="H320" s="17" t="str">
        <f>'D2'!I122</f>
        <v>　</v>
      </c>
      <c r="I320" s="17">
        <f>'D2'!L122</f>
        <v>0</v>
      </c>
      <c r="J320" s="17" t="str">
        <f>'D2'!J122</f>
        <v>　</v>
      </c>
      <c r="K320" s="17">
        <f>'D2'!K122</f>
        <v>0</v>
      </c>
      <c r="L320" s="17">
        <f>'D2'!M122</f>
        <v>0</v>
      </c>
      <c r="M320" s="17">
        <f>'D2'!N122</f>
        <v>0</v>
      </c>
      <c r="N320" s="17">
        <f>'D2'!O122</f>
        <v>0</v>
      </c>
      <c r="O320" s="17">
        <f>'D2'!P122</f>
        <v>0</v>
      </c>
      <c r="P320" s="17" t="str">
        <f>'D2'!Q122</f>
        <v/>
      </c>
      <c r="Q320" s="17">
        <f ca="1">'D2'!C122</f>
        <v>0</v>
      </c>
      <c r="R320" s="17">
        <f>'D2'!T122</f>
        <v>0</v>
      </c>
      <c r="S320" s="221" t="str">
        <f>IF('D2'!Y122="","",'D2'!Y122)</f>
        <v/>
      </c>
      <c r="T320" s="17">
        <f>'D2'!AF122</f>
        <v>0</v>
      </c>
      <c r="U320" s="17">
        <f>'D2'!AF123</f>
        <v>0</v>
      </c>
      <c r="V320" s="220" t="str">
        <f>IFERROR(DATE('D2'!AH122,'D2'!AI322,'D2'!AJ122),"")</f>
        <v/>
      </c>
      <c r="W320" s="220" t="str">
        <f>IFERROR(DATE('D2'!AH123,'D2'!AI123,'D2'!AJ123),"")</f>
        <v/>
      </c>
    </row>
    <row r="322" spans="2:23" x14ac:dyDescent="0.2">
      <c r="B322" s="17">
        <f ca="1">IF(Q322="","",RANK(Q322,$Q$2:$Q$401))</f>
        <v>1</v>
      </c>
      <c r="C322" s="17">
        <f ca="1">IF(B322="","",設定!$J$8)</f>
        <v>0</v>
      </c>
      <c r="D322" s="46">
        <f>'D2'!E124</f>
        <v>0</v>
      </c>
      <c r="E322" s="46">
        <f>'D2'!F124</f>
        <v>0</v>
      </c>
      <c r="F322" s="17" t="str">
        <f>'D2'!G124</f>
        <v/>
      </c>
      <c r="G322" s="17" t="str">
        <f>'D2'!H124</f>
        <v/>
      </c>
      <c r="H322" s="17" t="str">
        <f>'D2'!I124</f>
        <v>　</v>
      </c>
      <c r="I322" s="17">
        <f>'D2'!L124</f>
        <v>0</v>
      </c>
      <c r="J322" s="17" t="str">
        <f>'D2'!J124</f>
        <v>　</v>
      </c>
      <c r="K322" s="17">
        <f>'D2'!K124</f>
        <v>0</v>
      </c>
      <c r="L322" s="17">
        <f>'D2'!M124</f>
        <v>0</v>
      </c>
      <c r="M322" s="17">
        <f>'D2'!N124</f>
        <v>0</v>
      </c>
      <c r="N322" s="17">
        <f>'D2'!O124</f>
        <v>0</v>
      </c>
      <c r="O322" s="17">
        <f>'D2'!P124</f>
        <v>0</v>
      </c>
      <c r="P322" s="17" t="str">
        <f>'D2'!Q124</f>
        <v/>
      </c>
      <c r="Q322" s="17">
        <f ca="1">'D2'!C124</f>
        <v>0</v>
      </c>
      <c r="R322" s="17">
        <f>'D2'!T124</f>
        <v>0</v>
      </c>
      <c r="S322" s="221" t="str">
        <f>IF('D2'!Y124="","",'D2'!Y124)</f>
        <v/>
      </c>
      <c r="T322" s="17">
        <f>'D2'!AF124</f>
        <v>0</v>
      </c>
      <c r="U322" s="17">
        <f>'D2'!AF125</f>
        <v>0</v>
      </c>
      <c r="V322" s="220" t="str">
        <f>IFERROR(DATE('D2'!AH124,'D2'!AI324,'D2'!AJ124),"")</f>
        <v/>
      </c>
      <c r="W322" s="220" t="str">
        <f>IFERROR(DATE('D2'!AH125,'D2'!AI125,'D2'!AJ125),"")</f>
        <v/>
      </c>
    </row>
    <row r="324" spans="2:23" x14ac:dyDescent="0.2">
      <c r="B324" s="17">
        <f ca="1">IF(Q324="","",RANK(Q324,$Q$2:$Q$401))</f>
        <v>1</v>
      </c>
      <c r="C324" s="17">
        <f ca="1">IF(B324="","",設定!$J$8)</f>
        <v>0</v>
      </c>
      <c r="D324" s="46">
        <f>'D2'!E126</f>
        <v>0</v>
      </c>
      <c r="E324" s="46">
        <f>'D2'!F126</f>
        <v>0</v>
      </c>
      <c r="F324" s="17" t="str">
        <f>'D2'!G126</f>
        <v/>
      </c>
      <c r="G324" s="17" t="str">
        <f>'D2'!H126</f>
        <v/>
      </c>
      <c r="H324" s="17" t="str">
        <f>'D2'!I126</f>
        <v>　</v>
      </c>
      <c r="I324" s="17">
        <f>'D2'!L126</f>
        <v>0</v>
      </c>
      <c r="J324" s="17" t="str">
        <f>'D2'!J126</f>
        <v>　</v>
      </c>
      <c r="K324" s="17">
        <f>'D2'!K126</f>
        <v>0</v>
      </c>
      <c r="L324" s="17">
        <f>'D2'!M126</f>
        <v>0</v>
      </c>
      <c r="M324" s="17">
        <f>'D2'!N126</f>
        <v>0</v>
      </c>
      <c r="N324" s="17">
        <f>'D2'!O126</f>
        <v>0</v>
      </c>
      <c r="O324" s="17">
        <f>'D2'!P126</f>
        <v>0</v>
      </c>
      <c r="P324" s="17" t="str">
        <f>'D2'!Q126</f>
        <v/>
      </c>
      <c r="Q324" s="17">
        <f ca="1">'D2'!C126</f>
        <v>0</v>
      </c>
      <c r="R324" s="17">
        <f>'D2'!T126</f>
        <v>0</v>
      </c>
      <c r="S324" s="221" t="str">
        <f>IF('D2'!Y126="","",'D2'!Y126)</f>
        <v/>
      </c>
      <c r="T324" s="17">
        <f>'D2'!AF126</f>
        <v>0</v>
      </c>
      <c r="U324" s="17">
        <f>'D2'!AF127</f>
        <v>0</v>
      </c>
      <c r="V324" s="220" t="str">
        <f>IFERROR(DATE('D2'!AH126,'D2'!AI326,'D2'!AJ126),"")</f>
        <v/>
      </c>
      <c r="W324" s="220" t="str">
        <f>IFERROR(DATE('D2'!AH127,'D2'!AI127,'D2'!AJ127),"")</f>
        <v/>
      </c>
    </row>
    <row r="326" spans="2:23" x14ac:dyDescent="0.2">
      <c r="B326" s="17">
        <f ca="1">IF(Q326="","",RANK(Q326,$Q$2:$Q$401))</f>
        <v>1</v>
      </c>
      <c r="C326" s="17">
        <f ca="1">IF(B326="","",設定!$J$8)</f>
        <v>0</v>
      </c>
      <c r="D326" s="46">
        <f>'D2'!E128</f>
        <v>0</v>
      </c>
      <c r="E326" s="46">
        <f>'D2'!F128</f>
        <v>0</v>
      </c>
      <c r="F326" s="17" t="str">
        <f>'D2'!G128</f>
        <v/>
      </c>
      <c r="G326" s="17" t="str">
        <f>'D2'!H128</f>
        <v/>
      </c>
      <c r="H326" s="17" t="str">
        <f>'D2'!I128</f>
        <v>　</v>
      </c>
      <c r="I326" s="17">
        <f>'D2'!L128</f>
        <v>0</v>
      </c>
      <c r="J326" s="17" t="str">
        <f>'D2'!J128</f>
        <v>　</v>
      </c>
      <c r="K326" s="17">
        <f>'D2'!K128</f>
        <v>0</v>
      </c>
      <c r="L326" s="17">
        <f>'D2'!M128</f>
        <v>0</v>
      </c>
      <c r="M326" s="17">
        <f>'D2'!N128</f>
        <v>0</v>
      </c>
      <c r="N326" s="17">
        <f>'D2'!O128</f>
        <v>0</v>
      </c>
      <c r="O326" s="17">
        <f>'D2'!P128</f>
        <v>0</v>
      </c>
      <c r="P326" s="17" t="str">
        <f>'D2'!Q128</f>
        <v/>
      </c>
      <c r="Q326" s="17">
        <f ca="1">'D2'!C128</f>
        <v>0</v>
      </c>
      <c r="R326" s="17">
        <f>'D2'!T128</f>
        <v>0</v>
      </c>
      <c r="S326" s="221" t="str">
        <f>IF('D2'!Y128="","",'D2'!Y128)</f>
        <v/>
      </c>
      <c r="T326" s="17">
        <f>'D2'!AF128</f>
        <v>0</v>
      </c>
      <c r="U326" s="17">
        <f>'D2'!AF129</f>
        <v>0</v>
      </c>
      <c r="V326" s="220" t="str">
        <f>IFERROR(DATE('D2'!AH128,'D2'!AI328,'D2'!AJ128),"")</f>
        <v/>
      </c>
      <c r="W326" s="220" t="str">
        <f>IFERROR(DATE('D2'!AH129,'D2'!AI129,'D2'!AJ129),"")</f>
        <v/>
      </c>
    </row>
    <row r="328" spans="2:23" x14ac:dyDescent="0.2">
      <c r="B328" s="17">
        <f ca="1">IF(Q328="","",RANK(Q328,$Q$2:$Q$401))</f>
        <v>1</v>
      </c>
      <c r="C328" s="17">
        <f ca="1">IF(B328="","",設定!$J$8)</f>
        <v>0</v>
      </c>
      <c r="D328" s="46">
        <f>'D2'!E130</f>
        <v>0</v>
      </c>
      <c r="E328" s="46">
        <f>'D2'!F130</f>
        <v>0</v>
      </c>
      <c r="F328" s="17" t="str">
        <f>'D2'!G130</f>
        <v/>
      </c>
      <c r="G328" s="17" t="str">
        <f>'D2'!H130</f>
        <v/>
      </c>
      <c r="H328" s="17" t="str">
        <f>'D2'!I130</f>
        <v>　</v>
      </c>
      <c r="I328" s="17">
        <f>'D2'!L130</f>
        <v>0</v>
      </c>
      <c r="J328" s="17" t="str">
        <f>'D2'!J130</f>
        <v>　</v>
      </c>
      <c r="K328" s="17">
        <f>'D2'!K130</f>
        <v>0</v>
      </c>
      <c r="L328" s="17">
        <f>'D2'!M130</f>
        <v>0</v>
      </c>
      <c r="M328" s="17">
        <f>'D2'!N130</f>
        <v>0</v>
      </c>
      <c r="N328" s="17">
        <f>'D2'!O130</f>
        <v>0</v>
      </c>
      <c r="O328" s="17">
        <f>'D2'!P130</f>
        <v>0</v>
      </c>
      <c r="P328" s="17" t="str">
        <f>'D2'!Q130</f>
        <v/>
      </c>
      <c r="Q328" s="17">
        <f ca="1">'D2'!C130</f>
        <v>0</v>
      </c>
      <c r="R328" s="17">
        <f>'D2'!T130</f>
        <v>0</v>
      </c>
      <c r="S328" s="221" t="str">
        <f>IF('D2'!Y130="","",'D2'!Y130)</f>
        <v/>
      </c>
      <c r="T328" s="17">
        <f>'D2'!AF130</f>
        <v>0</v>
      </c>
      <c r="U328" s="17">
        <f>'D2'!AF131</f>
        <v>0</v>
      </c>
      <c r="V328" s="220" t="str">
        <f>IFERROR(DATE('D2'!AH130,'D2'!AI330,'D2'!AJ130),"")</f>
        <v/>
      </c>
      <c r="W328" s="220" t="str">
        <f>IFERROR(DATE('D2'!AH131,'D2'!AI131,'D2'!AJ131),"")</f>
        <v/>
      </c>
    </row>
    <row r="330" spans="2:23" x14ac:dyDescent="0.2">
      <c r="B330" s="17">
        <f ca="1">IF(Q330="","",RANK(Q330,$Q$2:$Q$401))</f>
        <v>1</v>
      </c>
      <c r="C330" s="17">
        <f ca="1">IF(B330="","",設定!$J$8)</f>
        <v>0</v>
      </c>
      <c r="D330" s="46">
        <f>'D2'!E132</f>
        <v>0</v>
      </c>
      <c r="E330" s="46">
        <f>'D2'!F132</f>
        <v>0</v>
      </c>
      <c r="F330" s="17" t="str">
        <f>'D2'!G132</f>
        <v/>
      </c>
      <c r="G330" s="17" t="str">
        <f>'D2'!H132</f>
        <v/>
      </c>
      <c r="H330" s="17" t="str">
        <f>'D2'!I132</f>
        <v>　</v>
      </c>
      <c r="I330" s="17">
        <f>'D2'!L132</f>
        <v>0</v>
      </c>
      <c r="J330" s="17" t="str">
        <f>'D2'!J132</f>
        <v>　</v>
      </c>
      <c r="K330" s="17">
        <f>'D2'!K132</f>
        <v>0</v>
      </c>
      <c r="L330" s="17">
        <f>'D2'!M132</f>
        <v>0</v>
      </c>
      <c r="M330" s="17">
        <f>'D2'!N132</f>
        <v>0</v>
      </c>
      <c r="N330" s="17">
        <f>'D2'!O132</f>
        <v>0</v>
      </c>
      <c r="O330" s="17">
        <f>'D2'!P132</f>
        <v>0</v>
      </c>
      <c r="P330" s="17" t="str">
        <f>'D2'!Q132</f>
        <v/>
      </c>
      <c r="Q330" s="17">
        <f ca="1">'D2'!C132</f>
        <v>0</v>
      </c>
      <c r="R330" s="17">
        <f>'D2'!T132</f>
        <v>0</v>
      </c>
      <c r="S330" s="221" t="str">
        <f>IF('D2'!Y132="","",'D2'!Y132)</f>
        <v/>
      </c>
      <c r="T330" s="17">
        <f>'D2'!AF132</f>
        <v>0</v>
      </c>
      <c r="U330" s="17">
        <f>'D2'!AF133</f>
        <v>0</v>
      </c>
      <c r="V330" s="220" t="str">
        <f>IFERROR(DATE('D2'!AH132,'D2'!AI332,'D2'!AJ132),"")</f>
        <v/>
      </c>
      <c r="W330" s="220" t="str">
        <f>IFERROR(DATE('D2'!AH133,'D2'!AI133,'D2'!AJ133),"")</f>
        <v/>
      </c>
    </row>
    <row r="332" spans="2:23" x14ac:dyDescent="0.2">
      <c r="B332" s="17">
        <f ca="1">IF(Q332="","",RANK(Q332,$Q$2:$Q$401))</f>
        <v>1</v>
      </c>
      <c r="C332" s="17">
        <f ca="1">IF(B332="","",設定!$J$8)</f>
        <v>0</v>
      </c>
      <c r="D332" s="46">
        <f>'D2'!E134</f>
        <v>0</v>
      </c>
      <c r="E332" s="46">
        <f>'D2'!F134</f>
        <v>0</v>
      </c>
      <c r="F332" s="17" t="str">
        <f>'D2'!G134</f>
        <v/>
      </c>
      <c r="G332" s="17" t="str">
        <f>'D2'!H134</f>
        <v/>
      </c>
      <c r="H332" s="17" t="str">
        <f>'D2'!I134</f>
        <v>　</v>
      </c>
      <c r="I332" s="17">
        <f>'D2'!L134</f>
        <v>0</v>
      </c>
      <c r="J332" s="17" t="str">
        <f>'D2'!J134</f>
        <v>　</v>
      </c>
      <c r="K332" s="17">
        <f>'D2'!K134</f>
        <v>0</v>
      </c>
      <c r="L332" s="17">
        <f>'D2'!M134</f>
        <v>0</v>
      </c>
      <c r="M332" s="17">
        <f>'D2'!N134</f>
        <v>0</v>
      </c>
      <c r="N332" s="17">
        <f>'D2'!O134</f>
        <v>0</v>
      </c>
      <c r="O332" s="17">
        <f>'D2'!P134</f>
        <v>0</v>
      </c>
      <c r="P332" s="17" t="str">
        <f>'D2'!Q134</f>
        <v/>
      </c>
      <c r="Q332" s="17">
        <f ca="1">'D2'!C134</f>
        <v>0</v>
      </c>
      <c r="R332" s="17">
        <f>'D2'!T134</f>
        <v>0</v>
      </c>
      <c r="S332" s="221" t="str">
        <f>IF('D2'!Y134="","",'D2'!Y134)</f>
        <v/>
      </c>
      <c r="T332" s="17">
        <f>'D2'!AF134</f>
        <v>0</v>
      </c>
      <c r="U332" s="17">
        <f>'D2'!AF135</f>
        <v>0</v>
      </c>
      <c r="V332" s="220" t="str">
        <f>IFERROR(DATE('D2'!AH134,'D2'!AI334,'D2'!AJ134),"")</f>
        <v/>
      </c>
      <c r="W332" s="220" t="str">
        <f>IFERROR(DATE('D2'!AH135,'D2'!AI135,'D2'!AJ135),"")</f>
        <v/>
      </c>
    </row>
    <row r="334" spans="2:23" x14ac:dyDescent="0.2">
      <c r="B334" s="17">
        <f ca="1">IF(Q334="","",RANK(Q334,$Q$2:$Q$401))</f>
        <v>1</v>
      </c>
      <c r="C334" s="17">
        <f ca="1">IF(B334="","",設定!$J$8)</f>
        <v>0</v>
      </c>
      <c r="D334" s="46">
        <f>'D2'!E136</f>
        <v>0</v>
      </c>
      <c r="E334" s="46">
        <f>'D2'!F136</f>
        <v>0</v>
      </c>
      <c r="F334" s="17" t="str">
        <f>'D2'!G136</f>
        <v/>
      </c>
      <c r="G334" s="17" t="str">
        <f>'D2'!H136</f>
        <v/>
      </c>
      <c r="H334" s="17" t="str">
        <f>'D2'!I136</f>
        <v>　</v>
      </c>
      <c r="I334" s="17">
        <f>'D2'!L136</f>
        <v>0</v>
      </c>
      <c r="J334" s="17" t="str">
        <f>'D2'!J136</f>
        <v>　</v>
      </c>
      <c r="K334" s="17">
        <f>'D2'!K136</f>
        <v>0</v>
      </c>
      <c r="L334" s="17">
        <f>'D2'!M136</f>
        <v>0</v>
      </c>
      <c r="M334" s="17">
        <f>'D2'!N136</f>
        <v>0</v>
      </c>
      <c r="N334" s="17">
        <f>'D2'!O136</f>
        <v>0</v>
      </c>
      <c r="O334" s="17">
        <f>'D2'!P136</f>
        <v>0</v>
      </c>
      <c r="P334" s="17" t="str">
        <f>'D2'!Q136</f>
        <v/>
      </c>
      <c r="Q334" s="17">
        <f ca="1">'D2'!C136</f>
        <v>0</v>
      </c>
      <c r="R334" s="17">
        <f>'D2'!T136</f>
        <v>0</v>
      </c>
      <c r="S334" s="221" t="str">
        <f>IF('D2'!Y136="","",'D2'!Y136)</f>
        <v/>
      </c>
      <c r="T334" s="17">
        <f>'D2'!AF136</f>
        <v>0</v>
      </c>
      <c r="U334" s="17">
        <f>'D2'!AF137</f>
        <v>0</v>
      </c>
      <c r="V334" s="220" t="str">
        <f>IFERROR(DATE('D2'!AH136,'D2'!AI336,'D2'!AJ136),"")</f>
        <v/>
      </c>
      <c r="W334" s="220" t="str">
        <f>IFERROR(DATE('D2'!AH137,'D2'!AI137,'D2'!AJ137),"")</f>
        <v/>
      </c>
    </row>
    <row r="336" spans="2:23" x14ac:dyDescent="0.2">
      <c r="B336" s="17">
        <f ca="1">IF(Q336="","",RANK(Q336,$Q$2:$Q$401))</f>
        <v>1</v>
      </c>
      <c r="C336" s="17">
        <f ca="1">IF(B336="","",設定!$J$8)</f>
        <v>0</v>
      </c>
      <c r="D336" s="46">
        <f>'D2'!E138</f>
        <v>0</v>
      </c>
      <c r="E336" s="46">
        <f>'D2'!F138</f>
        <v>0</v>
      </c>
      <c r="F336" s="17" t="str">
        <f>'D2'!G138</f>
        <v/>
      </c>
      <c r="G336" s="17" t="str">
        <f>'D2'!H138</f>
        <v/>
      </c>
      <c r="H336" s="17" t="str">
        <f>'D2'!I138</f>
        <v>　</v>
      </c>
      <c r="I336" s="17">
        <f>'D2'!L138</f>
        <v>0</v>
      </c>
      <c r="J336" s="17" t="str">
        <f>'D2'!J138</f>
        <v>　</v>
      </c>
      <c r="K336" s="17">
        <f>'D2'!K138</f>
        <v>0</v>
      </c>
      <c r="L336" s="17">
        <f>'D2'!M138</f>
        <v>0</v>
      </c>
      <c r="M336" s="17">
        <f>'D2'!N138</f>
        <v>0</v>
      </c>
      <c r="N336" s="17">
        <f>'D2'!O138</f>
        <v>0</v>
      </c>
      <c r="O336" s="17">
        <f>'D2'!P138</f>
        <v>0</v>
      </c>
      <c r="P336" s="17" t="str">
        <f>'D2'!Q138</f>
        <v/>
      </c>
      <c r="Q336" s="17">
        <f ca="1">'D2'!C138</f>
        <v>0</v>
      </c>
      <c r="R336" s="17">
        <f>'D2'!T138</f>
        <v>0</v>
      </c>
      <c r="S336" s="221" t="str">
        <f>IF('D2'!Y138="","",'D2'!Y138)</f>
        <v/>
      </c>
      <c r="T336" s="17">
        <f>'D2'!AF138</f>
        <v>0</v>
      </c>
      <c r="U336" s="17">
        <f>'D2'!AF139</f>
        <v>0</v>
      </c>
      <c r="V336" s="220" t="str">
        <f>IFERROR(DATE('D2'!AH138,'D2'!AI338,'D2'!AJ138),"")</f>
        <v/>
      </c>
      <c r="W336" s="220" t="str">
        <f>IFERROR(DATE('D2'!AH139,'D2'!AI139,'D2'!AJ139),"")</f>
        <v/>
      </c>
    </row>
    <row r="338" spans="2:23" x14ac:dyDescent="0.2">
      <c r="B338" s="17">
        <f ca="1">IF(Q338="","",RANK(Q338,$Q$2:$Q$401))</f>
        <v>1</v>
      </c>
      <c r="C338" s="17">
        <f ca="1">IF(B338="","",設定!$J$8)</f>
        <v>0</v>
      </c>
      <c r="D338" s="46">
        <f>'D2'!E140</f>
        <v>0</v>
      </c>
      <c r="E338" s="46">
        <f>'D2'!F140</f>
        <v>0</v>
      </c>
      <c r="F338" s="17" t="str">
        <f>'D2'!G140</f>
        <v/>
      </c>
      <c r="G338" s="17" t="str">
        <f>'D2'!H140</f>
        <v/>
      </c>
      <c r="H338" s="17" t="str">
        <f>'D2'!I140</f>
        <v>　</v>
      </c>
      <c r="I338" s="17">
        <f>'D2'!L140</f>
        <v>0</v>
      </c>
      <c r="J338" s="17" t="str">
        <f>'D2'!J140</f>
        <v>　</v>
      </c>
      <c r="K338" s="17">
        <f>'D2'!K140</f>
        <v>0</v>
      </c>
      <c r="L338" s="17">
        <f>'D2'!M140</f>
        <v>0</v>
      </c>
      <c r="M338" s="17">
        <f>'D2'!N140</f>
        <v>0</v>
      </c>
      <c r="N338" s="17">
        <f>'D2'!O140</f>
        <v>0</v>
      </c>
      <c r="O338" s="17">
        <f>'D2'!P140</f>
        <v>0</v>
      </c>
      <c r="P338" s="17" t="str">
        <f>'D2'!Q140</f>
        <v/>
      </c>
      <c r="Q338" s="17">
        <f ca="1">'D2'!C140</f>
        <v>0</v>
      </c>
      <c r="R338" s="17">
        <f>'D2'!T140</f>
        <v>0</v>
      </c>
      <c r="S338" s="221" t="str">
        <f>IF('D2'!Y140="","",'D2'!Y140)</f>
        <v/>
      </c>
      <c r="T338" s="17">
        <f>'D2'!AF140</f>
        <v>0</v>
      </c>
      <c r="U338" s="17">
        <f>'D2'!AF141</f>
        <v>0</v>
      </c>
      <c r="V338" s="220" t="str">
        <f>IFERROR(DATE('D2'!AH140,'D2'!AI340,'D2'!AJ140),"")</f>
        <v/>
      </c>
      <c r="W338" s="220" t="str">
        <f>IFERROR(DATE('D2'!AH141,'D2'!AI141,'D2'!AJ141),"")</f>
        <v/>
      </c>
    </row>
    <row r="340" spans="2:23" x14ac:dyDescent="0.2">
      <c r="B340" s="17">
        <f ca="1">IF(Q340="","",RANK(Q340,$Q$2:$Q$401))</f>
        <v>1</v>
      </c>
      <c r="C340" s="17">
        <f ca="1">IF(B340="","",設定!$J$8)</f>
        <v>0</v>
      </c>
      <c r="D340" s="46">
        <f>'D2'!E142</f>
        <v>0</v>
      </c>
      <c r="E340" s="46">
        <f>'D2'!F142</f>
        <v>0</v>
      </c>
      <c r="F340" s="17" t="str">
        <f>'D2'!G142</f>
        <v/>
      </c>
      <c r="G340" s="17" t="str">
        <f>'D2'!H142</f>
        <v/>
      </c>
      <c r="H340" s="17" t="str">
        <f>'D2'!I142</f>
        <v>　</v>
      </c>
      <c r="I340" s="17">
        <f>'D2'!L142</f>
        <v>0</v>
      </c>
      <c r="J340" s="17" t="str">
        <f>'D2'!J142</f>
        <v>　</v>
      </c>
      <c r="K340" s="17">
        <f>'D2'!K142</f>
        <v>0</v>
      </c>
      <c r="L340" s="17">
        <f>'D2'!M142</f>
        <v>0</v>
      </c>
      <c r="M340" s="17">
        <f>'D2'!N142</f>
        <v>0</v>
      </c>
      <c r="N340" s="17">
        <f>'D2'!O142</f>
        <v>0</v>
      </c>
      <c r="O340" s="17">
        <f>'D2'!P142</f>
        <v>0</v>
      </c>
      <c r="P340" s="17" t="str">
        <f>'D2'!Q142</f>
        <v/>
      </c>
      <c r="Q340" s="17">
        <f ca="1">'D2'!C142</f>
        <v>0</v>
      </c>
      <c r="R340" s="17">
        <f>'D2'!T142</f>
        <v>0</v>
      </c>
      <c r="S340" s="221" t="str">
        <f>IF('D2'!Y142="","",'D2'!Y142)</f>
        <v/>
      </c>
      <c r="T340" s="17">
        <f>'D2'!AF142</f>
        <v>0</v>
      </c>
      <c r="U340" s="17">
        <f>'D2'!AF143</f>
        <v>0</v>
      </c>
      <c r="V340" s="220" t="str">
        <f>IFERROR(DATE('D2'!AH142,'D2'!AI342,'D2'!AJ142),"")</f>
        <v/>
      </c>
      <c r="W340" s="220" t="str">
        <f>IFERROR(DATE('D2'!AH143,'D2'!AI143,'D2'!AJ143),"")</f>
        <v/>
      </c>
    </row>
    <row r="342" spans="2:23" x14ac:dyDescent="0.2">
      <c r="B342" s="17">
        <f ca="1">IF(Q342="","",RANK(Q342,$Q$2:$Q$401))</f>
        <v>1</v>
      </c>
      <c r="C342" s="17">
        <f ca="1">IF(B342="","",設定!$J$8)</f>
        <v>0</v>
      </c>
      <c r="D342" s="46">
        <f>'D2'!E144</f>
        <v>0</v>
      </c>
      <c r="E342" s="46">
        <f>'D2'!F144</f>
        <v>0</v>
      </c>
      <c r="F342" s="17" t="str">
        <f>'D2'!G144</f>
        <v/>
      </c>
      <c r="G342" s="17" t="str">
        <f>'D2'!H144</f>
        <v/>
      </c>
      <c r="H342" s="17" t="str">
        <f>'D2'!I144</f>
        <v>　</v>
      </c>
      <c r="I342" s="17">
        <f>'D2'!L144</f>
        <v>0</v>
      </c>
      <c r="J342" s="17" t="str">
        <f>'D2'!J144</f>
        <v>　</v>
      </c>
      <c r="K342" s="17">
        <f>'D2'!K144</f>
        <v>0</v>
      </c>
      <c r="L342" s="17">
        <f>'D2'!M144</f>
        <v>0</v>
      </c>
      <c r="M342" s="17">
        <f>'D2'!N144</f>
        <v>0</v>
      </c>
      <c r="N342" s="17">
        <f>'D2'!O144</f>
        <v>0</v>
      </c>
      <c r="O342" s="17">
        <f>'D2'!P144</f>
        <v>0</v>
      </c>
      <c r="P342" s="17" t="str">
        <f>'D2'!Q144</f>
        <v/>
      </c>
      <c r="Q342" s="17">
        <f ca="1">'D2'!C144</f>
        <v>0</v>
      </c>
      <c r="R342" s="17">
        <f>'D2'!T144</f>
        <v>0</v>
      </c>
      <c r="S342" s="221" t="str">
        <f>IF('D2'!Y144="","",'D2'!Y144)</f>
        <v/>
      </c>
      <c r="T342" s="17">
        <f>'D2'!AF144</f>
        <v>0</v>
      </c>
      <c r="U342" s="17">
        <f>'D2'!AF145</f>
        <v>0</v>
      </c>
      <c r="V342" s="220" t="str">
        <f>IFERROR(DATE('D2'!AH144,'D2'!AI344,'D2'!AJ144),"")</f>
        <v/>
      </c>
      <c r="W342" s="220" t="str">
        <f>IFERROR(DATE('D2'!AH145,'D2'!AI145,'D2'!AJ145),"")</f>
        <v/>
      </c>
    </row>
    <row r="344" spans="2:23" x14ac:dyDescent="0.2">
      <c r="B344" s="17">
        <f ca="1">IF(Q344="","",RANK(Q344,$Q$2:$Q$401))</f>
        <v>1</v>
      </c>
      <c r="C344" s="17">
        <f ca="1">IF(B344="","",設定!$J$8)</f>
        <v>0</v>
      </c>
      <c r="D344" s="46">
        <f>'D2'!E146</f>
        <v>0</v>
      </c>
      <c r="E344" s="46">
        <f>'D2'!F146</f>
        <v>0</v>
      </c>
      <c r="F344" s="17" t="str">
        <f>'D2'!G146</f>
        <v/>
      </c>
      <c r="G344" s="17" t="str">
        <f>'D2'!H146</f>
        <v/>
      </c>
      <c r="H344" s="17" t="str">
        <f>'D2'!I146</f>
        <v>　</v>
      </c>
      <c r="I344" s="17">
        <f>'D2'!L146</f>
        <v>0</v>
      </c>
      <c r="J344" s="17" t="str">
        <f>'D2'!J146</f>
        <v>　</v>
      </c>
      <c r="K344" s="17">
        <f>'D2'!K146</f>
        <v>0</v>
      </c>
      <c r="L344" s="17">
        <f>'D2'!M146</f>
        <v>0</v>
      </c>
      <c r="M344" s="17">
        <f>'D2'!N146</f>
        <v>0</v>
      </c>
      <c r="N344" s="17">
        <f>'D2'!O146</f>
        <v>0</v>
      </c>
      <c r="O344" s="17">
        <f>'D2'!P146</f>
        <v>0</v>
      </c>
      <c r="P344" s="17" t="str">
        <f>'D2'!Q146</f>
        <v/>
      </c>
      <c r="Q344" s="17">
        <f ca="1">'D2'!C146</f>
        <v>0</v>
      </c>
      <c r="R344" s="17">
        <f>'D2'!T146</f>
        <v>0</v>
      </c>
      <c r="S344" s="221" t="str">
        <f>IF('D2'!Y146="","",'D2'!Y146)</f>
        <v/>
      </c>
      <c r="T344" s="17">
        <f>'D2'!AF146</f>
        <v>0</v>
      </c>
      <c r="U344" s="17">
        <f>'D2'!AF147</f>
        <v>0</v>
      </c>
      <c r="V344" s="220" t="str">
        <f>IFERROR(DATE('D2'!AH146,'D2'!AI346,'D2'!AJ146),"")</f>
        <v/>
      </c>
      <c r="W344" s="220" t="str">
        <f>IFERROR(DATE('D2'!AH147,'D2'!AI147,'D2'!AJ147),"")</f>
        <v/>
      </c>
    </row>
    <row r="346" spans="2:23" x14ac:dyDescent="0.2">
      <c r="B346" s="17">
        <f ca="1">IF(Q346="","",RANK(Q346,$Q$2:$Q$401))</f>
        <v>1</v>
      </c>
      <c r="C346" s="17">
        <f ca="1">IF(B346="","",設定!$J$8)</f>
        <v>0</v>
      </c>
      <c r="D346" s="46">
        <f>'D2'!E148</f>
        <v>0</v>
      </c>
      <c r="E346" s="46">
        <f>'D2'!F148</f>
        <v>0</v>
      </c>
      <c r="F346" s="17" t="str">
        <f>'D2'!G148</f>
        <v/>
      </c>
      <c r="G346" s="17" t="str">
        <f>'D2'!H148</f>
        <v/>
      </c>
      <c r="H346" s="17" t="str">
        <f>'D2'!I148</f>
        <v>　</v>
      </c>
      <c r="I346" s="17">
        <f>'D2'!L148</f>
        <v>0</v>
      </c>
      <c r="J346" s="17" t="str">
        <f>'D2'!J148</f>
        <v>　</v>
      </c>
      <c r="K346" s="17">
        <f>'D2'!K148</f>
        <v>0</v>
      </c>
      <c r="L346" s="17">
        <f>'D2'!M148</f>
        <v>0</v>
      </c>
      <c r="M346" s="17">
        <f>'D2'!N148</f>
        <v>0</v>
      </c>
      <c r="N346" s="17">
        <f>'D2'!O148</f>
        <v>0</v>
      </c>
      <c r="O346" s="17">
        <f>'D2'!P148</f>
        <v>0</v>
      </c>
      <c r="P346" s="17" t="str">
        <f>'D2'!Q148</f>
        <v/>
      </c>
      <c r="Q346" s="17">
        <f ca="1">'D2'!C148</f>
        <v>0</v>
      </c>
      <c r="R346" s="17">
        <f>'D2'!T148</f>
        <v>0</v>
      </c>
      <c r="S346" s="221" t="str">
        <f>IF('D2'!Y148="","",'D2'!Y148)</f>
        <v/>
      </c>
      <c r="T346" s="17">
        <f>'D2'!AF148</f>
        <v>0</v>
      </c>
      <c r="U346" s="17">
        <f>'D2'!AF149</f>
        <v>0</v>
      </c>
      <c r="V346" s="220" t="str">
        <f>IFERROR(DATE('D2'!AH148,'D2'!AI348,'D2'!AJ148),"")</f>
        <v/>
      </c>
      <c r="W346" s="220" t="str">
        <f>IFERROR(DATE('D2'!AH149,'D2'!AI149,'D2'!AJ149),"")</f>
        <v/>
      </c>
    </row>
    <row r="348" spans="2:23" x14ac:dyDescent="0.2">
      <c r="B348" s="17">
        <f ca="1">IF(Q348="","",RANK(Q348,$Q$2:$Q$401))</f>
        <v>1</v>
      </c>
      <c r="C348" s="17">
        <f ca="1">IF(B348="","",設定!$J$8)</f>
        <v>0</v>
      </c>
      <c r="D348" s="46">
        <f>'D2'!E150</f>
        <v>0</v>
      </c>
      <c r="E348" s="46">
        <f>'D2'!F150</f>
        <v>0</v>
      </c>
      <c r="F348" s="17" t="str">
        <f>'D2'!G150</f>
        <v/>
      </c>
      <c r="G348" s="17" t="str">
        <f>'D2'!H150</f>
        <v/>
      </c>
      <c r="H348" s="17" t="str">
        <f>'D2'!I150</f>
        <v>　</v>
      </c>
      <c r="I348" s="17">
        <f>'D2'!L150</f>
        <v>0</v>
      </c>
      <c r="J348" s="17" t="str">
        <f>'D2'!J150</f>
        <v>　</v>
      </c>
      <c r="K348" s="17">
        <f>'D2'!K150</f>
        <v>0</v>
      </c>
      <c r="L348" s="17">
        <f>'D2'!M150</f>
        <v>0</v>
      </c>
      <c r="M348" s="17">
        <f>'D2'!N150</f>
        <v>0</v>
      </c>
      <c r="N348" s="17">
        <f>'D2'!O150</f>
        <v>0</v>
      </c>
      <c r="O348" s="17">
        <f>'D2'!P150</f>
        <v>0</v>
      </c>
      <c r="P348" s="17" t="str">
        <f>'D2'!Q150</f>
        <v/>
      </c>
      <c r="Q348" s="17">
        <f ca="1">'D2'!C150</f>
        <v>0</v>
      </c>
      <c r="R348" s="17">
        <f>'D2'!T150</f>
        <v>0</v>
      </c>
      <c r="S348" s="221" t="str">
        <f>IF('D2'!Y150="","",'D2'!Y150)</f>
        <v/>
      </c>
      <c r="T348" s="17">
        <f>'D2'!AF150</f>
        <v>0</v>
      </c>
      <c r="U348" s="17">
        <f>'D2'!AF151</f>
        <v>0</v>
      </c>
      <c r="V348" s="220" t="str">
        <f>IFERROR(DATE('D2'!AH150,'D2'!AI350,'D2'!AJ150),"")</f>
        <v/>
      </c>
      <c r="W348" s="220" t="str">
        <f>IFERROR(DATE('D2'!AH151,'D2'!AI151,'D2'!AJ151),"")</f>
        <v/>
      </c>
    </row>
    <row r="350" spans="2:23" x14ac:dyDescent="0.2">
      <c r="B350" s="17">
        <f ca="1">IF(Q350="","",RANK(Q350,$Q$2:$Q$401))</f>
        <v>1</v>
      </c>
      <c r="C350" s="17">
        <f ca="1">IF(B350="","",設定!$J$8)</f>
        <v>0</v>
      </c>
      <c r="D350" s="46">
        <f>'D2'!E152</f>
        <v>0</v>
      </c>
      <c r="E350" s="46">
        <f>'D2'!F152</f>
        <v>0</v>
      </c>
      <c r="F350" s="17" t="str">
        <f>'D2'!G152</f>
        <v/>
      </c>
      <c r="G350" s="17" t="str">
        <f>'D2'!H152</f>
        <v/>
      </c>
      <c r="H350" s="17" t="str">
        <f>'D2'!I152</f>
        <v>　</v>
      </c>
      <c r="I350" s="17">
        <f>'D2'!L152</f>
        <v>0</v>
      </c>
      <c r="J350" s="17" t="str">
        <f>'D2'!J152</f>
        <v>　</v>
      </c>
      <c r="K350" s="17">
        <f>'D2'!K152</f>
        <v>0</v>
      </c>
      <c r="L350" s="17">
        <f>'D2'!M152</f>
        <v>0</v>
      </c>
      <c r="M350" s="17">
        <f>'D2'!N152</f>
        <v>0</v>
      </c>
      <c r="N350" s="17">
        <f>'D2'!O152</f>
        <v>0</v>
      </c>
      <c r="O350" s="17">
        <f>'D2'!P152</f>
        <v>0</v>
      </c>
      <c r="P350" s="17" t="str">
        <f>'D2'!Q152</f>
        <v/>
      </c>
      <c r="Q350" s="17">
        <f ca="1">'D2'!C152</f>
        <v>0</v>
      </c>
      <c r="R350" s="17">
        <f>'D2'!T152</f>
        <v>0</v>
      </c>
      <c r="S350" s="221" t="str">
        <f>IF('D2'!Y152="","",'D2'!Y152)</f>
        <v/>
      </c>
      <c r="T350" s="17">
        <f>'D2'!AF152</f>
        <v>0</v>
      </c>
      <c r="U350" s="17">
        <f>'D2'!AF153</f>
        <v>0</v>
      </c>
      <c r="V350" s="220" t="str">
        <f>IFERROR(DATE('D2'!AH152,'D2'!AI352,'D2'!AJ152),"")</f>
        <v/>
      </c>
      <c r="W350" s="220" t="str">
        <f>IFERROR(DATE('D2'!AH153,'D2'!AI153,'D2'!AJ153),"")</f>
        <v/>
      </c>
    </row>
    <row r="352" spans="2:23" x14ac:dyDescent="0.2">
      <c r="B352" s="17">
        <f ca="1">IF(Q352="","",RANK(Q352,$Q$2:$Q$401))</f>
        <v>1</v>
      </c>
      <c r="C352" s="17">
        <f ca="1">IF(B352="","",設定!$J$8)</f>
        <v>0</v>
      </c>
      <c r="D352" s="46">
        <f>'D2'!E154</f>
        <v>0</v>
      </c>
      <c r="E352" s="46">
        <f>'D2'!F154</f>
        <v>0</v>
      </c>
      <c r="F352" s="17" t="str">
        <f>'D2'!G154</f>
        <v/>
      </c>
      <c r="G352" s="17" t="str">
        <f>'D2'!H154</f>
        <v/>
      </c>
      <c r="H352" s="17" t="str">
        <f>'D2'!I154</f>
        <v>　</v>
      </c>
      <c r="I352" s="17">
        <f>'D2'!L154</f>
        <v>0</v>
      </c>
      <c r="J352" s="17" t="str">
        <f>'D2'!J154</f>
        <v>　</v>
      </c>
      <c r="K352" s="17">
        <f>'D2'!K154</f>
        <v>0</v>
      </c>
      <c r="L352" s="17">
        <f>'D2'!M154</f>
        <v>0</v>
      </c>
      <c r="M352" s="17">
        <f>'D2'!N154</f>
        <v>0</v>
      </c>
      <c r="N352" s="17">
        <f>'D2'!O154</f>
        <v>0</v>
      </c>
      <c r="O352" s="17">
        <f>'D2'!P154</f>
        <v>0</v>
      </c>
      <c r="P352" s="17" t="str">
        <f>'D2'!Q154</f>
        <v/>
      </c>
      <c r="Q352" s="17">
        <f ca="1">'D2'!C154</f>
        <v>0</v>
      </c>
      <c r="R352" s="17">
        <f>'D2'!T154</f>
        <v>0</v>
      </c>
      <c r="S352" s="221" t="str">
        <f>IF('D2'!Y154="","",'D2'!Y154)</f>
        <v/>
      </c>
      <c r="T352" s="17">
        <f>'D2'!AF154</f>
        <v>0</v>
      </c>
      <c r="U352" s="17">
        <f>'D2'!AF155</f>
        <v>0</v>
      </c>
      <c r="V352" s="220" t="str">
        <f>IFERROR(DATE('D2'!AH154,'D2'!AI354,'D2'!AJ154),"")</f>
        <v/>
      </c>
      <c r="W352" s="220" t="str">
        <f>IFERROR(DATE('D2'!AH155,'D2'!AI155,'D2'!AJ155),"")</f>
        <v/>
      </c>
    </row>
    <row r="354" spans="2:23" x14ac:dyDescent="0.2">
      <c r="B354" s="17">
        <f ca="1">IF(Q354="","",RANK(Q354,$Q$2:$Q$401))</f>
        <v>1</v>
      </c>
      <c r="C354" s="17">
        <f ca="1">IF(B354="","",設定!$J$8)</f>
        <v>0</v>
      </c>
      <c r="D354" s="46">
        <f>'D2'!E156</f>
        <v>0</v>
      </c>
      <c r="E354" s="46">
        <f>'D2'!F156</f>
        <v>0</v>
      </c>
      <c r="F354" s="17" t="str">
        <f>'D2'!G156</f>
        <v/>
      </c>
      <c r="G354" s="17" t="str">
        <f>'D2'!H156</f>
        <v/>
      </c>
      <c r="H354" s="17" t="str">
        <f>'D2'!I156</f>
        <v>　</v>
      </c>
      <c r="I354" s="17">
        <f>'D2'!L156</f>
        <v>0</v>
      </c>
      <c r="J354" s="17" t="str">
        <f>'D2'!J156</f>
        <v>　</v>
      </c>
      <c r="K354" s="17">
        <f>'D2'!K156</f>
        <v>0</v>
      </c>
      <c r="L354" s="17">
        <f>'D2'!M156</f>
        <v>0</v>
      </c>
      <c r="M354" s="17">
        <f>'D2'!N156</f>
        <v>0</v>
      </c>
      <c r="N354" s="17">
        <f>'D2'!O156</f>
        <v>0</v>
      </c>
      <c r="O354" s="17">
        <f>'D2'!P156</f>
        <v>0</v>
      </c>
      <c r="P354" s="17" t="str">
        <f>'D2'!Q156</f>
        <v/>
      </c>
      <c r="Q354" s="17">
        <f ca="1">'D2'!C156</f>
        <v>0</v>
      </c>
      <c r="R354" s="17">
        <f>'D2'!T156</f>
        <v>0</v>
      </c>
      <c r="S354" s="221" t="str">
        <f>IF('D2'!Y156="","",'D2'!Y156)</f>
        <v/>
      </c>
      <c r="T354" s="17">
        <f>'D2'!AF156</f>
        <v>0</v>
      </c>
      <c r="U354" s="17">
        <f>'D2'!AF157</f>
        <v>0</v>
      </c>
      <c r="V354" s="220" t="str">
        <f>IFERROR(DATE('D2'!AH156,'D2'!AI356,'D2'!AJ156),"")</f>
        <v/>
      </c>
      <c r="W354" s="220" t="str">
        <f>IFERROR(DATE('D2'!AH157,'D2'!AI157,'D2'!AJ157),"")</f>
        <v/>
      </c>
    </row>
    <row r="356" spans="2:23" x14ac:dyDescent="0.2">
      <c r="B356" s="17">
        <f ca="1">IF(Q356="","",RANK(Q356,$Q$2:$Q$401))</f>
        <v>1</v>
      </c>
      <c r="C356" s="17">
        <f ca="1">IF(B356="","",設定!$J$8)</f>
        <v>0</v>
      </c>
      <c r="D356" s="46">
        <f>'D2'!E158</f>
        <v>0</v>
      </c>
      <c r="E356" s="46">
        <f>'D2'!F158</f>
        <v>0</v>
      </c>
      <c r="F356" s="17" t="str">
        <f>'D2'!G158</f>
        <v/>
      </c>
      <c r="G356" s="17" t="str">
        <f>'D2'!H158</f>
        <v/>
      </c>
      <c r="H356" s="17" t="str">
        <f>'D2'!I158</f>
        <v>　</v>
      </c>
      <c r="I356" s="17">
        <f>'D2'!L158</f>
        <v>0</v>
      </c>
      <c r="J356" s="17" t="str">
        <f>'D2'!J158</f>
        <v>　</v>
      </c>
      <c r="K356" s="17">
        <f>'D2'!K158</f>
        <v>0</v>
      </c>
      <c r="L356" s="17">
        <f>'D2'!M158</f>
        <v>0</v>
      </c>
      <c r="M356" s="17">
        <f>'D2'!N158</f>
        <v>0</v>
      </c>
      <c r="N356" s="17">
        <f>'D2'!O158</f>
        <v>0</v>
      </c>
      <c r="O356" s="17">
        <f>'D2'!P158</f>
        <v>0</v>
      </c>
      <c r="P356" s="17" t="str">
        <f>'D2'!Q158</f>
        <v/>
      </c>
      <c r="Q356" s="17">
        <f ca="1">'D2'!C158</f>
        <v>0</v>
      </c>
      <c r="R356" s="17">
        <f>'D2'!T158</f>
        <v>0</v>
      </c>
      <c r="S356" s="221" t="str">
        <f>IF('D2'!Y158="","",'D2'!Y158)</f>
        <v/>
      </c>
      <c r="T356" s="17">
        <f>'D2'!AF158</f>
        <v>0</v>
      </c>
      <c r="U356" s="17">
        <f>'D2'!AF159</f>
        <v>0</v>
      </c>
      <c r="V356" s="220" t="str">
        <f>IFERROR(DATE('D2'!AH158,'D2'!AI358,'D2'!AJ158),"")</f>
        <v/>
      </c>
      <c r="W356" s="220" t="str">
        <f>IFERROR(DATE('D2'!AH159,'D2'!AI159,'D2'!AJ159),"")</f>
        <v/>
      </c>
    </row>
    <row r="358" spans="2:23" x14ac:dyDescent="0.2">
      <c r="B358" s="17">
        <f ca="1">IF(Q358="","",RANK(Q358,$Q$2:$Q$401))</f>
        <v>1</v>
      </c>
      <c r="C358" s="17">
        <f ca="1">IF(B358="","",設定!$J$8)</f>
        <v>0</v>
      </c>
      <c r="D358" s="46">
        <f>'D2'!E160</f>
        <v>0</v>
      </c>
      <c r="E358" s="46">
        <f>'D2'!F160</f>
        <v>0</v>
      </c>
      <c r="F358" s="17" t="str">
        <f>'D2'!G160</f>
        <v/>
      </c>
      <c r="G358" s="17" t="str">
        <f>'D2'!H160</f>
        <v/>
      </c>
      <c r="H358" s="17" t="str">
        <f>'D2'!I160</f>
        <v>　</v>
      </c>
      <c r="I358" s="17">
        <f>'D2'!L160</f>
        <v>0</v>
      </c>
      <c r="J358" s="17" t="str">
        <f>'D2'!J160</f>
        <v>　</v>
      </c>
      <c r="K358" s="17">
        <f>'D2'!K160</f>
        <v>0</v>
      </c>
      <c r="L358" s="17">
        <f>'D2'!M160</f>
        <v>0</v>
      </c>
      <c r="M358" s="17">
        <f>'D2'!N160</f>
        <v>0</v>
      </c>
      <c r="N358" s="17">
        <f>'D2'!O160</f>
        <v>0</v>
      </c>
      <c r="O358" s="17">
        <f>'D2'!P160</f>
        <v>0</v>
      </c>
      <c r="P358" s="17" t="str">
        <f>'D2'!Q160</f>
        <v/>
      </c>
      <c r="Q358" s="17">
        <f ca="1">'D2'!C160</f>
        <v>0</v>
      </c>
      <c r="R358" s="17">
        <f>'D2'!T160</f>
        <v>0</v>
      </c>
      <c r="S358" s="221" t="str">
        <f>IF('D2'!Y160="","",'D2'!Y160)</f>
        <v/>
      </c>
      <c r="T358" s="17">
        <f>'D2'!AF160</f>
        <v>0</v>
      </c>
      <c r="U358" s="17">
        <f>'D2'!AF161</f>
        <v>0</v>
      </c>
      <c r="V358" s="220" t="str">
        <f>IFERROR(DATE('D2'!AH160,'D2'!AI360,'D2'!AJ160),"")</f>
        <v/>
      </c>
      <c r="W358" s="220" t="str">
        <f>IFERROR(DATE('D2'!AH161,'D2'!AI161,'D2'!AJ161),"")</f>
        <v/>
      </c>
    </row>
    <row r="360" spans="2:23" x14ac:dyDescent="0.2">
      <c r="B360" s="17">
        <f ca="1">IF(Q360="","",RANK(Q360,$Q$2:$Q$401))</f>
        <v>1</v>
      </c>
      <c r="C360" s="17">
        <f ca="1">IF(B360="","",設定!$J$8)</f>
        <v>0</v>
      </c>
      <c r="D360" s="46">
        <f>'D2'!E162</f>
        <v>0</v>
      </c>
      <c r="E360" s="46">
        <f>'D2'!F162</f>
        <v>0</v>
      </c>
      <c r="F360" s="17" t="str">
        <f>'D2'!G162</f>
        <v/>
      </c>
      <c r="G360" s="17" t="str">
        <f>'D2'!H162</f>
        <v/>
      </c>
      <c r="H360" s="17" t="str">
        <f>'D2'!I162</f>
        <v>　</v>
      </c>
      <c r="I360" s="17">
        <f>'D2'!L162</f>
        <v>0</v>
      </c>
      <c r="J360" s="17" t="str">
        <f>'D2'!J162</f>
        <v>　</v>
      </c>
      <c r="K360" s="17">
        <f>'D2'!K162</f>
        <v>0</v>
      </c>
      <c r="L360" s="17">
        <f>'D2'!M162</f>
        <v>0</v>
      </c>
      <c r="M360" s="17">
        <f>'D2'!N162</f>
        <v>0</v>
      </c>
      <c r="N360" s="17">
        <f>'D2'!O162</f>
        <v>0</v>
      </c>
      <c r="O360" s="17">
        <f>'D2'!P162</f>
        <v>0</v>
      </c>
      <c r="P360" s="17" t="str">
        <f>'D2'!Q162</f>
        <v/>
      </c>
      <c r="Q360" s="17">
        <f ca="1">'D2'!C162</f>
        <v>0</v>
      </c>
      <c r="R360" s="17">
        <f>'D2'!T162</f>
        <v>0</v>
      </c>
      <c r="S360" s="221" t="str">
        <f>IF('D2'!Y162="","",'D2'!Y162)</f>
        <v/>
      </c>
      <c r="T360" s="17">
        <f>'D2'!AF162</f>
        <v>0</v>
      </c>
      <c r="U360" s="17">
        <f>'D2'!AF163</f>
        <v>0</v>
      </c>
      <c r="V360" s="220" t="str">
        <f>IFERROR(DATE('D2'!AH162,'D2'!AI362,'D2'!AJ162),"")</f>
        <v/>
      </c>
      <c r="W360" s="220" t="str">
        <f>IFERROR(DATE('D2'!AH163,'D2'!AI163,'D2'!AJ163),"")</f>
        <v/>
      </c>
    </row>
    <row r="362" spans="2:23" x14ac:dyDescent="0.2">
      <c r="B362" s="17">
        <f ca="1">IF(Q362="","",RANK(Q362,$Q$2:$Q$401))</f>
        <v>1</v>
      </c>
      <c r="C362" s="17">
        <f ca="1">IF(B362="","",設定!$J$8)</f>
        <v>0</v>
      </c>
      <c r="D362" s="46">
        <f>'D2'!E164</f>
        <v>0</v>
      </c>
      <c r="E362" s="46">
        <f>'D2'!F164</f>
        <v>0</v>
      </c>
      <c r="F362" s="17" t="str">
        <f>'D2'!G164</f>
        <v/>
      </c>
      <c r="G362" s="17" t="str">
        <f>'D2'!H164</f>
        <v/>
      </c>
      <c r="H362" s="17" t="str">
        <f>'D2'!I164</f>
        <v>　</v>
      </c>
      <c r="I362" s="17">
        <f>'D2'!L164</f>
        <v>0</v>
      </c>
      <c r="J362" s="17" t="str">
        <f>'D2'!J164</f>
        <v>　</v>
      </c>
      <c r="K362" s="17">
        <f>'D2'!K164</f>
        <v>0</v>
      </c>
      <c r="L362" s="17">
        <f>'D2'!M164</f>
        <v>0</v>
      </c>
      <c r="M362" s="17">
        <f>'D2'!N164</f>
        <v>0</v>
      </c>
      <c r="N362" s="17">
        <f>'D2'!O164</f>
        <v>0</v>
      </c>
      <c r="O362" s="17">
        <f>'D2'!P164</f>
        <v>0</v>
      </c>
      <c r="P362" s="17" t="str">
        <f>'D2'!Q164</f>
        <v/>
      </c>
      <c r="Q362" s="17">
        <f ca="1">'D2'!C164</f>
        <v>0</v>
      </c>
      <c r="R362" s="17">
        <f>'D2'!T164</f>
        <v>0</v>
      </c>
      <c r="S362" s="221" t="str">
        <f>IF('D2'!Y164="","",'D2'!Y164)</f>
        <v/>
      </c>
      <c r="T362" s="17">
        <f>'D2'!AF164</f>
        <v>0</v>
      </c>
      <c r="U362" s="17">
        <f>'D2'!AF165</f>
        <v>0</v>
      </c>
      <c r="V362" s="220" t="str">
        <f>IFERROR(DATE('D2'!AH164,'D2'!AI364,'D2'!AJ164),"")</f>
        <v/>
      </c>
      <c r="W362" s="220" t="str">
        <f>IFERROR(DATE('D2'!AH165,'D2'!AI165,'D2'!AJ165),"")</f>
        <v/>
      </c>
    </row>
    <row r="364" spans="2:23" x14ac:dyDescent="0.2">
      <c r="B364" s="17">
        <f ca="1">IF(Q364="","",RANK(Q364,$Q$2:$Q$401))</f>
        <v>1</v>
      </c>
      <c r="C364" s="17">
        <f ca="1">IF(B364="","",設定!$J$8)</f>
        <v>0</v>
      </c>
      <c r="D364" s="46">
        <f>'D2'!E166</f>
        <v>0</v>
      </c>
      <c r="E364" s="46">
        <f>'D2'!F166</f>
        <v>0</v>
      </c>
      <c r="F364" s="17" t="str">
        <f>'D2'!G166</f>
        <v/>
      </c>
      <c r="G364" s="17" t="str">
        <f>'D2'!H166</f>
        <v/>
      </c>
      <c r="H364" s="17" t="str">
        <f>'D2'!I166</f>
        <v>　</v>
      </c>
      <c r="I364" s="17">
        <f>'D2'!L166</f>
        <v>0</v>
      </c>
      <c r="J364" s="17" t="str">
        <f>'D2'!J166</f>
        <v>　</v>
      </c>
      <c r="K364" s="17">
        <f>'D2'!K166</f>
        <v>0</v>
      </c>
      <c r="L364" s="17">
        <f>'D2'!M166</f>
        <v>0</v>
      </c>
      <c r="M364" s="17">
        <f>'D2'!N166</f>
        <v>0</v>
      </c>
      <c r="N364" s="17">
        <f>'D2'!O166</f>
        <v>0</v>
      </c>
      <c r="O364" s="17">
        <f>'D2'!P166</f>
        <v>0</v>
      </c>
      <c r="P364" s="17" t="str">
        <f>'D2'!Q166</f>
        <v/>
      </c>
      <c r="Q364" s="17">
        <f ca="1">'D2'!C166</f>
        <v>0</v>
      </c>
      <c r="R364" s="17">
        <f>'D2'!T166</f>
        <v>0</v>
      </c>
      <c r="S364" s="221" t="str">
        <f>IF('D2'!Y166="","",'D2'!Y166)</f>
        <v/>
      </c>
      <c r="T364" s="17">
        <f>'D2'!AF166</f>
        <v>0</v>
      </c>
      <c r="U364" s="17">
        <f>'D2'!AF167</f>
        <v>0</v>
      </c>
      <c r="V364" s="220" t="str">
        <f>IFERROR(DATE('D2'!AH166,'D2'!AI366,'D2'!AJ166),"")</f>
        <v/>
      </c>
      <c r="W364" s="220" t="str">
        <f>IFERROR(DATE('D2'!AH167,'D2'!AI167,'D2'!AJ167),"")</f>
        <v/>
      </c>
    </row>
    <row r="366" spans="2:23" x14ac:dyDescent="0.2">
      <c r="B366" s="17">
        <f ca="1">IF(Q366="","",RANK(Q366,$Q$2:$Q$401))</f>
        <v>1</v>
      </c>
      <c r="C366" s="17">
        <f ca="1">IF(B366="","",設定!$J$8)</f>
        <v>0</v>
      </c>
      <c r="D366" s="46">
        <f>'D2'!E168</f>
        <v>0</v>
      </c>
      <c r="E366" s="46">
        <f>'D2'!F168</f>
        <v>0</v>
      </c>
      <c r="F366" s="17" t="str">
        <f>'D2'!G168</f>
        <v/>
      </c>
      <c r="G366" s="17" t="str">
        <f>'D2'!H168</f>
        <v/>
      </c>
      <c r="H366" s="17" t="str">
        <f>'D2'!I168</f>
        <v>　</v>
      </c>
      <c r="I366" s="17">
        <f>'D2'!L168</f>
        <v>0</v>
      </c>
      <c r="J366" s="17" t="str">
        <f>'D2'!J168</f>
        <v>　</v>
      </c>
      <c r="K366" s="17">
        <f>'D2'!K168</f>
        <v>0</v>
      </c>
      <c r="L366" s="17">
        <f>'D2'!M168</f>
        <v>0</v>
      </c>
      <c r="M366" s="17">
        <f>'D2'!N168</f>
        <v>0</v>
      </c>
      <c r="N366" s="17">
        <f>'D2'!O168</f>
        <v>0</v>
      </c>
      <c r="O366" s="17">
        <f>'D2'!P168</f>
        <v>0</v>
      </c>
      <c r="P366" s="17" t="str">
        <f>'D2'!Q168</f>
        <v/>
      </c>
      <c r="Q366" s="17">
        <f ca="1">'D2'!C168</f>
        <v>0</v>
      </c>
      <c r="R366" s="17">
        <f>'D2'!T168</f>
        <v>0</v>
      </c>
      <c r="S366" s="221" t="str">
        <f>IF('D2'!Y168="","",'D2'!Y168)</f>
        <v/>
      </c>
      <c r="T366" s="17">
        <f>'D2'!AF168</f>
        <v>0</v>
      </c>
      <c r="U366" s="17">
        <f>'D2'!AF169</f>
        <v>0</v>
      </c>
      <c r="V366" s="220" t="str">
        <f>IFERROR(DATE('D2'!AH168,'D2'!AI368,'D2'!AJ168),"")</f>
        <v/>
      </c>
      <c r="W366" s="220" t="str">
        <f>IFERROR(DATE('D2'!AH169,'D2'!AI169,'D2'!AJ169),"")</f>
        <v/>
      </c>
    </row>
    <row r="368" spans="2:23" x14ac:dyDescent="0.2">
      <c r="B368" s="17">
        <f ca="1">IF(Q368="","",RANK(Q368,$Q$2:$Q$401))</f>
        <v>1</v>
      </c>
      <c r="C368" s="17">
        <f ca="1">IF(B368="","",設定!$J$8)</f>
        <v>0</v>
      </c>
      <c r="D368" s="46">
        <f>'D2'!E170</f>
        <v>0</v>
      </c>
      <c r="E368" s="46">
        <f>'D2'!F170</f>
        <v>0</v>
      </c>
      <c r="F368" s="17" t="str">
        <f>'D2'!G170</f>
        <v/>
      </c>
      <c r="G368" s="17" t="str">
        <f>'D2'!H170</f>
        <v/>
      </c>
      <c r="H368" s="17" t="str">
        <f>'D2'!I170</f>
        <v>　</v>
      </c>
      <c r="I368" s="17">
        <f>'D2'!L170</f>
        <v>0</v>
      </c>
      <c r="J368" s="17" t="str">
        <f>'D2'!J170</f>
        <v>　</v>
      </c>
      <c r="K368" s="17">
        <f>'D2'!K170</f>
        <v>0</v>
      </c>
      <c r="L368" s="17">
        <f>'D2'!M170</f>
        <v>0</v>
      </c>
      <c r="M368" s="17">
        <f>'D2'!N170</f>
        <v>0</v>
      </c>
      <c r="N368" s="17">
        <f>'D2'!O170</f>
        <v>0</v>
      </c>
      <c r="O368" s="17">
        <f>'D2'!P170</f>
        <v>0</v>
      </c>
      <c r="P368" s="17" t="str">
        <f>'D2'!Q170</f>
        <v/>
      </c>
      <c r="Q368" s="17">
        <f ca="1">'D2'!C170</f>
        <v>0</v>
      </c>
      <c r="R368" s="17">
        <f>'D2'!T170</f>
        <v>0</v>
      </c>
      <c r="S368" s="221" t="str">
        <f>IF('D2'!Y170="","",'D2'!Y170)</f>
        <v/>
      </c>
      <c r="T368" s="17">
        <f>'D2'!AF170</f>
        <v>0</v>
      </c>
      <c r="U368" s="17">
        <f>'D2'!AF171</f>
        <v>0</v>
      </c>
      <c r="V368" s="220" t="str">
        <f>IFERROR(DATE('D2'!AH170,'D2'!AI370,'D2'!AJ170),"")</f>
        <v/>
      </c>
      <c r="W368" s="220" t="str">
        <f>IFERROR(DATE('D2'!AH171,'D2'!AI171,'D2'!AJ171),"")</f>
        <v/>
      </c>
    </row>
    <row r="370" spans="2:23" x14ac:dyDescent="0.2">
      <c r="B370" s="17">
        <f ca="1">IF(Q370="","",RANK(Q370,$Q$2:$Q$401))</f>
        <v>1</v>
      </c>
      <c r="C370" s="17">
        <f ca="1">IF(B370="","",設定!$J$8)</f>
        <v>0</v>
      </c>
      <c r="D370" s="46">
        <f>'D2'!E172</f>
        <v>0</v>
      </c>
      <c r="E370" s="46">
        <f>'D2'!F172</f>
        <v>0</v>
      </c>
      <c r="F370" s="17" t="str">
        <f>'D2'!G172</f>
        <v/>
      </c>
      <c r="G370" s="17" t="str">
        <f>'D2'!H172</f>
        <v/>
      </c>
      <c r="H370" s="17" t="str">
        <f>'D2'!I172</f>
        <v>　</v>
      </c>
      <c r="I370" s="17">
        <f>'D2'!L172</f>
        <v>0</v>
      </c>
      <c r="J370" s="17" t="str">
        <f>'D2'!J172</f>
        <v>　</v>
      </c>
      <c r="K370" s="17">
        <f>'D2'!K172</f>
        <v>0</v>
      </c>
      <c r="L370" s="17">
        <f>'D2'!M172</f>
        <v>0</v>
      </c>
      <c r="M370" s="17">
        <f>'D2'!N172</f>
        <v>0</v>
      </c>
      <c r="N370" s="17">
        <f>'D2'!O172</f>
        <v>0</v>
      </c>
      <c r="O370" s="17">
        <f>'D2'!P172</f>
        <v>0</v>
      </c>
      <c r="P370" s="17" t="str">
        <f>'D2'!Q172</f>
        <v/>
      </c>
      <c r="Q370" s="17">
        <f ca="1">'D2'!C172</f>
        <v>0</v>
      </c>
      <c r="R370" s="17">
        <f>'D2'!T172</f>
        <v>0</v>
      </c>
      <c r="S370" s="221" t="str">
        <f>IF('D2'!Y172="","",'D2'!Y172)</f>
        <v/>
      </c>
      <c r="T370" s="17">
        <f>'D2'!AF172</f>
        <v>0</v>
      </c>
      <c r="U370" s="17">
        <f>'D2'!AF173</f>
        <v>0</v>
      </c>
      <c r="V370" s="220" t="str">
        <f>IFERROR(DATE('D2'!AH172,'D2'!AI372,'D2'!AJ172),"")</f>
        <v/>
      </c>
      <c r="W370" s="220" t="str">
        <f>IFERROR(DATE('D2'!AH173,'D2'!AI173,'D2'!AJ173),"")</f>
        <v/>
      </c>
    </row>
    <row r="372" spans="2:23" x14ac:dyDescent="0.2">
      <c r="B372" s="17">
        <f ca="1">IF(Q372="","",RANK(Q372,$Q$2:$Q$401))</f>
        <v>1</v>
      </c>
      <c r="C372" s="17">
        <f ca="1">IF(B372="","",設定!$J$8)</f>
        <v>0</v>
      </c>
      <c r="D372" s="46">
        <f>'D2'!E174</f>
        <v>0</v>
      </c>
      <c r="E372" s="46">
        <f>'D2'!F174</f>
        <v>0</v>
      </c>
      <c r="F372" s="17" t="str">
        <f>'D2'!G174</f>
        <v/>
      </c>
      <c r="G372" s="17" t="str">
        <f>'D2'!H174</f>
        <v/>
      </c>
      <c r="H372" s="17" t="str">
        <f>'D2'!I174</f>
        <v>　</v>
      </c>
      <c r="I372" s="17">
        <f>'D2'!L174</f>
        <v>0</v>
      </c>
      <c r="J372" s="17" t="str">
        <f>'D2'!J174</f>
        <v>　</v>
      </c>
      <c r="K372" s="17">
        <f>'D2'!K174</f>
        <v>0</v>
      </c>
      <c r="L372" s="17">
        <f>'D2'!M174</f>
        <v>0</v>
      </c>
      <c r="M372" s="17">
        <f>'D2'!N174</f>
        <v>0</v>
      </c>
      <c r="N372" s="17">
        <f>'D2'!O174</f>
        <v>0</v>
      </c>
      <c r="O372" s="17">
        <f>'D2'!P174</f>
        <v>0</v>
      </c>
      <c r="P372" s="17" t="str">
        <f>'D2'!Q174</f>
        <v/>
      </c>
      <c r="Q372" s="17">
        <f ca="1">'D2'!C174</f>
        <v>0</v>
      </c>
      <c r="R372" s="17">
        <f>'D2'!T174</f>
        <v>0</v>
      </c>
      <c r="S372" s="221" t="str">
        <f>IF('D2'!Y174="","",'D2'!Y174)</f>
        <v/>
      </c>
      <c r="T372" s="17">
        <f>'D2'!AF174</f>
        <v>0</v>
      </c>
      <c r="U372" s="17">
        <f>'D2'!AF175</f>
        <v>0</v>
      </c>
      <c r="V372" s="220" t="str">
        <f>IFERROR(DATE('D2'!AH174,'D2'!AI374,'D2'!AJ174),"")</f>
        <v/>
      </c>
      <c r="W372" s="220" t="str">
        <f>IFERROR(DATE('D2'!AH175,'D2'!AI175,'D2'!AJ175),"")</f>
        <v/>
      </c>
    </row>
    <row r="374" spans="2:23" x14ac:dyDescent="0.2">
      <c r="B374" s="17">
        <f ca="1">IF(Q374="","",RANK(Q374,$Q$2:$Q$401))</f>
        <v>1</v>
      </c>
      <c r="C374" s="17">
        <f ca="1">IF(B374="","",設定!$J$8)</f>
        <v>0</v>
      </c>
      <c r="D374" s="46">
        <f>'D2'!E176</f>
        <v>0</v>
      </c>
      <c r="E374" s="46">
        <f>'D2'!F176</f>
        <v>0</v>
      </c>
      <c r="F374" s="17" t="str">
        <f>'D2'!G176</f>
        <v/>
      </c>
      <c r="G374" s="17" t="str">
        <f>'D2'!H176</f>
        <v/>
      </c>
      <c r="H374" s="17" t="str">
        <f>'D2'!I176</f>
        <v>　</v>
      </c>
      <c r="I374" s="17">
        <f>'D2'!L176</f>
        <v>0</v>
      </c>
      <c r="J374" s="17" t="str">
        <f>'D2'!J176</f>
        <v>　</v>
      </c>
      <c r="K374" s="17">
        <f>'D2'!K176</f>
        <v>0</v>
      </c>
      <c r="L374" s="17">
        <f>'D2'!M176</f>
        <v>0</v>
      </c>
      <c r="M374" s="17">
        <f>'D2'!N176</f>
        <v>0</v>
      </c>
      <c r="N374" s="17">
        <f>'D2'!O176</f>
        <v>0</v>
      </c>
      <c r="O374" s="17">
        <f>'D2'!P176</f>
        <v>0</v>
      </c>
      <c r="P374" s="17" t="str">
        <f>'D2'!Q176</f>
        <v/>
      </c>
      <c r="Q374" s="17">
        <f ca="1">'D2'!C176</f>
        <v>0</v>
      </c>
      <c r="R374" s="17">
        <f>'D2'!T176</f>
        <v>0</v>
      </c>
      <c r="S374" s="221" t="str">
        <f>IF('D2'!Y176="","",'D2'!Y176)</f>
        <v/>
      </c>
      <c r="T374" s="17">
        <f>'D2'!AF176</f>
        <v>0</v>
      </c>
      <c r="U374" s="17">
        <f>'D2'!AF177</f>
        <v>0</v>
      </c>
      <c r="V374" s="220" t="str">
        <f>IFERROR(DATE('D2'!AH176,'D2'!AI376,'D2'!AJ176),"")</f>
        <v/>
      </c>
      <c r="W374" s="220" t="str">
        <f>IFERROR(DATE('D2'!AH177,'D2'!AI177,'D2'!AJ177),"")</f>
        <v/>
      </c>
    </row>
    <row r="376" spans="2:23" x14ac:dyDescent="0.2">
      <c r="B376" s="17">
        <f ca="1">IF(Q376="","",RANK(Q376,$Q$2:$Q$401))</f>
        <v>1</v>
      </c>
      <c r="C376" s="17">
        <f ca="1">IF(B376="","",設定!$J$8)</f>
        <v>0</v>
      </c>
      <c r="D376" s="46">
        <f>'D2'!E178</f>
        <v>0</v>
      </c>
      <c r="E376" s="46">
        <f>'D2'!F178</f>
        <v>0</v>
      </c>
      <c r="F376" s="17" t="str">
        <f>'D2'!G178</f>
        <v/>
      </c>
      <c r="G376" s="17" t="str">
        <f>'D2'!H178</f>
        <v/>
      </c>
      <c r="H376" s="17" t="str">
        <f>'D2'!I178</f>
        <v>　</v>
      </c>
      <c r="I376" s="17">
        <f>'D2'!L178</f>
        <v>0</v>
      </c>
      <c r="J376" s="17" t="str">
        <f>'D2'!J178</f>
        <v>　</v>
      </c>
      <c r="K376" s="17">
        <f>'D2'!K178</f>
        <v>0</v>
      </c>
      <c r="L376" s="17">
        <f>'D2'!M178</f>
        <v>0</v>
      </c>
      <c r="M376" s="17">
        <f>'D2'!N178</f>
        <v>0</v>
      </c>
      <c r="N376" s="17">
        <f>'D2'!O178</f>
        <v>0</v>
      </c>
      <c r="O376" s="17">
        <f>'D2'!P178</f>
        <v>0</v>
      </c>
      <c r="P376" s="17" t="str">
        <f>'D2'!Q178</f>
        <v/>
      </c>
      <c r="Q376" s="17">
        <f ca="1">'D2'!C178</f>
        <v>0</v>
      </c>
      <c r="R376" s="17">
        <f>'D2'!T178</f>
        <v>0</v>
      </c>
      <c r="S376" s="221" t="str">
        <f>IF('D2'!Y178="","",'D2'!Y178)</f>
        <v/>
      </c>
      <c r="T376" s="17">
        <f>'D2'!AF178</f>
        <v>0</v>
      </c>
      <c r="U376" s="17">
        <f>'D2'!AF179</f>
        <v>0</v>
      </c>
      <c r="V376" s="220" t="str">
        <f>IFERROR(DATE('D2'!AH178,'D2'!AI378,'D2'!AJ178),"")</f>
        <v/>
      </c>
      <c r="W376" s="220" t="str">
        <f>IFERROR(DATE('D2'!AH179,'D2'!AI179,'D2'!AJ179),"")</f>
        <v/>
      </c>
    </row>
    <row r="378" spans="2:23" x14ac:dyDescent="0.2">
      <c r="B378" s="17">
        <f ca="1">IF(Q378="","",RANK(Q378,$Q$2:$Q$401))</f>
        <v>1</v>
      </c>
      <c r="C378" s="17">
        <f ca="1">IF(B378="","",設定!$J$8)</f>
        <v>0</v>
      </c>
      <c r="D378" s="46">
        <f>'D2'!E180</f>
        <v>0</v>
      </c>
      <c r="E378" s="46">
        <f>'D2'!F180</f>
        <v>0</v>
      </c>
      <c r="F378" s="17" t="str">
        <f>'D2'!G180</f>
        <v/>
      </c>
      <c r="G378" s="17" t="str">
        <f>'D2'!H180</f>
        <v/>
      </c>
      <c r="H378" s="17" t="str">
        <f>'D2'!I180</f>
        <v>　</v>
      </c>
      <c r="I378" s="17">
        <f>'D2'!L180</f>
        <v>0</v>
      </c>
      <c r="J378" s="17" t="str">
        <f>'D2'!J180</f>
        <v>　</v>
      </c>
      <c r="K378" s="17">
        <f>'D2'!K180</f>
        <v>0</v>
      </c>
      <c r="L378" s="17">
        <f>'D2'!M180</f>
        <v>0</v>
      </c>
      <c r="M378" s="17">
        <f>'D2'!N180</f>
        <v>0</v>
      </c>
      <c r="N378" s="17">
        <f>'D2'!O180</f>
        <v>0</v>
      </c>
      <c r="O378" s="17">
        <f>'D2'!P180</f>
        <v>0</v>
      </c>
      <c r="P378" s="17" t="str">
        <f>'D2'!Q180</f>
        <v/>
      </c>
      <c r="Q378" s="17">
        <f ca="1">'D2'!C180</f>
        <v>0</v>
      </c>
      <c r="R378" s="17">
        <f>'D2'!T180</f>
        <v>0</v>
      </c>
      <c r="S378" s="221" t="str">
        <f>IF('D2'!Y180="","",'D2'!Y180)</f>
        <v/>
      </c>
      <c r="T378" s="17">
        <f>'D2'!AF180</f>
        <v>0</v>
      </c>
      <c r="U378" s="17">
        <f>'D2'!AF181</f>
        <v>0</v>
      </c>
      <c r="V378" s="220" t="str">
        <f>IFERROR(DATE('D2'!AH180,'D2'!AI380,'D2'!AJ180),"")</f>
        <v/>
      </c>
      <c r="W378" s="220" t="str">
        <f>IFERROR(DATE('D2'!AH181,'D2'!AI181,'D2'!AJ181),"")</f>
        <v/>
      </c>
    </row>
    <row r="380" spans="2:23" x14ac:dyDescent="0.2">
      <c r="B380" s="17">
        <f ca="1">IF(Q380="","",RANK(Q380,$Q$2:$Q$401))</f>
        <v>1</v>
      </c>
      <c r="C380" s="17">
        <f ca="1">IF(B380="","",設定!$J$8)</f>
        <v>0</v>
      </c>
      <c r="D380" s="46">
        <f>'D2'!E182</f>
        <v>0</v>
      </c>
      <c r="E380" s="46">
        <f>'D2'!F182</f>
        <v>0</v>
      </c>
      <c r="F380" s="17" t="str">
        <f>'D2'!G182</f>
        <v/>
      </c>
      <c r="G380" s="17" t="str">
        <f>'D2'!H182</f>
        <v/>
      </c>
      <c r="H380" s="17" t="str">
        <f>'D2'!I182</f>
        <v>　</v>
      </c>
      <c r="I380" s="17">
        <f>'D2'!L182</f>
        <v>0</v>
      </c>
      <c r="J380" s="17" t="str">
        <f>'D2'!J182</f>
        <v>　</v>
      </c>
      <c r="K380" s="17">
        <f>'D2'!K182</f>
        <v>0</v>
      </c>
      <c r="L380" s="17">
        <f>'D2'!M182</f>
        <v>0</v>
      </c>
      <c r="M380" s="17">
        <f>'D2'!N182</f>
        <v>0</v>
      </c>
      <c r="N380" s="17">
        <f>'D2'!O182</f>
        <v>0</v>
      </c>
      <c r="O380" s="17">
        <f>'D2'!P182</f>
        <v>0</v>
      </c>
      <c r="P380" s="17" t="str">
        <f>'D2'!Q182</f>
        <v/>
      </c>
      <c r="Q380" s="17">
        <f ca="1">'D2'!C182</f>
        <v>0</v>
      </c>
      <c r="R380" s="17">
        <f>'D2'!T182</f>
        <v>0</v>
      </c>
      <c r="S380" s="221" t="str">
        <f>IF('D2'!Y182="","",'D2'!Y182)</f>
        <v/>
      </c>
      <c r="T380" s="17">
        <f>'D2'!AF182</f>
        <v>0</v>
      </c>
      <c r="U380" s="17">
        <f>'D2'!AF183</f>
        <v>0</v>
      </c>
      <c r="V380" s="220" t="str">
        <f>IFERROR(DATE('D2'!AH182,'D2'!AI382,'D2'!AJ182),"")</f>
        <v/>
      </c>
      <c r="W380" s="220" t="str">
        <f>IFERROR(DATE('D2'!AH183,'D2'!AI183,'D2'!AJ183),"")</f>
        <v/>
      </c>
    </row>
    <row r="382" spans="2:23" x14ac:dyDescent="0.2">
      <c r="B382" s="17">
        <f ca="1">IF(Q382="","",RANK(Q382,$Q$2:$Q$401))</f>
        <v>1</v>
      </c>
      <c r="C382" s="17">
        <f ca="1">IF(B382="","",設定!$J$8)</f>
        <v>0</v>
      </c>
      <c r="D382" s="46">
        <f>'D2'!E184</f>
        <v>0</v>
      </c>
      <c r="E382" s="46">
        <f>'D2'!F184</f>
        <v>0</v>
      </c>
      <c r="F382" s="17" t="str">
        <f>'D2'!G184</f>
        <v/>
      </c>
      <c r="G382" s="17" t="str">
        <f>'D2'!H184</f>
        <v/>
      </c>
      <c r="H382" s="17" t="str">
        <f>'D2'!I184</f>
        <v>　</v>
      </c>
      <c r="I382" s="17">
        <f>'D2'!L184</f>
        <v>0</v>
      </c>
      <c r="J382" s="17" t="str">
        <f>'D2'!J184</f>
        <v>　</v>
      </c>
      <c r="K382" s="17">
        <f>'D2'!K184</f>
        <v>0</v>
      </c>
      <c r="L382" s="17">
        <f>'D2'!M184</f>
        <v>0</v>
      </c>
      <c r="M382" s="17">
        <f>'D2'!N184</f>
        <v>0</v>
      </c>
      <c r="N382" s="17">
        <f>'D2'!O184</f>
        <v>0</v>
      </c>
      <c r="O382" s="17">
        <f>'D2'!P184</f>
        <v>0</v>
      </c>
      <c r="P382" s="17" t="str">
        <f>'D2'!Q184</f>
        <v/>
      </c>
      <c r="Q382" s="17">
        <f ca="1">'D2'!C184</f>
        <v>0</v>
      </c>
      <c r="R382" s="17">
        <f>'D2'!T184</f>
        <v>0</v>
      </c>
      <c r="S382" s="221" t="str">
        <f>IF('D2'!Y184="","",'D2'!Y184)</f>
        <v/>
      </c>
      <c r="T382" s="17">
        <f>'D2'!AF184</f>
        <v>0</v>
      </c>
      <c r="U382" s="17">
        <f>'D2'!AF185</f>
        <v>0</v>
      </c>
      <c r="V382" s="220" t="str">
        <f>IFERROR(DATE('D2'!AH184,'D2'!AI384,'D2'!AJ184),"")</f>
        <v/>
      </c>
      <c r="W382" s="220" t="str">
        <f>IFERROR(DATE('D2'!AH185,'D2'!AI185,'D2'!AJ185),"")</f>
        <v/>
      </c>
    </row>
    <row r="384" spans="2:23" x14ac:dyDescent="0.2">
      <c r="B384" s="17">
        <f ca="1">IF(Q384="","",RANK(Q384,$Q$2:$Q$401))</f>
        <v>1</v>
      </c>
      <c r="C384" s="17">
        <f ca="1">IF(B384="","",設定!$J$8)</f>
        <v>0</v>
      </c>
      <c r="D384" s="46">
        <f>'D2'!E186</f>
        <v>0</v>
      </c>
      <c r="E384" s="46">
        <f>'D2'!F186</f>
        <v>0</v>
      </c>
      <c r="F384" s="17" t="str">
        <f>'D2'!G186</f>
        <v/>
      </c>
      <c r="G384" s="17" t="str">
        <f>'D2'!H186</f>
        <v/>
      </c>
      <c r="H384" s="17" t="str">
        <f>'D2'!I186</f>
        <v>　</v>
      </c>
      <c r="I384" s="17">
        <f>'D2'!L186</f>
        <v>0</v>
      </c>
      <c r="J384" s="17" t="str">
        <f>'D2'!J186</f>
        <v>　</v>
      </c>
      <c r="K384" s="17">
        <f>'D2'!K186</f>
        <v>0</v>
      </c>
      <c r="L384" s="17">
        <f>'D2'!M186</f>
        <v>0</v>
      </c>
      <c r="M384" s="17">
        <f>'D2'!N186</f>
        <v>0</v>
      </c>
      <c r="N384" s="17">
        <f>'D2'!O186</f>
        <v>0</v>
      </c>
      <c r="O384" s="17">
        <f>'D2'!P186</f>
        <v>0</v>
      </c>
      <c r="P384" s="17" t="str">
        <f>'D2'!Q186</f>
        <v/>
      </c>
      <c r="Q384" s="17">
        <f ca="1">'D2'!C186</f>
        <v>0</v>
      </c>
      <c r="R384" s="17">
        <f>'D2'!T186</f>
        <v>0</v>
      </c>
      <c r="S384" s="221" t="str">
        <f>IF('D2'!Y186="","",'D2'!Y186)</f>
        <v/>
      </c>
      <c r="T384" s="17">
        <f>'D2'!AF186</f>
        <v>0</v>
      </c>
      <c r="U384" s="17">
        <f>'D2'!AF187</f>
        <v>0</v>
      </c>
      <c r="V384" s="220" t="str">
        <f>IFERROR(DATE('D2'!AH186,'D2'!AI386,'D2'!AJ186),"")</f>
        <v/>
      </c>
      <c r="W384" s="220" t="str">
        <f>IFERROR(DATE('D2'!AH187,'D2'!AI187,'D2'!AJ187),"")</f>
        <v/>
      </c>
    </row>
    <row r="386" spans="2:23" x14ac:dyDescent="0.2">
      <c r="B386" s="17">
        <f ca="1">IF(Q386="","",RANK(Q386,$Q$2:$Q$401))</f>
        <v>1</v>
      </c>
      <c r="C386" s="17">
        <f ca="1">IF(B386="","",設定!$J$8)</f>
        <v>0</v>
      </c>
      <c r="D386" s="46">
        <f>'D2'!E188</f>
        <v>0</v>
      </c>
      <c r="E386" s="46">
        <f>'D2'!F188</f>
        <v>0</v>
      </c>
      <c r="F386" s="17" t="str">
        <f>'D2'!G188</f>
        <v/>
      </c>
      <c r="G386" s="17" t="str">
        <f>'D2'!H188</f>
        <v/>
      </c>
      <c r="H386" s="17" t="str">
        <f>'D2'!I188</f>
        <v>　</v>
      </c>
      <c r="I386" s="17">
        <f>'D2'!L188</f>
        <v>0</v>
      </c>
      <c r="J386" s="17" t="str">
        <f>'D2'!J188</f>
        <v>　</v>
      </c>
      <c r="K386" s="17">
        <f>'D2'!K188</f>
        <v>0</v>
      </c>
      <c r="L386" s="17">
        <f>'D2'!M188</f>
        <v>0</v>
      </c>
      <c r="M386" s="17">
        <f>'D2'!N188</f>
        <v>0</v>
      </c>
      <c r="N386" s="17">
        <f>'D2'!O188</f>
        <v>0</v>
      </c>
      <c r="O386" s="17">
        <f>'D2'!P188</f>
        <v>0</v>
      </c>
      <c r="P386" s="17" t="str">
        <f>'D2'!Q188</f>
        <v/>
      </c>
      <c r="Q386" s="17">
        <f ca="1">'D2'!C188</f>
        <v>0</v>
      </c>
      <c r="R386" s="17">
        <f>'D2'!T188</f>
        <v>0</v>
      </c>
      <c r="S386" s="221" t="str">
        <f>IF('D2'!Y188="","",'D2'!Y188)</f>
        <v/>
      </c>
      <c r="T386" s="17">
        <f>'D2'!AF188</f>
        <v>0</v>
      </c>
      <c r="U386" s="17">
        <f>'D2'!AF189</f>
        <v>0</v>
      </c>
      <c r="V386" s="220" t="str">
        <f>IFERROR(DATE('D2'!AH188,'D2'!AI388,'D2'!AJ188),"")</f>
        <v/>
      </c>
      <c r="W386" s="220" t="str">
        <f>IFERROR(DATE('D2'!AH189,'D2'!AI189,'D2'!AJ189),"")</f>
        <v/>
      </c>
    </row>
    <row r="388" spans="2:23" x14ac:dyDescent="0.2">
      <c r="B388" s="17">
        <f ca="1">IF(Q388="","",RANK(Q388,$Q$2:$Q$401))</f>
        <v>1</v>
      </c>
      <c r="C388" s="17">
        <f ca="1">IF(B388="","",設定!$J$8)</f>
        <v>0</v>
      </c>
      <c r="D388" s="46">
        <f>'D2'!E190</f>
        <v>0</v>
      </c>
      <c r="E388" s="46">
        <f>'D2'!F190</f>
        <v>0</v>
      </c>
      <c r="F388" s="17" t="str">
        <f>'D2'!G190</f>
        <v/>
      </c>
      <c r="G388" s="17" t="str">
        <f>'D2'!H190</f>
        <v/>
      </c>
      <c r="H388" s="17" t="str">
        <f>'D2'!I190</f>
        <v>　</v>
      </c>
      <c r="I388" s="17">
        <f>'D2'!L190</f>
        <v>0</v>
      </c>
      <c r="J388" s="17" t="str">
        <f>'D2'!J190</f>
        <v>　</v>
      </c>
      <c r="K388" s="17">
        <f>'D2'!K190</f>
        <v>0</v>
      </c>
      <c r="L388" s="17">
        <f>'D2'!M190</f>
        <v>0</v>
      </c>
      <c r="M388" s="17">
        <f>'D2'!N190</f>
        <v>0</v>
      </c>
      <c r="N388" s="17">
        <f>'D2'!O190</f>
        <v>0</v>
      </c>
      <c r="O388" s="17">
        <f>'D2'!P190</f>
        <v>0</v>
      </c>
      <c r="P388" s="17" t="str">
        <f>'D2'!Q190</f>
        <v/>
      </c>
      <c r="Q388" s="17">
        <f ca="1">'D2'!C190</f>
        <v>0</v>
      </c>
      <c r="R388" s="17">
        <f>'D2'!T190</f>
        <v>0</v>
      </c>
      <c r="S388" s="221" t="str">
        <f>IF('D2'!Y190="","",'D2'!Y190)</f>
        <v/>
      </c>
      <c r="T388" s="17">
        <f>'D2'!AF190</f>
        <v>0</v>
      </c>
      <c r="U388" s="17">
        <f>'D2'!AF191</f>
        <v>0</v>
      </c>
      <c r="V388" s="220" t="str">
        <f>IFERROR(DATE('D2'!AH190,'D2'!AI390,'D2'!AJ190),"")</f>
        <v/>
      </c>
      <c r="W388" s="220" t="str">
        <f>IFERROR(DATE('D2'!AH191,'D2'!AI191,'D2'!AJ191),"")</f>
        <v/>
      </c>
    </row>
    <row r="390" spans="2:23" x14ac:dyDescent="0.2">
      <c r="B390" s="17">
        <f ca="1">IF(Q390="","",RANK(Q390,$Q$2:$Q$401))</f>
        <v>1</v>
      </c>
      <c r="C390" s="17">
        <f ca="1">IF(B390="","",設定!$J$8)</f>
        <v>0</v>
      </c>
      <c r="D390" s="46">
        <f>'D2'!E192</f>
        <v>0</v>
      </c>
      <c r="E390" s="46">
        <f>'D2'!F192</f>
        <v>0</v>
      </c>
      <c r="F390" s="17" t="str">
        <f>'D2'!G192</f>
        <v/>
      </c>
      <c r="G390" s="17" t="str">
        <f>'D2'!H192</f>
        <v/>
      </c>
      <c r="H390" s="17" t="str">
        <f>'D2'!I192</f>
        <v>　</v>
      </c>
      <c r="I390" s="17">
        <f>'D2'!L192</f>
        <v>0</v>
      </c>
      <c r="J390" s="17" t="str">
        <f>'D2'!J192</f>
        <v>　</v>
      </c>
      <c r="K390" s="17">
        <f>'D2'!K192</f>
        <v>0</v>
      </c>
      <c r="L390" s="17">
        <f>'D2'!M192</f>
        <v>0</v>
      </c>
      <c r="M390" s="17">
        <f>'D2'!N192</f>
        <v>0</v>
      </c>
      <c r="N390" s="17">
        <f>'D2'!O192</f>
        <v>0</v>
      </c>
      <c r="O390" s="17">
        <f>'D2'!P192</f>
        <v>0</v>
      </c>
      <c r="P390" s="17" t="str">
        <f>'D2'!Q192</f>
        <v/>
      </c>
      <c r="Q390" s="17">
        <f ca="1">'D2'!C192</f>
        <v>0</v>
      </c>
      <c r="R390" s="17">
        <f>'D2'!T192</f>
        <v>0</v>
      </c>
      <c r="S390" s="221" t="str">
        <f>IF('D2'!Y192="","",'D2'!Y192)</f>
        <v/>
      </c>
      <c r="T390" s="17">
        <f>'D2'!AF192</f>
        <v>0</v>
      </c>
      <c r="U390" s="17">
        <f>'D2'!AF193</f>
        <v>0</v>
      </c>
      <c r="V390" s="220" t="str">
        <f>IFERROR(DATE('D2'!AH192,'D2'!AI392,'D2'!AJ192),"")</f>
        <v/>
      </c>
      <c r="W390" s="220" t="str">
        <f>IFERROR(DATE('D2'!AH193,'D2'!AI193,'D2'!AJ193),"")</f>
        <v/>
      </c>
    </row>
    <row r="392" spans="2:23" x14ac:dyDescent="0.2">
      <c r="B392" s="17">
        <f ca="1">IF(Q392="","",RANK(Q392,$Q$2:$Q$401))</f>
        <v>1</v>
      </c>
      <c r="C392" s="17">
        <f ca="1">IF(B392="","",設定!$J$8)</f>
        <v>0</v>
      </c>
      <c r="D392" s="46">
        <f>'D2'!E194</f>
        <v>0</v>
      </c>
      <c r="E392" s="46">
        <f>'D2'!F194</f>
        <v>0</v>
      </c>
      <c r="F392" s="17" t="str">
        <f>'D2'!G194</f>
        <v/>
      </c>
      <c r="G392" s="17" t="str">
        <f>'D2'!H194</f>
        <v/>
      </c>
      <c r="H392" s="17" t="str">
        <f>'D2'!I194</f>
        <v>　</v>
      </c>
      <c r="I392" s="17">
        <f>'D2'!L194</f>
        <v>0</v>
      </c>
      <c r="J392" s="17" t="str">
        <f>'D2'!J194</f>
        <v>　</v>
      </c>
      <c r="K392" s="17">
        <f>'D2'!K194</f>
        <v>0</v>
      </c>
      <c r="L392" s="17">
        <f>'D2'!M194</f>
        <v>0</v>
      </c>
      <c r="M392" s="17">
        <f>'D2'!N194</f>
        <v>0</v>
      </c>
      <c r="N392" s="17">
        <f>'D2'!O194</f>
        <v>0</v>
      </c>
      <c r="O392" s="17">
        <f>'D2'!P194</f>
        <v>0</v>
      </c>
      <c r="P392" s="17" t="str">
        <f>'D2'!Q194</f>
        <v/>
      </c>
      <c r="Q392" s="17">
        <f ca="1">'D2'!C194</f>
        <v>0</v>
      </c>
      <c r="R392" s="17">
        <f>'D2'!T194</f>
        <v>0</v>
      </c>
      <c r="S392" s="221" t="str">
        <f>IF('D2'!Y194="","",'D2'!Y194)</f>
        <v/>
      </c>
      <c r="T392" s="17">
        <f>'D2'!AF194</f>
        <v>0</v>
      </c>
      <c r="U392" s="17">
        <f>'D2'!AF195</f>
        <v>0</v>
      </c>
      <c r="V392" s="220" t="str">
        <f>IFERROR(DATE('D2'!AH194,'D2'!AI394,'D2'!AJ194),"")</f>
        <v/>
      </c>
      <c r="W392" s="220" t="str">
        <f>IFERROR(DATE('D2'!AH195,'D2'!AI195,'D2'!AJ195),"")</f>
        <v/>
      </c>
    </row>
    <row r="394" spans="2:23" x14ac:dyDescent="0.2">
      <c r="B394" s="17">
        <f ca="1">IF(Q394="","",RANK(Q394,$Q$2:$Q$401))</f>
        <v>1</v>
      </c>
      <c r="C394" s="17">
        <f ca="1">IF(B394="","",設定!$J$8)</f>
        <v>0</v>
      </c>
      <c r="D394" s="46">
        <f>'D2'!E196</f>
        <v>0</v>
      </c>
      <c r="E394" s="46">
        <f>'D2'!F196</f>
        <v>0</v>
      </c>
      <c r="F394" s="17" t="str">
        <f>'D2'!G196</f>
        <v/>
      </c>
      <c r="G394" s="17" t="str">
        <f>'D2'!H196</f>
        <v/>
      </c>
      <c r="H394" s="17" t="str">
        <f>'D2'!I196</f>
        <v>　</v>
      </c>
      <c r="I394" s="17">
        <f>'D2'!L196</f>
        <v>0</v>
      </c>
      <c r="J394" s="17" t="str">
        <f>'D2'!J196</f>
        <v>　</v>
      </c>
      <c r="K394" s="17">
        <f>'D2'!K196</f>
        <v>0</v>
      </c>
      <c r="L394" s="17">
        <f>'D2'!M196</f>
        <v>0</v>
      </c>
      <c r="M394" s="17">
        <f>'D2'!N196</f>
        <v>0</v>
      </c>
      <c r="N394" s="17">
        <f>'D2'!O196</f>
        <v>0</v>
      </c>
      <c r="O394" s="17">
        <f>'D2'!P196</f>
        <v>0</v>
      </c>
      <c r="P394" s="17" t="str">
        <f>'D2'!Q196</f>
        <v/>
      </c>
      <c r="Q394" s="17">
        <f ca="1">'D2'!C196</f>
        <v>0</v>
      </c>
      <c r="R394" s="17">
        <f>'D2'!T196</f>
        <v>0</v>
      </c>
      <c r="S394" s="221" t="str">
        <f>IF('D2'!Y196="","",'D2'!Y196)</f>
        <v/>
      </c>
      <c r="T394" s="17">
        <f>'D2'!AF196</f>
        <v>0</v>
      </c>
      <c r="U394" s="17">
        <f>'D2'!AF197</f>
        <v>0</v>
      </c>
      <c r="V394" s="220" t="str">
        <f>IFERROR(DATE('D2'!AH196,'D2'!AI396,'D2'!AJ196),"")</f>
        <v/>
      </c>
      <c r="W394" s="220" t="str">
        <f>IFERROR(DATE('D2'!AH197,'D2'!AI197,'D2'!AJ197),"")</f>
        <v/>
      </c>
    </row>
    <row r="396" spans="2:23" x14ac:dyDescent="0.2">
      <c r="B396" s="17">
        <f ca="1">IF(Q396="","",RANK(Q396,$Q$2:$Q$401))</f>
        <v>1</v>
      </c>
      <c r="C396" s="17">
        <f ca="1">IF(B396="","",設定!$J$8)</f>
        <v>0</v>
      </c>
      <c r="D396" s="46">
        <f>'D2'!E198</f>
        <v>0</v>
      </c>
      <c r="E396" s="46">
        <f>'D2'!F198</f>
        <v>0</v>
      </c>
      <c r="F396" s="17" t="str">
        <f>'D2'!G198</f>
        <v/>
      </c>
      <c r="G396" s="17" t="str">
        <f>'D2'!H198</f>
        <v/>
      </c>
      <c r="H396" s="17" t="str">
        <f>'D2'!I198</f>
        <v>　</v>
      </c>
      <c r="I396" s="17">
        <f>'D2'!L198</f>
        <v>0</v>
      </c>
      <c r="J396" s="17" t="str">
        <f>'D2'!J198</f>
        <v>　</v>
      </c>
      <c r="K396" s="17">
        <f>'D2'!K198</f>
        <v>0</v>
      </c>
      <c r="L396" s="17">
        <f>'D2'!M198</f>
        <v>0</v>
      </c>
      <c r="M396" s="17">
        <f>'D2'!N198</f>
        <v>0</v>
      </c>
      <c r="N396" s="17">
        <f>'D2'!O198</f>
        <v>0</v>
      </c>
      <c r="O396" s="17">
        <f>'D2'!P198</f>
        <v>0</v>
      </c>
      <c r="P396" s="17" t="str">
        <f>'D2'!Q198</f>
        <v/>
      </c>
      <c r="Q396" s="17">
        <f ca="1">'D2'!C198</f>
        <v>0</v>
      </c>
      <c r="R396" s="17">
        <f>'D2'!T198</f>
        <v>0</v>
      </c>
      <c r="S396" s="221" t="str">
        <f>IF('D2'!Y198="","",'D2'!Y198)</f>
        <v/>
      </c>
      <c r="T396" s="17">
        <f>'D2'!AF198</f>
        <v>0</v>
      </c>
      <c r="U396" s="17">
        <f>'D2'!AF199</f>
        <v>0</v>
      </c>
      <c r="V396" s="220" t="str">
        <f>IFERROR(DATE('D2'!AH198,'D2'!AI398,'D2'!AJ198),"")</f>
        <v/>
      </c>
      <c r="W396" s="220" t="str">
        <f>IFERROR(DATE('D2'!AH199,'D2'!AI199,'D2'!AJ199),"")</f>
        <v/>
      </c>
    </row>
    <row r="398" spans="2:23" x14ac:dyDescent="0.2">
      <c r="B398" s="17">
        <f ca="1">IF(Q398="","",RANK(Q398,$Q$2:$Q$401))</f>
        <v>1</v>
      </c>
      <c r="C398" s="17">
        <f ca="1">IF(B398="","",設定!$J$8)</f>
        <v>0</v>
      </c>
      <c r="D398" s="46">
        <f>'D2'!E200</f>
        <v>0</v>
      </c>
      <c r="E398" s="46">
        <f>'D2'!F200</f>
        <v>0</v>
      </c>
      <c r="F398" s="17" t="str">
        <f>'D2'!G200</f>
        <v/>
      </c>
      <c r="G398" s="17" t="str">
        <f>'D2'!H200</f>
        <v/>
      </c>
      <c r="H398" s="17" t="str">
        <f>'D2'!I200</f>
        <v>　</v>
      </c>
      <c r="I398" s="17">
        <f>'D2'!L200</f>
        <v>0</v>
      </c>
      <c r="J398" s="17" t="str">
        <f>'D2'!J200</f>
        <v>　</v>
      </c>
      <c r="K398" s="17">
        <f>'D2'!K200</f>
        <v>0</v>
      </c>
      <c r="L398" s="17">
        <f>'D2'!M200</f>
        <v>0</v>
      </c>
      <c r="M398" s="17">
        <f>'D2'!N200</f>
        <v>0</v>
      </c>
      <c r="N398" s="17">
        <f>'D2'!O200</f>
        <v>0</v>
      </c>
      <c r="O398" s="17">
        <f>'D2'!P200</f>
        <v>0</v>
      </c>
      <c r="P398" s="17" t="str">
        <f>'D2'!Q200</f>
        <v/>
      </c>
      <c r="Q398" s="17">
        <f ca="1">'D2'!C200</f>
        <v>0</v>
      </c>
      <c r="R398" s="17">
        <f>'D2'!T200</f>
        <v>0</v>
      </c>
      <c r="S398" s="221" t="str">
        <f>IF('D2'!Y200="","",'D2'!Y200)</f>
        <v/>
      </c>
      <c r="T398" s="17">
        <f>'D2'!AF200</f>
        <v>0</v>
      </c>
      <c r="U398" s="17">
        <f>'D2'!AF201</f>
        <v>0</v>
      </c>
      <c r="V398" s="220" t="str">
        <f>IFERROR(DATE('D2'!AH200,'D2'!AI400,'D2'!AJ200),"")</f>
        <v/>
      </c>
      <c r="W398" s="220" t="str">
        <f>IFERROR(DATE('D2'!AH201,'D2'!AI201,'D2'!AJ201),"")</f>
        <v/>
      </c>
    </row>
    <row r="400" spans="2:23" x14ac:dyDescent="0.2">
      <c r="B400" s="17">
        <f ca="1">IF(Q400="","",RANK(Q400,$Q$2:$Q$401))</f>
        <v>1</v>
      </c>
      <c r="C400" s="17">
        <f ca="1">IF(B400="","",設定!$J$8)</f>
        <v>0</v>
      </c>
      <c r="D400" s="46">
        <f>'D2'!E202</f>
        <v>0</v>
      </c>
      <c r="E400" s="46">
        <f>'D2'!F202</f>
        <v>0</v>
      </c>
      <c r="F400" s="17" t="str">
        <f>'D2'!G202</f>
        <v/>
      </c>
      <c r="G400" s="17" t="str">
        <f>'D2'!H202</f>
        <v/>
      </c>
      <c r="H400" s="17" t="str">
        <f>'D2'!I202</f>
        <v>　</v>
      </c>
      <c r="I400" s="17">
        <f>'D2'!L202</f>
        <v>0</v>
      </c>
      <c r="J400" s="17" t="str">
        <f>'D2'!J202</f>
        <v>　</v>
      </c>
      <c r="K400" s="17">
        <f>'D2'!K202</f>
        <v>0</v>
      </c>
      <c r="L400" s="17">
        <f>'D2'!M202</f>
        <v>0</v>
      </c>
      <c r="M400" s="17">
        <f>'D2'!N202</f>
        <v>0</v>
      </c>
      <c r="N400" s="17">
        <f>'D2'!O202</f>
        <v>0</v>
      </c>
      <c r="O400" s="17">
        <f>'D2'!P202</f>
        <v>0</v>
      </c>
      <c r="P400" s="17" t="str">
        <f>'D2'!Q202</f>
        <v/>
      </c>
      <c r="Q400" s="17">
        <f ca="1">'D2'!C202</f>
        <v>0</v>
      </c>
      <c r="R400" s="17">
        <f>'D2'!T202</f>
        <v>0</v>
      </c>
      <c r="S400" s="221" t="str">
        <f>IF('D2'!Y202="","",'D2'!Y202)</f>
        <v/>
      </c>
      <c r="T400" s="17">
        <f>'D2'!AF202</f>
        <v>0</v>
      </c>
      <c r="U400" s="17">
        <f>'D2'!AF203</f>
        <v>0</v>
      </c>
      <c r="V400" s="220" t="str">
        <f>IFERROR(DATE('D2'!AH202,'D2'!AI402,'D2'!AJ202),"")</f>
        <v/>
      </c>
      <c r="W400" s="220" t="str">
        <f>IFERROR(DATE('D2'!AH203,'D2'!AI203,'D2'!AJ203),"")</f>
        <v/>
      </c>
    </row>
  </sheetData>
  <phoneticPr fontId="8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U802"/>
  <sheetViews>
    <sheetView workbookViewId="0">
      <selection activeCell="C2" sqref="C2"/>
    </sheetView>
  </sheetViews>
  <sheetFormatPr defaultColWidth="8.88671875" defaultRowHeight="13.2" x14ac:dyDescent="0.2"/>
  <cols>
    <col min="1" max="1" width="1.88671875" style="17" customWidth="1"/>
    <col min="2" max="2" width="4" style="77" bestFit="1" customWidth="1"/>
    <col min="3" max="3" width="5" style="78" bestFit="1" customWidth="1"/>
    <col min="4" max="4" width="8.33203125" style="78" customWidth="1"/>
    <col min="5" max="5" width="8" style="78" bestFit="1" customWidth="1"/>
    <col min="6" max="6" width="4" style="78" bestFit="1" customWidth="1"/>
    <col min="7" max="7" width="4.109375" style="78" bestFit="1" customWidth="1"/>
    <col min="8" max="8" width="9.6640625" style="78" bestFit="1" customWidth="1"/>
    <col min="9" max="9" width="15.21875" style="78" bestFit="1" customWidth="1"/>
    <col min="10" max="10" width="5" style="78" bestFit="1" customWidth="1"/>
    <col min="11" max="11" width="13.109375" style="78" bestFit="1" customWidth="1"/>
    <col min="12" max="12" width="13.109375" style="77" bestFit="1" customWidth="1"/>
    <col min="13" max="13" width="5" style="77" bestFit="1" customWidth="1"/>
    <col min="14" max="14" width="10" style="77" bestFit="1" customWidth="1"/>
    <col min="15" max="15" width="15.21875" style="77" bestFit="1" customWidth="1"/>
    <col min="16" max="16" width="5" style="77" bestFit="1" customWidth="1"/>
    <col min="17" max="17" width="13.109375" style="17" bestFit="1" customWidth="1"/>
    <col min="18" max="18" width="8.88671875" style="17"/>
    <col min="19" max="19" width="5" style="17" bestFit="1" customWidth="1"/>
    <col min="20" max="20" width="11" style="17" bestFit="1" customWidth="1"/>
    <col min="21" max="16384" width="8.88671875" style="17"/>
  </cols>
  <sheetData>
    <row r="1" spans="2:21" s="265" customFormat="1" x14ac:dyDescent="0.2">
      <c r="B1" s="263" t="s">
        <v>465</v>
      </c>
      <c r="C1" s="263" t="s">
        <v>442</v>
      </c>
      <c r="D1" s="263" t="s">
        <v>443</v>
      </c>
      <c r="E1" s="263" t="s">
        <v>466</v>
      </c>
      <c r="F1" s="263" t="s">
        <v>444</v>
      </c>
      <c r="G1" s="263" t="s">
        <v>441</v>
      </c>
      <c r="H1" s="263" t="s">
        <v>480</v>
      </c>
      <c r="I1" s="263" t="s">
        <v>445</v>
      </c>
      <c r="J1" s="263" t="s">
        <v>454</v>
      </c>
      <c r="K1" s="263" t="s">
        <v>446</v>
      </c>
      <c r="L1" s="263" t="s">
        <v>447</v>
      </c>
      <c r="M1" s="263" t="s">
        <v>455</v>
      </c>
      <c r="N1" s="264" t="s">
        <v>456</v>
      </c>
      <c r="O1" s="263" t="s">
        <v>448</v>
      </c>
      <c r="P1" s="263" t="s">
        <v>454</v>
      </c>
      <c r="Q1" s="263" t="s">
        <v>449</v>
      </c>
      <c r="R1" s="263" t="s">
        <v>450</v>
      </c>
      <c r="S1" s="263" t="s">
        <v>455</v>
      </c>
      <c r="T1" s="264" t="s">
        <v>456</v>
      </c>
      <c r="U1" s="263" t="s">
        <v>457</v>
      </c>
    </row>
    <row r="2" spans="2:21" x14ac:dyDescent="0.2">
      <c r="B2" s="77" t="str">
        <f ca="1">IF(ROW()-1&gt;処理用Ｄ!$B$1-1,"",ROW()-1)</f>
        <v/>
      </c>
      <c r="C2" s="77" t="str">
        <f t="shared" ref="C2:C17" ca="1" si="0">IF($B2="","",DBCS(VLOOKUP($B2,ダブルスＤＡＴＡ,COLUMN()-1,FALSE)))</f>
        <v/>
      </c>
      <c r="D2" s="78" t="str">
        <f ca="1">IF(C2="","",VLOOKUP(C2,設定!$AT$15:$AV$22,3,FALSE))</f>
        <v/>
      </c>
      <c r="E2" s="78" t="str">
        <f ca="1">IF(J2="","",J2)</f>
        <v/>
      </c>
      <c r="F2" s="77" t="str">
        <f t="shared" ref="F2:F65" ca="1" si="1">IF($B2="","",DBCS(VLOOKUP($B2,ダブルスＤＡＴＡ,3,FALSE)))</f>
        <v/>
      </c>
      <c r="G2" s="77" t="str">
        <f t="shared" ref="G2:G65" ca="1" si="2">IF($B2="","",(VLOOKUP($B2,ダブルスＤＡＴＡ,18,FALSE)))</f>
        <v/>
      </c>
      <c r="H2" s="78" t="str">
        <f t="shared" ref="H2:H65" ca="1" si="3">IF($B2="","",VLOOKUP($B2,ダブルスＤＡＴＡ,5,FALSE))</f>
        <v/>
      </c>
      <c r="I2" s="78" t="str">
        <f t="shared" ref="I2:I65" ca="1" si="4">IF($B2="","",DBCS(VLOOKUP($B2,ダブルスＤＡＴＡ,7,FALSE)))</f>
        <v/>
      </c>
      <c r="J2" s="78" t="str">
        <f t="shared" ref="J2:J65" ca="1" si="5">IF($B2="","",DBCS(VLOOKUP($B2,ダブルスＤＡＴＡ,8,FALSE)))</f>
        <v/>
      </c>
      <c r="K2" s="78" t="str">
        <f t="shared" ref="K2:K65" ca="1" si="6">IF($B2="","",DBCS(VLOOKUP($B2,ダブルスＤＡＴＡ,19,FALSE)))</f>
        <v/>
      </c>
      <c r="L2" s="77" t="str">
        <f t="shared" ref="L2:L65" ca="1" si="7">IF($B2="","",DBCS(VLOOKUP($B2,ダブルスＤＡＴＡ,11,FALSE)))</f>
        <v/>
      </c>
      <c r="M2" s="77" t="str">
        <f t="shared" ref="M2:M65" ca="1" si="8">IF($B2="","",VALUE(VLOOKUP($B2,ダブルスＤＡＴＡ,13,FALSE)))</f>
        <v/>
      </c>
      <c r="N2" s="222" t="str">
        <f t="shared" ref="N2:N65" ca="1" si="9">IF($B2="","",VLOOKUP($B2,ダブルスＤＡＴＡ,21,FALSE))</f>
        <v/>
      </c>
      <c r="O2" s="78" t="str">
        <f t="shared" ref="O2:O65" ca="1" si="10">IF($B2="","",DBCS(VLOOKUP($B2,ダブルスＤＡＴＡ,9,FALSE)))</f>
        <v/>
      </c>
      <c r="P2" s="78" t="str">
        <f t="shared" ref="P2:P65" ca="1" si="11">IF($B2="","",DBCS(VLOOKUP($B2,ダブルスＤＡＴＡ,10,FALSE)))</f>
        <v/>
      </c>
      <c r="Q2" s="78" t="str">
        <f t="shared" ref="Q2:Q65" ca="1" si="12">IF($B2="","",DBCS(VLOOKUP($B2,ダブルスＤＡＴＡ,20,FALSE)))</f>
        <v/>
      </c>
      <c r="R2" s="77" t="str">
        <f t="shared" ref="R2:R65" ca="1" si="13">IF($B2="","",DBCS(VLOOKUP($B2,ダブルスＤＡＴＡ,12,FALSE)))</f>
        <v/>
      </c>
      <c r="S2" s="77" t="str">
        <f t="shared" ref="S2:S65" ca="1" si="14">IF($B2="","",VALUE(VLOOKUP($B2,ダブルスＤＡＴＡ,14,FALSE)))</f>
        <v/>
      </c>
      <c r="T2" s="222" t="str">
        <f t="shared" ref="T2:T65" ca="1" si="15">IF($B2="","",VLOOKUP($B2,ダブルスＤＡＴＡ,22,FALSE))</f>
        <v/>
      </c>
      <c r="U2" s="17" t="str">
        <f t="shared" ref="U2:U65" ca="1" si="16">IF($B2="","",VALUE(VLOOKUP($B2,ダブルスＤＡＴＡ,15,FALSE)))</f>
        <v/>
      </c>
    </row>
    <row r="3" spans="2:21" x14ac:dyDescent="0.2">
      <c r="B3" s="77" t="str">
        <f ca="1">IF(ROW()-1&gt;処理用Ｄ!$B$1-1,"",ROW()-1)</f>
        <v/>
      </c>
      <c r="C3" s="77" t="str">
        <f t="shared" ca="1" si="0"/>
        <v/>
      </c>
      <c r="D3" s="78" t="str">
        <f ca="1">IF(C3="","",VLOOKUP(C3,設定!$AT$15:$AV$22,3,FALSE))</f>
        <v/>
      </c>
      <c r="E3" s="78" t="str">
        <f t="shared" ref="E3:E66" ca="1" si="17">IF(J3="","",J3)</f>
        <v/>
      </c>
      <c r="F3" s="77" t="str">
        <f t="shared" ca="1" si="1"/>
        <v/>
      </c>
      <c r="G3" s="77" t="str">
        <f t="shared" ca="1" si="2"/>
        <v/>
      </c>
      <c r="H3" s="78" t="str">
        <f t="shared" ca="1" si="3"/>
        <v/>
      </c>
      <c r="I3" s="78" t="str">
        <f t="shared" ca="1" si="4"/>
        <v/>
      </c>
      <c r="J3" s="78" t="str">
        <f t="shared" ca="1" si="5"/>
        <v/>
      </c>
      <c r="K3" s="78" t="str">
        <f t="shared" ca="1" si="6"/>
        <v/>
      </c>
      <c r="L3" s="77" t="str">
        <f t="shared" ca="1" si="7"/>
        <v/>
      </c>
      <c r="M3" s="77" t="str">
        <f t="shared" ca="1" si="8"/>
        <v/>
      </c>
      <c r="N3" s="222" t="str">
        <f t="shared" ca="1" si="9"/>
        <v/>
      </c>
      <c r="O3" s="78" t="str">
        <f t="shared" ca="1" si="10"/>
        <v/>
      </c>
      <c r="P3" s="78" t="str">
        <f t="shared" ca="1" si="11"/>
        <v/>
      </c>
      <c r="Q3" s="78" t="str">
        <f t="shared" ca="1" si="12"/>
        <v/>
      </c>
      <c r="R3" s="77" t="str">
        <f t="shared" ca="1" si="13"/>
        <v/>
      </c>
      <c r="S3" s="77" t="str">
        <f t="shared" ca="1" si="14"/>
        <v/>
      </c>
      <c r="T3" s="222" t="str">
        <f t="shared" ca="1" si="15"/>
        <v/>
      </c>
      <c r="U3" s="17" t="str">
        <f t="shared" ca="1" si="16"/>
        <v/>
      </c>
    </row>
    <row r="4" spans="2:21" x14ac:dyDescent="0.2">
      <c r="B4" s="77" t="str">
        <f ca="1">IF(ROW()-1&gt;処理用Ｄ!$B$1-1,"",ROW()-1)</f>
        <v/>
      </c>
      <c r="C4" s="77" t="str">
        <f t="shared" ca="1" si="0"/>
        <v/>
      </c>
      <c r="D4" s="78" t="str">
        <f ca="1">IF(C4="","",VLOOKUP(C4,設定!$AT$15:$AV$22,3,FALSE))</f>
        <v/>
      </c>
      <c r="E4" s="78" t="str">
        <f t="shared" ca="1" si="17"/>
        <v/>
      </c>
      <c r="F4" s="77" t="str">
        <f t="shared" ca="1" si="1"/>
        <v/>
      </c>
      <c r="G4" s="77" t="str">
        <f t="shared" ca="1" si="2"/>
        <v/>
      </c>
      <c r="H4" s="78" t="str">
        <f t="shared" ca="1" si="3"/>
        <v/>
      </c>
      <c r="I4" s="78" t="str">
        <f t="shared" ca="1" si="4"/>
        <v/>
      </c>
      <c r="J4" s="78" t="str">
        <f t="shared" ca="1" si="5"/>
        <v/>
      </c>
      <c r="K4" s="78" t="str">
        <f t="shared" ca="1" si="6"/>
        <v/>
      </c>
      <c r="L4" s="77" t="str">
        <f t="shared" ca="1" si="7"/>
        <v/>
      </c>
      <c r="M4" s="77" t="str">
        <f t="shared" ca="1" si="8"/>
        <v/>
      </c>
      <c r="N4" s="222" t="str">
        <f t="shared" ca="1" si="9"/>
        <v/>
      </c>
      <c r="O4" s="78" t="str">
        <f t="shared" ca="1" si="10"/>
        <v/>
      </c>
      <c r="P4" s="78" t="str">
        <f t="shared" ca="1" si="11"/>
        <v/>
      </c>
      <c r="Q4" s="78" t="str">
        <f t="shared" ca="1" si="12"/>
        <v/>
      </c>
      <c r="R4" s="77" t="str">
        <f t="shared" ca="1" si="13"/>
        <v/>
      </c>
      <c r="S4" s="77" t="str">
        <f t="shared" ca="1" si="14"/>
        <v/>
      </c>
      <c r="T4" s="222" t="str">
        <f t="shared" ca="1" si="15"/>
        <v/>
      </c>
      <c r="U4" s="17" t="str">
        <f t="shared" ca="1" si="16"/>
        <v/>
      </c>
    </row>
    <row r="5" spans="2:21" x14ac:dyDescent="0.2">
      <c r="B5" s="77" t="str">
        <f ca="1">IF(ROW()-1&gt;処理用Ｄ!$B$1-1,"",ROW()-1)</f>
        <v/>
      </c>
      <c r="C5" s="77" t="str">
        <f t="shared" ca="1" si="0"/>
        <v/>
      </c>
      <c r="D5" s="78" t="str">
        <f ca="1">IF(C5="","",VLOOKUP(C5,設定!$AT$15:$AV$22,3,FALSE))</f>
        <v/>
      </c>
      <c r="E5" s="78" t="str">
        <f t="shared" ca="1" si="17"/>
        <v/>
      </c>
      <c r="F5" s="77" t="str">
        <f t="shared" ca="1" si="1"/>
        <v/>
      </c>
      <c r="G5" s="77" t="str">
        <f t="shared" ca="1" si="2"/>
        <v/>
      </c>
      <c r="H5" s="78" t="str">
        <f t="shared" ca="1" si="3"/>
        <v/>
      </c>
      <c r="I5" s="78" t="str">
        <f t="shared" ca="1" si="4"/>
        <v/>
      </c>
      <c r="J5" s="78" t="str">
        <f t="shared" ca="1" si="5"/>
        <v/>
      </c>
      <c r="K5" s="78" t="str">
        <f t="shared" ca="1" si="6"/>
        <v/>
      </c>
      <c r="L5" s="77" t="str">
        <f t="shared" ca="1" si="7"/>
        <v/>
      </c>
      <c r="M5" s="77" t="str">
        <f t="shared" ca="1" si="8"/>
        <v/>
      </c>
      <c r="N5" s="222" t="str">
        <f t="shared" ca="1" si="9"/>
        <v/>
      </c>
      <c r="O5" s="78" t="str">
        <f t="shared" ca="1" si="10"/>
        <v/>
      </c>
      <c r="P5" s="78" t="str">
        <f t="shared" ca="1" si="11"/>
        <v/>
      </c>
      <c r="Q5" s="78" t="str">
        <f t="shared" ca="1" si="12"/>
        <v/>
      </c>
      <c r="R5" s="77" t="str">
        <f t="shared" ca="1" si="13"/>
        <v/>
      </c>
      <c r="S5" s="77" t="str">
        <f t="shared" ca="1" si="14"/>
        <v/>
      </c>
      <c r="T5" s="222" t="str">
        <f t="shared" ca="1" si="15"/>
        <v/>
      </c>
      <c r="U5" s="17" t="str">
        <f t="shared" ca="1" si="16"/>
        <v/>
      </c>
    </row>
    <row r="6" spans="2:21" x14ac:dyDescent="0.2">
      <c r="B6" s="77" t="str">
        <f ca="1">IF(ROW()-1&gt;処理用Ｄ!$B$1-1,"",ROW()-1)</f>
        <v/>
      </c>
      <c r="C6" s="77" t="str">
        <f t="shared" ca="1" si="0"/>
        <v/>
      </c>
      <c r="D6" s="78" t="str">
        <f ca="1">IF(C6="","",VLOOKUP(C6,設定!$AT$15:$AV$22,3,FALSE))</f>
        <v/>
      </c>
      <c r="E6" s="78" t="str">
        <f t="shared" ca="1" si="17"/>
        <v/>
      </c>
      <c r="F6" s="77" t="str">
        <f t="shared" ca="1" si="1"/>
        <v/>
      </c>
      <c r="G6" s="77" t="str">
        <f t="shared" ca="1" si="2"/>
        <v/>
      </c>
      <c r="H6" s="78" t="str">
        <f t="shared" ca="1" si="3"/>
        <v/>
      </c>
      <c r="I6" s="78" t="str">
        <f t="shared" ca="1" si="4"/>
        <v/>
      </c>
      <c r="J6" s="78" t="str">
        <f t="shared" ca="1" si="5"/>
        <v/>
      </c>
      <c r="K6" s="78" t="str">
        <f t="shared" ca="1" si="6"/>
        <v/>
      </c>
      <c r="L6" s="77" t="str">
        <f t="shared" ca="1" si="7"/>
        <v/>
      </c>
      <c r="M6" s="77" t="str">
        <f t="shared" ca="1" si="8"/>
        <v/>
      </c>
      <c r="N6" s="222" t="str">
        <f t="shared" ca="1" si="9"/>
        <v/>
      </c>
      <c r="O6" s="78" t="str">
        <f t="shared" ca="1" si="10"/>
        <v/>
      </c>
      <c r="P6" s="78" t="str">
        <f t="shared" ca="1" si="11"/>
        <v/>
      </c>
      <c r="Q6" s="78" t="str">
        <f t="shared" ca="1" si="12"/>
        <v/>
      </c>
      <c r="R6" s="77" t="str">
        <f t="shared" ca="1" si="13"/>
        <v/>
      </c>
      <c r="S6" s="77" t="str">
        <f t="shared" ca="1" si="14"/>
        <v/>
      </c>
      <c r="T6" s="222" t="str">
        <f t="shared" ca="1" si="15"/>
        <v/>
      </c>
      <c r="U6" s="17" t="str">
        <f t="shared" ca="1" si="16"/>
        <v/>
      </c>
    </row>
    <row r="7" spans="2:21" x14ac:dyDescent="0.2">
      <c r="B7" s="77" t="str">
        <f ca="1">IF(ROW()-1&gt;処理用Ｄ!$B$1-1,"",ROW()-1)</f>
        <v/>
      </c>
      <c r="C7" s="77" t="str">
        <f t="shared" ca="1" si="0"/>
        <v/>
      </c>
      <c r="D7" s="78" t="str">
        <f ca="1">IF(C7="","",VLOOKUP(C7,設定!$AT$15:$AV$22,3,FALSE))</f>
        <v/>
      </c>
      <c r="E7" s="78" t="str">
        <f t="shared" ca="1" si="17"/>
        <v/>
      </c>
      <c r="F7" s="77" t="str">
        <f t="shared" ca="1" si="1"/>
        <v/>
      </c>
      <c r="G7" s="77" t="str">
        <f t="shared" ca="1" si="2"/>
        <v/>
      </c>
      <c r="H7" s="78" t="str">
        <f t="shared" ca="1" si="3"/>
        <v/>
      </c>
      <c r="I7" s="78" t="str">
        <f t="shared" ca="1" si="4"/>
        <v/>
      </c>
      <c r="J7" s="78" t="str">
        <f t="shared" ca="1" si="5"/>
        <v/>
      </c>
      <c r="K7" s="78" t="str">
        <f t="shared" ca="1" si="6"/>
        <v/>
      </c>
      <c r="L7" s="77" t="str">
        <f t="shared" ca="1" si="7"/>
        <v/>
      </c>
      <c r="M7" s="77" t="str">
        <f t="shared" ca="1" si="8"/>
        <v/>
      </c>
      <c r="N7" s="222" t="str">
        <f t="shared" ca="1" si="9"/>
        <v/>
      </c>
      <c r="O7" s="78" t="str">
        <f t="shared" ca="1" si="10"/>
        <v/>
      </c>
      <c r="P7" s="78" t="str">
        <f t="shared" ca="1" si="11"/>
        <v/>
      </c>
      <c r="Q7" s="78" t="str">
        <f t="shared" ca="1" si="12"/>
        <v/>
      </c>
      <c r="R7" s="77" t="str">
        <f t="shared" ca="1" si="13"/>
        <v/>
      </c>
      <c r="S7" s="77" t="str">
        <f t="shared" ca="1" si="14"/>
        <v/>
      </c>
      <c r="T7" s="222" t="str">
        <f t="shared" ca="1" si="15"/>
        <v/>
      </c>
      <c r="U7" s="17" t="str">
        <f t="shared" ca="1" si="16"/>
        <v/>
      </c>
    </row>
    <row r="8" spans="2:21" x14ac:dyDescent="0.2">
      <c r="B8" s="77" t="str">
        <f ca="1">IF(ROW()-1&gt;処理用Ｄ!$B$1-1,"",ROW()-1)</f>
        <v/>
      </c>
      <c r="C8" s="77" t="str">
        <f t="shared" ca="1" si="0"/>
        <v/>
      </c>
      <c r="D8" s="78" t="str">
        <f ca="1">IF(C8="","",VLOOKUP(C8,設定!$AT$15:$AV$22,3,FALSE))</f>
        <v/>
      </c>
      <c r="E8" s="78" t="str">
        <f t="shared" ca="1" si="17"/>
        <v/>
      </c>
      <c r="F8" s="77" t="str">
        <f t="shared" ca="1" si="1"/>
        <v/>
      </c>
      <c r="G8" s="77" t="str">
        <f t="shared" ca="1" si="2"/>
        <v/>
      </c>
      <c r="H8" s="78" t="str">
        <f t="shared" ca="1" si="3"/>
        <v/>
      </c>
      <c r="I8" s="78" t="str">
        <f t="shared" ca="1" si="4"/>
        <v/>
      </c>
      <c r="J8" s="78" t="str">
        <f t="shared" ca="1" si="5"/>
        <v/>
      </c>
      <c r="K8" s="78" t="str">
        <f t="shared" ca="1" si="6"/>
        <v/>
      </c>
      <c r="L8" s="77" t="str">
        <f t="shared" ca="1" si="7"/>
        <v/>
      </c>
      <c r="M8" s="77" t="str">
        <f t="shared" ca="1" si="8"/>
        <v/>
      </c>
      <c r="N8" s="222" t="str">
        <f t="shared" ca="1" si="9"/>
        <v/>
      </c>
      <c r="O8" s="78" t="str">
        <f t="shared" ca="1" si="10"/>
        <v/>
      </c>
      <c r="P8" s="78" t="str">
        <f t="shared" ca="1" si="11"/>
        <v/>
      </c>
      <c r="Q8" s="78" t="str">
        <f t="shared" ca="1" si="12"/>
        <v/>
      </c>
      <c r="R8" s="77" t="str">
        <f t="shared" ca="1" si="13"/>
        <v/>
      </c>
      <c r="S8" s="77" t="str">
        <f t="shared" ca="1" si="14"/>
        <v/>
      </c>
      <c r="T8" s="222" t="str">
        <f t="shared" ca="1" si="15"/>
        <v/>
      </c>
      <c r="U8" s="17" t="str">
        <f t="shared" ca="1" si="16"/>
        <v/>
      </c>
    </row>
    <row r="9" spans="2:21" x14ac:dyDescent="0.2">
      <c r="B9" s="77" t="str">
        <f ca="1">IF(ROW()-1&gt;処理用Ｄ!$B$1-1,"",ROW()-1)</f>
        <v/>
      </c>
      <c r="C9" s="77" t="str">
        <f t="shared" ca="1" si="0"/>
        <v/>
      </c>
      <c r="D9" s="78" t="str">
        <f ca="1">IF(C9="","",VLOOKUP(C9,設定!$AT$15:$AV$22,3,FALSE))</f>
        <v/>
      </c>
      <c r="E9" s="78" t="str">
        <f t="shared" ca="1" si="17"/>
        <v/>
      </c>
      <c r="F9" s="77" t="str">
        <f t="shared" ca="1" si="1"/>
        <v/>
      </c>
      <c r="G9" s="77" t="str">
        <f t="shared" ca="1" si="2"/>
        <v/>
      </c>
      <c r="H9" s="78" t="str">
        <f t="shared" ca="1" si="3"/>
        <v/>
      </c>
      <c r="I9" s="78" t="str">
        <f t="shared" ca="1" si="4"/>
        <v/>
      </c>
      <c r="J9" s="78" t="str">
        <f t="shared" ca="1" si="5"/>
        <v/>
      </c>
      <c r="K9" s="78" t="str">
        <f t="shared" ca="1" si="6"/>
        <v/>
      </c>
      <c r="L9" s="77" t="str">
        <f t="shared" ca="1" si="7"/>
        <v/>
      </c>
      <c r="M9" s="77" t="str">
        <f t="shared" ca="1" si="8"/>
        <v/>
      </c>
      <c r="N9" s="222" t="str">
        <f t="shared" ca="1" si="9"/>
        <v/>
      </c>
      <c r="O9" s="78" t="str">
        <f t="shared" ca="1" si="10"/>
        <v/>
      </c>
      <c r="P9" s="78" t="str">
        <f t="shared" ca="1" si="11"/>
        <v/>
      </c>
      <c r="Q9" s="78" t="str">
        <f t="shared" ca="1" si="12"/>
        <v/>
      </c>
      <c r="R9" s="77" t="str">
        <f t="shared" ca="1" si="13"/>
        <v/>
      </c>
      <c r="S9" s="77" t="str">
        <f t="shared" ca="1" si="14"/>
        <v/>
      </c>
      <c r="T9" s="222" t="str">
        <f t="shared" ca="1" si="15"/>
        <v/>
      </c>
      <c r="U9" s="17" t="str">
        <f t="shared" ca="1" si="16"/>
        <v/>
      </c>
    </row>
    <row r="10" spans="2:21" x14ac:dyDescent="0.2">
      <c r="B10" s="77" t="str">
        <f ca="1">IF(ROW()-1&gt;処理用Ｄ!$B$1-1,"",ROW()-1)</f>
        <v/>
      </c>
      <c r="C10" s="77" t="str">
        <f t="shared" ca="1" si="0"/>
        <v/>
      </c>
      <c r="D10" s="78" t="str">
        <f ca="1">IF(C10="","",VLOOKUP(C10,設定!$AT$15:$AV$22,3,FALSE))</f>
        <v/>
      </c>
      <c r="E10" s="78" t="str">
        <f t="shared" ca="1" si="17"/>
        <v/>
      </c>
      <c r="F10" s="77" t="str">
        <f t="shared" ca="1" si="1"/>
        <v/>
      </c>
      <c r="G10" s="77" t="str">
        <f t="shared" ca="1" si="2"/>
        <v/>
      </c>
      <c r="H10" s="78" t="str">
        <f t="shared" ca="1" si="3"/>
        <v/>
      </c>
      <c r="I10" s="78" t="str">
        <f t="shared" ca="1" si="4"/>
        <v/>
      </c>
      <c r="J10" s="78" t="str">
        <f t="shared" ca="1" si="5"/>
        <v/>
      </c>
      <c r="K10" s="78" t="str">
        <f t="shared" ca="1" si="6"/>
        <v/>
      </c>
      <c r="L10" s="77" t="str">
        <f t="shared" ca="1" si="7"/>
        <v/>
      </c>
      <c r="M10" s="77" t="str">
        <f t="shared" ca="1" si="8"/>
        <v/>
      </c>
      <c r="N10" s="222" t="str">
        <f t="shared" ca="1" si="9"/>
        <v/>
      </c>
      <c r="O10" s="78" t="str">
        <f t="shared" ca="1" si="10"/>
        <v/>
      </c>
      <c r="P10" s="78" t="str">
        <f t="shared" ca="1" si="11"/>
        <v/>
      </c>
      <c r="Q10" s="78" t="str">
        <f t="shared" ca="1" si="12"/>
        <v/>
      </c>
      <c r="R10" s="77" t="str">
        <f t="shared" ca="1" si="13"/>
        <v/>
      </c>
      <c r="S10" s="77" t="str">
        <f t="shared" ca="1" si="14"/>
        <v/>
      </c>
      <c r="T10" s="222" t="str">
        <f t="shared" ca="1" si="15"/>
        <v/>
      </c>
      <c r="U10" s="17" t="str">
        <f t="shared" ca="1" si="16"/>
        <v/>
      </c>
    </row>
    <row r="11" spans="2:21" x14ac:dyDescent="0.2">
      <c r="B11" s="77" t="str">
        <f ca="1">IF(ROW()-1&gt;処理用Ｄ!$B$1-1,"",ROW()-1)</f>
        <v/>
      </c>
      <c r="C11" s="77" t="str">
        <f t="shared" ca="1" si="0"/>
        <v/>
      </c>
      <c r="D11" s="78" t="str">
        <f ca="1">IF(C11="","",VLOOKUP(C11,設定!$AT$15:$AV$22,3,FALSE))</f>
        <v/>
      </c>
      <c r="E11" s="78" t="str">
        <f t="shared" ca="1" si="17"/>
        <v/>
      </c>
      <c r="F11" s="77" t="str">
        <f t="shared" ca="1" si="1"/>
        <v/>
      </c>
      <c r="G11" s="77" t="str">
        <f t="shared" ca="1" si="2"/>
        <v/>
      </c>
      <c r="H11" s="78" t="str">
        <f t="shared" ca="1" si="3"/>
        <v/>
      </c>
      <c r="I11" s="78" t="str">
        <f t="shared" ca="1" si="4"/>
        <v/>
      </c>
      <c r="J11" s="78" t="str">
        <f t="shared" ca="1" si="5"/>
        <v/>
      </c>
      <c r="K11" s="78" t="str">
        <f t="shared" ca="1" si="6"/>
        <v/>
      </c>
      <c r="L11" s="77" t="str">
        <f t="shared" ca="1" si="7"/>
        <v/>
      </c>
      <c r="M11" s="77" t="str">
        <f t="shared" ca="1" si="8"/>
        <v/>
      </c>
      <c r="N11" s="222" t="str">
        <f t="shared" ca="1" si="9"/>
        <v/>
      </c>
      <c r="O11" s="78" t="str">
        <f t="shared" ca="1" si="10"/>
        <v/>
      </c>
      <c r="P11" s="78" t="str">
        <f t="shared" ca="1" si="11"/>
        <v/>
      </c>
      <c r="Q11" s="78" t="str">
        <f t="shared" ca="1" si="12"/>
        <v/>
      </c>
      <c r="R11" s="77" t="str">
        <f t="shared" ca="1" si="13"/>
        <v/>
      </c>
      <c r="S11" s="77" t="str">
        <f t="shared" ca="1" si="14"/>
        <v/>
      </c>
      <c r="T11" s="222" t="str">
        <f t="shared" ca="1" si="15"/>
        <v/>
      </c>
      <c r="U11" s="17" t="str">
        <f t="shared" ca="1" si="16"/>
        <v/>
      </c>
    </row>
    <row r="12" spans="2:21" x14ac:dyDescent="0.2">
      <c r="B12" s="77" t="str">
        <f ca="1">IF(ROW()-1&gt;処理用Ｄ!$B$1-1,"",ROW()-1)</f>
        <v/>
      </c>
      <c r="C12" s="77" t="str">
        <f t="shared" ca="1" si="0"/>
        <v/>
      </c>
      <c r="D12" s="78" t="str">
        <f ca="1">IF(C12="","",VLOOKUP(C12,設定!$AT$15:$AV$22,3,FALSE))</f>
        <v/>
      </c>
      <c r="E12" s="78" t="str">
        <f t="shared" ca="1" si="17"/>
        <v/>
      </c>
      <c r="F12" s="77" t="str">
        <f t="shared" ca="1" si="1"/>
        <v/>
      </c>
      <c r="G12" s="77" t="str">
        <f t="shared" ca="1" si="2"/>
        <v/>
      </c>
      <c r="H12" s="78" t="str">
        <f t="shared" ca="1" si="3"/>
        <v/>
      </c>
      <c r="I12" s="78" t="str">
        <f t="shared" ca="1" si="4"/>
        <v/>
      </c>
      <c r="J12" s="78" t="str">
        <f t="shared" ca="1" si="5"/>
        <v/>
      </c>
      <c r="K12" s="78" t="str">
        <f t="shared" ca="1" si="6"/>
        <v/>
      </c>
      <c r="L12" s="77" t="str">
        <f t="shared" ca="1" si="7"/>
        <v/>
      </c>
      <c r="M12" s="77" t="str">
        <f t="shared" ca="1" si="8"/>
        <v/>
      </c>
      <c r="N12" s="222" t="str">
        <f t="shared" ca="1" si="9"/>
        <v/>
      </c>
      <c r="O12" s="78" t="str">
        <f t="shared" ca="1" si="10"/>
        <v/>
      </c>
      <c r="P12" s="78" t="str">
        <f t="shared" ca="1" si="11"/>
        <v/>
      </c>
      <c r="Q12" s="78" t="str">
        <f t="shared" ca="1" si="12"/>
        <v/>
      </c>
      <c r="R12" s="77" t="str">
        <f t="shared" ca="1" si="13"/>
        <v/>
      </c>
      <c r="S12" s="77" t="str">
        <f t="shared" ca="1" si="14"/>
        <v/>
      </c>
      <c r="T12" s="222" t="str">
        <f t="shared" ca="1" si="15"/>
        <v/>
      </c>
      <c r="U12" s="17" t="str">
        <f t="shared" ca="1" si="16"/>
        <v/>
      </c>
    </row>
    <row r="13" spans="2:21" x14ac:dyDescent="0.2">
      <c r="B13" s="77" t="str">
        <f ca="1">IF(ROW()-1&gt;処理用Ｄ!$B$1-1,"",ROW()-1)</f>
        <v/>
      </c>
      <c r="C13" s="77" t="str">
        <f t="shared" ca="1" si="0"/>
        <v/>
      </c>
      <c r="D13" s="78" t="str">
        <f ca="1">IF(C13="","",VLOOKUP(C13,設定!$AT$15:$AV$22,3,FALSE))</f>
        <v/>
      </c>
      <c r="E13" s="78" t="str">
        <f t="shared" ca="1" si="17"/>
        <v/>
      </c>
      <c r="F13" s="77" t="str">
        <f t="shared" ca="1" si="1"/>
        <v/>
      </c>
      <c r="G13" s="77" t="str">
        <f t="shared" ca="1" si="2"/>
        <v/>
      </c>
      <c r="H13" s="78" t="str">
        <f t="shared" ca="1" si="3"/>
        <v/>
      </c>
      <c r="I13" s="78" t="str">
        <f t="shared" ca="1" si="4"/>
        <v/>
      </c>
      <c r="J13" s="78" t="str">
        <f t="shared" ca="1" si="5"/>
        <v/>
      </c>
      <c r="K13" s="78" t="str">
        <f t="shared" ca="1" si="6"/>
        <v/>
      </c>
      <c r="L13" s="77" t="str">
        <f t="shared" ca="1" si="7"/>
        <v/>
      </c>
      <c r="M13" s="77" t="str">
        <f t="shared" ca="1" si="8"/>
        <v/>
      </c>
      <c r="N13" s="222" t="str">
        <f t="shared" ca="1" si="9"/>
        <v/>
      </c>
      <c r="O13" s="78" t="str">
        <f t="shared" ca="1" si="10"/>
        <v/>
      </c>
      <c r="P13" s="78" t="str">
        <f t="shared" ca="1" si="11"/>
        <v/>
      </c>
      <c r="Q13" s="78" t="str">
        <f t="shared" ca="1" si="12"/>
        <v/>
      </c>
      <c r="R13" s="77" t="str">
        <f t="shared" ca="1" si="13"/>
        <v/>
      </c>
      <c r="S13" s="77" t="str">
        <f t="shared" ca="1" si="14"/>
        <v/>
      </c>
      <c r="T13" s="222" t="str">
        <f t="shared" ca="1" si="15"/>
        <v/>
      </c>
      <c r="U13" s="17" t="str">
        <f t="shared" ca="1" si="16"/>
        <v/>
      </c>
    </row>
    <row r="14" spans="2:21" x14ac:dyDescent="0.2">
      <c r="B14" s="77" t="str">
        <f ca="1">IF(ROW()-1&gt;処理用Ｄ!$B$1-1,"",ROW()-1)</f>
        <v/>
      </c>
      <c r="C14" s="77" t="str">
        <f t="shared" ca="1" si="0"/>
        <v/>
      </c>
      <c r="D14" s="78" t="str">
        <f ca="1">IF(C14="","",VLOOKUP(C14,設定!$AT$15:$AV$22,3,FALSE))</f>
        <v/>
      </c>
      <c r="E14" s="78" t="str">
        <f t="shared" ca="1" si="17"/>
        <v/>
      </c>
      <c r="F14" s="77" t="str">
        <f t="shared" ca="1" si="1"/>
        <v/>
      </c>
      <c r="G14" s="77" t="str">
        <f t="shared" ca="1" si="2"/>
        <v/>
      </c>
      <c r="H14" s="78" t="str">
        <f t="shared" ca="1" si="3"/>
        <v/>
      </c>
      <c r="I14" s="78" t="str">
        <f t="shared" ca="1" si="4"/>
        <v/>
      </c>
      <c r="J14" s="78" t="str">
        <f t="shared" ca="1" si="5"/>
        <v/>
      </c>
      <c r="K14" s="78" t="str">
        <f t="shared" ca="1" si="6"/>
        <v/>
      </c>
      <c r="L14" s="77" t="str">
        <f t="shared" ca="1" si="7"/>
        <v/>
      </c>
      <c r="M14" s="77" t="str">
        <f t="shared" ca="1" si="8"/>
        <v/>
      </c>
      <c r="N14" s="222" t="str">
        <f t="shared" ca="1" si="9"/>
        <v/>
      </c>
      <c r="O14" s="78" t="str">
        <f t="shared" ca="1" si="10"/>
        <v/>
      </c>
      <c r="P14" s="78" t="str">
        <f t="shared" ca="1" si="11"/>
        <v/>
      </c>
      <c r="Q14" s="78" t="str">
        <f t="shared" ca="1" si="12"/>
        <v/>
      </c>
      <c r="R14" s="77" t="str">
        <f t="shared" ca="1" si="13"/>
        <v/>
      </c>
      <c r="S14" s="77" t="str">
        <f t="shared" ca="1" si="14"/>
        <v/>
      </c>
      <c r="T14" s="222" t="str">
        <f t="shared" ca="1" si="15"/>
        <v/>
      </c>
      <c r="U14" s="17" t="str">
        <f t="shared" ca="1" si="16"/>
        <v/>
      </c>
    </row>
    <row r="15" spans="2:21" x14ac:dyDescent="0.2">
      <c r="B15" s="77" t="str">
        <f ca="1">IF(ROW()-1&gt;処理用Ｄ!$B$1-1,"",ROW()-1)</f>
        <v/>
      </c>
      <c r="C15" s="77" t="str">
        <f t="shared" ca="1" si="0"/>
        <v/>
      </c>
      <c r="D15" s="78" t="str">
        <f ca="1">IF(C15="","",VLOOKUP(C15,設定!$AT$15:$AV$22,3,FALSE))</f>
        <v/>
      </c>
      <c r="E15" s="78" t="str">
        <f t="shared" ca="1" si="17"/>
        <v/>
      </c>
      <c r="F15" s="77" t="str">
        <f t="shared" ca="1" si="1"/>
        <v/>
      </c>
      <c r="G15" s="77" t="str">
        <f t="shared" ca="1" si="2"/>
        <v/>
      </c>
      <c r="H15" s="78" t="str">
        <f t="shared" ca="1" si="3"/>
        <v/>
      </c>
      <c r="I15" s="78" t="str">
        <f t="shared" ca="1" si="4"/>
        <v/>
      </c>
      <c r="J15" s="78" t="str">
        <f t="shared" ca="1" si="5"/>
        <v/>
      </c>
      <c r="K15" s="78" t="str">
        <f t="shared" ca="1" si="6"/>
        <v/>
      </c>
      <c r="L15" s="77" t="str">
        <f t="shared" ca="1" si="7"/>
        <v/>
      </c>
      <c r="M15" s="77" t="str">
        <f t="shared" ca="1" si="8"/>
        <v/>
      </c>
      <c r="N15" s="222" t="str">
        <f t="shared" ca="1" si="9"/>
        <v/>
      </c>
      <c r="O15" s="78" t="str">
        <f t="shared" ca="1" si="10"/>
        <v/>
      </c>
      <c r="P15" s="78" t="str">
        <f t="shared" ca="1" si="11"/>
        <v/>
      </c>
      <c r="Q15" s="78" t="str">
        <f t="shared" ca="1" si="12"/>
        <v/>
      </c>
      <c r="R15" s="77" t="str">
        <f t="shared" ca="1" si="13"/>
        <v/>
      </c>
      <c r="S15" s="77" t="str">
        <f t="shared" ca="1" si="14"/>
        <v/>
      </c>
      <c r="T15" s="222" t="str">
        <f t="shared" ca="1" si="15"/>
        <v/>
      </c>
      <c r="U15" s="17" t="str">
        <f t="shared" ca="1" si="16"/>
        <v/>
      </c>
    </row>
    <row r="16" spans="2:21" x14ac:dyDescent="0.2">
      <c r="B16" s="77" t="str">
        <f ca="1">IF(ROW()-1&gt;処理用Ｄ!$B$1-1,"",ROW()-1)</f>
        <v/>
      </c>
      <c r="C16" s="77" t="str">
        <f t="shared" ca="1" si="0"/>
        <v/>
      </c>
      <c r="D16" s="78" t="str">
        <f ca="1">IF(C16="","",VLOOKUP(C16,設定!$AT$15:$AV$22,3,FALSE))</f>
        <v/>
      </c>
      <c r="E16" s="78" t="str">
        <f t="shared" ca="1" si="17"/>
        <v/>
      </c>
      <c r="F16" s="77" t="str">
        <f t="shared" ca="1" si="1"/>
        <v/>
      </c>
      <c r="G16" s="77" t="str">
        <f t="shared" ca="1" si="2"/>
        <v/>
      </c>
      <c r="H16" s="78" t="str">
        <f t="shared" ca="1" si="3"/>
        <v/>
      </c>
      <c r="I16" s="78" t="str">
        <f t="shared" ca="1" si="4"/>
        <v/>
      </c>
      <c r="J16" s="78" t="str">
        <f t="shared" ca="1" si="5"/>
        <v/>
      </c>
      <c r="K16" s="78" t="str">
        <f t="shared" ca="1" si="6"/>
        <v/>
      </c>
      <c r="L16" s="77" t="str">
        <f t="shared" ca="1" si="7"/>
        <v/>
      </c>
      <c r="M16" s="77" t="str">
        <f t="shared" ca="1" si="8"/>
        <v/>
      </c>
      <c r="N16" s="222" t="str">
        <f t="shared" ca="1" si="9"/>
        <v/>
      </c>
      <c r="O16" s="78" t="str">
        <f t="shared" ca="1" si="10"/>
        <v/>
      </c>
      <c r="P16" s="78" t="str">
        <f t="shared" ca="1" si="11"/>
        <v/>
      </c>
      <c r="Q16" s="78" t="str">
        <f t="shared" ca="1" si="12"/>
        <v/>
      </c>
      <c r="R16" s="77" t="str">
        <f t="shared" ca="1" si="13"/>
        <v/>
      </c>
      <c r="S16" s="77" t="str">
        <f t="shared" ca="1" si="14"/>
        <v/>
      </c>
      <c r="T16" s="222" t="str">
        <f t="shared" ca="1" si="15"/>
        <v/>
      </c>
      <c r="U16" s="17" t="str">
        <f t="shared" ca="1" si="16"/>
        <v/>
      </c>
    </row>
    <row r="17" spans="2:21" x14ac:dyDescent="0.2">
      <c r="B17" s="77" t="str">
        <f ca="1">IF(ROW()-1&gt;処理用Ｄ!$B$1-1,"",ROW()-1)</f>
        <v/>
      </c>
      <c r="C17" s="77" t="str">
        <f t="shared" ca="1" si="0"/>
        <v/>
      </c>
      <c r="D17" s="78" t="str">
        <f ca="1">IF(C17="","",VLOOKUP(C17,設定!$AT$15:$AV$22,3,FALSE))</f>
        <v/>
      </c>
      <c r="E17" s="78" t="str">
        <f t="shared" ca="1" si="17"/>
        <v/>
      </c>
      <c r="F17" s="77" t="str">
        <f t="shared" ca="1" si="1"/>
        <v/>
      </c>
      <c r="G17" s="77" t="str">
        <f t="shared" ca="1" si="2"/>
        <v/>
      </c>
      <c r="H17" s="78" t="str">
        <f t="shared" ca="1" si="3"/>
        <v/>
      </c>
      <c r="I17" s="78" t="str">
        <f t="shared" ca="1" si="4"/>
        <v/>
      </c>
      <c r="J17" s="78" t="str">
        <f t="shared" ca="1" si="5"/>
        <v/>
      </c>
      <c r="K17" s="78" t="str">
        <f t="shared" ca="1" si="6"/>
        <v/>
      </c>
      <c r="L17" s="77" t="str">
        <f t="shared" ca="1" si="7"/>
        <v/>
      </c>
      <c r="M17" s="77" t="str">
        <f t="shared" ca="1" si="8"/>
        <v/>
      </c>
      <c r="N17" s="222" t="str">
        <f t="shared" ca="1" si="9"/>
        <v/>
      </c>
      <c r="O17" s="78" t="str">
        <f t="shared" ca="1" si="10"/>
        <v/>
      </c>
      <c r="P17" s="78" t="str">
        <f t="shared" ca="1" si="11"/>
        <v/>
      </c>
      <c r="Q17" s="78" t="str">
        <f t="shared" ca="1" si="12"/>
        <v/>
      </c>
      <c r="R17" s="77" t="str">
        <f t="shared" ca="1" si="13"/>
        <v/>
      </c>
      <c r="S17" s="77" t="str">
        <f t="shared" ca="1" si="14"/>
        <v/>
      </c>
      <c r="T17" s="222" t="str">
        <f t="shared" ca="1" si="15"/>
        <v/>
      </c>
      <c r="U17" s="17" t="str">
        <f t="shared" ca="1" si="16"/>
        <v/>
      </c>
    </row>
    <row r="18" spans="2:21" x14ac:dyDescent="0.2">
      <c r="B18" s="77" t="str">
        <f ca="1">IF(ROW()-1&gt;処理用Ｄ!$B$1-1,"",ROW()-1)</f>
        <v/>
      </c>
      <c r="C18" s="77" t="str">
        <f t="shared" ref="C18:C81" ca="1" si="18">IF($B18="","",DBCS(VLOOKUP($B18,ダブルスＤＡＴＡ,COLUMN()-1,FALSE)))</f>
        <v/>
      </c>
      <c r="D18" s="78" t="str">
        <f ca="1">IF(C18="","",VLOOKUP(C18,設定!$AT$15:$AV$22,3,FALSE))</f>
        <v/>
      </c>
      <c r="E18" s="78" t="str">
        <f t="shared" ca="1" si="17"/>
        <v/>
      </c>
      <c r="F18" s="77" t="str">
        <f t="shared" ca="1" si="1"/>
        <v/>
      </c>
      <c r="G18" s="77" t="str">
        <f t="shared" ca="1" si="2"/>
        <v/>
      </c>
      <c r="H18" s="78" t="str">
        <f t="shared" ca="1" si="3"/>
        <v/>
      </c>
      <c r="I18" s="78" t="str">
        <f t="shared" ca="1" si="4"/>
        <v/>
      </c>
      <c r="J18" s="78" t="str">
        <f t="shared" ca="1" si="5"/>
        <v/>
      </c>
      <c r="K18" s="78" t="str">
        <f t="shared" ca="1" si="6"/>
        <v/>
      </c>
      <c r="L18" s="77" t="str">
        <f t="shared" ca="1" si="7"/>
        <v/>
      </c>
      <c r="M18" s="77" t="str">
        <f t="shared" ca="1" si="8"/>
        <v/>
      </c>
      <c r="N18" s="222" t="str">
        <f t="shared" ca="1" si="9"/>
        <v/>
      </c>
      <c r="O18" s="78" t="str">
        <f t="shared" ca="1" si="10"/>
        <v/>
      </c>
      <c r="P18" s="78" t="str">
        <f t="shared" ca="1" si="11"/>
        <v/>
      </c>
      <c r="Q18" s="78" t="str">
        <f t="shared" ca="1" si="12"/>
        <v/>
      </c>
      <c r="R18" s="77" t="str">
        <f t="shared" ca="1" si="13"/>
        <v/>
      </c>
      <c r="S18" s="77" t="str">
        <f t="shared" ca="1" si="14"/>
        <v/>
      </c>
      <c r="T18" s="222" t="str">
        <f t="shared" ca="1" si="15"/>
        <v/>
      </c>
      <c r="U18" s="17" t="str">
        <f t="shared" ca="1" si="16"/>
        <v/>
      </c>
    </row>
    <row r="19" spans="2:21" x14ac:dyDescent="0.2">
      <c r="B19" s="77" t="str">
        <f ca="1">IF(ROW()-1&gt;処理用Ｄ!$B$1-1,"",ROW()-1)</f>
        <v/>
      </c>
      <c r="C19" s="77" t="str">
        <f t="shared" ca="1" si="18"/>
        <v/>
      </c>
      <c r="D19" s="78" t="str">
        <f ca="1">IF(C19="","",VLOOKUP(C19,設定!$AT$15:$AV$22,3,FALSE))</f>
        <v/>
      </c>
      <c r="E19" s="78" t="str">
        <f t="shared" ca="1" si="17"/>
        <v/>
      </c>
      <c r="F19" s="77" t="str">
        <f t="shared" ca="1" si="1"/>
        <v/>
      </c>
      <c r="G19" s="77" t="str">
        <f t="shared" ca="1" si="2"/>
        <v/>
      </c>
      <c r="H19" s="78" t="str">
        <f t="shared" ca="1" si="3"/>
        <v/>
      </c>
      <c r="I19" s="78" t="str">
        <f t="shared" ca="1" si="4"/>
        <v/>
      </c>
      <c r="J19" s="78" t="str">
        <f t="shared" ca="1" si="5"/>
        <v/>
      </c>
      <c r="K19" s="78" t="str">
        <f t="shared" ca="1" si="6"/>
        <v/>
      </c>
      <c r="L19" s="77" t="str">
        <f t="shared" ca="1" si="7"/>
        <v/>
      </c>
      <c r="M19" s="77" t="str">
        <f t="shared" ca="1" si="8"/>
        <v/>
      </c>
      <c r="N19" s="222" t="str">
        <f t="shared" ca="1" si="9"/>
        <v/>
      </c>
      <c r="O19" s="78" t="str">
        <f t="shared" ca="1" si="10"/>
        <v/>
      </c>
      <c r="P19" s="78" t="str">
        <f t="shared" ca="1" si="11"/>
        <v/>
      </c>
      <c r="Q19" s="78" t="str">
        <f t="shared" ca="1" si="12"/>
        <v/>
      </c>
      <c r="R19" s="77" t="str">
        <f t="shared" ca="1" si="13"/>
        <v/>
      </c>
      <c r="S19" s="77" t="str">
        <f t="shared" ca="1" si="14"/>
        <v/>
      </c>
      <c r="T19" s="222" t="str">
        <f t="shared" ca="1" si="15"/>
        <v/>
      </c>
      <c r="U19" s="17" t="str">
        <f t="shared" ca="1" si="16"/>
        <v/>
      </c>
    </row>
    <row r="20" spans="2:21" x14ac:dyDescent="0.2">
      <c r="B20" s="77" t="str">
        <f ca="1">IF(ROW()-1&gt;処理用Ｄ!$B$1-1,"",ROW()-1)</f>
        <v/>
      </c>
      <c r="C20" s="77" t="str">
        <f t="shared" ca="1" si="18"/>
        <v/>
      </c>
      <c r="D20" s="78" t="str">
        <f ca="1">IF(C20="","",VLOOKUP(C20,設定!$AT$15:$AV$22,3,FALSE))</f>
        <v/>
      </c>
      <c r="E20" s="78" t="str">
        <f t="shared" ca="1" si="17"/>
        <v/>
      </c>
      <c r="F20" s="77" t="str">
        <f t="shared" ca="1" si="1"/>
        <v/>
      </c>
      <c r="G20" s="77" t="str">
        <f t="shared" ca="1" si="2"/>
        <v/>
      </c>
      <c r="H20" s="78" t="str">
        <f t="shared" ca="1" si="3"/>
        <v/>
      </c>
      <c r="I20" s="78" t="str">
        <f t="shared" ca="1" si="4"/>
        <v/>
      </c>
      <c r="J20" s="78" t="str">
        <f t="shared" ca="1" si="5"/>
        <v/>
      </c>
      <c r="K20" s="78" t="str">
        <f t="shared" ca="1" si="6"/>
        <v/>
      </c>
      <c r="L20" s="77" t="str">
        <f t="shared" ca="1" si="7"/>
        <v/>
      </c>
      <c r="M20" s="77" t="str">
        <f t="shared" ca="1" si="8"/>
        <v/>
      </c>
      <c r="N20" s="222" t="str">
        <f t="shared" ca="1" si="9"/>
        <v/>
      </c>
      <c r="O20" s="78" t="str">
        <f t="shared" ca="1" si="10"/>
        <v/>
      </c>
      <c r="P20" s="78" t="str">
        <f t="shared" ca="1" si="11"/>
        <v/>
      </c>
      <c r="Q20" s="78" t="str">
        <f t="shared" ca="1" si="12"/>
        <v/>
      </c>
      <c r="R20" s="77" t="str">
        <f t="shared" ca="1" si="13"/>
        <v/>
      </c>
      <c r="S20" s="77" t="str">
        <f t="shared" ca="1" si="14"/>
        <v/>
      </c>
      <c r="T20" s="222" t="str">
        <f t="shared" ca="1" si="15"/>
        <v/>
      </c>
      <c r="U20" s="17" t="str">
        <f t="shared" ca="1" si="16"/>
        <v/>
      </c>
    </row>
    <row r="21" spans="2:21" x14ac:dyDescent="0.2">
      <c r="B21" s="77" t="str">
        <f ca="1">IF(ROW()-1&gt;処理用Ｄ!$B$1-1,"",ROW()-1)</f>
        <v/>
      </c>
      <c r="C21" s="77" t="str">
        <f t="shared" ca="1" si="18"/>
        <v/>
      </c>
      <c r="D21" s="78" t="str">
        <f ca="1">IF(C21="","",VLOOKUP(C21,設定!$AT$15:$AV$22,3,FALSE))</f>
        <v/>
      </c>
      <c r="E21" s="78" t="str">
        <f t="shared" ca="1" si="17"/>
        <v/>
      </c>
      <c r="F21" s="77" t="str">
        <f t="shared" ca="1" si="1"/>
        <v/>
      </c>
      <c r="G21" s="77" t="str">
        <f t="shared" ca="1" si="2"/>
        <v/>
      </c>
      <c r="H21" s="78" t="str">
        <f t="shared" ca="1" si="3"/>
        <v/>
      </c>
      <c r="I21" s="78" t="str">
        <f t="shared" ca="1" si="4"/>
        <v/>
      </c>
      <c r="J21" s="78" t="str">
        <f t="shared" ca="1" si="5"/>
        <v/>
      </c>
      <c r="K21" s="78" t="str">
        <f t="shared" ca="1" si="6"/>
        <v/>
      </c>
      <c r="L21" s="77" t="str">
        <f t="shared" ca="1" si="7"/>
        <v/>
      </c>
      <c r="M21" s="77" t="str">
        <f t="shared" ca="1" si="8"/>
        <v/>
      </c>
      <c r="N21" s="222" t="str">
        <f t="shared" ca="1" si="9"/>
        <v/>
      </c>
      <c r="O21" s="78" t="str">
        <f t="shared" ca="1" si="10"/>
        <v/>
      </c>
      <c r="P21" s="78" t="str">
        <f t="shared" ca="1" si="11"/>
        <v/>
      </c>
      <c r="Q21" s="78" t="str">
        <f t="shared" ca="1" si="12"/>
        <v/>
      </c>
      <c r="R21" s="77" t="str">
        <f t="shared" ca="1" si="13"/>
        <v/>
      </c>
      <c r="S21" s="77" t="str">
        <f t="shared" ca="1" si="14"/>
        <v/>
      </c>
      <c r="T21" s="222" t="str">
        <f t="shared" ca="1" si="15"/>
        <v/>
      </c>
      <c r="U21" s="17" t="str">
        <f t="shared" ca="1" si="16"/>
        <v/>
      </c>
    </row>
    <row r="22" spans="2:21" x14ac:dyDescent="0.2">
      <c r="B22" s="77" t="str">
        <f ca="1">IF(ROW()-1&gt;処理用Ｄ!$B$1-1,"",ROW()-1)</f>
        <v/>
      </c>
      <c r="C22" s="77" t="str">
        <f t="shared" ca="1" si="18"/>
        <v/>
      </c>
      <c r="D22" s="78" t="str">
        <f ca="1">IF(C22="","",VLOOKUP(C22,設定!$AT$15:$AV$22,3,FALSE))</f>
        <v/>
      </c>
      <c r="E22" s="78" t="str">
        <f t="shared" ca="1" si="17"/>
        <v/>
      </c>
      <c r="F22" s="77" t="str">
        <f t="shared" ca="1" si="1"/>
        <v/>
      </c>
      <c r="G22" s="77" t="str">
        <f t="shared" ca="1" si="2"/>
        <v/>
      </c>
      <c r="H22" s="78" t="str">
        <f t="shared" ca="1" si="3"/>
        <v/>
      </c>
      <c r="I22" s="78" t="str">
        <f t="shared" ca="1" si="4"/>
        <v/>
      </c>
      <c r="J22" s="78" t="str">
        <f t="shared" ca="1" si="5"/>
        <v/>
      </c>
      <c r="K22" s="78" t="str">
        <f t="shared" ca="1" si="6"/>
        <v/>
      </c>
      <c r="L22" s="77" t="str">
        <f t="shared" ca="1" si="7"/>
        <v/>
      </c>
      <c r="M22" s="77" t="str">
        <f t="shared" ca="1" si="8"/>
        <v/>
      </c>
      <c r="N22" s="222" t="str">
        <f t="shared" ca="1" si="9"/>
        <v/>
      </c>
      <c r="O22" s="78" t="str">
        <f t="shared" ca="1" si="10"/>
        <v/>
      </c>
      <c r="P22" s="78" t="str">
        <f t="shared" ca="1" si="11"/>
        <v/>
      </c>
      <c r="Q22" s="78" t="str">
        <f t="shared" ca="1" si="12"/>
        <v/>
      </c>
      <c r="R22" s="77" t="str">
        <f t="shared" ca="1" si="13"/>
        <v/>
      </c>
      <c r="S22" s="77" t="str">
        <f t="shared" ca="1" si="14"/>
        <v/>
      </c>
      <c r="T22" s="222" t="str">
        <f t="shared" ca="1" si="15"/>
        <v/>
      </c>
      <c r="U22" s="17" t="str">
        <f t="shared" ca="1" si="16"/>
        <v/>
      </c>
    </row>
    <row r="23" spans="2:21" x14ac:dyDescent="0.2">
      <c r="B23" s="77" t="str">
        <f ca="1">IF(ROW()-1&gt;処理用Ｄ!$B$1-1,"",ROW()-1)</f>
        <v/>
      </c>
      <c r="C23" s="77" t="str">
        <f t="shared" ca="1" si="18"/>
        <v/>
      </c>
      <c r="D23" s="78" t="str">
        <f ca="1">IF(C23="","",VLOOKUP(C23,設定!$AT$15:$AV$22,3,FALSE))</f>
        <v/>
      </c>
      <c r="E23" s="78" t="str">
        <f t="shared" ca="1" si="17"/>
        <v/>
      </c>
      <c r="F23" s="77" t="str">
        <f t="shared" ca="1" si="1"/>
        <v/>
      </c>
      <c r="G23" s="77" t="str">
        <f t="shared" ca="1" si="2"/>
        <v/>
      </c>
      <c r="H23" s="78" t="str">
        <f t="shared" ca="1" si="3"/>
        <v/>
      </c>
      <c r="I23" s="78" t="str">
        <f t="shared" ca="1" si="4"/>
        <v/>
      </c>
      <c r="J23" s="78" t="str">
        <f t="shared" ca="1" si="5"/>
        <v/>
      </c>
      <c r="K23" s="78" t="str">
        <f t="shared" ca="1" si="6"/>
        <v/>
      </c>
      <c r="L23" s="77" t="str">
        <f t="shared" ca="1" si="7"/>
        <v/>
      </c>
      <c r="M23" s="77" t="str">
        <f t="shared" ca="1" si="8"/>
        <v/>
      </c>
      <c r="N23" s="222" t="str">
        <f t="shared" ca="1" si="9"/>
        <v/>
      </c>
      <c r="O23" s="78" t="str">
        <f t="shared" ca="1" si="10"/>
        <v/>
      </c>
      <c r="P23" s="78" t="str">
        <f t="shared" ca="1" si="11"/>
        <v/>
      </c>
      <c r="Q23" s="78" t="str">
        <f t="shared" ca="1" si="12"/>
        <v/>
      </c>
      <c r="R23" s="77" t="str">
        <f t="shared" ca="1" si="13"/>
        <v/>
      </c>
      <c r="S23" s="77" t="str">
        <f t="shared" ca="1" si="14"/>
        <v/>
      </c>
      <c r="T23" s="222" t="str">
        <f t="shared" ca="1" si="15"/>
        <v/>
      </c>
      <c r="U23" s="17" t="str">
        <f t="shared" ca="1" si="16"/>
        <v/>
      </c>
    </row>
    <row r="24" spans="2:21" x14ac:dyDescent="0.2">
      <c r="B24" s="77" t="str">
        <f ca="1">IF(ROW()-1&gt;処理用Ｄ!$B$1-1,"",ROW()-1)</f>
        <v/>
      </c>
      <c r="C24" s="77" t="str">
        <f t="shared" ca="1" si="18"/>
        <v/>
      </c>
      <c r="D24" s="78" t="str">
        <f ca="1">IF(C24="","",VLOOKUP(C24,設定!$AT$15:$AV$22,3,FALSE))</f>
        <v/>
      </c>
      <c r="E24" s="78" t="str">
        <f t="shared" ca="1" si="17"/>
        <v/>
      </c>
      <c r="F24" s="77" t="str">
        <f t="shared" ca="1" si="1"/>
        <v/>
      </c>
      <c r="G24" s="77" t="str">
        <f t="shared" ca="1" si="2"/>
        <v/>
      </c>
      <c r="H24" s="78" t="str">
        <f t="shared" ca="1" si="3"/>
        <v/>
      </c>
      <c r="I24" s="78" t="str">
        <f t="shared" ca="1" si="4"/>
        <v/>
      </c>
      <c r="J24" s="78" t="str">
        <f t="shared" ca="1" si="5"/>
        <v/>
      </c>
      <c r="K24" s="78" t="str">
        <f t="shared" ca="1" si="6"/>
        <v/>
      </c>
      <c r="L24" s="77" t="str">
        <f t="shared" ca="1" si="7"/>
        <v/>
      </c>
      <c r="M24" s="77" t="str">
        <f t="shared" ca="1" si="8"/>
        <v/>
      </c>
      <c r="N24" s="222" t="str">
        <f t="shared" ca="1" si="9"/>
        <v/>
      </c>
      <c r="O24" s="78" t="str">
        <f t="shared" ca="1" si="10"/>
        <v/>
      </c>
      <c r="P24" s="78" t="str">
        <f t="shared" ca="1" si="11"/>
        <v/>
      </c>
      <c r="Q24" s="78" t="str">
        <f t="shared" ca="1" si="12"/>
        <v/>
      </c>
      <c r="R24" s="77" t="str">
        <f t="shared" ca="1" si="13"/>
        <v/>
      </c>
      <c r="S24" s="77" t="str">
        <f t="shared" ca="1" si="14"/>
        <v/>
      </c>
      <c r="T24" s="222" t="str">
        <f t="shared" ca="1" si="15"/>
        <v/>
      </c>
      <c r="U24" s="17" t="str">
        <f t="shared" ca="1" si="16"/>
        <v/>
      </c>
    </row>
    <row r="25" spans="2:21" x14ac:dyDescent="0.2">
      <c r="B25" s="77" t="str">
        <f ca="1">IF(ROW()-1&gt;処理用Ｄ!$B$1-1,"",ROW()-1)</f>
        <v/>
      </c>
      <c r="C25" s="77" t="str">
        <f t="shared" ca="1" si="18"/>
        <v/>
      </c>
      <c r="D25" s="78" t="str">
        <f ca="1">IF(C25="","",VLOOKUP(C25,設定!$AT$15:$AV$22,3,FALSE))</f>
        <v/>
      </c>
      <c r="E25" s="78" t="str">
        <f t="shared" ca="1" si="17"/>
        <v/>
      </c>
      <c r="F25" s="77" t="str">
        <f t="shared" ca="1" si="1"/>
        <v/>
      </c>
      <c r="G25" s="77" t="str">
        <f t="shared" ca="1" si="2"/>
        <v/>
      </c>
      <c r="H25" s="78" t="str">
        <f t="shared" ca="1" si="3"/>
        <v/>
      </c>
      <c r="I25" s="78" t="str">
        <f t="shared" ca="1" si="4"/>
        <v/>
      </c>
      <c r="J25" s="78" t="str">
        <f t="shared" ca="1" si="5"/>
        <v/>
      </c>
      <c r="K25" s="78" t="str">
        <f t="shared" ca="1" si="6"/>
        <v/>
      </c>
      <c r="L25" s="77" t="str">
        <f t="shared" ca="1" si="7"/>
        <v/>
      </c>
      <c r="M25" s="77" t="str">
        <f t="shared" ca="1" si="8"/>
        <v/>
      </c>
      <c r="N25" s="222" t="str">
        <f t="shared" ca="1" si="9"/>
        <v/>
      </c>
      <c r="O25" s="78" t="str">
        <f t="shared" ca="1" si="10"/>
        <v/>
      </c>
      <c r="P25" s="78" t="str">
        <f t="shared" ca="1" si="11"/>
        <v/>
      </c>
      <c r="Q25" s="78" t="str">
        <f t="shared" ca="1" si="12"/>
        <v/>
      </c>
      <c r="R25" s="77" t="str">
        <f t="shared" ca="1" si="13"/>
        <v/>
      </c>
      <c r="S25" s="77" t="str">
        <f t="shared" ca="1" si="14"/>
        <v/>
      </c>
      <c r="T25" s="222" t="str">
        <f t="shared" ca="1" si="15"/>
        <v/>
      </c>
      <c r="U25" s="17" t="str">
        <f t="shared" ca="1" si="16"/>
        <v/>
      </c>
    </row>
    <row r="26" spans="2:21" x14ac:dyDescent="0.2">
      <c r="B26" s="77" t="str">
        <f ca="1">IF(ROW()-1&gt;処理用Ｄ!$B$1-1,"",ROW()-1)</f>
        <v/>
      </c>
      <c r="C26" s="77" t="str">
        <f t="shared" ca="1" si="18"/>
        <v/>
      </c>
      <c r="D26" s="78" t="str">
        <f ca="1">IF(C26="","",VLOOKUP(C26,設定!$AT$15:$AV$22,3,FALSE))</f>
        <v/>
      </c>
      <c r="E26" s="78" t="str">
        <f t="shared" ca="1" si="17"/>
        <v/>
      </c>
      <c r="F26" s="77" t="str">
        <f t="shared" ca="1" si="1"/>
        <v/>
      </c>
      <c r="G26" s="77" t="str">
        <f t="shared" ca="1" si="2"/>
        <v/>
      </c>
      <c r="H26" s="78" t="str">
        <f t="shared" ca="1" si="3"/>
        <v/>
      </c>
      <c r="I26" s="78" t="str">
        <f t="shared" ca="1" si="4"/>
        <v/>
      </c>
      <c r="J26" s="78" t="str">
        <f t="shared" ca="1" si="5"/>
        <v/>
      </c>
      <c r="K26" s="78" t="str">
        <f t="shared" ca="1" si="6"/>
        <v/>
      </c>
      <c r="L26" s="77" t="str">
        <f t="shared" ca="1" si="7"/>
        <v/>
      </c>
      <c r="M26" s="77" t="str">
        <f t="shared" ca="1" si="8"/>
        <v/>
      </c>
      <c r="N26" s="222" t="str">
        <f t="shared" ca="1" si="9"/>
        <v/>
      </c>
      <c r="O26" s="78" t="str">
        <f t="shared" ca="1" si="10"/>
        <v/>
      </c>
      <c r="P26" s="78" t="str">
        <f t="shared" ca="1" si="11"/>
        <v/>
      </c>
      <c r="Q26" s="78" t="str">
        <f t="shared" ca="1" si="12"/>
        <v/>
      </c>
      <c r="R26" s="77" t="str">
        <f t="shared" ca="1" si="13"/>
        <v/>
      </c>
      <c r="S26" s="77" t="str">
        <f t="shared" ca="1" si="14"/>
        <v/>
      </c>
      <c r="T26" s="222" t="str">
        <f t="shared" ca="1" si="15"/>
        <v/>
      </c>
      <c r="U26" s="17" t="str">
        <f t="shared" ca="1" si="16"/>
        <v/>
      </c>
    </row>
    <row r="27" spans="2:21" x14ac:dyDescent="0.2">
      <c r="B27" s="77" t="str">
        <f ca="1">IF(ROW()-1&gt;処理用Ｄ!$B$1-1,"",ROW()-1)</f>
        <v/>
      </c>
      <c r="C27" s="77" t="str">
        <f t="shared" ca="1" si="18"/>
        <v/>
      </c>
      <c r="D27" s="78" t="str">
        <f ca="1">IF(C27="","",VLOOKUP(C27,設定!$AT$15:$AV$22,3,FALSE))</f>
        <v/>
      </c>
      <c r="E27" s="78" t="str">
        <f t="shared" ca="1" si="17"/>
        <v/>
      </c>
      <c r="F27" s="77" t="str">
        <f t="shared" ca="1" si="1"/>
        <v/>
      </c>
      <c r="G27" s="77" t="str">
        <f t="shared" ca="1" si="2"/>
        <v/>
      </c>
      <c r="H27" s="78" t="str">
        <f t="shared" ca="1" si="3"/>
        <v/>
      </c>
      <c r="I27" s="78" t="str">
        <f t="shared" ca="1" si="4"/>
        <v/>
      </c>
      <c r="J27" s="78" t="str">
        <f t="shared" ca="1" si="5"/>
        <v/>
      </c>
      <c r="K27" s="78" t="str">
        <f t="shared" ca="1" si="6"/>
        <v/>
      </c>
      <c r="L27" s="77" t="str">
        <f t="shared" ca="1" si="7"/>
        <v/>
      </c>
      <c r="M27" s="77" t="str">
        <f t="shared" ca="1" si="8"/>
        <v/>
      </c>
      <c r="N27" s="222" t="str">
        <f t="shared" ca="1" si="9"/>
        <v/>
      </c>
      <c r="O27" s="78" t="str">
        <f t="shared" ca="1" si="10"/>
        <v/>
      </c>
      <c r="P27" s="78" t="str">
        <f t="shared" ca="1" si="11"/>
        <v/>
      </c>
      <c r="Q27" s="78" t="str">
        <f t="shared" ca="1" si="12"/>
        <v/>
      </c>
      <c r="R27" s="77" t="str">
        <f t="shared" ca="1" si="13"/>
        <v/>
      </c>
      <c r="S27" s="77" t="str">
        <f t="shared" ca="1" si="14"/>
        <v/>
      </c>
      <c r="T27" s="222" t="str">
        <f t="shared" ca="1" si="15"/>
        <v/>
      </c>
      <c r="U27" s="17" t="str">
        <f t="shared" ca="1" si="16"/>
        <v/>
      </c>
    </row>
    <row r="28" spans="2:21" x14ac:dyDescent="0.2">
      <c r="B28" s="77" t="str">
        <f ca="1">IF(ROW()-1&gt;処理用Ｄ!$B$1-1,"",ROW()-1)</f>
        <v/>
      </c>
      <c r="C28" s="77" t="str">
        <f t="shared" ca="1" si="18"/>
        <v/>
      </c>
      <c r="D28" s="78" t="str">
        <f ca="1">IF(C28="","",VLOOKUP(C28,設定!$AT$15:$AV$22,3,FALSE))</f>
        <v/>
      </c>
      <c r="E28" s="78" t="str">
        <f t="shared" ca="1" si="17"/>
        <v/>
      </c>
      <c r="F28" s="77" t="str">
        <f t="shared" ca="1" si="1"/>
        <v/>
      </c>
      <c r="G28" s="77" t="str">
        <f t="shared" ca="1" si="2"/>
        <v/>
      </c>
      <c r="H28" s="78" t="str">
        <f t="shared" ca="1" si="3"/>
        <v/>
      </c>
      <c r="I28" s="78" t="str">
        <f t="shared" ca="1" si="4"/>
        <v/>
      </c>
      <c r="J28" s="78" t="str">
        <f t="shared" ca="1" si="5"/>
        <v/>
      </c>
      <c r="K28" s="78" t="str">
        <f t="shared" ca="1" si="6"/>
        <v/>
      </c>
      <c r="L28" s="77" t="str">
        <f t="shared" ca="1" si="7"/>
        <v/>
      </c>
      <c r="M28" s="77" t="str">
        <f t="shared" ca="1" si="8"/>
        <v/>
      </c>
      <c r="N28" s="222" t="str">
        <f t="shared" ca="1" si="9"/>
        <v/>
      </c>
      <c r="O28" s="78" t="str">
        <f t="shared" ca="1" si="10"/>
        <v/>
      </c>
      <c r="P28" s="78" t="str">
        <f t="shared" ca="1" si="11"/>
        <v/>
      </c>
      <c r="Q28" s="78" t="str">
        <f t="shared" ca="1" si="12"/>
        <v/>
      </c>
      <c r="R28" s="77" t="str">
        <f t="shared" ca="1" si="13"/>
        <v/>
      </c>
      <c r="S28" s="77" t="str">
        <f t="shared" ca="1" si="14"/>
        <v/>
      </c>
      <c r="T28" s="222" t="str">
        <f t="shared" ca="1" si="15"/>
        <v/>
      </c>
      <c r="U28" s="17" t="str">
        <f t="shared" ca="1" si="16"/>
        <v/>
      </c>
    </row>
    <row r="29" spans="2:21" x14ac:dyDescent="0.2">
      <c r="B29" s="77" t="str">
        <f ca="1">IF(ROW()-1&gt;処理用Ｄ!$B$1-1,"",ROW()-1)</f>
        <v/>
      </c>
      <c r="C29" s="77" t="str">
        <f t="shared" ca="1" si="18"/>
        <v/>
      </c>
      <c r="D29" s="78" t="str">
        <f ca="1">IF(C29="","",VLOOKUP(C29,設定!$AT$15:$AV$22,3,FALSE))</f>
        <v/>
      </c>
      <c r="E29" s="78" t="str">
        <f t="shared" ca="1" si="17"/>
        <v/>
      </c>
      <c r="F29" s="77" t="str">
        <f t="shared" ca="1" si="1"/>
        <v/>
      </c>
      <c r="G29" s="77" t="str">
        <f t="shared" ca="1" si="2"/>
        <v/>
      </c>
      <c r="H29" s="78" t="str">
        <f t="shared" ca="1" si="3"/>
        <v/>
      </c>
      <c r="I29" s="78" t="str">
        <f t="shared" ca="1" si="4"/>
        <v/>
      </c>
      <c r="J29" s="78" t="str">
        <f t="shared" ca="1" si="5"/>
        <v/>
      </c>
      <c r="K29" s="78" t="str">
        <f t="shared" ca="1" si="6"/>
        <v/>
      </c>
      <c r="L29" s="77" t="str">
        <f t="shared" ca="1" si="7"/>
        <v/>
      </c>
      <c r="M29" s="77" t="str">
        <f t="shared" ca="1" si="8"/>
        <v/>
      </c>
      <c r="N29" s="222" t="str">
        <f t="shared" ca="1" si="9"/>
        <v/>
      </c>
      <c r="O29" s="78" t="str">
        <f t="shared" ca="1" si="10"/>
        <v/>
      </c>
      <c r="P29" s="78" t="str">
        <f t="shared" ca="1" si="11"/>
        <v/>
      </c>
      <c r="Q29" s="78" t="str">
        <f t="shared" ca="1" si="12"/>
        <v/>
      </c>
      <c r="R29" s="77" t="str">
        <f t="shared" ca="1" si="13"/>
        <v/>
      </c>
      <c r="S29" s="77" t="str">
        <f t="shared" ca="1" si="14"/>
        <v/>
      </c>
      <c r="T29" s="222" t="str">
        <f t="shared" ca="1" si="15"/>
        <v/>
      </c>
      <c r="U29" s="17" t="str">
        <f t="shared" ca="1" si="16"/>
        <v/>
      </c>
    </row>
    <row r="30" spans="2:21" x14ac:dyDescent="0.2">
      <c r="B30" s="77" t="str">
        <f ca="1">IF(ROW()-1&gt;処理用Ｄ!$B$1-1,"",ROW()-1)</f>
        <v/>
      </c>
      <c r="C30" s="77" t="str">
        <f t="shared" ca="1" si="18"/>
        <v/>
      </c>
      <c r="D30" s="78" t="str">
        <f ca="1">IF(C30="","",VLOOKUP(C30,設定!$AT$15:$AV$22,3,FALSE))</f>
        <v/>
      </c>
      <c r="E30" s="78" t="str">
        <f t="shared" ca="1" si="17"/>
        <v/>
      </c>
      <c r="F30" s="77" t="str">
        <f t="shared" ca="1" si="1"/>
        <v/>
      </c>
      <c r="G30" s="77" t="str">
        <f t="shared" ca="1" si="2"/>
        <v/>
      </c>
      <c r="H30" s="78" t="str">
        <f t="shared" ca="1" si="3"/>
        <v/>
      </c>
      <c r="I30" s="78" t="str">
        <f t="shared" ca="1" si="4"/>
        <v/>
      </c>
      <c r="J30" s="78" t="str">
        <f t="shared" ca="1" si="5"/>
        <v/>
      </c>
      <c r="K30" s="78" t="str">
        <f t="shared" ca="1" si="6"/>
        <v/>
      </c>
      <c r="L30" s="77" t="str">
        <f t="shared" ca="1" si="7"/>
        <v/>
      </c>
      <c r="M30" s="77" t="str">
        <f t="shared" ca="1" si="8"/>
        <v/>
      </c>
      <c r="N30" s="222" t="str">
        <f t="shared" ca="1" si="9"/>
        <v/>
      </c>
      <c r="O30" s="78" t="str">
        <f t="shared" ca="1" si="10"/>
        <v/>
      </c>
      <c r="P30" s="78" t="str">
        <f t="shared" ca="1" si="11"/>
        <v/>
      </c>
      <c r="Q30" s="78" t="str">
        <f t="shared" ca="1" si="12"/>
        <v/>
      </c>
      <c r="R30" s="77" t="str">
        <f t="shared" ca="1" si="13"/>
        <v/>
      </c>
      <c r="S30" s="77" t="str">
        <f t="shared" ca="1" si="14"/>
        <v/>
      </c>
      <c r="T30" s="222" t="str">
        <f t="shared" ca="1" si="15"/>
        <v/>
      </c>
      <c r="U30" s="17" t="str">
        <f t="shared" ca="1" si="16"/>
        <v/>
      </c>
    </row>
    <row r="31" spans="2:21" x14ac:dyDescent="0.2">
      <c r="B31" s="77" t="str">
        <f ca="1">IF(ROW()-1&gt;処理用Ｄ!$B$1-1,"",ROW()-1)</f>
        <v/>
      </c>
      <c r="C31" s="77" t="str">
        <f t="shared" ca="1" si="18"/>
        <v/>
      </c>
      <c r="D31" s="78" t="str">
        <f ca="1">IF(C31="","",VLOOKUP(C31,設定!$AT$15:$AV$22,3,FALSE))</f>
        <v/>
      </c>
      <c r="E31" s="78" t="str">
        <f t="shared" ca="1" si="17"/>
        <v/>
      </c>
      <c r="F31" s="77" t="str">
        <f t="shared" ca="1" si="1"/>
        <v/>
      </c>
      <c r="G31" s="77" t="str">
        <f t="shared" ca="1" si="2"/>
        <v/>
      </c>
      <c r="H31" s="78" t="str">
        <f t="shared" ca="1" si="3"/>
        <v/>
      </c>
      <c r="I31" s="78" t="str">
        <f t="shared" ca="1" si="4"/>
        <v/>
      </c>
      <c r="J31" s="78" t="str">
        <f t="shared" ca="1" si="5"/>
        <v/>
      </c>
      <c r="K31" s="78" t="str">
        <f t="shared" ca="1" si="6"/>
        <v/>
      </c>
      <c r="L31" s="77" t="str">
        <f t="shared" ca="1" si="7"/>
        <v/>
      </c>
      <c r="M31" s="77" t="str">
        <f t="shared" ca="1" si="8"/>
        <v/>
      </c>
      <c r="N31" s="222" t="str">
        <f t="shared" ca="1" si="9"/>
        <v/>
      </c>
      <c r="O31" s="78" t="str">
        <f t="shared" ca="1" si="10"/>
        <v/>
      </c>
      <c r="P31" s="78" t="str">
        <f t="shared" ca="1" si="11"/>
        <v/>
      </c>
      <c r="Q31" s="78" t="str">
        <f t="shared" ca="1" si="12"/>
        <v/>
      </c>
      <c r="R31" s="77" t="str">
        <f t="shared" ca="1" si="13"/>
        <v/>
      </c>
      <c r="S31" s="77" t="str">
        <f t="shared" ca="1" si="14"/>
        <v/>
      </c>
      <c r="T31" s="222" t="str">
        <f t="shared" ca="1" si="15"/>
        <v/>
      </c>
      <c r="U31" s="17" t="str">
        <f t="shared" ca="1" si="16"/>
        <v/>
      </c>
    </row>
    <row r="32" spans="2:21" x14ac:dyDescent="0.2">
      <c r="B32" s="77" t="str">
        <f ca="1">IF(ROW()-1&gt;処理用Ｄ!$B$1-1,"",ROW()-1)</f>
        <v/>
      </c>
      <c r="C32" s="77" t="str">
        <f t="shared" ca="1" si="18"/>
        <v/>
      </c>
      <c r="D32" s="78" t="str">
        <f ca="1">IF(C32="","",VLOOKUP(C32,設定!$AT$15:$AV$22,3,FALSE))</f>
        <v/>
      </c>
      <c r="E32" s="78" t="str">
        <f t="shared" ca="1" si="17"/>
        <v/>
      </c>
      <c r="F32" s="77" t="str">
        <f t="shared" ca="1" si="1"/>
        <v/>
      </c>
      <c r="G32" s="77" t="str">
        <f t="shared" ca="1" si="2"/>
        <v/>
      </c>
      <c r="H32" s="78" t="str">
        <f t="shared" ca="1" si="3"/>
        <v/>
      </c>
      <c r="I32" s="78" t="str">
        <f t="shared" ca="1" si="4"/>
        <v/>
      </c>
      <c r="J32" s="78" t="str">
        <f t="shared" ca="1" si="5"/>
        <v/>
      </c>
      <c r="K32" s="78" t="str">
        <f t="shared" ca="1" si="6"/>
        <v/>
      </c>
      <c r="L32" s="77" t="str">
        <f t="shared" ca="1" si="7"/>
        <v/>
      </c>
      <c r="M32" s="77" t="str">
        <f t="shared" ca="1" si="8"/>
        <v/>
      </c>
      <c r="N32" s="222" t="str">
        <f t="shared" ca="1" si="9"/>
        <v/>
      </c>
      <c r="O32" s="78" t="str">
        <f t="shared" ca="1" si="10"/>
        <v/>
      </c>
      <c r="P32" s="78" t="str">
        <f t="shared" ca="1" si="11"/>
        <v/>
      </c>
      <c r="Q32" s="78" t="str">
        <f t="shared" ca="1" si="12"/>
        <v/>
      </c>
      <c r="R32" s="77" t="str">
        <f t="shared" ca="1" si="13"/>
        <v/>
      </c>
      <c r="S32" s="77" t="str">
        <f t="shared" ca="1" si="14"/>
        <v/>
      </c>
      <c r="T32" s="222" t="str">
        <f t="shared" ca="1" si="15"/>
        <v/>
      </c>
      <c r="U32" s="17" t="str">
        <f t="shared" ca="1" si="16"/>
        <v/>
      </c>
    </row>
    <row r="33" spans="2:21" x14ac:dyDescent="0.2">
      <c r="B33" s="77" t="str">
        <f ca="1">IF(ROW()-1&gt;処理用Ｄ!$B$1-1,"",ROW()-1)</f>
        <v/>
      </c>
      <c r="C33" s="77" t="str">
        <f t="shared" ca="1" si="18"/>
        <v/>
      </c>
      <c r="D33" s="78" t="str">
        <f ca="1">IF(C33="","",VLOOKUP(C33,設定!$AT$15:$AV$22,3,FALSE))</f>
        <v/>
      </c>
      <c r="E33" s="78" t="str">
        <f t="shared" ca="1" si="17"/>
        <v/>
      </c>
      <c r="F33" s="77" t="str">
        <f t="shared" ca="1" si="1"/>
        <v/>
      </c>
      <c r="G33" s="77" t="str">
        <f t="shared" ca="1" si="2"/>
        <v/>
      </c>
      <c r="H33" s="78" t="str">
        <f t="shared" ca="1" si="3"/>
        <v/>
      </c>
      <c r="I33" s="78" t="str">
        <f t="shared" ca="1" si="4"/>
        <v/>
      </c>
      <c r="J33" s="78" t="str">
        <f t="shared" ca="1" si="5"/>
        <v/>
      </c>
      <c r="K33" s="78" t="str">
        <f t="shared" ca="1" si="6"/>
        <v/>
      </c>
      <c r="L33" s="77" t="str">
        <f t="shared" ca="1" si="7"/>
        <v/>
      </c>
      <c r="M33" s="77" t="str">
        <f t="shared" ca="1" si="8"/>
        <v/>
      </c>
      <c r="N33" s="222" t="str">
        <f t="shared" ca="1" si="9"/>
        <v/>
      </c>
      <c r="O33" s="78" t="str">
        <f t="shared" ca="1" si="10"/>
        <v/>
      </c>
      <c r="P33" s="78" t="str">
        <f t="shared" ca="1" si="11"/>
        <v/>
      </c>
      <c r="Q33" s="78" t="str">
        <f t="shared" ca="1" si="12"/>
        <v/>
      </c>
      <c r="R33" s="77" t="str">
        <f t="shared" ca="1" si="13"/>
        <v/>
      </c>
      <c r="S33" s="77" t="str">
        <f t="shared" ca="1" si="14"/>
        <v/>
      </c>
      <c r="T33" s="222" t="str">
        <f t="shared" ca="1" si="15"/>
        <v/>
      </c>
      <c r="U33" s="17" t="str">
        <f t="shared" ca="1" si="16"/>
        <v/>
      </c>
    </row>
    <row r="34" spans="2:21" x14ac:dyDescent="0.2">
      <c r="B34" s="77" t="str">
        <f ca="1">IF(ROW()-1&gt;処理用Ｄ!$B$1-1,"",ROW()-1)</f>
        <v/>
      </c>
      <c r="C34" s="77" t="str">
        <f t="shared" ca="1" si="18"/>
        <v/>
      </c>
      <c r="D34" s="78" t="str">
        <f ca="1">IF(C34="","",VLOOKUP(C34,設定!$AT$15:$AV$22,3,FALSE))</f>
        <v/>
      </c>
      <c r="E34" s="78" t="str">
        <f t="shared" ca="1" si="17"/>
        <v/>
      </c>
      <c r="F34" s="77" t="str">
        <f t="shared" ca="1" si="1"/>
        <v/>
      </c>
      <c r="G34" s="77" t="str">
        <f t="shared" ca="1" si="2"/>
        <v/>
      </c>
      <c r="H34" s="78" t="str">
        <f t="shared" ca="1" si="3"/>
        <v/>
      </c>
      <c r="I34" s="78" t="str">
        <f t="shared" ca="1" si="4"/>
        <v/>
      </c>
      <c r="J34" s="78" t="str">
        <f t="shared" ca="1" si="5"/>
        <v/>
      </c>
      <c r="K34" s="78" t="str">
        <f t="shared" ca="1" si="6"/>
        <v/>
      </c>
      <c r="L34" s="77" t="str">
        <f t="shared" ca="1" si="7"/>
        <v/>
      </c>
      <c r="M34" s="77" t="str">
        <f t="shared" ca="1" si="8"/>
        <v/>
      </c>
      <c r="N34" s="222" t="str">
        <f t="shared" ca="1" si="9"/>
        <v/>
      </c>
      <c r="O34" s="78" t="str">
        <f t="shared" ca="1" si="10"/>
        <v/>
      </c>
      <c r="P34" s="78" t="str">
        <f t="shared" ca="1" si="11"/>
        <v/>
      </c>
      <c r="Q34" s="78" t="str">
        <f t="shared" ca="1" si="12"/>
        <v/>
      </c>
      <c r="R34" s="77" t="str">
        <f t="shared" ca="1" si="13"/>
        <v/>
      </c>
      <c r="S34" s="77" t="str">
        <f t="shared" ca="1" si="14"/>
        <v/>
      </c>
      <c r="T34" s="222" t="str">
        <f t="shared" ca="1" si="15"/>
        <v/>
      </c>
      <c r="U34" s="17" t="str">
        <f t="shared" ca="1" si="16"/>
        <v/>
      </c>
    </row>
    <row r="35" spans="2:21" x14ac:dyDescent="0.2">
      <c r="B35" s="77" t="str">
        <f ca="1">IF(ROW()-1&gt;処理用Ｄ!$B$1-1,"",ROW()-1)</f>
        <v/>
      </c>
      <c r="C35" s="77" t="str">
        <f t="shared" ca="1" si="18"/>
        <v/>
      </c>
      <c r="D35" s="78" t="str">
        <f ca="1">IF(C35="","",VLOOKUP(C35,設定!$AT$15:$AV$22,3,FALSE))</f>
        <v/>
      </c>
      <c r="E35" s="78" t="str">
        <f t="shared" ca="1" si="17"/>
        <v/>
      </c>
      <c r="F35" s="77" t="str">
        <f t="shared" ca="1" si="1"/>
        <v/>
      </c>
      <c r="G35" s="77" t="str">
        <f t="shared" ca="1" si="2"/>
        <v/>
      </c>
      <c r="H35" s="78" t="str">
        <f t="shared" ca="1" si="3"/>
        <v/>
      </c>
      <c r="I35" s="78" t="str">
        <f t="shared" ca="1" si="4"/>
        <v/>
      </c>
      <c r="J35" s="78" t="str">
        <f t="shared" ca="1" si="5"/>
        <v/>
      </c>
      <c r="K35" s="78" t="str">
        <f t="shared" ca="1" si="6"/>
        <v/>
      </c>
      <c r="L35" s="77" t="str">
        <f t="shared" ca="1" si="7"/>
        <v/>
      </c>
      <c r="M35" s="77" t="str">
        <f t="shared" ca="1" si="8"/>
        <v/>
      </c>
      <c r="N35" s="222" t="str">
        <f t="shared" ca="1" si="9"/>
        <v/>
      </c>
      <c r="O35" s="78" t="str">
        <f t="shared" ca="1" si="10"/>
        <v/>
      </c>
      <c r="P35" s="78" t="str">
        <f t="shared" ca="1" si="11"/>
        <v/>
      </c>
      <c r="Q35" s="78" t="str">
        <f t="shared" ca="1" si="12"/>
        <v/>
      </c>
      <c r="R35" s="77" t="str">
        <f t="shared" ca="1" si="13"/>
        <v/>
      </c>
      <c r="S35" s="77" t="str">
        <f t="shared" ca="1" si="14"/>
        <v/>
      </c>
      <c r="T35" s="222" t="str">
        <f t="shared" ca="1" si="15"/>
        <v/>
      </c>
      <c r="U35" s="17" t="str">
        <f t="shared" ca="1" si="16"/>
        <v/>
      </c>
    </row>
    <row r="36" spans="2:21" x14ac:dyDescent="0.2">
      <c r="B36" s="77" t="str">
        <f ca="1">IF(ROW()-1&gt;処理用Ｄ!$B$1-1,"",ROW()-1)</f>
        <v/>
      </c>
      <c r="C36" s="77" t="str">
        <f t="shared" ca="1" si="18"/>
        <v/>
      </c>
      <c r="D36" s="78" t="str">
        <f ca="1">IF(C36="","",VLOOKUP(C36,設定!$AT$15:$AV$22,3,FALSE))</f>
        <v/>
      </c>
      <c r="E36" s="78" t="str">
        <f t="shared" ca="1" si="17"/>
        <v/>
      </c>
      <c r="F36" s="77" t="str">
        <f t="shared" ca="1" si="1"/>
        <v/>
      </c>
      <c r="G36" s="77" t="str">
        <f t="shared" ca="1" si="2"/>
        <v/>
      </c>
      <c r="H36" s="78" t="str">
        <f t="shared" ca="1" si="3"/>
        <v/>
      </c>
      <c r="I36" s="78" t="str">
        <f t="shared" ca="1" si="4"/>
        <v/>
      </c>
      <c r="J36" s="78" t="str">
        <f t="shared" ca="1" si="5"/>
        <v/>
      </c>
      <c r="K36" s="78" t="str">
        <f t="shared" ca="1" si="6"/>
        <v/>
      </c>
      <c r="L36" s="77" t="str">
        <f t="shared" ca="1" si="7"/>
        <v/>
      </c>
      <c r="M36" s="77" t="str">
        <f t="shared" ca="1" si="8"/>
        <v/>
      </c>
      <c r="N36" s="222" t="str">
        <f t="shared" ca="1" si="9"/>
        <v/>
      </c>
      <c r="O36" s="78" t="str">
        <f t="shared" ca="1" si="10"/>
        <v/>
      </c>
      <c r="P36" s="78" t="str">
        <f t="shared" ca="1" si="11"/>
        <v/>
      </c>
      <c r="Q36" s="78" t="str">
        <f t="shared" ca="1" si="12"/>
        <v/>
      </c>
      <c r="R36" s="77" t="str">
        <f t="shared" ca="1" si="13"/>
        <v/>
      </c>
      <c r="S36" s="77" t="str">
        <f t="shared" ca="1" si="14"/>
        <v/>
      </c>
      <c r="T36" s="222" t="str">
        <f t="shared" ca="1" si="15"/>
        <v/>
      </c>
      <c r="U36" s="17" t="str">
        <f t="shared" ca="1" si="16"/>
        <v/>
      </c>
    </row>
    <row r="37" spans="2:21" x14ac:dyDescent="0.2">
      <c r="B37" s="77" t="str">
        <f ca="1">IF(ROW()-1&gt;処理用Ｄ!$B$1-1,"",ROW()-1)</f>
        <v/>
      </c>
      <c r="C37" s="77" t="str">
        <f t="shared" ca="1" si="18"/>
        <v/>
      </c>
      <c r="D37" s="78" t="str">
        <f ca="1">IF(C37="","",VLOOKUP(C37,設定!$AT$15:$AV$22,3,FALSE))</f>
        <v/>
      </c>
      <c r="E37" s="78" t="str">
        <f t="shared" ca="1" si="17"/>
        <v/>
      </c>
      <c r="F37" s="77" t="str">
        <f t="shared" ca="1" si="1"/>
        <v/>
      </c>
      <c r="G37" s="77" t="str">
        <f t="shared" ca="1" si="2"/>
        <v/>
      </c>
      <c r="H37" s="78" t="str">
        <f t="shared" ca="1" si="3"/>
        <v/>
      </c>
      <c r="I37" s="78" t="str">
        <f t="shared" ca="1" si="4"/>
        <v/>
      </c>
      <c r="J37" s="78" t="str">
        <f t="shared" ca="1" si="5"/>
        <v/>
      </c>
      <c r="K37" s="78" t="str">
        <f t="shared" ca="1" si="6"/>
        <v/>
      </c>
      <c r="L37" s="77" t="str">
        <f t="shared" ca="1" si="7"/>
        <v/>
      </c>
      <c r="M37" s="77" t="str">
        <f t="shared" ca="1" si="8"/>
        <v/>
      </c>
      <c r="N37" s="222" t="str">
        <f t="shared" ca="1" si="9"/>
        <v/>
      </c>
      <c r="O37" s="78" t="str">
        <f t="shared" ca="1" si="10"/>
        <v/>
      </c>
      <c r="P37" s="78" t="str">
        <f t="shared" ca="1" si="11"/>
        <v/>
      </c>
      <c r="Q37" s="78" t="str">
        <f t="shared" ca="1" si="12"/>
        <v/>
      </c>
      <c r="R37" s="77" t="str">
        <f t="shared" ca="1" si="13"/>
        <v/>
      </c>
      <c r="S37" s="77" t="str">
        <f t="shared" ca="1" si="14"/>
        <v/>
      </c>
      <c r="T37" s="222" t="str">
        <f t="shared" ca="1" si="15"/>
        <v/>
      </c>
      <c r="U37" s="17" t="str">
        <f t="shared" ca="1" si="16"/>
        <v/>
      </c>
    </row>
    <row r="38" spans="2:21" x14ac:dyDescent="0.2">
      <c r="B38" s="77" t="str">
        <f ca="1">IF(ROW()-1&gt;処理用Ｄ!$B$1-1,"",ROW()-1)</f>
        <v/>
      </c>
      <c r="C38" s="77" t="str">
        <f t="shared" ca="1" si="18"/>
        <v/>
      </c>
      <c r="D38" s="78" t="str">
        <f ca="1">IF(C38="","",VLOOKUP(C38,設定!$AT$15:$AV$22,3,FALSE))</f>
        <v/>
      </c>
      <c r="E38" s="78" t="str">
        <f t="shared" ca="1" si="17"/>
        <v/>
      </c>
      <c r="F38" s="77" t="str">
        <f t="shared" ca="1" si="1"/>
        <v/>
      </c>
      <c r="G38" s="77" t="str">
        <f t="shared" ca="1" si="2"/>
        <v/>
      </c>
      <c r="H38" s="78" t="str">
        <f t="shared" ca="1" si="3"/>
        <v/>
      </c>
      <c r="I38" s="78" t="str">
        <f t="shared" ca="1" si="4"/>
        <v/>
      </c>
      <c r="J38" s="78" t="str">
        <f t="shared" ca="1" si="5"/>
        <v/>
      </c>
      <c r="K38" s="78" t="str">
        <f t="shared" ca="1" si="6"/>
        <v/>
      </c>
      <c r="L38" s="77" t="str">
        <f t="shared" ca="1" si="7"/>
        <v/>
      </c>
      <c r="M38" s="77" t="str">
        <f t="shared" ca="1" si="8"/>
        <v/>
      </c>
      <c r="N38" s="222" t="str">
        <f t="shared" ca="1" si="9"/>
        <v/>
      </c>
      <c r="O38" s="78" t="str">
        <f t="shared" ca="1" si="10"/>
        <v/>
      </c>
      <c r="P38" s="78" t="str">
        <f t="shared" ca="1" si="11"/>
        <v/>
      </c>
      <c r="Q38" s="78" t="str">
        <f t="shared" ca="1" si="12"/>
        <v/>
      </c>
      <c r="R38" s="77" t="str">
        <f t="shared" ca="1" si="13"/>
        <v/>
      </c>
      <c r="S38" s="77" t="str">
        <f t="shared" ca="1" si="14"/>
        <v/>
      </c>
      <c r="T38" s="222" t="str">
        <f t="shared" ca="1" si="15"/>
        <v/>
      </c>
      <c r="U38" s="17" t="str">
        <f t="shared" ca="1" si="16"/>
        <v/>
      </c>
    </row>
    <row r="39" spans="2:21" x14ac:dyDescent="0.2">
      <c r="B39" s="77" t="str">
        <f ca="1">IF(ROW()-1&gt;処理用Ｄ!$B$1-1,"",ROW()-1)</f>
        <v/>
      </c>
      <c r="C39" s="77" t="str">
        <f t="shared" ca="1" si="18"/>
        <v/>
      </c>
      <c r="D39" s="78" t="str">
        <f ca="1">IF(C39="","",VLOOKUP(C39,設定!$AT$15:$AV$22,3,FALSE))</f>
        <v/>
      </c>
      <c r="E39" s="78" t="str">
        <f t="shared" ca="1" si="17"/>
        <v/>
      </c>
      <c r="F39" s="77" t="str">
        <f t="shared" ca="1" si="1"/>
        <v/>
      </c>
      <c r="G39" s="77" t="str">
        <f t="shared" ca="1" si="2"/>
        <v/>
      </c>
      <c r="H39" s="78" t="str">
        <f t="shared" ca="1" si="3"/>
        <v/>
      </c>
      <c r="I39" s="78" t="str">
        <f t="shared" ca="1" si="4"/>
        <v/>
      </c>
      <c r="J39" s="78" t="str">
        <f t="shared" ca="1" si="5"/>
        <v/>
      </c>
      <c r="K39" s="78" t="str">
        <f t="shared" ca="1" si="6"/>
        <v/>
      </c>
      <c r="L39" s="77" t="str">
        <f t="shared" ca="1" si="7"/>
        <v/>
      </c>
      <c r="M39" s="77" t="str">
        <f t="shared" ca="1" si="8"/>
        <v/>
      </c>
      <c r="N39" s="222" t="str">
        <f t="shared" ca="1" si="9"/>
        <v/>
      </c>
      <c r="O39" s="78" t="str">
        <f t="shared" ca="1" si="10"/>
        <v/>
      </c>
      <c r="P39" s="78" t="str">
        <f t="shared" ca="1" si="11"/>
        <v/>
      </c>
      <c r="Q39" s="78" t="str">
        <f t="shared" ca="1" si="12"/>
        <v/>
      </c>
      <c r="R39" s="77" t="str">
        <f t="shared" ca="1" si="13"/>
        <v/>
      </c>
      <c r="S39" s="77" t="str">
        <f t="shared" ca="1" si="14"/>
        <v/>
      </c>
      <c r="T39" s="222" t="str">
        <f t="shared" ca="1" si="15"/>
        <v/>
      </c>
      <c r="U39" s="17" t="str">
        <f t="shared" ca="1" si="16"/>
        <v/>
      </c>
    </row>
    <row r="40" spans="2:21" x14ac:dyDescent="0.2">
      <c r="B40" s="77" t="str">
        <f ca="1">IF(ROW()-1&gt;処理用Ｄ!$B$1-1,"",ROW()-1)</f>
        <v/>
      </c>
      <c r="C40" s="77" t="str">
        <f t="shared" ca="1" si="18"/>
        <v/>
      </c>
      <c r="D40" s="78" t="str">
        <f ca="1">IF(C40="","",VLOOKUP(C40,設定!$AT$15:$AV$22,3,FALSE))</f>
        <v/>
      </c>
      <c r="E40" s="78" t="str">
        <f t="shared" ca="1" si="17"/>
        <v/>
      </c>
      <c r="F40" s="77" t="str">
        <f t="shared" ca="1" si="1"/>
        <v/>
      </c>
      <c r="G40" s="77" t="str">
        <f t="shared" ca="1" si="2"/>
        <v/>
      </c>
      <c r="H40" s="78" t="str">
        <f t="shared" ca="1" si="3"/>
        <v/>
      </c>
      <c r="I40" s="78" t="str">
        <f t="shared" ca="1" si="4"/>
        <v/>
      </c>
      <c r="J40" s="78" t="str">
        <f t="shared" ca="1" si="5"/>
        <v/>
      </c>
      <c r="K40" s="78" t="str">
        <f t="shared" ca="1" si="6"/>
        <v/>
      </c>
      <c r="L40" s="77" t="str">
        <f t="shared" ca="1" si="7"/>
        <v/>
      </c>
      <c r="M40" s="77" t="str">
        <f t="shared" ca="1" si="8"/>
        <v/>
      </c>
      <c r="N40" s="222" t="str">
        <f t="shared" ca="1" si="9"/>
        <v/>
      </c>
      <c r="O40" s="78" t="str">
        <f t="shared" ca="1" si="10"/>
        <v/>
      </c>
      <c r="P40" s="78" t="str">
        <f t="shared" ca="1" si="11"/>
        <v/>
      </c>
      <c r="Q40" s="78" t="str">
        <f t="shared" ca="1" si="12"/>
        <v/>
      </c>
      <c r="R40" s="77" t="str">
        <f t="shared" ca="1" si="13"/>
        <v/>
      </c>
      <c r="S40" s="77" t="str">
        <f t="shared" ca="1" si="14"/>
        <v/>
      </c>
      <c r="T40" s="222" t="str">
        <f t="shared" ca="1" si="15"/>
        <v/>
      </c>
      <c r="U40" s="17" t="str">
        <f t="shared" ca="1" si="16"/>
        <v/>
      </c>
    </row>
    <row r="41" spans="2:21" x14ac:dyDescent="0.2">
      <c r="B41" s="77" t="str">
        <f ca="1">IF(ROW()-1&gt;処理用Ｄ!$B$1-1,"",ROW()-1)</f>
        <v/>
      </c>
      <c r="C41" s="77" t="str">
        <f t="shared" ca="1" si="18"/>
        <v/>
      </c>
      <c r="D41" s="78" t="str">
        <f ca="1">IF(C41="","",VLOOKUP(C41,設定!$AT$15:$AV$22,3,FALSE))</f>
        <v/>
      </c>
      <c r="E41" s="78" t="str">
        <f t="shared" ca="1" si="17"/>
        <v/>
      </c>
      <c r="F41" s="77" t="str">
        <f t="shared" ca="1" si="1"/>
        <v/>
      </c>
      <c r="G41" s="77" t="str">
        <f t="shared" ca="1" si="2"/>
        <v/>
      </c>
      <c r="H41" s="78" t="str">
        <f t="shared" ca="1" si="3"/>
        <v/>
      </c>
      <c r="I41" s="78" t="str">
        <f t="shared" ca="1" si="4"/>
        <v/>
      </c>
      <c r="J41" s="78" t="str">
        <f t="shared" ca="1" si="5"/>
        <v/>
      </c>
      <c r="K41" s="78" t="str">
        <f t="shared" ca="1" si="6"/>
        <v/>
      </c>
      <c r="L41" s="77" t="str">
        <f t="shared" ca="1" si="7"/>
        <v/>
      </c>
      <c r="M41" s="77" t="str">
        <f t="shared" ca="1" si="8"/>
        <v/>
      </c>
      <c r="N41" s="222" t="str">
        <f t="shared" ca="1" si="9"/>
        <v/>
      </c>
      <c r="O41" s="78" t="str">
        <f t="shared" ca="1" si="10"/>
        <v/>
      </c>
      <c r="P41" s="78" t="str">
        <f t="shared" ca="1" si="11"/>
        <v/>
      </c>
      <c r="Q41" s="78" t="str">
        <f t="shared" ca="1" si="12"/>
        <v/>
      </c>
      <c r="R41" s="77" t="str">
        <f t="shared" ca="1" si="13"/>
        <v/>
      </c>
      <c r="S41" s="77" t="str">
        <f t="shared" ca="1" si="14"/>
        <v/>
      </c>
      <c r="T41" s="222" t="str">
        <f t="shared" ca="1" si="15"/>
        <v/>
      </c>
      <c r="U41" s="17" t="str">
        <f t="shared" ca="1" si="16"/>
        <v/>
      </c>
    </row>
    <row r="42" spans="2:21" x14ac:dyDescent="0.2">
      <c r="B42" s="77" t="str">
        <f ca="1">IF(ROW()-1&gt;処理用Ｄ!$B$1-1,"",ROW()-1)</f>
        <v/>
      </c>
      <c r="C42" s="77" t="str">
        <f t="shared" ca="1" si="18"/>
        <v/>
      </c>
      <c r="D42" s="78" t="str">
        <f ca="1">IF(C42="","",VLOOKUP(C42,設定!$AT$15:$AV$22,3,FALSE))</f>
        <v/>
      </c>
      <c r="E42" s="78" t="str">
        <f t="shared" ca="1" si="17"/>
        <v/>
      </c>
      <c r="F42" s="77" t="str">
        <f t="shared" ca="1" si="1"/>
        <v/>
      </c>
      <c r="G42" s="77" t="str">
        <f t="shared" ca="1" si="2"/>
        <v/>
      </c>
      <c r="H42" s="78" t="str">
        <f t="shared" ca="1" si="3"/>
        <v/>
      </c>
      <c r="I42" s="78" t="str">
        <f t="shared" ca="1" si="4"/>
        <v/>
      </c>
      <c r="J42" s="78" t="str">
        <f t="shared" ca="1" si="5"/>
        <v/>
      </c>
      <c r="K42" s="78" t="str">
        <f t="shared" ca="1" si="6"/>
        <v/>
      </c>
      <c r="L42" s="77" t="str">
        <f t="shared" ca="1" si="7"/>
        <v/>
      </c>
      <c r="M42" s="77" t="str">
        <f t="shared" ca="1" si="8"/>
        <v/>
      </c>
      <c r="N42" s="222" t="str">
        <f t="shared" ca="1" si="9"/>
        <v/>
      </c>
      <c r="O42" s="78" t="str">
        <f t="shared" ca="1" si="10"/>
        <v/>
      </c>
      <c r="P42" s="78" t="str">
        <f t="shared" ca="1" si="11"/>
        <v/>
      </c>
      <c r="Q42" s="78" t="str">
        <f t="shared" ca="1" si="12"/>
        <v/>
      </c>
      <c r="R42" s="77" t="str">
        <f t="shared" ca="1" si="13"/>
        <v/>
      </c>
      <c r="S42" s="77" t="str">
        <f t="shared" ca="1" si="14"/>
        <v/>
      </c>
      <c r="T42" s="222" t="str">
        <f t="shared" ca="1" si="15"/>
        <v/>
      </c>
      <c r="U42" s="17" t="str">
        <f t="shared" ca="1" si="16"/>
        <v/>
      </c>
    </row>
    <row r="43" spans="2:21" x14ac:dyDescent="0.2">
      <c r="B43" s="77" t="str">
        <f ca="1">IF(ROW()-1&gt;処理用Ｄ!$B$1-1,"",ROW()-1)</f>
        <v/>
      </c>
      <c r="C43" s="77" t="str">
        <f t="shared" ca="1" si="18"/>
        <v/>
      </c>
      <c r="D43" s="78" t="str">
        <f ca="1">IF(C43="","",VLOOKUP(C43,設定!$AT$15:$AV$22,3,FALSE))</f>
        <v/>
      </c>
      <c r="E43" s="78" t="str">
        <f t="shared" ca="1" si="17"/>
        <v/>
      </c>
      <c r="F43" s="77" t="str">
        <f t="shared" ca="1" si="1"/>
        <v/>
      </c>
      <c r="G43" s="77" t="str">
        <f t="shared" ca="1" si="2"/>
        <v/>
      </c>
      <c r="H43" s="78" t="str">
        <f t="shared" ca="1" si="3"/>
        <v/>
      </c>
      <c r="I43" s="78" t="str">
        <f t="shared" ca="1" si="4"/>
        <v/>
      </c>
      <c r="J43" s="78" t="str">
        <f t="shared" ca="1" si="5"/>
        <v/>
      </c>
      <c r="K43" s="78" t="str">
        <f t="shared" ca="1" si="6"/>
        <v/>
      </c>
      <c r="L43" s="77" t="str">
        <f t="shared" ca="1" si="7"/>
        <v/>
      </c>
      <c r="M43" s="77" t="str">
        <f t="shared" ca="1" si="8"/>
        <v/>
      </c>
      <c r="N43" s="222" t="str">
        <f t="shared" ca="1" si="9"/>
        <v/>
      </c>
      <c r="O43" s="78" t="str">
        <f t="shared" ca="1" si="10"/>
        <v/>
      </c>
      <c r="P43" s="78" t="str">
        <f t="shared" ca="1" si="11"/>
        <v/>
      </c>
      <c r="Q43" s="78" t="str">
        <f t="shared" ca="1" si="12"/>
        <v/>
      </c>
      <c r="R43" s="77" t="str">
        <f t="shared" ca="1" si="13"/>
        <v/>
      </c>
      <c r="S43" s="77" t="str">
        <f t="shared" ca="1" si="14"/>
        <v/>
      </c>
      <c r="T43" s="222" t="str">
        <f t="shared" ca="1" si="15"/>
        <v/>
      </c>
      <c r="U43" s="17" t="str">
        <f t="shared" ca="1" si="16"/>
        <v/>
      </c>
    </row>
    <row r="44" spans="2:21" x14ac:dyDescent="0.2">
      <c r="B44" s="77" t="str">
        <f ca="1">IF(ROW()-1&gt;処理用Ｄ!$B$1-1,"",ROW()-1)</f>
        <v/>
      </c>
      <c r="C44" s="77" t="str">
        <f t="shared" ca="1" si="18"/>
        <v/>
      </c>
      <c r="D44" s="78" t="str">
        <f ca="1">IF(C44="","",VLOOKUP(C44,設定!$AT$15:$AV$22,3,FALSE))</f>
        <v/>
      </c>
      <c r="E44" s="78" t="str">
        <f t="shared" ca="1" si="17"/>
        <v/>
      </c>
      <c r="F44" s="77" t="str">
        <f t="shared" ca="1" si="1"/>
        <v/>
      </c>
      <c r="G44" s="77" t="str">
        <f t="shared" ca="1" si="2"/>
        <v/>
      </c>
      <c r="H44" s="78" t="str">
        <f t="shared" ca="1" si="3"/>
        <v/>
      </c>
      <c r="I44" s="78" t="str">
        <f t="shared" ca="1" si="4"/>
        <v/>
      </c>
      <c r="J44" s="78" t="str">
        <f t="shared" ca="1" si="5"/>
        <v/>
      </c>
      <c r="K44" s="78" t="str">
        <f t="shared" ca="1" si="6"/>
        <v/>
      </c>
      <c r="L44" s="77" t="str">
        <f t="shared" ca="1" si="7"/>
        <v/>
      </c>
      <c r="M44" s="77" t="str">
        <f t="shared" ca="1" si="8"/>
        <v/>
      </c>
      <c r="N44" s="222" t="str">
        <f t="shared" ca="1" si="9"/>
        <v/>
      </c>
      <c r="O44" s="78" t="str">
        <f t="shared" ca="1" si="10"/>
        <v/>
      </c>
      <c r="P44" s="78" t="str">
        <f t="shared" ca="1" si="11"/>
        <v/>
      </c>
      <c r="Q44" s="78" t="str">
        <f t="shared" ca="1" si="12"/>
        <v/>
      </c>
      <c r="R44" s="77" t="str">
        <f t="shared" ca="1" si="13"/>
        <v/>
      </c>
      <c r="S44" s="77" t="str">
        <f t="shared" ca="1" si="14"/>
        <v/>
      </c>
      <c r="T44" s="222" t="str">
        <f t="shared" ca="1" si="15"/>
        <v/>
      </c>
      <c r="U44" s="17" t="str">
        <f t="shared" ca="1" si="16"/>
        <v/>
      </c>
    </row>
    <row r="45" spans="2:21" x14ac:dyDescent="0.2">
      <c r="B45" s="77" t="str">
        <f ca="1">IF(ROW()-1&gt;処理用Ｄ!$B$1-1,"",ROW()-1)</f>
        <v/>
      </c>
      <c r="C45" s="77" t="str">
        <f t="shared" ca="1" si="18"/>
        <v/>
      </c>
      <c r="D45" s="78" t="str">
        <f ca="1">IF(C45="","",VLOOKUP(C45,設定!$AT$15:$AV$22,3,FALSE))</f>
        <v/>
      </c>
      <c r="E45" s="78" t="str">
        <f t="shared" ca="1" si="17"/>
        <v/>
      </c>
      <c r="F45" s="77" t="str">
        <f t="shared" ca="1" si="1"/>
        <v/>
      </c>
      <c r="G45" s="77" t="str">
        <f t="shared" ca="1" si="2"/>
        <v/>
      </c>
      <c r="H45" s="78" t="str">
        <f t="shared" ca="1" si="3"/>
        <v/>
      </c>
      <c r="I45" s="78" t="str">
        <f t="shared" ca="1" si="4"/>
        <v/>
      </c>
      <c r="J45" s="78" t="str">
        <f t="shared" ca="1" si="5"/>
        <v/>
      </c>
      <c r="K45" s="78" t="str">
        <f t="shared" ca="1" si="6"/>
        <v/>
      </c>
      <c r="L45" s="77" t="str">
        <f t="shared" ca="1" si="7"/>
        <v/>
      </c>
      <c r="M45" s="77" t="str">
        <f t="shared" ca="1" si="8"/>
        <v/>
      </c>
      <c r="N45" s="222" t="str">
        <f t="shared" ca="1" si="9"/>
        <v/>
      </c>
      <c r="O45" s="78" t="str">
        <f t="shared" ca="1" si="10"/>
        <v/>
      </c>
      <c r="P45" s="78" t="str">
        <f t="shared" ca="1" si="11"/>
        <v/>
      </c>
      <c r="Q45" s="78" t="str">
        <f t="shared" ca="1" si="12"/>
        <v/>
      </c>
      <c r="R45" s="77" t="str">
        <f t="shared" ca="1" si="13"/>
        <v/>
      </c>
      <c r="S45" s="77" t="str">
        <f t="shared" ca="1" si="14"/>
        <v/>
      </c>
      <c r="T45" s="222" t="str">
        <f t="shared" ca="1" si="15"/>
        <v/>
      </c>
      <c r="U45" s="17" t="str">
        <f t="shared" ca="1" si="16"/>
        <v/>
      </c>
    </row>
    <row r="46" spans="2:21" x14ac:dyDescent="0.2">
      <c r="B46" s="77" t="str">
        <f ca="1">IF(ROW()-1&gt;処理用Ｄ!$B$1-1,"",ROW()-1)</f>
        <v/>
      </c>
      <c r="C46" s="77" t="str">
        <f t="shared" ca="1" si="18"/>
        <v/>
      </c>
      <c r="D46" s="78" t="str">
        <f ca="1">IF(C46="","",VLOOKUP(C46,設定!$AT$15:$AV$22,3,FALSE))</f>
        <v/>
      </c>
      <c r="E46" s="78" t="str">
        <f t="shared" ca="1" si="17"/>
        <v/>
      </c>
      <c r="F46" s="77" t="str">
        <f t="shared" ca="1" si="1"/>
        <v/>
      </c>
      <c r="G46" s="77" t="str">
        <f t="shared" ca="1" si="2"/>
        <v/>
      </c>
      <c r="H46" s="78" t="str">
        <f t="shared" ca="1" si="3"/>
        <v/>
      </c>
      <c r="I46" s="78" t="str">
        <f t="shared" ca="1" si="4"/>
        <v/>
      </c>
      <c r="J46" s="78" t="str">
        <f t="shared" ca="1" si="5"/>
        <v/>
      </c>
      <c r="K46" s="78" t="str">
        <f t="shared" ca="1" si="6"/>
        <v/>
      </c>
      <c r="L46" s="77" t="str">
        <f t="shared" ca="1" si="7"/>
        <v/>
      </c>
      <c r="M46" s="77" t="str">
        <f t="shared" ca="1" si="8"/>
        <v/>
      </c>
      <c r="N46" s="222" t="str">
        <f t="shared" ca="1" si="9"/>
        <v/>
      </c>
      <c r="O46" s="78" t="str">
        <f t="shared" ca="1" si="10"/>
        <v/>
      </c>
      <c r="P46" s="78" t="str">
        <f t="shared" ca="1" si="11"/>
        <v/>
      </c>
      <c r="Q46" s="78" t="str">
        <f t="shared" ca="1" si="12"/>
        <v/>
      </c>
      <c r="R46" s="77" t="str">
        <f t="shared" ca="1" si="13"/>
        <v/>
      </c>
      <c r="S46" s="77" t="str">
        <f t="shared" ca="1" si="14"/>
        <v/>
      </c>
      <c r="T46" s="222" t="str">
        <f t="shared" ca="1" si="15"/>
        <v/>
      </c>
      <c r="U46" s="17" t="str">
        <f t="shared" ca="1" si="16"/>
        <v/>
      </c>
    </row>
    <row r="47" spans="2:21" x14ac:dyDescent="0.2">
      <c r="B47" s="77" t="str">
        <f ca="1">IF(ROW()-1&gt;処理用Ｄ!$B$1-1,"",ROW()-1)</f>
        <v/>
      </c>
      <c r="C47" s="77" t="str">
        <f t="shared" ca="1" si="18"/>
        <v/>
      </c>
      <c r="D47" s="78" t="str">
        <f ca="1">IF(C47="","",VLOOKUP(C47,設定!$AT$15:$AV$22,3,FALSE))</f>
        <v/>
      </c>
      <c r="E47" s="78" t="str">
        <f t="shared" ca="1" si="17"/>
        <v/>
      </c>
      <c r="F47" s="77" t="str">
        <f t="shared" ca="1" si="1"/>
        <v/>
      </c>
      <c r="G47" s="77" t="str">
        <f t="shared" ca="1" si="2"/>
        <v/>
      </c>
      <c r="H47" s="78" t="str">
        <f t="shared" ca="1" si="3"/>
        <v/>
      </c>
      <c r="I47" s="78" t="str">
        <f t="shared" ca="1" si="4"/>
        <v/>
      </c>
      <c r="J47" s="78" t="str">
        <f t="shared" ca="1" si="5"/>
        <v/>
      </c>
      <c r="K47" s="78" t="str">
        <f t="shared" ca="1" si="6"/>
        <v/>
      </c>
      <c r="L47" s="77" t="str">
        <f t="shared" ca="1" si="7"/>
        <v/>
      </c>
      <c r="M47" s="77" t="str">
        <f t="shared" ca="1" si="8"/>
        <v/>
      </c>
      <c r="N47" s="222" t="str">
        <f t="shared" ca="1" si="9"/>
        <v/>
      </c>
      <c r="O47" s="78" t="str">
        <f t="shared" ca="1" si="10"/>
        <v/>
      </c>
      <c r="P47" s="78" t="str">
        <f t="shared" ca="1" si="11"/>
        <v/>
      </c>
      <c r="Q47" s="78" t="str">
        <f t="shared" ca="1" si="12"/>
        <v/>
      </c>
      <c r="R47" s="77" t="str">
        <f t="shared" ca="1" si="13"/>
        <v/>
      </c>
      <c r="S47" s="77" t="str">
        <f t="shared" ca="1" si="14"/>
        <v/>
      </c>
      <c r="T47" s="222" t="str">
        <f t="shared" ca="1" si="15"/>
        <v/>
      </c>
      <c r="U47" s="17" t="str">
        <f t="shared" ca="1" si="16"/>
        <v/>
      </c>
    </row>
    <row r="48" spans="2:21" x14ac:dyDescent="0.2">
      <c r="B48" s="77" t="str">
        <f ca="1">IF(ROW()-1&gt;処理用Ｄ!$B$1-1,"",ROW()-1)</f>
        <v/>
      </c>
      <c r="C48" s="77" t="str">
        <f t="shared" ca="1" si="18"/>
        <v/>
      </c>
      <c r="D48" s="78" t="str">
        <f ca="1">IF(C48="","",VLOOKUP(C48,設定!$AT$15:$AV$22,3,FALSE))</f>
        <v/>
      </c>
      <c r="E48" s="78" t="str">
        <f t="shared" ca="1" si="17"/>
        <v/>
      </c>
      <c r="F48" s="77" t="str">
        <f t="shared" ca="1" si="1"/>
        <v/>
      </c>
      <c r="G48" s="77" t="str">
        <f t="shared" ca="1" si="2"/>
        <v/>
      </c>
      <c r="H48" s="78" t="str">
        <f t="shared" ca="1" si="3"/>
        <v/>
      </c>
      <c r="I48" s="78" t="str">
        <f t="shared" ca="1" si="4"/>
        <v/>
      </c>
      <c r="J48" s="78" t="str">
        <f t="shared" ca="1" si="5"/>
        <v/>
      </c>
      <c r="K48" s="78" t="str">
        <f t="shared" ca="1" si="6"/>
        <v/>
      </c>
      <c r="L48" s="77" t="str">
        <f t="shared" ca="1" si="7"/>
        <v/>
      </c>
      <c r="M48" s="77" t="str">
        <f t="shared" ca="1" si="8"/>
        <v/>
      </c>
      <c r="N48" s="222" t="str">
        <f t="shared" ca="1" si="9"/>
        <v/>
      </c>
      <c r="O48" s="78" t="str">
        <f t="shared" ca="1" si="10"/>
        <v/>
      </c>
      <c r="P48" s="78" t="str">
        <f t="shared" ca="1" si="11"/>
        <v/>
      </c>
      <c r="Q48" s="78" t="str">
        <f t="shared" ca="1" si="12"/>
        <v/>
      </c>
      <c r="R48" s="77" t="str">
        <f t="shared" ca="1" si="13"/>
        <v/>
      </c>
      <c r="S48" s="77" t="str">
        <f t="shared" ca="1" si="14"/>
        <v/>
      </c>
      <c r="T48" s="222" t="str">
        <f t="shared" ca="1" si="15"/>
        <v/>
      </c>
      <c r="U48" s="17" t="str">
        <f t="shared" ca="1" si="16"/>
        <v/>
      </c>
    </row>
    <row r="49" spans="2:21" x14ac:dyDescent="0.2">
      <c r="B49" s="77" t="str">
        <f ca="1">IF(ROW()-1&gt;処理用Ｄ!$B$1-1,"",ROW()-1)</f>
        <v/>
      </c>
      <c r="C49" s="77" t="str">
        <f t="shared" ca="1" si="18"/>
        <v/>
      </c>
      <c r="D49" s="78" t="str">
        <f ca="1">IF(C49="","",VLOOKUP(C49,設定!$AT$15:$AV$22,3,FALSE))</f>
        <v/>
      </c>
      <c r="E49" s="78" t="str">
        <f t="shared" ca="1" si="17"/>
        <v/>
      </c>
      <c r="F49" s="77" t="str">
        <f t="shared" ca="1" si="1"/>
        <v/>
      </c>
      <c r="G49" s="77" t="str">
        <f t="shared" ca="1" si="2"/>
        <v/>
      </c>
      <c r="H49" s="78" t="str">
        <f t="shared" ca="1" si="3"/>
        <v/>
      </c>
      <c r="I49" s="78" t="str">
        <f t="shared" ca="1" si="4"/>
        <v/>
      </c>
      <c r="J49" s="78" t="str">
        <f t="shared" ca="1" si="5"/>
        <v/>
      </c>
      <c r="K49" s="78" t="str">
        <f t="shared" ca="1" si="6"/>
        <v/>
      </c>
      <c r="L49" s="77" t="str">
        <f t="shared" ca="1" si="7"/>
        <v/>
      </c>
      <c r="M49" s="77" t="str">
        <f t="shared" ca="1" si="8"/>
        <v/>
      </c>
      <c r="N49" s="222" t="str">
        <f t="shared" ca="1" si="9"/>
        <v/>
      </c>
      <c r="O49" s="78" t="str">
        <f t="shared" ca="1" si="10"/>
        <v/>
      </c>
      <c r="P49" s="78" t="str">
        <f t="shared" ca="1" si="11"/>
        <v/>
      </c>
      <c r="Q49" s="78" t="str">
        <f t="shared" ca="1" si="12"/>
        <v/>
      </c>
      <c r="R49" s="77" t="str">
        <f t="shared" ca="1" si="13"/>
        <v/>
      </c>
      <c r="S49" s="77" t="str">
        <f t="shared" ca="1" si="14"/>
        <v/>
      </c>
      <c r="T49" s="222" t="str">
        <f t="shared" ca="1" si="15"/>
        <v/>
      </c>
      <c r="U49" s="17" t="str">
        <f t="shared" ca="1" si="16"/>
        <v/>
      </c>
    </row>
    <row r="50" spans="2:21" x14ac:dyDescent="0.2">
      <c r="B50" s="77" t="str">
        <f ca="1">IF(ROW()-1&gt;処理用Ｄ!$B$1-1,"",ROW()-1)</f>
        <v/>
      </c>
      <c r="C50" s="77" t="str">
        <f t="shared" ca="1" si="18"/>
        <v/>
      </c>
      <c r="D50" s="78" t="str">
        <f ca="1">IF(C50="","",VLOOKUP(C50,設定!$AT$15:$AV$22,3,FALSE))</f>
        <v/>
      </c>
      <c r="E50" s="78" t="str">
        <f t="shared" ca="1" si="17"/>
        <v/>
      </c>
      <c r="F50" s="77" t="str">
        <f t="shared" ca="1" si="1"/>
        <v/>
      </c>
      <c r="G50" s="77" t="str">
        <f t="shared" ca="1" si="2"/>
        <v/>
      </c>
      <c r="H50" s="78" t="str">
        <f t="shared" ca="1" si="3"/>
        <v/>
      </c>
      <c r="I50" s="78" t="str">
        <f t="shared" ca="1" si="4"/>
        <v/>
      </c>
      <c r="J50" s="78" t="str">
        <f t="shared" ca="1" si="5"/>
        <v/>
      </c>
      <c r="K50" s="78" t="str">
        <f t="shared" ca="1" si="6"/>
        <v/>
      </c>
      <c r="L50" s="77" t="str">
        <f t="shared" ca="1" si="7"/>
        <v/>
      </c>
      <c r="M50" s="77" t="str">
        <f t="shared" ca="1" si="8"/>
        <v/>
      </c>
      <c r="N50" s="222" t="str">
        <f t="shared" ca="1" si="9"/>
        <v/>
      </c>
      <c r="O50" s="78" t="str">
        <f t="shared" ca="1" si="10"/>
        <v/>
      </c>
      <c r="P50" s="78" t="str">
        <f t="shared" ca="1" si="11"/>
        <v/>
      </c>
      <c r="Q50" s="78" t="str">
        <f t="shared" ca="1" si="12"/>
        <v/>
      </c>
      <c r="R50" s="77" t="str">
        <f t="shared" ca="1" si="13"/>
        <v/>
      </c>
      <c r="S50" s="77" t="str">
        <f t="shared" ca="1" si="14"/>
        <v/>
      </c>
      <c r="T50" s="222" t="str">
        <f t="shared" ca="1" si="15"/>
        <v/>
      </c>
      <c r="U50" s="17" t="str">
        <f t="shared" ca="1" si="16"/>
        <v/>
      </c>
    </row>
    <row r="51" spans="2:21" x14ac:dyDescent="0.2">
      <c r="B51" s="77" t="str">
        <f ca="1">IF(ROW()-1&gt;処理用Ｄ!$B$1-1,"",ROW()-1)</f>
        <v/>
      </c>
      <c r="C51" s="77" t="str">
        <f t="shared" ca="1" si="18"/>
        <v/>
      </c>
      <c r="D51" s="78" t="str">
        <f ca="1">IF(C51="","",VLOOKUP(C51,設定!$AT$15:$AV$22,3,FALSE))</f>
        <v/>
      </c>
      <c r="E51" s="78" t="str">
        <f t="shared" ca="1" si="17"/>
        <v/>
      </c>
      <c r="F51" s="77" t="str">
        <f t="shared" ca="1" si="1"/>
        <v/>
      </c>
      <c r="G51" s="77" t="str">
        <f t="shared" ca="1" si="2"/>
        <v/>
      </c>
      <c r="H51" s="78" t="str">
        <f t="shared" ca="1" si="3"/>
        <v/>
      </c>
      <c r="I51" s="78" t="str">
        <f t="shared" ca="1" si="4"/>
        <v/>
      </c>
      <c r="J51" s="78" t="str">
        <f t="shared" ca="1" si="5"/>
        <v/>
      </c>
      <c r="K51" s="78" t="str">
        <f t="shared" ca="1" si="6"/>
        <v/>
      </c>
      <c r="L51" s="77" t="str">
        <f t="shared" ca="1" si="7"/>
        <v/>
      </c>
      <c r="M51" s="77" t="str">
        <f t="shared" ca="1" si="8"/>
        <v/>
      </c>
      <c r="N51" s="222" t="str">
        <f t="shared" ca="1" si="9"/>
        <v/>
      </c>
      <c r="O51" s="78" t="str">
        <f t="shared" ca="1" si="10"/>
        <v/>
      </c>
      <c r="P51" s="78" t="str">
        <f t="shared" ca="1" si="11"/>
        <v/>
      </c>
      <c r="Q51" s="78" t="str">
        <f t="shared" ca="1" si="12"/>
        <v/>
      </c>
      <c r="R51" s="77" t="str">
        <f t="shared" ca="1" si="13"/>
        <v/>
      </c>
      <c r="S51" s="77" t="str">
        <f t="shared" ca="1" si="14"/>
        <v/>
      </c>
      <c r="T51" s="222" t="str">
        <f t="shared" ca="1" si="15"/>
        <v/>
      </c>
      <c r="U51" s="17" t="str">
        <f t="shared" ca="1" si="16"/>
        <v/>
      </c>
    </row>
    <row r="52" spans="2:21" x14ac:dyDescent="0.2">
      <c r="B52" s="77" t="str">
        <f ca="1">IF(ROW()-1&gt;処理用Ｄ!$B$1-1,"",ROW()-1)</f>
        <v/>
      </c>
      <c r="C52" s="77" t="str">
        <f t="shared" ca="1" si="18"/>
        <v/>
      </c>
      <c r="D52" s="78" t="str">
        <f ca="1">IF(C52="","",VLOOKUP(C52,設定!$AT$15:$AV$22,3,FALSE))</f>
        <v/>
      </c>
      <c r="E52" s="78" t="str">
        <f t="shared" ca="1" si="17"/>
        <v/>
      </c>
      <c r="F52" s="77" t="str">
        <f t="shared" ca="1" si="1"/>
        <v/>
      </c>
      <c r="G52" s="77" t="str">
        <f t="shared" ca="1" si="2"/>
        <v/>
      </c>
      <c r="H52" s="78" t="str">
        <f t="shared" ca="1" si="3"/>
        <v/>
      </c>
      <c r="I52" s="78" t="str">
        <f t="shared" ca="1" si="4"/>
        <v/>
      </c>
      <c r="J52" s="78" t="str">
        <f t="shared" ca="1" si="5"/>
        <v/>
      </c>
      <c r="K52" s="78" t="str">
        <f t="shared" ca="1" si="6"/>
        <v/>
      </c>
      <c r="L52" s="77" t="str">
        <f t="shared" ca="1" si="7"/>
        <v/>
      </c>
      <c r="M52" s="77" t="str">
        <f t="shared" ca="1" si="8"/>
        <v/>
      </c>
      <c r="N52" s="222" t="str">
        <f t="shared" ca="1" si="9"/>
        <v/>
      </c>
      <c r="O52" s="78" t="str">
        <f t="shared" ca="1" si="10"/>
        <v/>
      </c>
      <c r="P52" s="78" t="str">
        <f t="shared" ca="1" si="11"/>
        <v/>
      </c>
      <c r="Q52" s="78" t="str">
        <f t="shared" ca="1" si="12"/>
        <v/>
      </c>
      <c r="R52" s="77" t="str">
        <f t="shared" ca="1" si="13"/>
        <v/>
      </c>
      <c r="S52" s="77" t="str">
        <f t="shared" ca="1" si="14"/>
        <v/>
      </c>
      <c r="T52" s="222" t="str">
        <f t="shared" ca="1" si="15"/>
        <v/>
      </c>
      <c r="U52" s="17" t="str">
        <f t="shared" ca="1" si="16"/>
        <v/>
      </c>
    </row>
    <row r="53" spans="2:21" x14ac:dyDescent="0.2">
      <c r="B53" s="77" t="str">
        <f ca="1">IF(ROW()-1&gt;処理用Ｄ!$B$1-1,"",ROW()-1)</f>
        <v/>
      </c>
      <c r="C53" s="77" t="str">
        <f t="shared" ca="1" si="18"/>
        <v/>
      </c>
      <c r="D53" s="78" t="str">
        <f ca="1">IF(C53="","",VLOOKUP(C53,設定!$AT$15:$AV$22,3,FALSE))</f>
        <v/>
      </c>
      <c r="E53" s="78" t="str">
        <f t="shared" ca="1" si="17"/>
        <v/>
      </c>
      <c r="F53" s="77" t="str">
        <f t="shared" ca="1" si="1"/>
        <v/>
      </c>
      <c r="G53" s="77" t="str">
        <f t="shared" ca="1" si="2"/>
        <v/>
      </c>
      <c r="H53" s="78" t="str">
        <f t="shared" ca="1" si="3"/>
        <v/>
      </c>
      <c r="I53" s="78" t="str">
        <f t="shared" ca="1" si="4"/>
        <v/>
      </c>
      <c r="J53" s="78" t="str">
        <f t="shared" ca="1" si="5"/>
        <v/>
      </c>
      <c r="K53" s="78" t="str">
        <f t="shared" ca="1" si="6"/>
        <v/>
      </c>
      <c r="L53" s="77" t="str">
        <f t="shared" ca="1" si="7"/>
        <v/>
      </c>
      <c r="M53" s="77" t="str">
        <f t="shared" ca="1" si="8"/>
        <v/>
      </c>
      <c r="N53" s="222" t="str">
        <f t="shared" ca="1" si="9"/>
        <v/>
      </c>
      <c r="O53" s="78" t="str">
        <f t="shared" ca="1" si="10"/>
        <v/>
      </c>
      <c r="P53" s="78" t="str">
        <f t="shared" ca="1" si="11"/>
        <v/>
      </c>
      <c r="Q53" s="78" t="str">
        <f t="shared" ca="1" si="12"/>
        <v/>
      </c>
      <c r="R53" s="77" t="str">
        <f t="shared" ca="1" si="13"/>
        <v/>
      </c>
      <c r="S53" s="77" t="str">
        <f t="shared" ca="1" si="14"/>
        <v/>
      </c>
      <c r="T53" s="222" t="str">
        <f t="shared" ca="1" si="15"/>
        <v/>
      </c>
      <c r="U53" s="17" t="str">
        <f t="shared" ca="1" si="16"/>
        <v/>
      </c>
    </row>
    <row r="54" spans="2:21" x14ac:dyDescent="0.2">
      <c r="B54" s="77" t="str">
        <f ca="1">IF(ROW()-1&gt;処理用Ｄ!$B$1-1,"",ROW()-1)</f>
        <v/>
      </c>
      <c r="C54" s="77" t="str">
        <f t="shared" ca="1" si="18"/>
        <v/>
      </c>
      <c r="D54" s="78" t="str">
        <f ca="1">IF(C54="","",VLOOKUP(C54,設定!$AT$15:$AV$22,3,FALSE))</f>
        <v/>
      </c>
      <c r="E54" s="78" t="str">
        <f t="shared" ca="1" si="17"/>
        <v/>
      </c>
      <c r="F54" s="77" t="str">
        <f t="shared" ca="1" si="1"/>
        <v/>
      </c>
      <c r="G54" s="77" t="str">
        <f t="shared" ca="1" si="2"/>
        <v/>
      </c>
      <c r="H54" s="78" t="str">
        <f t="shared" ca="1" si="3"/>
        <v/>
      </c>
      <c r="I54" s="78" t="str">
        <f t="shared" ca="1" si="4"/>
        <v/>
      </c>
      <c r="J54" s="78" t="str">
        <f t="shared" ca="1" si="5"/>
        <v/>
      </c>
      <c r="K54" s="78" t="str">
        <f t="shared" ca="1" si="6"/>
        <v/>
      </c>
      <c r="L54" s="77" t="str">
        <f t="shared" ca="1" si="7"/>
        <v/>
      </c>
      <c r="M54" s="77" t="str">
        <f t="shared" ca="1" si="8"/>
        <v/>
      </c>
      <c r="N54" s="222" t="str">
        <f t="shared" ca="1" si="9"/>
        <v/>
      </c>
      <c r="O54" s="78" t="str">
        <f t="shared" ca="1" si="10"/>
        <v/>
      </c>
      <c r="P54" s="78" t="str">
        <f t="shared" ca="1" si="11"/>
        <v/>
      </c>
      <c r="Q54" s="78" t="str">
        <f t="shared" ca="1" si="12"/>
        <v/>
      </c>
      <c r="R54" s="77" t="str">
        <f t="shared" ca="1" si="13"/>
        <v/>
      </c>
      <c r="S54" s="77" t="str">
        <f t="shared" ca="1" si="14"/>
        <v/>
      </c>
      <c r="T54" s="222" t="str">
        <f t="shared" ca="1" si="15"/>
        <v/>
      </c>
      <c r="U54" s="17" t="str">
        <f t="shared" ca="1" si="16"/>
        <v/>
      </c>
    </row>
    <row r="55" spans="2:21" x14ac:dyDescent="0.2">
      <c r="B55" s="77" t="str">
        <f ca="1">IF(ROW()-1&gt;処理用Ｄ!$B$1-1,"",ROW()-1)</f>
        <v/>
      </c>
      <c r="C55" s="77" t="str">
        <f t="shared" ca="1" si="18"/>
        <v/>
      </c>
      <c r="D55" s="78" t="str">
        <f ca="1">IF(C55="","",VLOOKUP(C55,設定!$AT$15:$AV$22,3,FALSE))</f>
        <v/>
      </c>
      <c r="E55" s="78" t="str">
        <f t="shared" ca="1" si="17"/>
        <v/>
      </c>
      <c r="F55" s="77" t="str">
        <f t="shared" ca="1" si="1"/>
        <v/>
      </c>
      <c r="G55" s="77" t="str">
        <f t="shared" ca="1" si="2"/>
        <v/>
      </c>
      <c r="H55" s="78" t="str">
        <f t="shared" ca="1" si="3"/>
        <v/>
      </c>
      <c r="I55" s="78" t="str">
        <f t="shared" ca="1" si="4"/>
        <v/>
      </c>
      <c r="J55" s="78" t="str">
        <f t="shared" ca="1" si="5"/>
        <v/>
      </c>
      <c r="K55" s="78" t="str">
        <f t="shared" ca="1" si="6"/>
        <v/>
      </c>
      <c r="L55" s="77" t="str">
        <f t="shared" ca="1" si="7"/>
        <v/>
      </c>
      <c r="M55" s="77" t="str">
        <f t="shared" ca="1" si="8"/>
        <v/>
      </c>
      <c r="N55" s="222" t="str">
        <f t="shared" ca="1" si="9"/>
        <v/>
      </c>
      <c r="O55" s="78" t="str">
        <f t="shared" ca="1" si="10"/>
        <v/>
      </c>
      <c r="P55" s="78" t="str">
        <f t="shared" ca="1" si="11"/>
        <v/>
      </c>
      <c r="Q55" s="78" t="str">
        <f t="shared" ca="1" si="12"/>
        <v/>
      </c>
      <c r="R55" s="77" t="str">
        <f t="shared" ca="1" si="13"/>
        <v/>
      </c>
      <c r="S55" s="77" t="str">
        <f t="shared" ca="1" si="14"/>
        <v/>
      </c>
      <c r="T55" s="222" t="str">
        <f t="shared" ca="1" si="15"/>
        <v/>
      </c>
      <c r="U55" s="17" t="str">
        <f t="shared" ca="1" si="16"/>
        <v/>
      </c>
    </row>
    <row r="56" spans="2:21" x14ac:dyDescent="0.2">
      <c r="B56" s="77" t="str">
        <f ca="1">IF(ROW()-1&gt;処理用Ｄ!$B$1-1,"",ROW()-1)</f>
        <v/>
      </c>
      <c r="C56" s="77" t="str">
        <f t="shared" ca="1" si="18"/>
        <v/>
      </c>
      <c r="D56" s="78" t="str">
        <f ca="1">IF(C56="","",VLOOKUP(C56,設定!$AT$15:$AV$22,3,FALSE))</f>
        <v/>
      </c>
      <c r="E56" s="78" t="str">
        <f t="shared" ca="1" si="17"/>
        <v/>
      </c>
      <c r="F56" s="77" t="str">
        <f t="shared" ca="1" si="1"/>
        <v/>
      </c>
      <c r="G56" s="77" t="str">
        <f t="shared" ca="1" si="2"/>
        <v/>
      </c>
      <c r="H56" s="78" t="str">
        <f t="shared" ca="1" si="3"/>
        <v/>
      </c>
      <c r="I56" s="78" t="str">
        <f t="shared" ca="1" si="4"/>
        <v/>
      </c>
      <c r="J56" s="78" t="str">
        <f t="shared" ca="1" si="5"/>
        <v/>
      </c>
      <c r="K56" s="78" t="str">
        <f t="shared" ca="1" si="6"/>
        <v/>
      </c>
      <c r="L56" s="77" t="str">
        <f t="shared" ca="1" si="7"/>
        <v/>
      </c>
      <c r="M56" s="77" t="str">
        <f t="shared" ca="1" si="8"/>
        <v/>
      </c>
      <c r="N56" s="222" t="str">
        <f t="shared" ca="1" si="9"/>
        <v/>
      </c>
      <c r="O56" s="78" t="str">
        <f t="shared" ca="1" si="10"/>
        <v/>
      </c>
      <c r="P56" s="78" t="str">
        <f t="shared" ca="1" si="11"/>
        <v/>
      </c>
      <c r="Q56" s="78" t="str">
        <f t="shared" ca="1" si="12"/>
        <v/>
      </c>
      <c r="R56" s="77" t="str">
        <f t="shared" ca="1" si="13"/>
        <v/>
      </c>
      <c r="S56" s="77" t="str">
        <f t="shared" ca="1" si="14"/>
        <v/>
      </c>
      <c r="T56" s="222" t="str">
        <f t="shared" ca="1" si="15"/>
        <v/>
      </c>
      <c r="U56" s="17" t="str">
        <f t="shared" ca="1" si="16"/>
        <v/>
      </c>
    </row>
    <row r="57" spans="2:21" x14ac:dyDescent="0.2">
      <c r="B57" s="77" t="str">
        <f ca="1">IF(ROW()-1&gt;処理用Ｄ!$B$1-1,"",ROW()-1)</f>
        <v/>
      </c>
      <c r="C57" s="77" t="str">
        <f t="shared" ca="1" si="18"/>
        <v/>
      </c>
      <c r="D57" s="78" t="str">
        <f ca="1">IF(C57="","",VLOOKUP(C57,設定!$AT$15:$AV$22,3,FALSE))</f>
        <v/>
      </c>
      <c r="E57" s="78" t="str">
        <f t="shared" ca="1" si="17"/>
        <v/>
      </c>
      <c r="F57" s="77" t="str">
        <f t="shared" ca="1" si="1"/>
        <v/>
      </c>
      <c r="G57" s="77" t="str">
        <f t="shared" ca="1" si="2"/>
        <v/>
      </c>
      <c r="H57" s="78" t="str">
        <f t="shared" ca="1" si="3"/>
        <v/>
      </c>
      <c r="I57" s="78" t="str">
        <f t="shared" ca="1" si="4"/>
        <v/>
      </c>
      <c r="J57" s="78" t="str">
        <f t="shared" ca="1" si="5"/>
        <v/>
      </c>
      <c r="K57" s="78" t="str">
        <f t="shared" ca="1" si="6"/>
        <v/>
      </c>
      <c r="L57" s="77" t="str">
        <f t="shared" ca="1" si="7"/>
        <v/>
      </c>
      <c r="M57" s="77" t="str">
        <f t="shared" ca="1" si="8"/>
        <v/>
      </c>
      <c r="N57" s="222" t="str">
        <f t="shared" ca="1" si="9"/>
        <v/>
      </c>
      <c r="O57" s="78" t="str">
        <f t="shared" ca="1" si="10"/>
        <v/>
      </c>
      <c r="P57" s="78" t="str">
        <f t="shared" ca="1" si="11"/>
        <v/>
      </c>
      <c r="Q57" s="78" t="str">
        <f t="shared" ca="1" si="12"/>
        <v/>
      </c>
      <c r="R57" s="77" t="str">
        <f t="shared" ca="1" si="13"/>
        <v/>
      </c>
      <c r="S57" s="77" t="str">
        <f t="shared" ca="1" si="14"/>
        <v/>
      </c>
      <c r="T57" s="222" t="str">
        <f t="shared" ca="1" si="15"/>
        <v/>
      </c>
      <c r="U57" s="17" t="str">
        <f t="shared" ca="1" si="16"/>
        <v/>
      </c>
    </row>
    <row r="58" spans="2:21" x14ac:dyDescent="0.2">
      <c r="B58" s="77" t="str">
        <f ca="1">IF(ROW()-1&gt;処理用Ｄ!$B$1-1,"",ROW()-1)</f>
        <v/>
      </c>
      <c r="C58" s="77" t="str">
        <f t="shared" ca="1" si="18"/>
        <v/>
      </c>
      <c r="D58" s="78" t="str">
        <f ca="1">IF(C58="","",VLOOKUP(C58,設定!$AT$15:$AV$22,3,FALSE))</f>
        <v/>
      </c>
      <c r="E58" s="78" t="str">
        <f t="shared" ca="1" si="17"/>
        <v/>
      </c>
      <c r="F58" s="77" t="str">
        <f t="shared" ca="1" si="1"/>
        <v/>
      </c>
      <c r="G58" s="77" t="str">
        <f t="shared" ca="1" si="2"/>
        <v/>
      </c>
      <c r="H58" s="78" t="str">
        <f t="shared" ca="1" si="3"/>
        <v/>
      </c>
      <c r="I58" s="78" t="str">
        <f t="shared" ca="1" si="4"/>
        <v/>
      </c>
      <c r="J58" s="78" t="str">
        <f t="shared" ca="1" si="5"/>
        <v/>
      </c>
      <c r="K58" s="78" t="str">
        <f t="shared" ca="1" si="6"/>
        <v/>
      </c>
      <c r="L58" s="77" t="str">
        <f t="shared" ca="1" si="7"/>
        <v/>
      </c>
      <c r="M58" s="77" t="str">
        <f t="shared" ca="1" si="8"/>
        <v/>
      </c>
      <c r="N58" s="222" t="str">
        <f t="shared" ca="1" si="9"/>
        <v/>
      </c>
      <c r="O58" s="78" t="str">
        <f t="shared" ca="1" si="10"/>
        <v/>
      </c>
      <c r="P58" s="78" t="str">
        <f t="shared" ca="1" si="11"/>
        <v/>
      </c>
      <c r="Q58" s="78" t="str">
        <f t="shared" ca="1" si="12"/>
        <v/>
      </c>
      <c r="R58" s="77" t="str">
        <f t="shared" ca="1" si="13"/>
        <v/>
      </c>
      <c r="S58" s="77" t="str">
        <f t="shared" ca="1" si="14"/>
        <v/>
      </c>
      <c r="T58" s="222" t="str">
        <f t="shared" ca="1" si="15"/>
        <v/>
      </c>
      <c r="U58" s="17" t="str">
        <f t="shared" ca="1" si="16"/>
        <v/>
      </c>
    </row>
    <row r="59" spans="2:21" x14ac:dyDescent="0.2">
      <c r="B59" s="77" t="str">
        <f ca="1">IF(ROW()-1&gt;処理用Ｄ!$B$1-1,"",ROW()-1)</f>
        <v/>
      </c>
      <c r="C59" s="77" t="str">
        <f t="shared" ca="1" si="18"/>
        <v/>
      </c>
      <c r="D59" s="78" t="str">
        <f ca="1">IF(C59="","",VLOOKUP(C59,設定!$AT$15:$AV$22,3,FALSE))</f>
        <v/>
      </c>
      <c r="E59" s="78" t="str">
        <f t="shared" ca="1" si="17"/>
        <v/>
      </c>
      <c r="F59" s="77" t="str">
        <f t="shared" ca="1" si="1"/>
        <v/>
      </c>
      <c r="G59" s="77" t="str">
        <f t="shared" ca="1" si="2"/>
        <v/>
      </c>
      <c r="H59" s="78" t="str">
        <f t="shared" ca="1" si="3"/>
        <v/>
      </c>
      <c r="I59" s="78" t="str">
        <f t="shared" ca="1" si="4"/>
        <v/>
      </c>
      <c r="J59" s="78" t="str">
        <f t="shared" ca="1" si="5"/>
        <v/>
      </c>
      <c r="K59" s="78" t="str">
        <f t="shared" ca="1" si="6"/>
        <v/>
      </c>
      <c r="L59" s="77" t="str">
        <f t="shared" ca="1" si="7"/>
        <v/>
      </c>
      <c r="M59" s="77" t="str">
        <f t="shared" ca="1" si="8"/>
        <v/>
      </c>
      <c r="N59" s="222" t="str">
        <f t="shared" ca="1" si="9"/>
        <v/>
      </c>
      <c r="O59" s="78" t="str">
        <f t="shared" ca="1" si="10"/>
        <v/>
      </c>
      <c r="P59" s="78" t="str">
        <f t="shared" ca="1" si="11"/>
        <v/>
      </c>
      <c r="Q59" s="78" t="str">
        <f t="shared" ca="1" si="12"/>
        <v/>
      </c>
      <c r="R59" s="77" t="str">
        <f t="shared" ca="1" si="13"/>
        <v/>
      </c>
      <c r="S59" s="77" t="str">
        <f t="shared" ca="1" si="14"/>
        <v/>
      </c>
      <c r="T59" s="222" t="str">
        <f t="shared" ca="1" si="15"/>
        <v/>
      </c>
      <c r="U59" s="17" t="str">
        <f t="shared" ca="1" si="16"/>
        <v/>
      </c>
    </row>
    <row r="60" spans="2:21" x14ac:dyDescent="0.2">
      <c r="B60" s="77" t="str">
        <f ca="1">IF(ROW()-1&gt;処理用Ｄ!$B$1-1,"",ROW()-1)</f>
        <v/>
      </c>
      <c r="C60" s="77" t="str">
        <f t="shared" ca="1" si="18"/>
        <v/>
      </c>
      <c r="D60" s="78" t="str">
        <f ca="1">IF(C60="","",VLOOKUP(C60,設定!$AT$15:$AV$22,3,FALSE))</f>
        <v/>
      </c>
      <c r="E60" s="78" t="str">
        <f t="shared" ca="1" si="17"/>
        <v/>
      </c>
      <c r="F60" s="77" t="str">
        <f t="shared" ca="1" si="1"/>
        <v/>
      </c>
      <c r="G60" s="77" t="str">
        <f t="shared" ca="1" si="2"/>
        <v/>
      </c>
      <c r="H60" s="78" t="str">
        <f t="shared" ca="1" si="3"/>
        <v/>
      </c>
      <c r="I60" s="78" t="str">
        <f t="shared" ca="1" si="4"/>
        <v/>
      </c>
      <c r="J60" s="78" t="str">
        <f t="shared" ca="1" si="5"/>
        <v/>
      </c>
      <c r="K60" s="78" t="str">
        <f t="shared" ca="1" si="6"/>
        <v/>
      </c>
      <c r="L60" s="77" t="str">
        <f t="shared" ca="1" si="7"/>
        <v/>
      </c>
      <c r="M60" s="77" t="str">
        <f t="shared" ca="1" si="8"/>
        <v/>
      </c>
      <c r="N60" s="222" t="str">
        <f t="shared" ca="1" si="9"/>
        <v/>
      </c>
      <c r="O60" s="78" t="str">
        <f t="shared" ca="1" si="10"/>
        <v/>
      </c>
      <c r="P60" s="78" t="str">
        <f t="shared" ca="1" si="11"/>
        <v/>
      </c>
      <c r="Q60" s="78" t="str">
        <f t="shared" ca="1" si="12"/>
        <v/>
      </c>
      <c r="R60" s="77" t="str">
        <f t="shared" ca="1" si="13"/>
        <v/>
      </c>
      <c r="S60" s="77" t="str">
        <f t="shared" ca="1" si="14"/>
        <v/>
      </c>
      <c r="T60" s="222" t="str">
        <f t="shared" ca="1" si="15"/>
        <v/>
      </c>
      <c r="U60" s="17" t="str">
        <f t="shared" ca="1" si="16"/>
        <v/>
      </c>
    </row>
    <row r="61" spans="2:21" x14ac:dyDescent="0.2">
      <c r="B61" s="77" t="str">
        <f ca="1">IF(ROW()-1&gt;処理用Ｄ!$B$1-1,"",ROW()-1)</f>
        <v/>
      </c>
      <c r="C61" s="77" t="str">
        <f t="shared" ca="1" si="18"/>
        <v/>
      </c>
      <c r="D61" s="78" t="str">
        <f ca="1">IF(C61="","",VLOOKUP(C61,設定!$AT$15:$AV$22,3,FALSE))</f>
        <v/>
      </c>
      <c r="E61" s="78" t="str">
        <f t="shared" ca="1" si="17"/>
        <v/>
      </c>
      <c r="F61" s="77" t="str">
        <f t="shared" ca="1" si="1"/>
        <v/>
      </c>
      <c r="G61" s="77" t="str">
        <f t="shared" ca="1" si="2"/>
        <v/>
      </c>
      <c r="H61" s="78" t="str">
        <f t="shared" ca="1" si="3"/>
        <v/>
      </c>
      <c r="I61" s="78" t="str">
        <f t="shared" ca="1" si="4"/>
        <v/>
      </c>
      <c r="J61" s="78" t="str">
        <f t="shared" ca="1" si="5"/>
        <v/>
      </c>
      <c r="K61" s="78" t="str">
        <f t="shared" ca="1" si="6"/>
        <v/>
      </c>
      <c r="L61" s="77" t="str">
        <f t="shared" ca="1" si="7"/>
        <v/>
      </c>
      <c r="M61" s="77" t="str">
        <f t="shared" ca="1" si="8"/>
        <v/>
      </c>
      <c r="N61" s="222" t="str">
        <f t="shared" ca="1" si="9"/>
        <v/>
      </c>
      <c r="O61" s="78" t="str">
        <f t="shared" ca="1" si="10"/>
        <v/>
      </c>
      <c r="P61" s="78" t="str">
        <f t="shared" ca="1" si="11"/>
        <v/>
      </c>
      <c r="Q61" s="78" t="str">
        <f t="shared" ca="1" si="12"/>
        <v/>
      </c>
      <c r="R61" s="77" t="str">
        <f t="shared" ca="1" si="13"/>
        <v/>
      </c>
      <c r="S61" s="77" t="str">
        <f t="shared" ca="1" si="14"/>
        <v/>
      </c>
      <c r="T61" s="222" t="str">
        <f t="shared" ca="1" si="15"/>
        <v/>
      </c>
      <c r="U61" s="17" t="str">
        <f t="shared" ca="1" si="16"/>
        <v/>
      </c>
    </row>
    <row r="62" spans="2:21" x14ac:dyDescent="0.2">
      <c r="B62" s="77" t="str">
        <f ca="1">IF(ROW()-1&gt;処理用Ｄ!$B$1-1,"",ROW()-1)</f>
        <v/>
      </c>
      <c r="C62" s="77" t="str">
        <f t="shared" ca="1" si="18"/>
        <v/>
      </c>
      <c r="D62" s="78" t="str">
        <f ca="1">IF(C62="","",VLOOKUP(C62,設定!$AT$15:$AV$22,3,FALSE))</f>
        <v/>
      </c>
      <c r="E62" s="78" t="str">
        <f t="shared" ca="1" si="17"/>
        <v/>
      </c>
      <c r="F62" s="77" t="str">
        <f t="shared" ca="1" si="1"/>
        <v/>
      </c>
      <c r="G62" s="77" t="str">
        <f t="shared" ca="1" si="2"/>
        <v/>
      </c>
      <c r="H62" s="78" t="str">
        <f t="shared" ca="1" si="3"/>
        <v/>
      </c>
      <c r="I62" s="78" t="str">
        <f t="shared" ca="1" si="4"/>
        <v/>
      </c>
      <c r="J62" s="78" t="str">
        <f t="shared" ca="1" si="5"/>
        <v/>
      </c>
      <c r="K62" s="78" t="str">
        <f t="shared" ca="1" si="6"/>
        <v/>
      </c>
      <c r="L62" s="77" t="str">
        <f t="shared" ca="1" si="7"/>
        <v/>
      </c>
      <c r="M62" s="77" t="str">
        <f t="shared" ca="1" si="8"/>
        <v/>
      </c>
      <c r="N62" s="222" t="str">
        <f t="shared" ca="1" si="9"/>
        <v/>
      </c>
      <c r="O62" s="78" t="str">
        <f t="shared" ca="1" si="10"/>
        <v/>
      </c>
      <c r="P62" s="78" t="str">
        <f t="shared" ca="1" si="11"/>
        <v/>
      </c>
      <c r="Q62" s="78" t="str">
        <f t="shared" ca="1" si="12"/>
        <v/>
      </c>
      <c r="R62" s="77" t="str">
        <f t="shared" ca="1" si="13"/>
        <v/>
      </c>
      <c r="S62" s="77" t="str">
        <f t="shared" ca="1" si="14"/>
        <v/>
      </c>
      <c r="T62" s="222" t="str">
        <f t="shared" ca="1" si="15"/>
        <v/>
      </c>
      <c r="U62" s="17" t="str">
        <f t="shared" ca="1" si="16"/>
        <v/>
      </c>
    </row>
    <row r="63" spans="2:21" x14ac:dyDescent="0.2">
      <c r="B63" s="77" t="str">
        <f ca="1">IF(ROW()-1&gt;処理用Ｄ!$B$1-1,"",ROW()-1)</f>
        <v/>
      </c>
      <c r="C63" s="77" t="str">
        <f t="shared" ca="1" si="18"/>
        <v/>
      </c>
      <c r="D63" s="78" t="str">
        <f ca="1">IF(C63="","",VLOOKUP(C63,設定!$AT$15:$AV$22,3,FALSE))</f>
        <v/>
      </c>
      <c r="E63" s="78" t="str">
        <f t="shared" ca="1" si="17"/>
        <v/>
      </c>
      <c r="F63" s="77" t="str">
        <f t="shared" ca="1" si="1"/>
        <v/>
      </c>
      <c r="G63" s="77" t="str">
        <f t="shared" ca="1" si="2"/>
        <v/>
      </c>
      <c r="H63" s="78" t="str">
        <f t="shared" ca="1" si="3"/>
        <v/>
      </c>
      <c r="I63" s="78" t="str">
        <f t="shared" ca="1" si="4"/>
        <v/>
      </c>
      <c r="J63" s="78" t="str">
        <f t="shared" ca="1" si="5"/>
        <v/>
      </c>
      <c r="K63" s="78" t="str">
        <f t="shared" ca="1" si="6"/>
        <v/>
      </c>
      <c r="L63" s="77" t="str">
        <f t="shared" ca="1" si="7"/>
        <v/>
      </c>
      <c r="M63" s="77" t="str">
        <f t="shared" ca="1" si="8"/>
        <v/>
      </c>
      <c r="N63" s="222" t="str">
        <f t="shared" ca="1" si="9"/>
        <v/>
      </c>
      <c r="O63" s="78" t="str">
        <f t="shared" ca="1" si="10"/>
        <v/>
      </c>
      <c r="P63" s="78" t="str">
        <f t="shared" ca="1" si="11"/>
        <v/>
      </c>
      <c r="Q63" s="78" t="str">
        <f t="shared" ca="1" si="12"/>
        <v/>
      </c>
      <c r="R63" s="77" t="str">
        <f t="shared" ca="1" si="13"/>
        <v/>
      </c>
      <c r="S63" s="77" t="str">
        <f t="shared" ca="1" si="14"/>
        <v/>
      </c>
      <c r="T63" s="222" t="str">
        <f t="shared" ca="1" si="15"/>
        <v/>
      </c>
      <c r="U63" s="17" t="str">
        <f t="shared" ca="1" si="16"/>
        <v/>
      </c>
    </row>
    <row r="64" spans="2:21" x14ac:dyDescent="0.2">
      <c r="B64" s="77" t="str">
        <f ca="1">IF(ROW()-1&gt;処理用Ｄ!$B$1-1,"",ROW()-1)</f>
        <v/>
      </c>
      <c r="C64" s="77" t="str">
        <f t="shared" ca="1" si="18"/>
        <v/>
      </c>
      <c r="D64" s="78" t="str">
        <f ca="1">IF(C64="","",VLOOKUP(C64,設定!$AT$15:$AV$22,3,FALSE))</f>
        <v/>
      </c>
      <c r="E64" s="78" t="str">
        <f t="shared" ca="1" si="17"/>
        <v/>
      </c>
      <c r="F64" s="77" t="str">
        <f t="shared" ca="1" si="1"/>
        <v/>
      </c>
      <c r="G64" s="77" t="str">
        <f t="shared" ca="1" si="2"/>
        <v/>
      </c>
      <c r="H64" s="78" t="str">
        <f t="shared" ca="1" si="3"/>
        <v/>
      </c>
      <c r="I64" s="78" t="str">
        <f t="shared" ca="1" si="4"/>
        <v/>
      </c>
      <c r="J64" s="78" t="str">
        <f t="shared" ca="1" si="5"/>
        <v/>
      </c>
      <c r="K64" s="78" t="str">
        <f t="shared" ca="1" si="6"/>
        <v/>
      </c>
      <c r="L64" s="77" t="str">
        <f t="shared" ca="1" si="7"/>
        <v/>
      </c>
      <c r="M64" s="77" t="str">
        <f t="shared" ca="1" si="8"/>
        <v/>
      </c>
      <c r="N64" s="222" t="str">
        <f t="shared" ca="1" si="9"/>
        <v/>
      </c>
      <c r="O64" s="78" t="str">
        <f t="shared" ca="1" si="10"/>
        <v/>
      </c>
      <c r="P64" s="78" t="str">
        <f t="shared" ca="1" si="11"/>
        <v/>
      </c>
      <c r="Q64" s="78" t="str">
        <f t="shared" ca="1" si="12"/>
        <v/>
      </c>
      <c r="R64" s="77" t="str">
        <f t="shared" ca="1" si="13"/>
        <v/>
      </c>
      <c r="S64" s="77" t="str">
        <f t="shared" ca="1" si="14"/>
        <v/>
      </c>
      <c r="T64" s="222" t="str">
        <f t="shared" ca="1" si="15"/>
        <v/>
      </c>
      <c r="U64" s="17" t="str">
        <f t="shared" ca="1" si="16"/>
        <v/>
      </c>
    </row>
    <row r="65" spans="2:21" x14ac:dyDescent="0.2">
      <c r="B65" s="77" t="str">
        <f ca="1">IF(ROW()-1&gt;処理用Ｄ!$B$1-1,"",ROW()-1)</f>
        <v/>
      </c>
      <c r="C65" s="77" t="str">
        <f t="shared" ca="1" si="18"/>
        <v/>
      </c>
      <c r="D65" s="78" t="str">
        <f ca="1">IF(C65="","",VLOOKUP(C65,設定!$AT$15:$AV$22,3,FALSE))</f>
        <v/>
      </c>
      <c r="E65" s="78" t="str">
        <f t="shared" ca="1" si="17"/>
        <v/>
      </c>
      <c r="F65" s="77" t="str">
        <f t="shared" ca="1" si="1"/>
        <v/>
      </c>
      <c r="G65" s="77" t="str">
        <f t="shared" ca="1" si="2"/>
        <v/>
      </c>
      <c r="H65" s="78" t="str">
        <f t="shared" ca="1" si="3"/>
        <v/>
      </c>
      <c r="I65" s="78" t="str">
        <f t="shared" ca="1" si="4"/>
        <v/>
      </c>
      <c r="J65" s="78" t="str">
        <f t="shared" ca="1" si="5"/>
        <v/>
      </c>
      <c r="K65" s="78" t="str">
        <f t="shared" ca="1" si="6"/>
        <v/>
      </c>
      <c r="L65" s="77" t="str">
        <f t="shared" ca="1" si="7"/>
        <v/>
      </c>
      <c r="M65" s="77" t="str">
        <f t="shared" ca="1" si="8"/>
        <v/>
      </c>
      <c r="N65" s="222" t="str">
        <f t="shared" ca="1" si="9"/>
        <v/>
      </c>
      <c r="O65" s="78" t="str">
        <f t="shared" ca="1" si="10"/>
        <v/>
      </c>
      <c r="P65" s="78" t="str">
        <f t="shared" ca="1" si="11"/>
        <v/>
      </c>
      <c r="Q65" s="78" t="str">
        <f t="shared" ca="1" si="12"/>
        <v/>
      </c>
      <c r="R65" s="77" t="str">
        <f t="shared" ca="1" si="13"/>
        <v/>
      </c>
      <c r="S65" s="77" t="str">
        <f t="shared" ca="1" si="14"/>
        <v/>
      </c>
      <c r="T65" s="222" t="str">
        <f t="shared" ca="1" si="15"/>
        <v/>
      </c>
      <c r="U65" s="17" t="str">
        <f t="shared" ca="1" si="16"/>
        <v/>
      </c>
    </row>
    <row r="66" spans="2:21" x14ac:dyDescent="0.2">
      <c r="B66" s="77" t="str">
        <f ca="1">IF(ROW()-1&gt;処理用Ｄ!$B$1-1,"",ROW()-1)</f>
        <v/>
      </c>
      <c r="C66" s="77" t="str">
        <f t="shared" ca="1" si="18"/>
        <v/>
      </c>
      <c r="D66" s="78" t="str">
        <f ca="1">IF(C66="","",VLOOKUP(C66,設定!$AT$15:$AV$22,3,FALSE))</f>
        <v/>
      </c>
      <c r="E66" s="78" t="str">
        <f t="shared" ca="1" si="17"/>
        <v/>
      </c>
      <c r="F66" s="77" t="str">
        <f t="shared" ref="F66:F129" ca="1" si="19">IF($B66="","",DBCS(VLOOKUP($B66,ダブルスＤＡＴＡ,3,FALSE)))</f>
        <v/>
      </c>
      <c r="G66" s="77" t="str">
        <f t="shared" ref="G66:G129" ca="1" si="20">IF($B66="","",(VLOOKUP($B66,ダブルスＤＡＴＡ,18,FALSE)))</f>
        <v/>
      </c>
      <c r="H66" s="78" t="str">
        <f t="shared" ref="H66:H129" ca="1" si="21">IF($B66="","",VLOOKUP($B66,ダブルスＤＡＴＡ,5,FALSE))</f>
        <v/>
      </c>
      <c r="I66" s="78" t="str">
        <f t="shared" ref="I66:I129" ca="1" si="22">IF($B66="","",DBCS(VLOOKUP($B66,ダブルスＤＡＴＡ,7,FALSE)))</f>
        <v/>
      </c>
      <c r="J66" s="78" t="str">
        <f t="shared" ref="J66:J129" ca="1" si="23">IF($B66="","",DBCS(VLOOKUP($B66,ダブルスＤＡＴＡ,8,FALSE)))</f>
        <v/>
      </c>
      <c r="K66" s="78" t="str">
        <f t="shared" ref="K66:K129" ca="1" si="24">IF($B66="","",DBCS(VLOOKUP($B66,ダブルスＤＡＴＡ,19,FALSE)))</f>
        <v/>
      </c>
      <c r="L66" s="77" t="str">
        <f t="shared" ref="L66:L129" ca="1" si="25">IF($B66="","",DBCS(VLOOKUP($B66,ダブルスＤＡＴＡ,11,FALSE)))</f>
        <v/>
      </c>
      <c r="M66" s="77" t="str">
        <f t="shared" ref="M66:M129" ca="1" si="26">IF($B66="","",VALUE(VLOOKUP($B66,ダブルスＤＡＴＡ,13,FALSE)))</f>
        <v/>
      </c>
      <c r="N66" s="222" t="str">
        <f t="shared" ref="N66:N129" ca="1" si="27">IF($B66="","",VLOOKUP($B66,ダブルスＤＡＴＡ,21,FALSE))</f>
        <v/>
      </c>
      <c r="O66" s="78" t="str">
        <f t="shared" ref="O66:O129" ca="1" si="28">IF($B66="","",DBCS(VLOOKUP($B66,ダブルスＤＡＴＡ,9,FALSE)))</f>
        <v/>
      </c>
      <c r="P66" s="78" t="str">
        <f t="shared" ref="P66:P129" ca="1" si="29">IF($B66="","",DBCS(VLOOKUP($B66,ダブルスＤＡＴＡ,10,FALSE)))</f>
        <v/>
      </c>
      <c r="Q66" s="78" t="str">
        <f t="shared" ref="Q66:Q129" ca="1" si="30">IF($B66="","",DBCS(VLOOKUP($B66,ダブルスＤＡＴＡ,20,FALSE)))</f>
        <v/>
      </c>
      <c r="R66" s="77" t="str">
        <f t="shared" ref="R66:R129" ca="1" si="31">IF($B66="","",DBCS(VLOOKUP($B66,ダブルスＤＡＴＡ,12,FALSE)))</f>
        <v/>
      </c>
      <c r="S66" s="77" t="str">
        <f t="shared" ref="S66:S129" ca="1" si="32">IF($B66="","",VALUE(VLOOKUP($B66,ダブルスＤＡＴＡ,14,FALSE)))</f>
        <v/>
      </c>
      <c r="T66" s="222" t="str">
        <f t="shared" ref="T66:T129" ca="1" si="33">IF($B66="","",VLOOKUP($B66,ダブルスＤＡＴＡ,22,FALSE))</f>
        <v/>
      </c>
      <c r="U66" s="17" t="str">
        <f t="shared" ref="U66:U129" ca="1" si="34">IF($B66="","",VALUE(VLOOKUP($B66,ダブルスＤＡＴＡ,15,FALSE)))</f>
        <v/>
      </c>
    </row>
    <row r="67" spans="2:21" x14ac:dyDescent="0.2">
      <c r="B67" s="77" t="str">
        <f ca="1">IF(ROW()-1&gt;処理用Ｄ!$B$1-1,"",ROW()-1)</f>
        <v/>
      </c>
      <c r="C67" s="77" t="str">
        <f t="shared" ca="1" si="18"/>
        <v/>
      </c>
      <c r="D67" s="78" t="str">
        <f ca="1">IF(C67="","",VLOOKUP(C67,設定!$AT$15:$AV$22,3,FALSE))</f>
        <v/>
      </c>
      <c r="E67" s="78" t="str">
        <f t="shared" ref="E67:E130" ca="1" si="35">IF(J67="","",J67)</f>
        <v/>
      </c>
      <c r="F67" s="77" t="str">
        <f t="shared" ca="1" si="19"/>
        <v/>
      </c>
      <c r="G67" s="77" t="str">
        <f t="shared" ca="1" si="20"/>
        <v/>
      </c>
      <c r="H67" s="78" t="str">
        <f t="shared" ca="1" si="21"/>
        <v/>
      </c>
      <c r="I67" s="78" t="str">
        <f t="shared" ca="1" si="22"/>
        <v/>
      </c>
      <c r="J67" s="78" t="str">
        <f t="shared" ca="1" si="23"/>
        <v/>
      </c>
      <c r="K67" s="78" t="str">
        <f t="shared" ca="1" si="24"/>
        <v/>
      </c>
      <c r="L67" s="77" t="str">
        <f t="shared" ca="1" si="25"/>
        <v/>
      </c>
      <c r="M67" s="77" t="str">
        <f t="shared" ca="1" si="26"/>
        <v/>
      </c>
      <c r="N67" s="222" t="str">
        <f t="shared" ca="1" si="27"/>
        <v/>
      </c>
      <c r="O67" s="78" t="str">
        <f t="shared" ca="1" si="28"/>
        <v/>
      </c>
      <c r="P67" s="78" t="str">
        <f t="shared" ca="1" si="29"/>
        <v/>
      </c>
      <c r="Q67" s="78" t="str">
        <f t="shared" ca="1" si="30"/>
        <v/>
      </c>
      <c r="R67" s="77" t="str">
        <f t="shared" ca="1" si="31"/>
        <v/>
      </c>
      <c r="S67" s="77" t="str">
        <f t="shared" ca="1" si="32"/>
        <v/>
      </c>
      <c r="T67" s="222" t="str">
        <f t="shared" ca="1" si="33"/>
        <v/>
      </c>
      <c r="U67" s="17" t="str">
        <f t="shared" ca="1" si="34"/>
        <v/>
      </c>
    </row>
    <row r="68" spans="2:21" x14ac:dyDescent="0.2">
      <c r="B68" s="77" t="str">
        <f ca="1">IF(ROW()-1&gt;処理用Ｄ!$B$1-1,"",ROW()-1)</f>
        <v/>
      </c>
      <c r="C68" s="77" t="str">
        <f t="shared" ca="1" si="18"/>
        <v/>
      </c>
      <c r="D68" s="78" t="str">
        <f ca="1">IF(C68="","",VLOOKUP(C68,設定!$AT$15:$AV$22,3,FALSE))</f>
        <v/>
      </c>
      <c r="E68" s="78" t="str">
        <f t="shared" ca="1" si="35"/>
        <v/>
      </c>
      <c r="F68" s="77" t="str">
        <f t="shared" ca="1" si="19"/>
        <v/>
      </c>
      <c r="G68" s="77" t="str">
        <f t="shared" ca="1" si="20"/>
        <v/>
      </c>
      <c r="H68" s="78" t="str">
        <f t="shared" ca="1" si="21"/>
        <v/>
      </c>
      <c r="I68" s="78" t="str">
        <f t="shared" ca="1" si="22"/>
        <v/>
      </c>
      <c r="J68" s="78" t="str">
        <f t="shared" ca="1" si="23"/>
        <v/>
      </c>
      <c r="K68" s="78" t="str">
        <f t="shared" ca="1" si="24"/>
        <v/>
      </c>
      <c r="L68" s="77" t="str">
        <f t="shared" ca="1" si="25"/>
        <v/>
      </c>
      <c r="M68" s="77" t="str">
        <f t="shared" ca="1" si="26"/>
        <v/>
      </c>
      <c r="N68" s="222" t="str">
        <f t="shared" ca="1" si="27"/>
        <v/>
      </c>
      <c r="O68" s="78" t="str">
        <f t="shared" ca="1" si="28"/>
        <v/>
      </c>
      <c r="P68" s="78" t="str">
        <f t="shared" ca="1" si="29"/>
        <v/>
      </c>
      <c r="Q68" s="78" t="str">
        <f t="shared" ca="1" si="30"/>
        <v/>
      </c>
      <c r="R68" s="77" t="str">
        <f t="shared" ca="1" si="31"/>
        <v/>
      </c>
      <c r="S68" s="77" t="str">
        <f t="shared" ca="1" si="32"/>
        <v/>
      </c>
      <c r="T68" s="222" t="str">
        <f t="shared" ca="1" si="33"/>
        <v/>
      </c>
      <c r="U68" s="17" t="str">
        <f t="shared" ca="1" si="34"/>
        <v/>
      </c>
    </row>
    <row r="69" spans="2:21" x14ac:dyDescent="0.2">
      <c r="B69" s="77" t="str">
        <f ca="1">IF(ROW()-1&gt;処理用Ｄ!$B$1-1,"",ROW()-1)</f>
        <v/>
      </c>
      <c r="C69" s="77" t="str">
        <f t="shared" ca="1" si="18"/>
        <v/>
      </c>
      <c r="D69" s="78" t="str">
        <f ca="1">IF(C69="","",VLOOKUP(C69,設定!$AT$15:$AV$22,3,FALSE))</f>
        <v/>
      </c>
      <c r="E69" s="78" t="str">
        <f t="shared" ca="1" si="35"/>
        <v/>
      </c>
      <c r="F69" s="77" t="str">
        <f t="shared" ca="1" si="19"/>
        <v/>
      </c>
      <c r="G69" s="77" t="str">
        <f t="shared" ca="1" si="20"/>
        <v/>
      </c>
      <c r="H69" s="78" t="str">
        <f t="shared" ca="1" si="21"/>
        <v/>
      </c>
      <c r="I69" s="78" t="str">
        <f t="shared" ca="1" si="22"/>
        <v/>
      </c>
      <c r="J69" s="78" t="str">
        <f t="shared" ca="1" si="23"/>
        <v/>
      </c>
      <c r="K69" s="78" t="str">
        <f t="shared" ca="1" si="24"/>
        <v/>
      </c>
      <c r="L69" s="77" t="str">
        <f t="shared" ca="1" si="25"/>
        <v/>
      </c>
      <c r="M69" s="77" t="str">
        <f t="shared" ca="1" si="26"/>
        <v/>
      </c>
      <c r="N69" s="222" t="str">
        <f t="shared" ca="1" si="27"/>
        <v/>
      </c>
      <c r="O69" s="78" t="str">
        <f t="shared" ca="1" si="28"/>
        <v/>
      </c>
      <c r="P69" s="78" t="str">
        <f t="shared" ca="1" si="29"/>
        <v/>
      </c>
      <c r="Q69" s="78" t="str">
        <f t="shared" ca="1" si="30"/>
        <v/>
      </c>
      <c r="R69" s="77" t="str">
        <f t="shared" ca="1" si="31"/>
        <v/>
      </c>
      <c r="S69" s="77" t="str">
        <f t="shared" ca="1" si="32"/>
        <v/>
      </c>
      <c r="T69" s="222" t="str">
        <f t="shared" ca="1" si="33"/>
        <v/>
      </c>
      <c r="U69" s="17" t="str">
        <f t="shared" ca="1" si="34"/>
        <v/>
      </c>
    </row>
    <row r="70" spans="2:21" x14ac:dyDescent="0.2">
      <c r="B70" s="77" t="str">
        <f ca="1">IF(ROW()-1&gt;処理用Ｄ!$B$1-1,"",ROW()-1)</f>
        <v/>
      </c>
      <c r="C70" s="77" t="str">
        <f t="shared" ca="1" si="18"/>
        <v/>
      </c>
      <c r="D70" s="78" t="str">
        <f ca="1">IF(C70="","",VLOOKUP(C70,設定!$AT$15:$AV$22,3,FALSE))</f>
        <v/>
      </c>
      <c r="E70" s="78" t="str">
        <f t="shared" ca="1" si="35"/>
        <v/>
      </c>
      <c r="F70" s="77" t="str">
        <f t="shared" ca="1" si="19"/>
        <v/>
      </c>
      <c r="G70" s="77" t="str">
        <f t="shared" ca="1" si="20"/>
        <v/>
      </c>
      <c r="H70" s="78" t="str">
        <f t="shared" ca="1" si="21"/>
        <v/>
      </c>
      <c r="I70" s="78" t="str">
        <f t="shared" ca="1" si="22"/>
        <v/>
      </c>
      <c r="J70" s="78" t="str">
        <f t="shared" ca="1" si="23"/>
        <v/>
      </c>
      <c r="K70" s="78" t="str">
        <f t="shared" ca="1" si="24"/>
        <v/>
      </c>
      <c r="L70" s="77" t="str">
        <f t="shared" ca="1" si="25"/>
        <v/>
      </c>
      <c r="M70" s="77" t="str">
        <f t="shared" ca="1" si="26"/>
        <v/>
      </c>
      <c r="N70" s="222" t="str">
        <f t="shared" ca="1" si="27"/>
        <v/>
      </c>
      <c r="O70" s="78" t="str">
        <f t="shared" ca="1" si="28"/>
        <v/>
      </c>
      <c r="P70" s="78" t="str">
        <f t="shared" ca="1" si="29"/>
        <v/>
      </c>
      <c r="Q70" s="78" t="str">
        <f t="shared" ca="1" si="30"/>
        <v/>
      </c>
      <c r="R70" s="77" t="str">
        <f t="shared" ca="1" si="31"/>
        <v/>
      </c>
      <c r="S70" s="77" t="str">
        <f t="shared" ca="1" si="32"/>
        <v/>
      </c>
      <c r="T70" s="222" t="str">
        <f t="shared" ca="1" si="33"/>
        <v/>
      </c>
      <c r="U70" s="17" t="str">
        <f t="shared" ca="1" si="34"/>
        <v/>
      </c>
    </row>
    <row r="71" spans="2:21" x14ac:dyDescent="0.2">
      <c r="B71" s="77" t="str">
        <f ca="1">IF(ROW()-1&gt;処理用Ｄ!$B$1-1,"",ROW()-1)</f>
        <v/>
      </c>
      <c r="C71" s="77" t="str">
        <f t="shared" ca="1" si="18"/>
        <v/>
      </c>
      <c r="D71" s="78" t="str">
        <f ca="1">IF(C71="","",VLOOKUP(C71,設定!$AT$15:$AV$22,3,FALSE))</f>
        <v/>
      </c>
      <c r="E71" s="78" t="str">
        <f t="shared" ca="1" si="35"/>
        <v/>
      </c>
      <c r="F71" s="77" t="str">
        <f t="shared" ca="1" si="19"/>
        <v/>
      </c>
      <c r="G71" s="77" t="str">
        <f t="shared" ca="1" si="20"/>
        <v/>
      </c>
      <c r="H71" s="78" t="str">
        <f t="shared" ca="1" si="21"/>
        <v/>
      </c>
      <c r="I71" s="78" t="str">
        <f t="shared" ca="1" si="22"/>
        <v/>
      </c>
      <c r="J71" s="78" t="str">
        <f t="shared" ca="1" si="23"/>
        <v/>
      </c>
      <c r="K71" s="78" t="str">
        <f t="shared" ca="1" si="24"/>
        <v/>
      </c>
      <c r="L71" s="77" t="str">
        <f t="shared" ca="1" si="25"/>
        <v/>
      </c>
      <c r="M71" s="77" t="str">
        <f t="shared" ca="1" si="26"/>
        <v/>
      </c>
      <c r="N71" s="222" t="str">
        <f t="shared" ca="1" si="27"/>
        <v/>
      </c>
      <c r="O71" s="78" t="str">
        <f t="shared" ca="1" si="28"/>
        <v/>
      </c>
      <c r="P71" s="78" t="str">
        <f t="shared" ca="1" si="29"/>
        <v/>
      </c>
      <c r="Q71" s="78" t="str">
        <f t="shared" ca="1" si="30"/>
        <v/>
      </c>
      <c r="R71" s="77" t="str">
        <f t="shared" ca="1" si="31"/>
        <v/>
      </c>
      <c r="S71" s="77" t="str">
        <f t="shared" ca="1" si="32"/>
        <v/>
      </c>
      <c r="T71" s="222" t="str">
        <f t="shared" ca="1" si="33"/>
        <v/>
      </c>
      <c r="U71" s="17" t="str">
        <f t="shared" ca="1" si="34"/>
        <v/>
      </c>
    </row>
    <row r="72" spans="2:21" x14ac:dyDescent="0.2">
      <c r="B72" s="77" t="str">
        <f ca="1">IF(ROW()-1&gt;処理用Ｄ!$B$1-1,"",ROW()-1)</f>
        <v/>
      </c>
      <c r="C72" s="77" t="str">
        <f t="shared" ca="1" si="18"/>
        <v/>
      </c>
      <c r="D72" s="78" t="str">
        <f ca="1">IF(C72="","",VLOOKUP(C72,設定!$AT$15:$AV$22,3,FALSE))</f>
        <v/>
      </c>
      <c r="E72" s="78" t="str">
        <f t="shared" ca="1" si="35"/>
        <v/>
      </c>
      <c r="F72" s="77" t="str">
        <f t="shared" ca="1" si="19"/>
        <v/>
      </c>
      <c r="G72" s="77" t="str">
        <f t="shared" ca="1" si="20"/>
        <v/>
      </c>
      <c r="H72" s="78" t="str">
        <f t="shared" ca="1" si="21"/>
        <v/>
      </c>
      <c r="I72" s="78" t="str">
        <f t="shared" ca="1" si="22"/>
        <v/>
      </c>
      <c r="J72" s="78" t="str">
        <f t="shared" ca="1" si="23"/>
        <v/>
      </c>
      <c r="K72" s="78" t="str">
        <f t="shared" ca="1" si="24"/>
        <v/>
      </c>
      <c r="L72" s="77" t="str">
        <f t="shared" ca="1" si="25"/>
        <v/>
      </c>
      <c r="M72" s="77" t="str">
        <f t="shared" ca="1" si="26"/>
        <v/>
      </c>
      <c r="N72" s="222" t="str">
        <f t="shared" ca="1" si="27"/>
        <v/>
      </c>
      <c r="O72" s="78" t="str">
        <f t="shared" ca="1" si="28"/>
        <v/>
      </c>
      <c r="P72" s="78" t="str">
        <f t="shared" ca="1" si="29"/>
        <v/>
      </c>
      <c r="Q72" s="78" t="str">
        <f t="shared" ca="1" si="30"/>
        <v/>
      </c>
      <c r="R72" s="77" t="str">
        <f t="shared" ca="1" si="31"/>
        <v/>
      </c>
      <c r="S72" s="77" t="str">
        <f t="shared" ca="1" si="32"/>
        <v/>
      </c>
      <c r="T72" s="222" t="str">
        <f t="shared" ca="1" si="33"/>
        <v/>
      </c>
      <c r="U72" s="17" t="str">
        <f t="shared" ca="1" si="34"/>
        <v/>
      </c>
    </row>
    <row r="73" spans="2:21" x14ac:dyDescent="0.2">
      <c r="B73" s="77" t="str">
        <f ca="1">IF(ROW()-1&gt;処理用Ｄ!$B$1-1,"",ROW()-1)</f>
        <v/>
      </c>
      <c r="C73" s="77" t="str">
        <f t="shared" ca="1" si="18"/>
        <v/>
      </c>
      <c r="D73" s="78" t="str">
        <f ca="1">IF(C73="","",VLOOKUP(C73,設定!$AT$15:$AV$22,3,FALSE))</f>
        <v/>
      </c>
      <c r="E73" s="78" t="str">
        <f t="shared" ca="1" si="35"/>
        <v/>
      </c>
      <c r="F73" s="77" t="str">
        <f t="shared" ca="1" si="19"/>
        <v/>
      </c>
      <c r="G73" s="77" t="str">
        <f t="shared" ca="1" si="20"/>
        <v/>
      </c>
      <c r="H73" s="78" t="str">
        <f t="shared" ca="1" si="21"/>
        <v/>
      </c>
      <c r="I73" s="78" t="str">
        <f t="shared" ca="1" si="22"/>
        <v/>
      </c>
      <c r="J73" s="78" t="str">
        <f t="shared" ca="1" si="23"/>
        <v/>
      </c>
      <c r="K73" s="78" t="str">
        <f t="shared" ca="1" si="24"/>
        <v/>
      </c>
      <c r="L73" s="77" t="str">
        <f t="shared" ca="1" si="25"/>
        <v/>
      </c>
      <c r="M73" s="77" t="str">
        <f t="shared" ca="1" si="26"/>
        <v/>
      </c>
      <c r="N73" s="222" t="str">
        <f t="shared" ca="1" si="27"/>
        <v/>
      </c>
      <c r="O73" s="78" t="str">
        <f t="shared" ca="1" si="28"/>
        <v/>
      </c>
      <c r="P73" s="78" t="str">
        <f t="shared" ca="1" si="29"/>
        <v/>
      </c>
      <c r="Q73" s="78" t="str">
        <f t="shared" ca="1" si="30"/>
        <v/>
      </c>
      <c r="R73" s="77" t="str">
        <f t="shared" ca="1" si="31"/>
        <v/>
      </c>
      <c r="S73" s="77" t="str">
        <f t="shared" ca="1" si="32"/>
        <v/>
      </c>
      <c r="T73" s="222" t="str">
        <f t="shared" ca="1" si="33"/>
        <v/>
      </c>
      <c r="U73" s="17" t="str">
        <f t="shared" ca="1" si="34"/>
        <v/>
      </c>
    </row>
    <row r="74" spans="2:21" x14ac:dyDescent="0.2">
      <c r="B74" s="77" t="str">
        <f ca="1">IF(ROW()-1&gt;処理用Ｄ!$B$1-1,"",ROW()-1)</f>
        <v/>
      </c>
      <c r="C74" s="77" t="str">
        <f t="shared" ca="1" si="18"/>
        <v/>
      </c>
      <c r="D74" s="78" t="str">
        <f ca="1">IF(C74="","",VLOOKUP(C74,設定!$AT$15:$AV$22,3,FALSE))</f>
        <v/>
      </c>
      <c r="E74" s="78" t="str">
        <f t="shared" ca="1" si="35"/>
        <v/>
      </c>
      <c r="F74" s="77" t="str">
        <f t="shared" ca="1" si="19"/>
        <v/>
      </c>
      <c r="G74" s="77" t="str">
        <f t="shared" ca="1" si="20"/>
        <v/>
      </c>
      <c r="H74" s="78" t="str">
        <f t="shared" ca="1" si="21"/>
        <v/>
      </c>
      <c r="I74" s="78" t="str">
        <f t="shared" ca="1" si="22"/>
        <v/>
      </c>
      <c r="J74" s="78" t="str">
        <f t="shared" ca="1" si="23"/>
        <v/>
      </c>
      <c r="K74" s="78" t="str">
        <f t="shared" ca="1" si="24"/>
        <v/>
      </c>
      <c r="L74" s="77" t="str">
        <f t="shared" ca="1" si="25"/>
        <v/>
      </c>
      <c r="M74" s="77" t="str">
        <f t="shared" ca="1" si="26"/>
        <v/>
      </c>
      <c r="N74" s="222" t="str">
        <f t="shared" ca="1" si="27"/>
        <v/>
      </c>
      <c r="O74" s="78" t="str">
        <f t="shared" ca="1" si="28"/>
        <v/>
      </c>
      <c r="P74" s="78" t="str">
        <f t="shared" ca="1" si="29"/>
        <v/>
      </c>
      <c r="Q74" s="78" t="str">
        <f t="shared" ca="1" si="30"/>
        <v/>
      </c>
      <c r="R74" s="77" t="str">
        <f t="shared" ca="1" si="31"/>
        <v/>
      </c>
      <c r="S74" s="77" t="str">
        <f t="shared" ca="1" si="32"/>
        <v/>
      </c>
      <c r="T74" s="222" t="str">
        <f t="shared" ca="1" si="33"/>
        <v/>
      </c>
      <c r="U74" s="17" t="str">
        <f t="shared" ca="1" si="34"/>
        <v/>
      </c>
    </row>
    <row r="75" spans="2:21" x14ac:dyDescent="0.2">
      <c r="B75" s="77" t="str">
        <f ca="1">IF(ROW()-1&gt;処理用Ｄ!$B$1-1,"",ROW()-1)</f>
        <v/>
      </c>
      <c r="C75" s="77" t="str">
        <f t="shared" ca="1" si="18"/>
        <v/>
      </c>
      <c r="D75" s="78" t="str">
        <f ca="1">IF(C75="","",VLOOKUP(C75,設定!$AT$15:$AV$22,3,FALSE))</f>
        <v/>
      </c>
      <c r="E75" s="78" t="str">
        <f t="shared" ca="1" si="35"/>
        <v/>
      </c>
      <c r="F75" s="77" t="str">
        <f t="shared" ca="1" si="19"/>
        <v/>
      </c>
      <c r="G75" s="77" t="str">
        <f t="shared" ca="1" si="20"/>
        <v/>
      </c>
      <c r="H75" s="78" t="str">
        <f t="shared" ca="1" si="21"/>
        <v/>
      </c>
      <c r="I75" s="78" t="str">
        <f t="shared" ca="1" si="22"/>
        <v/>
      </c>
      <c r="J75" s="78" t="str">
        <f t="shared" ca="1" si="23"/>
        <v/>
      </c>
      <c r="K75" s="78" t="str">
        <f t="shared" ca="1" si="24"/>
        <v/>
      </c>
      <c r="L75" s="77" t="str">
        <f t="shared" ca="1" si="25"/>
        <v/>
      </c>
      <c r="M75" s="77" t="str">
        <f t="shared" ca="1" si="26"/>
        <v/>
      </c>
      <c r="N75" s="222" t="str">
        <f t="shared" ca="1" si="27"/>
        <v/>
      </c>
      <c r="O75" s="78" t="str">
        <f t="shared" ca="1" si="28"/>
        <v/>
      </c>
      <c r="P75" s="78" t="str">
        <f t="shared" ca="1" si="29"/>
        <v/>
      </c>
      <c r="Q75" s="78" t="str">
        <f t="shared" ca="1" si="30"/>
        <v/>
      </c>
      <c r="R75" s="77" t="str">
        <f t="shared" ca="1" si="31"/>
        <v/>
      </c>
      <c r="S75" s="77" t="str">
        <f t="shared" ca="1" si="32"/>
        <v/>
      </c>
      <c r="T75" s="222" t="str">
        <f t="shared" ca="1" si="33"/>
        <v/>
      </c>
      <c r="U75" s="17" t="str">
        <f t="shared" ca="1" si="34"/>
        <v/>
      </c>
    </row>
    <row r="76" spans="2:21" x14ac:dyDescent="0.2">
      <c r="B76" s="77" t="str">
        <f ca="1">IF(ROW()-1&gt;処理用Ｄ!$B$1-1,"",ROW()-1)</f>
        <v/>
      </c>
      <c r="C76" s="77" t="str">
        <f t="shared" ca="1" si="18"/>
        <v/>
      </c>
      <c r="D76" s="78" t="str">
        <f ca="1">IF(C76="","",VLOOKUP(C76,設定!$AT$15:$AV$22,3,FALSE))</f>
        <v/>
      </c>
      <c r="E76" s="78" t="str">
        <f t="shared" ca="1" si="35"/>
        <v/>
      </c>
      <c r="F76" s="77" t="str">
        <f t="shared" ca="1" si="19"/>
        <v/>
      </c>
      <c r="G76" s="77" t="str">
        <f t="shared" ca="1" si="20"/>
        <v/>
      </c>
      <c r="H76" s="78" t="str">
        <f t="shared" ca="1" si="21"/>
        <v/>
      </c>
      <c r="I76" s="78" t="str">
        <f t="shared" ca="1" si="22"/>
        <v/>
      </c>
      <c r="J76" s="78" t="str">
        <f t="shared" ca="1" si="23"/>
        <v/>
      </c>
      <c r="K76" s="78" t="str">
        <f t="shared" ca="1" si="24"/>
        <v/>
      </c>
      <c r="L76" s="77" t="str">
        <f t="shared" ca="1" si="25"/>
        <v/>
      </c>
      <c r="M76" s="77" t="str">
        <f t="shared" ca="1" si="26"/>
        <v/>
      </c>
      <c r="N76" s="222" t="str">
        <f t="shared" ca="1" si="27"/>
        <v/>
      </c>
      <c r="O76" s="78" t="str">
        <f t="shared" ca="1" si="28"/>
        <v/>
      </c>
      <c r="P76" s="78" t="str">
        <f t="shared" ca="1" si="29"/>
        <v/>
      </c>
      <c r="Q76" s="78" t="str">
        <f t="shared" ca="1" si="30"/>
        <v/>
      </c>
      <c r="R76" s="77" t="str">
        <f t="shared" ca="1" si="31"/>
        <v/>
      </c>
      <c r="S76" s="77" t="str">
        <f t="shared" ca="1" si="32"/>
        <v/>
      </c>
      <c r="T76" s="222" t="str">
        <f t="shared" ca="1" si="33"/>
        <v/>
      </c>
      <c r="U76" s="17" t="str">
        <f t="shared" ca="1" si="34"/>
        <v/>
      </c>
    </row>
    <row r="77" spans="2:21" x14ac:dyDescent="0.2">
      <c r="B77" s="77" t="str">
        <f ca="1">IF(ROW()-1&gt;処理用Ｄ!$B$1-1,"",ROW()-1)</f>
        <v/>
      </c>
      <c r="C77" s="77" t="str">
        <f t="shared" ca="1" si="18"/>
        <v/>
      </c>
      <c r="D77" s="78" t="str">
        <f ca="1">IF(C77="","",VLOOKUP(C77,設定!$AT$15:$AV$22,3,FALSE))</f>
        <v/>
      </c>
      <c r="E77" s="78" t="str">
        <f t="shared" ca="1" si="35"/>
        <v/>
      </c>
      <c r="F77" s="77" t="str">
        <f t="shared" ca="1" si="19"/>
        <v/>
      </c>
      <c r="G77" s="77" t="str">
        <f t="shared" ca="1" si="20"/>
        <v/>
      </c>
      <c r="H77" s="78" t="str">
        <f t="shared" ca="1" si="21"/>
        <v/>
      </c>
      <c r="I77" s="78" t="str">
        <f t="shared" ca="1" si="22"/>
        <v/>
      </c>
      <c r="J77" s="78" t="str">
        <f t="shared" ca="1" si="23"/>
        <v/>
      </c>
      <c r="K77" s="78" t="str">
        <f t="shared" ca="1" si="24"/>
        <v/>
      </c>
      <c r="L77" s="77" t="str">
        <f t="shared" ca="1" si="25"/>
        <v/>
      </c>
      <c r="M77" s="77" t="str">
        <f t="shared" ca="1" si="26"/>
        <v/>
      </c>
      <c r="N77" s="222" t="str">
        <f t="shared" ca="1" si="27"/>
        <v/>
      </c>
      <c r="O77" s="78" t="str">
        <f t="shared" ca="1" si="28"/>
        <v/>
      </c>
      <c r="P77" s="78" t="str">
        <f t="shared" ca="1" si="29"/>
        <v/>
      </c>
      <c r="Q77" s="78" t="str">
        <f t="shared" ca="1" si="30"/>
        <v/>
      </c>
      <c r="R77" s="77" t="str">
        <f t="shared" ca="1" si="31"/>
        <v/>
      </c>
      <c r="S77" s="77" t="str">
        <f t="shared" ca="1" si="32"/>
        <v/>
      </c>
      <c r="T77" s="222" t="str">
        <f t="shared" ca="1" si="33"/>
        <v/>
      </c>
      <c r="U77" s="17" t="str">
        <f t="shared" ca="1" si="34"/>
        <v/>
      </c>
    </row>
    <row r="78" spans="2:21" x14ac:dyDescent="0.2">
      <c r="B78" s="77" t="str">
        <f ca="1">IF(ROW()-1&gt;処理用Ｄ!$B$1-1,"",ROW()-1)</f>
        <v/>
      </c>
      <c r="C78" s="77" t="str">
        <f t="shared" ca="1" si="18"/>
        <v/>
      </c>
      <c r="D78" s="78" t="str">
        <f ca="1">IF(C78="","",VLOOKUP(C78,設定!$AT$15:$AV$22,3,FALSE))</f>
        <v/>
      </c>
      <c r="E78" s="78" t="str">
        <f t="shared" ca="1" si="35"/>
        <v/>
      </c>
      <c r="F78" s="77" t="str">
        <f t="shared" ca="1" si="19"/>
        <v/>
      </c>
      <c r="G78" s="77" t="str">
        <f t="shared" ca="1" si="20"/>
        <v/>
      </c>
      <c r="H78" s="78" t="str">
        <f t="shared" ca="1" si="21"/>
        <v/>
      </c>
      <c r="I78" s="78" t="str">
        <f t="shared" ca="1" si="22"/>
        <v/>
      </c>
      <c r="J78" s="78" t="str">
        <f t="shared" ca="1" si="23"/>
        <v/>
      </c>
      <c r="K78" s="78" t="str">
        <f t="shared" ca="1" si="24"/>
        <v/>
      </c>
      <c r="L78" s="77" t="str">
        <f t="shared" ca="1" si="25"/>
        <v/>
      </c>
      <c r="M78" s="77" t="str">
        <f t="shared" ca="1" si="26"/>
        <v/>
      </c>
      <c r="N78" s="222" t="str">
        <f t="shared" ca="1" si="27"/>
        <v/>
      </c>
      <c r="O78" s="78" t="str">
        <f t="shared" ca="1" si="28"/>
        <v/>
      </c>
      <c r="P78" s="78" t="str">
        <f t="shared" ca="1" si="29"/>
        <v/>
      </c>
      <c r="Q78" s="78" t="str">
        <f t="shared" ca="1" si="30"/>
        <v/>
      </c>
      <c r="R78" s="77" t="str">
        <f t="shared" ca="1" si="31"/>
        <v/>
      </c>
      <c r="S78" s="77" t="str">
        <f t="shared" ca="1" si="32"/>
        <v/>
      </c>
      <c r="T78" s="222" t="str">
        <f t="shared" ca="1" si="33"/>
        <v/>
      </c>
      <c r="U78" s="17" t="str">
        <f t="shared" ca="1" si="34"/>
        <v/>
      </c>
    </row>
    <row r="79" spans="2:21" x14ac:dyDescent="0.2">
      <c r="B79" s="77" t="str">
        <f ca="1">IF(ROW()-1&gt;処理用Ｄ!$B$1-1,"",ROW()-1)</f>
        <v/>
      </c>
      <c r="C79" s="77" t="str">
        <f t="shared" ca="1" si="18"/>
        <v/>
      </c>
      <c r="D79" s="78" t="str">
        <f ca="1">IF(C79="","",VLOOKUP(C79,設定!$AT$15:$AV$22,3,FALSE))</f>
        <v/>
      </c>
      <c r="E79" s="78" t="str">
        <f t="shared" ca="1" si="35"/>
        <v/>
      </c>
      <c r="F79" s="77" t="str">
        <f t="shared" ca="1" si="19"/>
        <v/>
      </c>
      <c r="G79" s="77" t="str">
        <f t="shared" ca="1" si="20"/>
        <v/>
      </c>
      <c r="H79" s="78" t="str">
        <f t="shared" ca="1" si="21"/>
        <v/>
      </c>
      <c r="I79" s="78" t="str">
        <f t="shared" ca="1" si="22"/>
        <v/>
      </c>
      <c r="J79" s="78" t="str">
        <f t="shared" ca="1" si="23"/>
        <v/>
      </c>
      <c r="K79" s="78" t="str">
        <f t="shared" ca="1" si="24"/>
        <v/>
      </c>
      <c r="L79" s="77" t="str">
        <f t="shared" ca="1" si="25"/>
        <v/>
      </c>
      <c r="M79" s="77" t="str">
        <f t="shared" ca="1" si="26"/>
        <v/>
      </c>
      <c r="N79" s="222" t="str">
        <f t="shared" ca="1" si="27"/>
        <v/>
      </c>
      <c r="O79" s="78" t="str">
        <f t="shared" ca="1" si="28"/>
        <v/>
      </c>
      <c r="P79" s="78" t="str">
        <f t="shared" ca="1" si="29"/>
        <v/>
      </c>
      <c r="Q79" s="78" t="str">
        <f t="shared" ca="1" si="30"/>
        <v/>
      </c>
      <c r="R79" s="77" t="str">
        <f t="shared" ca="1" si="31"/>
        <v/>
      </c>
      <c r="S79" s="77" t="str">
        <f t="shared" ca="1" si="32"/>
        <v/>
      </c>
      <c r="T79" s="222" t="str">
        <f t="shared" ca="1" si="33"/>
        <v/>
      </c>
      <c r="U79" s="17" t="str">
        <f t="shared" ca="1" si="34"/>
        <v/>
      </c>
    </row>
    <row r="80" spans="2:21" x14ac:dyDescent="0.2">
      <c r="B80" s="77" t="str">
        <f ca="1">IF(ROW()-1&gt;処理用Ｄ!$B$1-1,"",ROW()-1)</f>
        <v/>
      </c>
      <c r="C80" s="77" t="str">
        <f t="shared" ca="1" si="18"/>
        <v/>
      </c>
      <c r="D80" s="78" t="str">
        <f ca="1">IF(C80="","",VLOOKUP(C80,設定!$AT$15:$AV$22,3,FALSE))</f>
        <v/>
      </c>
      <c r="E80" s="78" t="str">
        <f t="shared" ca="1" si="35"/>
        <v/>
      </c>
      <c r="F80" s="77" t="str">
        <f t="shared" ca="1" si="19"/>
        <v/>
      </c>
      <c r="G80" s="77" t="str">
        <f t="shared" ca="1" si="20"/>
        <v/>
      </c>
      <c r="H80" s="78" t="str">
        <f t="shared" ca="1" si="21"/>
        <v/>
      </c>
      <c r="I80" s="78" t="str">
        <f t="shared" ca="1" si="22"/>
        <v/>
      </c>
      <c r="J80" s="78" t="str">
        <f t="shared" ca="1" si="23"/>
        <v/>
      </c>
      <c r="K80" s="78" t="str">
        <f t="shared" ca="1" si="24"/>
        <v/>
      </c>
      <c r="L80" s="77" t="str">
        <f t="shared" ca="1" si="25"/>
        <v/>
      </c>
      <c r="M80" s="77" t="str">
        <f t="shared" ca="1" si="26"/>
        <v/>
      </c>
      <c r="N80" s="222" t="str">
        <f t="shared" ca="1" si="27"/>
        <v/>
      </c>
      <c r="O80" s="78" t="str">
        <f t="shared" ca="1" si="28"/>
        <v/>
      </c>
      <c r="P80" s="78" t="str">
        <f t="shared" ca="1" si="29"/>
        <v/>
      </c>
      <c r="Q80" s="78" t="str">
        <f t="shared" ca="1" si="30"/>
        <v/>
      </c>
      <c r="R80" s="77" t="str">
        <f t="shared" ca="1" si="31"/>
        <v/>
      </c>
      <c r="S80" s="77" t="str">
        <f t="shared" ca="1" si="32"/>
        <v/>
      </c>
      <c r="T80" s="222" t="str">
        <f t="shared" ca="1" si="33"/>
        <v/>
      </c>
      <c r="U80" s="17" t="str">
        <f t="shared" ca="1" si="34"/>
        <v/>
      </c>
    </row>
    <row r="81" spans="2:21" x14ac:dyDescent="0.2">
      <c r="B81" s="77" t="str">
        <f ca="1">IF(ROW()-1&gt;処理用Ｄ!$B$1-1,"",ROW()-1)</f>
        <v/>
      </c>
      <c r="C81" s="77" t="str">
        <f t="shared" ca="1" si="18"/>
        <v/>
      </c>
      <c r="D81" s="78" t="str">
        <f ca="1">IF(C81="","",VLOOKUP(C81,設定!$AT$15:$AV$22,3,FALSE))</f>
        <v/>
      </c>
      <c r="E81" s="78" t="str">
        <f t="shared" ca="1" si="35"/>
        <v/>
      </c>
      <c r="F81" s="77" t="str">
        <f t="shared" ca="1" si="19"/>
        <v/>
      </c>
      <c r="G81" s="77" t="str">
        <f t="shared" ca="1" si="20"/>
        <v/>
      </c>
      <c r="H81" s="78" t="str">
        <f t="shared" ca="1" si="21"/>
        <v/>
      </c>
      <c r="I81" s="78" t="str">
        <f t="shared" ca="1" si="22"/>
        <v/>
      </c>
      <c r="J81" s="78" t="str">
        <f t="shared" ca="1" si="23"/>
        <v/>
      </c>
      <c r="K81" s="78" t="str">
        <f t="shared" ca="1" si="24"/>
        <v/>
      </c>
      <c r="L81" s="77" t="str">
        <f t="shared" ca="1" si="25"/>
        <v/>
      </c>
      <c r="M81" s="77" t="str">
        <f t="shared" ca="1" si="26"/>
        <v/>
      </c>
      <c r="N81" s="222" t="str">
        <f t="shared" ca="1" si="27"/>
        <v/>
      </c>
      <c r="O81" s="78" t="str">
        <f t="shared" ca="1" si="28"/>
        <v/>
      </c>
      <c r="P81" s="78" t="str">
        <f t="shared" ca="1" si="29"/>
        <v/>
      </c>
      <c r="Q81" s="78" t="str">
        <f t="shared" ca="1" si="30"/>
        <v/>
      </c>
      <c r="R81" s="77" t="str">
        <f t="shared" ca="1" si="31"/>
        <v/>
      </c>
      <c r="S81" s="77" t="str">
        <f t="shared" ca="1" si="32"/>
        <v/>
      </c>
      <c r="T81" s="222" t="str">
        <f t="shared" ca="1" si="33"/>
        <v/>
      </c>
      <c r="U81" s="17" t="str">
        <f t="shared" ca="1" si="34"/>
        <v/>
      </c>
    </row>
    <row r="82" spans="2:21" x14ac:dyDescent="0.2">
      <c r="B82" s="77" t="str">
        <f ca="1">IF(ROW()-1&gt;処理用Ｄ!$B$1-1,"",ROW()-1)</f>
        <v/>
      </c>
      <c r="C82" s="77" t="str">
        <f t="shared" ref="C82:C145" ca="1" si="36">IF($B82="","",DBCS(VLOOKUP($B82,ダブルスＤＡＴＡ,COLUMN()-1,FALSE)))</f>
        <v/>
      </c>
      <c r="D82" s="78" t="str">
        <f ca="1">IF(C82="","",VLOOKUP(C82,設定!$AT$15:$AV$22,3,FALSE))</f>
        <v/>
      </c>
      <c r="E82" s="78" t="str">
        <f t="shared" ca="1" si="35"/>
        <v/>
      </c>
      <c r="F82" s="77" t="str">
        <f t="shared" ca="1" si="19"/>
        <v/>
      </c>
      <c r="G82" s="77" t="str">
        <f t="shared" ca="1" si="20"/>
        <v/>
      </c>
      <c r="H82" s="78" t="str">
        <f t="shared" ca="1" si="21"/>
        <v/>
      </c>
      <c r="I82" s="78" t="str">
        <f t="shared" ca="1" si="22"/>
        <v/>
      </c>
      <c r="J82" s="78" t="str">
        <f t="shared" ca="1" si="23"/>
        <v/>
      </c>
      <c r="K82" s="78" t="str">
        <f t="shared" ca="1" si="24"/>
        <v/>
      </c>
      <c r="L82" s="77" t="str">
        <f t="shared" ca="1" si="25"/>
        <v/>
      </c>
      <c r="M82" s="77" t="str">
        <f t="shared" ca="1" si="26"/>
        <v/>
      </c>
      <c r="N82" s="222" t="str">
        <f t="shared" ca="1" si="27"/>
        <v/>
      </c>
      <c r="O82" s="78" t="str">
        <f t="shared" ca="1" si="28"/>
        <v/>
      </c>
      <c r="P82" s="78" t="str">
        <f t="shared" ca="1" si="29"/>
        <v/>
      </c>
      <c r="Q82" s="78" t="str">
        <f t="shared" ca="1" si="30"/>
        <v/>
      </c>
      <c r="R82" s="77" t="str">
        <f t="shared" ca="1" si="31"/>
        <v/>
      </c>
      <c r="S82" s="77" t="str">
        <f t="shared" ca="1" si="32"/>
        <v/>
      </c>
      <c r="T82" s="222" t="str">
        <f t="shared" ca="1" si="33"/>
        <v/>
      </c>
      <c r="U82" s="17" t="str">
        <f t="shared" ca="1" si="34"/>
        <v/>
      </c>
    </row>
    <row r="83" spans="2:21" x14ac:dyDescent="0.2">
      <c r="B83" s="77" t="str">
        <f ca="1">IF(ROW()-1&gt;処理用Ｄ!$B$1-1,"",ROW()-1)</f>
        <v/>
      </c>
      <c r="C83" s="77" t="str">
        <f t="shared" ca="1" si="36"/>
        <v/>
      </c>
      <c r="D83" s="78" t="str">
        <f ca="1">IF(C83="","",VLOOKUP(C83,設定!$AT$15:$AV$22,3,FALSE))</f>
        <v/>
      </c>
      <c r="E83" s="78" t="str">
        <f t="shared" ca="1" si="35"/>
        <v/>
      </c>
      <c r="F83" s="77" t="str">
        <f t="shared" ca="1" si="19"/>
        <v/>
      </c>
      <c r="G83" s="77" t="str">
        <f t="shared" ca="1" si="20"/>
        <v/>
      </c>
      <c r="H83" s="78" t="str">
        <f t="shared" ca="1" si="21"/>
        <v/>
      </c>
      <c r="I83" s="78" t="str">
        <f t="shared" ca="1" si="22"/>
        <v/>
      </c>
      <c r="J83" s="78" t="str">
        <f t="shared" ca="1" si="23"/>
        <v/>
      </c>
      <c r="K83" s="78" t="str">
        <f t="shared" ca="1" si="24"/>
        <v/>
      </c>
      <c r="L83" s="77" t="str">
        <f t="shared" ca="1" si="25"/>
        <v/>
      </c>
      <c r="M83" s="77" t="str">
        <f t="shared" ca="1" si="26"/>
        <v/>
      </c>
      <c r="N83" s="222" t="str">
        <f t="shared" ca="1" si="27"/>
        <v/>
      </c>
      <c r="O83" s="78" t="str">
        <f t="shared" ca="1" si="28"/>
        <v/>
      </c>
      <c r="P83" s="78" t="str">
        <f t="shared" ca="1" si="29"/>
        <v/>
      </c>
      <c r="Q83" s="78" t="str">
        <f t="shared" ca="1" si="30"/>
        <v/>
      </c>
      <c r="R83" s="77" t="str">
        <f t="shared" ca="1" si="31"/>
        <v/>
      </c>
      <c r="S83" s="77" t="str">
        <f t="shared" ca="1" si="32"/>
        <v/>
      </c>
      <c r="T83" s="222" t="str">
        <f t="shared" ca="1" si="33"/>
        <v/>
      </c>
      <c r="U83" s="17" t="str">
        <f t="shared" ca="1" si="34"/>
        <v/>
      </c>
    </row>
    <row r="84" spans="2:21" x14ac:dyDescent="0.2">
      <c r="B84" s="77" t="str">
        <f ca="1">IF(ROW()-1&gt;処理用Ｄ!$B$1-1,"",ROW()-1)</f>
        <v/>
      </c>
      <c r="C84" s="77" t="str">
        <f t="shared" ca="1" si="36"/>
        <v/>
      </c>
      <c r="D84" s="78" t="str">
        <f ca="1">IF(C84="","",VLOOKUP(C84,設定!$AT$15:$AV$22,3,FALSE))</f>
        <v/>
      </c>
      <c r="E84" s="78" t="str">
        <f t="shared" ca="1" si="35"/>
        <v/>
      </c>
      <c r="F84" s="77" t="str">
        <f t="shared" ca="1" si="19"/>
        <v/>
      </c>
      <c r="G84" s="77" t="str">
        <f t="shared" ca="1" si="20"/>
        <v/>
      </c>
      <c r="H84" s="78" t="str">
        <f t="shared" ca="1" si="21"/>
        <v/>
      </c>
      <c r="I84" s="78" t="str">
        <f t="shared" ca="1" si="22"/>
        <v/>
      </c>
      <c r="J84" s="78" t="str">
        <f t="shared" ca="1" si="23"/>
        <v/>
      </c>
      <c r="K84" s="78" t="str">
        <f t="shared" ca="1" si="24"/>
        <v/>
      </c>
      <c r="L84" s="77" t="str">
        <f t="shared" ca="1" si="25"/>
        <v/>
      </c>
      <c r="M84" s="77" t="str">
        <f t="shared" ca="1" si="26"/>
        <v/>
      </c>
      <c r="N84" s="222" t="str">
        <f t="shared" ca="1" si="27"/>
        <v/>
      </c>
      <c r="O84" s="78" t="str">
        <f t="shared" ca="1" si="28"/>
        <v/>
      </c>
      <c r="P84" s="78" t="str">
        <f t="shared" ca="1" si="29"/>
        <v/>
      </c>
      <c r="Q84" s="78" t="str">
        <f t="shared" ca="1" si="30"/>
        <v/>
      </c>
      <c r="R84" s="77" t="str">
        <f t="shared" ca="1" si="31"/>
        <v/>
      </c>
      <c r="S84" s="77" t="str">
        <f t="shared" ca="1" si="32"/>
        <v/>
      </c>
      <c r="T84" s="222" t="str">
        <f t="shared" ca="1" si="33"/>
        <v/>
      </c>
      <c r="U84" s="17" t="str">
        <f t="shared" ca="1" si="34"/>
        <v/>
      </c>
    </row>
    <row r="85" spans="2:21" x14ac:dyDescent="0.2">
      <c r="B85" s="77" t="str">
        <f ca="1">IF(ROW()-1&gt;処理用Ｄ!$B$1-1,"",ROW()-1)</f>
        <v/>
      </c>
      <c r="C85" s="77" t="str">
        <f t="shared" ca="1" si="36"/>
        <v/>
      </c>
      <c r="D85" s="78" t="str">
        <f ca="1">IF(C85="","",VLOOKUP(C85,設定!$AT$15:$AV$22,3,FALSE))</f>
        <v/>
      </c>
      <c r="E85" s="78" t="str">
        <f t="shared" ca="1" si="35"/>
        <v/>
      </c>
      <c r="F85" s="77" t="str">
        <f t="shared" ca="1" si="19"/>
        <v/>
      </c>
      <c r="G85" s="77" t="str">
        <f t="shared" ca="1" si="20"/>
        <v/>
      </c>
      <c r="H85" s="78" t="str">
        <f t="shared" ca="1" si="21"/>
        <v/>
      </c>
      <c r="I85" s="78" t="str">
        <f t="shared" ca="1" si="22"/>
        <v/>
      </c>
      <c r="J85" s="78" t="str">
        <f t="shared" ca="1" si="23"/>
        <v/>
      </c>
      <c r="K85" s="78" t="str">
        <f t="shared" ca="1" si="24"/>
        <v/>
      </c>
      <c r="L85" s="77" t="str">
        <f t="shared" ca="1" si="25"/>
        <v/>
      </c>
      <c r="M85" s="77" t="str">
        <f t="shared" ca="1" si="26"/>
        <v/>
      </c>
      <c r="N85" s="222" t="str">
        <f t="shared" ca="1" si="27"/>
        <v/>
      </c>
      <c r="O85" s="78" t="str">
        <f t="shared" ca="1" si="28"/>
        <v/>
      </c>
      <c r="P85" s="78" t="str">
        <f t="shared" ca="1" si="29"/>
        <v/>
      </c>
      <c r="Q85" s="78" t="str">
        <f t="shared" ca="1" si="30"/>
        <v/>
      </c>
      <c r="R85" s="77" t="str">
        <f t="shared" ca="1" si="31"/>
        <v/>
      </c>
      <c r="S85" s="77" t="str">
        <f t="shared" ca="1" si="32"/>
        <v/>
      </c>
      <c r="T85" s="222" t="str">
        <f t="shared" ca="1" si="33"/>
        <v/>
      </c>
      <c r="U85" s="17" t="str">
        <f t="shared" ca="1" si="34"/>
        <v/>
      </c>
    </row>
    <row r="86" spans="2:21" x14ac:dyDescent="0.2">
      <c r="B86" s="77" t="str">
        <f ca="1">IF(ROW()-1&gt;処理用Ｄ!$B$1-1,"",ROW()-1)</f>
        <v/>
      </c>
      <c r="C86" s="77" t="str">
        <f t="shared" ca="1" si="36"/>
        <v/>
      </c>
      <c r="D86" s="78" t="str">
        <f ca="1">IF(C86="","",VLOOKUP(C86,設定!$AT$15:$AV$22,3,FALSE))</f>
        <v/>
      </c>
      <c r="E86" s="78" t="str">
        <f t="shared" ca="1" si="35"/>
        <v/>
      </c>
      <c r="F86" s="77" t="str">
        <f t="shared" ca="1" si="19"/>
        <v/>
      </c>
      <c r="G86" s="77" t="str">
        <f t="shared" ca="1" si="20"/>
        <v/>
      </c>
      <c r="H86" s="78" t="str">
        <f t="shared" ca="1" si="21"/>
        <v/>
      </c>
      <c r="I86" s="78" t="str">
        <f t="shared" ca="1" si="22"/>
        <v/>
      </c>
      <c r="J86" s="78" t="str">
        <f t="shared" ca="1" si="23"/>
        <v/>
      </c>
      <c r="K86" s="78" t="str">
        <f t="shared" ca="1" si="24"/>
        <v/>
      </c>
      <c r="L86" s="77" t="str">
        <f t="shared" ca="1" si="25"/>
        <v/>
      </c>
      <c r="M86" s="77" t="str">
        <f t="shared" ca="1" si="26"/>
        <v/>
      </c>
      <c r="N86" s="222" t="str">
        <f t="shared" ca="1" si="27"/>
        <v/>
      </c>
      <c r="O86" s="78" t="str">
        <f t="shared" ca="1" si="28"/>
        <v/>
      </c>
      <c r="P86" s="78" t="str">
        <f t="shared" ca="1" si="29"/>
        <v/>
      </c>
      <c r="Q86" s="78" t="str">
        <f t="shared" ca="1" si="30"/>
        <v/>
      </c>
      <c r="R86" s="77" t="str">
        <f t="shared" ca="1" si="31"/>
        <v/>
      </c>
      <c r="S86" s="77" t="str">
        <f t="shared" ca="1" si="32"/>
        <v/>
      </c>
      <c r="T86" s="222" t="str">
        <f t="shared" ca="1" si="33"/>
        <v/>
      </c>
      <c r="U86" s="17" t="str">
        <f t="shared" ca="1" si="34"/>
        <v/>
      </c>
    </row>
    <row r="87" spans="2:21" x14ac:dyDescent="0.2">
      <c r="B87" s="77" t="str">
        <f ca="1">IF(ROW()-1&gt;処理用Ｄ!$B$1-1,"",ROW()-1)</f>
        <v/>
      </c>
      <c r="C87" s="77" t="str">
        <f t="shared" ca="1" si="36"/>
        <v/>
      </c>
      <c r="D87" s="78" t="str">
        <f ca="1">IF(C87="","",VLOOKUP(C87,設定!$AT$15:$AV$22,3,FALSE))</f>
        <v/>
      </c>
      <c r="E87" s="78" t="str">
        <f t="shared" ca="1" si="35"/>
        <v/>
      </c>
      <c r="F87" s="77" t="str">
        <f t="shared" ca="1" si="19"/>
        <v/>
      </c>
      <c r="G87" s="77" t="str">
        <f t="shared" ca="1" si="20"/>
        <v/>
      </c>
      <c r="H87" s="78" t="str">
        <f t="shared" ca="1" si="21"/>
        <v/>
      </c>
      <c r="I87" s="78" t="str">
        <f t="shared" ca="1" si="22"/>
        <v/>
      </c>
      <c r="J87" s="78" t="str">
        <f t="shared" ca="1" si="23"/>
        <v/>
      </c>
      <c r="K87" s="78" t="str">
        <f t="shared" ca="1" si="24"/>
        <v/>
      </c>
      <c r="L87" s="77" t="str">
        <f t="shared" ca="1" si="25"/>
        <v/>
      </c>
      <c r="M87" s="77" t="str">
        <f t="shared" ca="1" si="26"/>
        <v/>
      </c>
      <c r="N87" s="222" t="str">
        <f t="shared" ca="1" si="27"/>
        <v/>
      </c>
      <c r="O87" s="78" t="str">
        <f t="shared" ca="1" si="28"/>
        <v/>
      </c>
      <c r="P87" s="78" t="str">
        <f t="shared" ca="1" si="29"/>
        <v/>
      </c>
      <c r="Q87" s="78" t="str">
        <f t="shared" ca="1" si="30"/>
        <v/>
      </c>
      <c r="R87" s="77" t="str">
        <f t="shared" ca="1" si="31"/>
        <v/>
      </c>
      <c r="S87" s="77" t="str">
        <f t="shared" ca="1" si="32"/>
        <v/>
      </c>
      <c r="T87" s="222" t="str">
        <f t="shared" ca="1" si="33"/>
        <v/>
      </c>
      <c r="U87" s="17" t="str">
        <f t="shared" ca="1" si="34"/>
        <v/>
      </c>
    </row>
    <row r="88" spans="2:21" x14ac:dyDescent="0.2">
      <c r="B88" s="77" t="str">
        <f ca="1">IF(ROW()-1&gt;処理用Ｄ!$B$1-1,"",ROW()-1)</f>
        <v/>
      </c>
      <c r="C88" s="77" t="str">
        <f t="shared" ca="1" si="36"/>
        <v/>
      </c>
      <c r="D88" s="78" t="str">
        <f ca="1">IF(C88="","",VLOOKUP(C88,設定!$AT$15:$AV$22,3,FALSE))</f>
        <v/>
      </c>
      <c r="E88" s="78" t="str">
        <f t="shared" ca="1" si="35"/>
        <v/>
      </c>
      <c r="F88" s="77" t="str">
        <f t="shared" ca="1" si="19"/>
        <v/>
      </c>
      <c r="G88" s="77" t="str">
        <f t="shared" ca="1" si="20"/>
        <v/>
      </c>
      <c r="H88" s="78" t="str">
        <f t="shared" ca="1" si="21"/>
        <v/>
      </c>
      <c r="I88" s="78" t="str">
        <f t="shared" ca="1" si="22"/>
        <v/>
      </c>
      <c r="J88" s="78" t="str">
        <f t="shared" ca="1" si="23"/>
        <v/>
      </c>
      <c r="K88" s="78" t="str">
        <f t="shared" ca="1" si="24"/>
        <v/>
      </c>
      <c r="L88" s="77" t="str">
        <f t="shared" ca="1" si="25"/>
        <v/>
      </c>
      <c r="M88" s="77" t="str">
        <f t="shared" ca="1" si="26"/>
        <v/>
      </c>
      <c r="N88" s="222" t="str">
        <f t="shared" ca="1" si="27"/>
        <v/>
      </c>
      <c r="O88" s="78" t="str">
        <f t="shared" ca="1" si="28"/>
        <v/>
      </c>
      <c r="P88" s="78" t="str">
        <f t="shared" ca="1" si="29"/>
        <v/>
      </c>
      <c r="Q88" s="78" t="str">
        <f t="shared" ca="1" si="30"/>
        <v/>
      </c>
      <c r="R88" s="77" t="str">
        <f t="shared" ca="1" si="31"/>
        <v/>
      </c>
      <c r="S88" s="77" t="str">
        <f t="shared" ca="1" si="32"/>
        <v/>
      </c>
      <c r="T88" s="222" t="str">
        <f t="shared" ca="1" si="33"/>
        <v/>
      </c>
      <c r="U88" s="17" t="str">
        <f t="shared" ca="1" si="34"/>
        <v/>
      </c>
    </row>
    <row r="89" spans="2:21" x14ac:dyDescent="0.2">
      <c r="B89" s="77" t="str">
        <f ca="1">IF(ROW()-1&gt;処理用Ｄ!$B$1-1,"",ROW()-1)</f>
        <v/>
      </c>
      <c r="C89" s="77" t="str">
        <f t="shared" ca="1" si="36"/>
        <v/>
      </c>
      <c r="D89" s="78" t="str">
        <f ca="1">IF(C89="","",VLOOKUP(C89,設定!$AT$15:$AV$22,3,FALSE))</f>
        <v/>
      </c>
      <c r="E89" s="78" t="str">
        <f t="shared" ca="1" si="35"/>
        <v/>
      </c>
      <c r="F89" s="77" t="str">
        <f t="shared" ca="1" si="19"/>
        <v/>
      </c>
      <c r="G89" s="77" t="str">
        <f t="shared" ca="1" si="20"/>
        <v/>
      </c>
      <c r="H89" s="78" t="str">
        <f t="shared" ca="1" si="21"/>
        <v/>
      </c>
      <c r="I89" s="78" t="str">
        <f t="shared" ca="1" si="22"/>
        <v/>
      </c>
      <c r="J89" s="78" t="str">
        <f t="shared" ca="1" si="23"/>
        <v/>
      </c>
      <c r="K89" s="78" t="str">
        <f t="shared" ca="1" si="24"/>
        <v/>
      </c>
      <c r="L89" s="77" t="str">
        <f t="shared" ca="1" si="25"/>
        <v/>
      </c>
      <c r="M89" s="77" t="str">
        <f t="shared" ca="1" si="26"/>
        <v/>
      </c>
      <c r="N89" s="222" t="str">
        <f t="shared" ca="1" si="27"/>
        <v/>
      </c>
      <c r="O89" s="78" t="str">
        <f t="shared" ca="1" si="28"/>
        <v/>
      </c>
      <c r="P89" s="78" t="str">
        <f t="shared" ca="1" si="29"/>
        <v/>
      </c>
      <c r="Q89" s="78" t="str">
        <f t="shared" ca="1" si="30"/>
        <v/>
      </c>
      <c r="R89" s="77" t="str">
        <f t="shared" ca="1" si="31"/>
        <v/>
      </c>
      <c r="S89" s="77" t="str">
        <f t="shared" ca="1" si="32"/>
        <v/>
      </c>
      <c r="T89" s="222" t="str">
        <f t="shared" ca="1" si="33"/>
        <v/>
      </c>
      <c r="U89" s="17" t="str">
        <f t="shared" ca="1" si="34"/>
        <v/>
      </c>
    </row>
    <row r="90" spans="2:21" x14ac:dyDescent="0.2">
      <c r="B90" s="77" t="str">
        <f ca="1">IF(ROW()-1&gt;処理用Ｄ!$B$1-1,"",ROW()-1)</f>
        <v/>
      </c>
      <c r="C90" s="77" t="str">
        <f t="shared" ca="1" si="36"/>
        <v/>
      </c>
      <c r="D90" s="78" t="str">
        <f ca="1">IF(C90="","",VLOOKUP(C90,設定!$AT$15:$AV$22,3,FALSE))</f>
        <v/>
      </c>
      <c r="E90" s="78" t="str">
        <f t="shared" ca="1" si="35"/>
        <v/>
      </c>
      <c r="F90" s="77" t="str">
        <f t="shared" ca="1" si="19"/>
        <v/>
      </c>
      <c r="G90" s="77" t="str">
        <f t="shared" ca="1" si="20"/>
        <v/>
      </c>
      <c r="H90" s="78" t="str">
        <f t="shared" ca="1" si="21"/>
        <v/>
      </c>
      <c r="I90" s="78" t="str">
        <f t="shared" ca="1" si="22"/>
        <v/>
      </c>
      <c r="J90" s="78" t="str">
        <f t="shared" ca="1" si="23"/>
        <v/>
      </c>
      <c r="K90" s="78" t="str">
        <f t="shared" ca="1" si="24"/>
        <v/>
      </c>
      <c r="L90" s="77" t="str">
        <f t="shared" ca="1" si="25"/>
        <v/>
      </c>
      <c r="M90" s="77" t="str">
        <f t="shared" ca="1" si="26"/>
        <v/>
      </c>
      <c r="N90" s="222" t="str">
        <f t="shared" ca="1" si="27"/>
        <v/>
      </c>
      <c r="O90" s="78" t="str">
        <f t="shared" ca="1" si="28"/>
        <v/>
      </c>
      <c r="P90" s="78" t="str">
        <f t="shared" ca="1" si="29"/>
        <v/>
      </c>
      <c r="Q90" s="78" t="str">
        <f t="shared" ca="1" si="30"/>
        <v/>
      </c>
      <c r="R90" s="77" t="str">
        <f t="shared" ca="1" si="31"/>
        <v/>
      </c>
      <c r="S90" s="77" t="str">
        <f t="shared" ca="1" si="32"/>
        <v/>
      </c>
      <c r="T90" s="222" t="str">
        <f t="shared" ca="1" si="33"/>
        <v/>
      </c>
      <c r="U90" s="17" t="str">
        <f t="shared" ca="1" si="34"/>
        <v/>
      </c>
    </row>
    <row r="91" spans="2:21" x14ac:dyDescent="0.2">
      <c r="B91" s="77" t="str">
        <f ca="1">IF(ROW()-1&gt;処理用Ｄ!$B$1-1,"",ROW()-1)</f>
        <v/>
      </c>
      <c r="C91" s="77" t="str">
        <f t="shared" ca="1" si="36"/>
        <v/>
      </c>
      <c r="D91" s="78" t="str">
        <f ca="1">IF(C91="","",VLOOKUP(C91,設定!$AT$15:$AV$22,3,FALSE))</f>
        <v/>
      </c>
      <c r="E91" s="78" t="str">
        <f t="shared" ca="1" si="35"/>
        <v/>
      </c>
      <c r="F91" s="77" t="str">
        <f t="shared" ca="1" si="19"/>
        <v/>
      </c>
      <c r="G91" s="77" t="str">
        <f t="shared" ca="1" si="20"/>
        <v/>
      </c>
      <c r="H91" s="78" t="str">
        <f t="shared" ca="1" si="21"/>
        <v/>
      </c>
      <c r="I91" s="78" t="str">
        <f t="shared" ca="1" si="22"/>
        <v/>
      </c>
      <c r="J91" s="78" t="str">
        <f t="shared" ca="1" si="23"/>
        <v/>
      </c>
      <c r="K91" s="78" t="str">
        <f t="shared" ca="1" si="24"/>
        <v/>
      </c>
      <c r="L91" s="77" t="str">
        <f t="shared" ca="1" si="25"/>
        <v/>
      </c>
      <c r="M91" s="77" t="str">
        <f t="shared" ca="1" si="26"/>
        <v/>
      </c>
      <c r="N91" s="222" t="str">
        <f t="shared" ca="1" si="27"/>
        <v/>
      </c>
      <c r="O91" s="78" t="str">
        <f t="shared" ca="1" si="28"/>
        <v/>
      </c>
      <c r="P91" s="78" t="str">
        <f t="shared" ca="1" si="29"/>
        <v/>
      </c>
      <c r="Q91" s="78" t="str">
        <f t="shared" ca="1" si="30"/>
        <v/>
      </c>
      <c r="R91" s="77" t="str">
        <f t="shared" ca="1" si="31"/>
        <v/>
      </c>
      <c r="S91" s="77" t="str">
        <f t="shared" ca="1" si="32"/>
        <v/>
      </c>
      <c r="T91" s="222" t="str">
        <f t="shared" ca="1" si="33"/>
        <v/>
      </c>
      <c r="U91" s="17" t="str">
        <f t="shared" ca="1" si="34"/>
        <v/>
      </c>
    </row>
    <row r="92" spans="2:21" x14ac:dyDescent="0.2">
      <c r="B92" s="77" t="str">
        <f ca="1">IF(ROW()-1&gt;処理用Ｄ!$B$1-1,"",ROW()-1)</f>
        <v/>
      </c>
      <c r="C92" s="77" t="str">
        <f t="shared" ca="1" si="36"/>
        <v/>
      </c>
      <c r="D92" s="78" t="str">
        <f ca="1">IF(C92="","",VLOOKUP(C92,設定!$AT$15:$AV$22,3,FALSE))</f>
        <v/>
      </c>
      <c r="E92" s="78" t="str">
        <f t="shared" ca="1" si="35"/>
        <v/>
      </c>
      <c r="F92" s="77" t="str">
        <f t="shared" ca="1" si="19"/>
        <v/>
      </c>
      <c r="G92" s="77" t="str">
        <f t="shared" ca="1" si="20"/>
        <v/>
      </c>
      <c r="H92" s="78" t="str">
        <f t="shared" ca="1" si="21"/>
        <v/>
      </c>
      <c r="I92" s="78" t="str">
        <f t="shared" ca="1" si="22"/>
        <v/>
      </c>
      <c r="J92" s="78" t="str">
        <f t="shared" ca="1" si="23"/>
        <v/>
      </c>
      <c r="K92" s="78" t="str">
        <f t="shared" ca="1" si="24"/>
        <v/>
      </c>
      <c r="L92" s="77" t="str">
        <f t="shared" ca="1" si="25"/>
        <v/>
      </c>
      <c r="M92" s="77" t="str">
        <f t="shared" ca="1" si="26"/>
        <v/>
      </c>
      <c r="N92" s="222" t="str">
        <f t="shared" ca="1" si="27"/>
        <v/>
      </c>
      <c r="O92" s="78" t="str">
        <f t="shared" ca="1" si="28"/>
        <v/>
      </c>
      <c r="P92" s="78" t="str">
        <f t="shared" ca="1" si="29"/>
        <v/>
      </c>
      <c r="Q92" s="78" t="str">
        <f t="shared" ca="1" si="30"/>
        <v/>
      </c>
      <c r="R92" s="77" t="str">
        <f t="shared" ca="1" si="31"/>
        <v/>
      </c>
      <c r="S92" s="77" t="str">
        <f t="shared" ca="1" si="32"/>
        <v/>
      </c>
      <c r="T92" s="222" t="str">
        <f t="shared" ca="1" si="33"/>
        <v/>
      </c>
      <c r="U92" s="17" t="str">
        <f t="shared" ca="1" si="34"/>
        <v/>
      </c>
    </row>
    <row r="93" spans="2:21" x14ac:dyDescent="0.2">
      <c r="B93" s="77" t="str">
        <f ca="1">IF(ROW()-1&gt;処理用Ｄ!$B$1-1,"",ROW()-1)</f>
        <v/>
      </c>
      <c r="C93" s="77" t="str">
        <f t="shared" ca="1" si="36"/>
        <v/>
      </c>
      <c r="D93" s="78" t="str">
        <f ca="1">IF(C93="","",VLOOKUP(C93,設定!$AT$15:$AV$22,3,FALSE))</f>
        <v/>
      </c>
      <c r="E93" s="78" t="str">
        <f t="shared" ca="1" si="35"/>
        <v/>
      </c>
      <c r="F93" s="77" t="str">
        <f t="shared" ca="1" si="19"/>
        <v/>
      </c>
      <c r="G93" s="77" t="str">
        <f t="shared" ca="1" si="20"/>
        <v/>
      </c>
      <c r="H93" s="78" t="str">
        <f t="shared" ca="1" si="21"/>
        <v/>
      </c>
      <c r="I93" s="78" t="str">
        <f t="shared" ca="1" si="22"/>
        <v/>
      </c>
      <c r="J93" s="78" t="str">
        <f t="shared" ca="1" si="23"/>
        <v/>
      </c>
      <c r="K93" s="78" t="str">
        <f t="shared" ca="1" si="24"/>
        <v/>
      </c>
      <c r="L93" s="77" t="str">
        <f t="shared" ca="1" si="25"/>
        <v/>
      </c>
      <c r="M93" s="77" t="str">
        <f t="shared" ca="1" si="26"/>
        <v/>
      </c>
      <c r="N93" s="222" t="str">
        <f t="shared" ca="1" si="27"/>
        <v/>
      </c>
      <c r="O93" s="78" t="str">
        <f t="shared" ca="1" si="28"/>
        <v/>
      </c>
      <c r="P93" s="78" t="str">
        <f t="shared" ca="1" si="29"/>
        <v/>
      </c>
      <c r="Q93" s="78" t="str">
        <f t="shared" ca="1" si="30"/>
        <v/>
      </c>
      <c r="R93" s="77" t="str">
        <f t="shared" ca="1" si="31"/>
        <v/>
      </c>
      <c r="S93" s="77" t="str">
        <f t="shared" ca="1" si="32"/>
        <v/>
      </c>
      <c r="T93" s="222" t="str">
        <f t="shared" ca="1" si="33"/>
        <v/>
      </c>
      <c r="U93" s="17" t="str">
        <f t="shared" ca="1" si="34"/>
        <v/>
      </c>
    </row>
    <row r="94" spans="2:21" x14ac:dyDescent="0.2">
      <c r="B94" s="77" t="str">
        <f ca="1">IF(ROW()-1&gt;処理用Ｄ!$B$1-1,"",ROW()-1)</f>
        <v/>
      </c>
      <c r="C94" s="77" t="str">
        <f t="shared" ca="1" si="36"/>
        <v/>
      </c>
      <c r="D94" s="78" t="str">
        <f ca="1">IF(C94="","",VLOOKUP(C94,設定!$AT$15:$AV$22,3,FALSE))</f>
        <v/>
      </c>
      <c r="E94" s="78" t="str">
        <f t="shared" ca="1" si="35"/>
        <v/>
      </c>
      <c r="F94" s="77" t="str">
        <f t="shared" ca="1" si="19"/>
        <v/>
      </c>
      <c r="G94" s="77" t="str">
        <f t="shared" ca="1" si="20"/>
        <v/>
      </c>
      <c r="H94" s="78" t="str">
        <f t="shared" ca="1" si="21"/>
        <v/>
      </c>
      <c r="I94" s="78" t="str">
        <f t="shared" ca="1" si="22"/>
        <v/>
      </c>
      <c r="J94" s="78" t="str">
        <f t="shared" ca="1" si="23"/>
        <v/>
      </c>
      <c r="K94" s="78" t="str">
        <f t="shared" ca="1" si="24"/>
        <v/>
      </c>
      <c r="L94" s="77" t="str">
        <f t="shared" ca="1" si="25"/>
        <v/>
      </c>
      <c r="M94" s="77" t="str">
        <f t="shared" ca="1" si="26"/>
        <v/>
      </c>
      <c r="N94" s="222" t="str">
        <f t="shared" ca="1" si="27"/>
        <v/>
      </c>
      <c r="O94" s="78" t="str">
        <f t="shared" ca="1" si="28"/>
        <v/>
      </c>
      <c r="P94" s="78" t="str">
        <f t="shared" ca="1" si="29"/>
        <v/>
      </c>
      <c r="Q94" s="78" t="str">
        <f t="shared" ca="1" si="30"/>
        <v/>
      </c>
      <c r="R94" s="77" t="str">
        <f t="shared" ca="1" si="31"/>
        <v/>
      </c>
      <c r="S94" s="77" t="str">
        <f t="shared" ca="1" si="32"/>
        <v/>
      </c>
      <c r="T94" s="222" t="str">
        <f t="shared" ca="1" si="33"/>
        <v/>
      </c>
      <c r="U94" s="17" t="str">
        <f t="shared" ca="1" si="34"/>
        <v/>
      </c>
    </row>
    <row r="95" spans="2:21" x14ac:dyDescent="0.2">
      <c r="B95" s="77" t="str">
        <f ca="1">IF(ROW()-1&gt;処理用Ｄ!$B$1-1,"",ROW()-1)</f>
        <v/>
      </c>
      <c r="C95" s="77" t="str">
        <f t="shared" ca="1" si="36"/>
        <v/>
      </c>
      <c r="D95" s="78" t="str">
        <f ca="1">IF(C95="","",VLOOKUP(C95,設定!$AT$15:$AV$22,3,FALSE))</f>
        <v/>
      </c>
      <c r="E95" s="78" t="str">
        <f t="shared" ca="1" si="35"/>
        <v/>
      </c>
      <c r="F95" s="77" t="str">
        <f t="shared" ca="1" si="19"/>
        <v/>
      </c>
      <c r="G95" s="77" t="str">
        <f t="shared" ca="1" si="20"/>
        <v/>
      </c>
      <c r="H95" s="78" t="str">
        <f t="shared" ca="1" si="21"/>
        <v/>
      </c>
      <c r="I95" s="78" t="str">
        <f t="shared" ca="1" si="22"/>
        <v/>
      </c>
      <c r="J95" s="78" t="str">
        <f t="shared" ca="1" si="23"/>
        <v/>
      </c>
      <c r="K95" s="78" t="str">
        <f t="shared" ca="1" si="24"/>
        <v/>
      </c>
      <c r="L95" s="77" t="str">
        <f t="shared" ca="1" si="25"/>
        <v/>
      </c>
      <c r="M95" s="77" t="str">
        <f t="shared" ca="1" si="26"/>
        <v/>
      </c>
      <c r="N95" s="222" t="str">
        <f t="shared" ca="1" si="27"/>
        <v/>
      </c>
      <c r="O95" s="78" t="str">
        <f t="shared" ca="1" si="28"/>
        <v/>
      </c>
      <c r="P95" s="78" t="str">
        <f t="shared" ca="1" si="29"/>
        <v/>
      </c>
      <c r="Q95" s="78" t="str">
        <f t="shared" ca="1" si="30"/>
        <v/>
      </c>
      <c r="R95" s="77" t="str">
        <f t="shared" ca="1" si="31"/>
        <v/>
      </c>
      <c r="S95" s="77" t="str">
        <f t="shared" ca="1" si="32"/>
        <v/>
      </c>
      <c r="T95" s="222" t="str">
        <f t="shared" ca="1" si="33"/>
        <v/>
      </c>
      <c r="U95" s="17" t="str">
        <f t="shared" ca="1" si="34"/>
        <v/>
      </c>
    </row>
    <row r="96" spans="2:21" x14ac:dyDescent="0.2">
      <c r="B96" s="77" t="str">
        <f ca="1">IF(ROW()-1&gt;処理用Ｄ!$B$1-1,"",ROW()-1)</f>
        <v/>
      </c>
      <c r="C96" s="77" t="str">
        <f t="shared" ca="1" si="36"/>
        <v/>
      </c>
      <c r="D96" s="78" t="str">
        <f ca="1">IF(C96="","",VLOOKUP(C96,設定!$AT$15:$AV$22,3,FALSE))</f>
        <v/>
      </c>
      <c r="E96" s="78" t="str">
        <f t="shared" ca="1" si="35"/>
        <v/>
      </c>
      <c r="F96" s="77" t="str">
        <f t="shared" ca="1" si="19"/>
        <v/>
      </c>
      <c r="G96" s="77" t="str">
        <f t="shared" ca="1" si="20"/>
        <v/>
      </c>
      <c r="H96" s="78" t="str">
        <f t="shared" ca="1" si="21"/>
        <v/>
      </c>
      <c r="I96" s="78" t="str">
        <f t="shared" ca="1" si="22"/>
        <v/>
      </c>
      <c r="J96" s="78" t="str">
        <f t="shared" ca="1" si="23"/>
        <v/>
      </c>
      <c r="K96" s="78" t="str">
        <f t="shared" ca="1" si="24"/>
        <v/>
      </c>
      <c r="L96" s="77" t="str">
        <f t="shared" ca="1" si="25"/>
        <v/>
      </c>
      <c r="M96" s="77" t="str">
        <f t="shared" ca="1" si="26"/>
        <v/>
      </c>
      <c r="N96" s="222" t="str">
        <f t="shared" ca="1" si="27"/>
        <v/>
      </c>
      <c r="O96" s="78" t="str">
        <f t="shared" ca="1" si="28"/>
        <v/>
      </c>
      <c r="P96" s="78" t="str">
        <f t="shared" ca="1" si="29"/>
        <v/>
      </c>
      <c r="Q96" s="78" t="str">
        <f t="shared" ca="1" si="30"/>
        <v/>
      </c>
      <c r="R96" s="77" t="str">
        <f t="shared" ca="1" si="31"/>
        <v/>
      </c>
      <c r="S96" s="77" t="str">
        <f t="shared" ca="1" si="32"/>
        <v/>
      </c>
      <c r="T96" s="222" t="str">
        <f t="shared" ca="1" si="33"/>
        <v/>
      </c>
      <c r="U96" s="17" t="str">
        <f t="shared" ca="1" si="34"/>
        <v/>
      </c>
    </row>
    <row r="97" spans="2:21" x14ac:dyDescent="0.2">
      <c r="B97" s="77" t="str">
        <f ca="1">IF(ROW()-1&gt;処理用Ｄ!$B$1-1,"",ROW()-1)</f>
        <v/>
      </c>
      <c r="C97" s="77" t="str">
        <f t="shared" ca="1" si="36"/>
        <v/>
      </c>
      <c r="D97" s="78" t="str">
        <f ca="1">IF(C97="","",VLOOKUP(C97,設定!$AT$15:$AV$22,3,FALSE))</f>
        <v/>
      </c>
      <c r="E97" s="78" t="str">
        <f t="shared" ca="1" si="35"/>
        <v/>
      </c>
      <c r="F97" s="77" t="str">
        <f t="shared" ca="1" si="19"/>
        <v/>
      </c>
      <c r="G97" s="77" t="str">
        <f t="shared" ca="1" si="20"/>
        <v/>
      </c>
      <c r="H97" s="78" t="str">
        <f t="shared" ca="1" si="21"/>
        <v/>
      </c>
      <c r="I97" s="78" t="str">
        <f t="shared" ca="1" si="22"/>
        <v/>
      </c>
      <c r="J97" s="78" t="str">
        <f t="shared" ca="1" si="23"/>
        <v/>
      </c>
      <c r="K97" s="78" t="str">
        <f t="shared" ca="1" si="24"/>
        <v/>
      </c>
      <c r="L97" s="77" t="str">
        <f t="shared" ca="1" si="25"/>
        <v/>
      </c>
      <c r="M97" s="77" t="str">
        <f t="shared" ca="1" si="26"/>
        <v/>
      </c>
      <c r="N97" s="222" t="str">
        <f t="shared" ca="1" si="27"/>
        <v/>
      </c>
      <c r="O97" s="78" t="str">
        <f t="shared" ca="1" si="28"/>
        <v/>
      </c>
      <c r="P97" s="78" t="str">
        <f t="shared" ca="1" si="29"/>
        <v/>
      </c>
      <c r="Q97" s="78" t="str">
        <f t="shared" ca="1" si="30"/>
        <v/>
      </c>
      <c r="R97" s="77" t="str">
        <f t="shared" ca="1" si="31"/>
        <v/>
      </c>
      <c r="S97" s="77" t="str">
        <f t="shared" ca="1" si="32"/>
        <v/>
      </c>
      <c r="T97" s="222" t="str">
        <f t="shared" ca="1" si="33"/>
        <v/>
      </c>
      <c r="U97" s="17" t="str">
        <f t="shared" ca="1" si="34"/>
        <v/>
      </c>
    </row>
    <row r="98" spans="2:21" x14ac:dyDescent="0.2">
      <c r="B98" s="77" t="str">
        <f ca="1">IF(ROW()-1&gt;処理用Ｄ!$B$1-1,"",ROW()-1)</f>
        <v/>
      </c>
      <c r="C98" s="77" t="str">
        <f t="shared" ca="1" si="36"/>
        <v/>
      </c>
      <c r="D98" s="78" t="str">
        <f ca="1">IF(C98="","",VLOOKUP(C98,設定!$AT$15:$AV$22,3,FALSE))</f>
        <v/>
      </c>
      <c r="E98" s="78" t="str">
        <f t="shared" ca="1" si="35"/>
        <v/>
      </c>
      <c r="F98" s="77" t="str">
        <f t="shared" ca="1" si="19"/>
        <v/>
      </c>
      <c r="G98" s="77" t="str">
        <f t="shared" ca="1" si="20"/>
        <v/>
      </c>
      <c r="H98" s="78" t="str">
        <f t="shared" ca="1" si="21"/>
        <v/>
      </c>
      <c r="I98" s="78" t="str">
        <f t="shared" ca="1" si="22"/>
        <v/>
      </c>
      <c r="J98" s="78" t="str">
        <f t="shared" ca="1" si="23"/>
        <v/>
      </c>
      <c r="K98" s="78" t="str">
        <f t="shared" ca="1" si="24"/>
        <v/>
      </c>
      <c r="L98" s="77" t="str">
        <f t="shared" ca="1" si="25"/>
        <v/>
      </c>
      <c r="M98" s="77" t="str">
        <f t="shared" ca="1" si="26"/>
        <v/>
      </c>
      <c r="N98" s="222" t="str">
        <f t="shared" ca="1" si="27"/>
        <v/>
      </c>
      <c r="O98" s="78" t="str">
        <f t="shared" ca="1" si="28"/>
        <v/>
      </c>
      <c r="P98" s="78" t="str">
        <f t="shared" ca="1" si="29"/>
        <v/>
      </c>
      <c r="Q98" s="78" t="str">
        <f t="shared" ca="1" si="30"/>
        <v/>
      </c>
      <c r="R98" s="77" t="str">
        <f t="shared" ca="1" si="31"/>
        <v/>
      </c>
      <c r="S98" s="77" t="str">
        <f t="shared" ca="1" si="32"/>
        <v/>
      </c>
      <c r="T98" s="222" t="str">
        <f t="shared" ca="1" si="33"/>
        <v/>
      </c>
      <c r="U98" s="17" t="str">
        <f t="shared" ca="1" si="34"/>
        <v/>
      </c>
    </row>
    <row r="99" spans="2:21" x14ac:dyDescent="0.2">
      <c r="B99" s="77" t="str">
        <f ca="1">IF(ROW()-1&gt;処理用Ｄ!$B$1-1,"",ROW()-1)</f>
        <v/>
      </c>
      <c r="C99" s="77" t="str">
        <f t="shared" ca="1" si="36"/>
        <v/>
      </c>
      <c r="D99" s="78" t="str">
        <f ca="1">IF(C99="","",VLOOKUP(C99,設定!$AT$15:$AV$22,3,FALSE))</f>
        <v/>
      </c>
      <c r="E99" s="78" t="str">
        <f t="shared" ca="1" si="35"/>
        <v/>
      </c>
      <c r="F99" s="77" t="str">
        <f t="shared" ca="1" si="19"/>
        <v/>
      </c>
      <c r="G99" s="77" t="str">
        <f t="shared" ca="1" si="20"/>
        <v/>
      </c>
      <c r="H99" s="78" t="str">
        <f t="shared" ca="1" si="21"/>
        <v/>
      </c>
      <c r="I99" s="78" t="str">
        <f t="shared" ca="1" si="22"/>
        <v/>
      </c>
      <c r="J99" s="78" t="str">
        <f t="shared" ca="1" si="23"/>
        <v/>
      </c>
      <c r="K99" s="78" t="str">
        <f t="shared" ca="1" si="24"/>
        <v/>
      </c>
      <c r="L99" s="77" t="str">
        <f t="shared" ca="1" si="25"/>
        <v/>
      </c>
      <c r="M99" s="77" t="str">
        <f t="shared" ca="1" si="26"/>
        <v/>
      </c>
      <c r="N99" s="222" t="str">
        <f t="shared" ca="1" si="27"/>
        <v/>
      </c>
      <c r="O99" s="78" t="str">
        <f t="shared" ca="1" si="28"/>
        <v/>
      </c>
      <c r="P99" s="78" t="str">
        <f t="shared" ca="1" si="29"/>
        <v/>
      </c>
      <c r="Q99" s="78" t="str">
        <f t="shared" ca="1" si="30"/>
        <v/>
      </c>
      <c r="R99" s="77" t="str">
        <f t="shared" ca="1" si="31"/>
        <v/>
      </c>
      <c r="S99" s="77" t="str">
        <f t="shared" ca="1" si="32"/>
        <v/>
      </c>
      <c r="T99" s="222" t="str">
        <f t="shared" ca="1" si="33"/>
        <v/>
      </c>
      <c r="U99" s="17" t="str">
        <f t="shared" ca="1" si="34"/>
        <v/>
      </c>
    </row>
    <row r="100" spans="2:21" x14ac:dyDescent="0.2">
      <c r="B100" s="77" t="str">
        <f ca="1">IF(ROW()-1&gt;処理用Ｄ!$B$1-1,"",ROW()-1)</f>
        <v/>
      </c>
      <c r="C100" s="77" t="str">
        <f t="shared" ca="1" si="36"/>
        <v/>
      </c>
      <c r="D100" s="78" t="str">
        <f ca="1">IF(C100="","",VLOOKUP(C100,設定!$AT$15:$AV$22,3,FALSE))</f>
        <v/>
      </c>
      <c r="E100" s="78" t="str">
        <f t="shared" ca="1" si="35"/>
        <v/>
      </c>
      <c r="F100" s="77" t="str">
        <f t="shared" ca="1" si="19"/>
        <v/>
      </c>
      <c r="G100" s="77" t="str">
        <f t="shared" ca="1" si="20"/>
        <v/>
      </c>
      <c r="H100" s="78" t="str">
        <f t="shared" ca="1" si="21"/>
        <v/>
      </c>
      <c r="I100" s="78" t="str">
        <f t="shared" ca="1" si="22"/>
        <v/>
      </c>
      <c r="J100" s="78" t="str">
        <f t="shared" ca="1" si="23"/>
        <v/>
      </c>
      <c r="K100" s="78" t="str">
        <f t="shared" ca="1" si="24"/>
        <v/>
      </c>
      <c r="L100" s="77" t="str">
        <f t="shared" ca="1" si="25"/>
        <v/>
      </c>
      <c r="M100" s="77" t="str">
        <f t="shared" ca="1" si="26"/>
        <v/>
      </c>
      <c r="N100" s="222" t="str">
        <f t="shared" ca="1" si="27"/>
        <v/>
      </c>
      <c r="O100" s="78" t="str">
        <f t="shared" ca="1" si="28"/>
        <v/>
      </c>
      <c r="P100" s="78" t="str">
        <f t="shared" ca="1" si="29"/>
        <v/>
      </c>
      <c r="Q100" s="78" t="str">
        <f t="shared" ca="1" si="30"/>
        <v/>
      </c>
      <c r="R100" s="77" t="str">
        <f t="shared" ca="1" si="31"/>
        <v/>
      </c>
      <c r="S100" s="77" t="str">
        <f t="shared" ca="1" si="32"/>
        <v/>
      </c>
      <c r="T100" s="222" t="str">
        <f t="shared" ca="1" si="33"/>
        <v/>
      </c>
      <c r="U100" s="17" t="str">
        <f t="shared" ca="1" si="34"/>
        <v/>
      </c>
    </row>
    <row r="101" spans="2:21" x14ac:dyDescent="0.2">
      <c r="B101" s="77" t="str">
        <f ca="1">IF(ROW()-1&gt;処理用Ｄ!$B$1-1,"",ROW()-1)</f>
        <v/>
      </c>
      <c r="C101" s="77" t="str">
        <f t="shared" ca="1" si="36"/>
        <v/>
      </c>
      <c r="D101" s="78" t="str">
        <f ca="1">IF(C101="","",VLOOKUP(C101,設定!$AT$15:$AV$22,3,FALSE))</f>
        <v/>
      </c>
      <c r="E101" s="78" t="str">
        <f t="shared" ca="1" si="35"/>
        <v/>
      </c>
      <c r="F101" s="77" t="str">
        <f t="shared" ca="1" si="19"/>
        <v/>
      </c>
      <c r="G101" s="77" t="str">
        <f t="shared" ca="1" si="20"/>
        <v/>
      </c>
      <c r="H101" s="78" t="str">
        <f t="shared" ca="1" si="21"/>
        <v/>
      </c>
      <c r="I101" s="78" t="str">
        <f t="shared" ca="1" si="22"/>
        <v/>
      </c>
      <c r="J101" s="78" t="str">
        <f t="shared" ca="1" si="23"/>
        <v/>
      </c>
      <c r="K101" s="78" t="str">
        <f t="shared" ca="1" si="24"/>
        <v/>
      </c>
      <c r="L101" s="77" t="str">
        <f t="shared" ca="1" si="25"/>
        <v/>
      </c>
      <c r="M101" s="77" t="str">
        <f t="shared" ca="1" si="26"/>
        <v/>
      </c>
      <c r="N101" s="222" t="str">
        <f t="shared" ca="1" si="27"/>
        <v/>
      </c>
      <c r="O101" s="78" t="str">
        <f t="shared" ca="1" si="28"/>
        <v/>
      </c>
      <c r="P101" s="78" t="str">
        <f t="shared" ca="1" si="29"/>
        <v/>
      </c>
      <c r="Q101" s="78" t="str">
        <f t="shared" ca="1" si="30"/>
        <v/>
      </c>
      <c r="R101" s="77" t="str">
        <f t="shared" ca="1" si="31"/>
        <v/>
      </c>
      <c r="S101" s="77" t="str">
        <f t="shared" ca="1" si="32"/>
        <v/>
      </c>
      <c r="T101" s="222" t="str">
        <f t="shared" ca="1" si="33"/>
        <v/>
      </c>
      <c r="U101" s="17" t="str">
        <f t="shared" ca="1" si="34"/>
        <v/>
      </c>
    </row>
    <row r="102" spans="2:21" x14ac:dyDescent="0.2">
      <c r="B102" s="77" t="str">
        <f ca="1">IF(ROW()-1&gt;処理用Ｄ!$B$1-1,"",ROW()-1)</f>
        <v/>
      </c>
      <c r="C102" s="77" t="str">
        <f t="shared" ca="1" si="36"/>
        <v/>
      </c>
      <c r="D102" s="78" t="str">
        <f ca="1">IF(C102="","",VLOOKUP(C102,設定!$AT$15:$AV$22,3,FALSE))</f>
        <v/>
      </c>
      <c r="E102" s="78" t="str">
        <f t="shared" ca="1" si="35"/>
        <v/>
      </c>
      <c r="F102" s="77" t="str">
        <f t="shared" ca="1" si="19"/>
        <v/>
      </c>
      <c r="G102" s="77" t="str">
        <f t="shared" ca="1" si="20"/>
        <v/>
      </c>
      <c r="H102" s="78" t="str">
        <f t="shared" ca="1" si="21"/>
        <v/>
      </c>
      <c r="I102" s="78" t="str">
        <f t="shared" ca="1" si="22"/>
        <v/>
      </c>
      <c r="J102" s="78" t="str">
        <f t="shared" ca="1" si="23"/>
        <v/>
      </c>
      <c r="K102" s="78" t="str">
        <f t="shared" ca="1" si="24"/>
        <v/>
      </c>
      <c r="L102" s="77" t="str">
        <f t="shared" ca="1" si="25"/>
        <v/>
      </c>
      <c r="M102" s="77" t="str">
        <f t="shared" ca="1" si="26"/>
        <v/>
      </c>
      <c r="N102" s="222" t="str">
        <f t="shared" ca="1" si="27"/>
        <v/>
      </c>
      <c r="O102" s="78" t="str">
        <f t="shared" ca="1" si="28"/>
        <v/>
      </c>
      <c r="P102" s="78" t="str">
        <f t="shared" ca="1" si="29"/>
        <v/>
      </c>
      <c r="Q102" s="78" t="str">
        <f t="shared" ca="1" si="30"/>
        <v/>
      </c>
      <c r="R102" s="77" t="str">
        <f t="shared" ca="1" si="31"/>
        <v/>
      </c>
      <c r="S102" s="77" t="str">
        <f t="shared" ca="1" si="32"/>
        <v/>
      </c>
      <c r="T102" s="222" t="str">
        <f t="shared" ca="1" si="33"/>
        <v/>
      </c>
      <c r="U102" s="17" t="str">
        <f t="shared" ca="1" si="34"/>
        <v/>
      </c>
    </row>
    <row r="103" spans="2:21" x14ac:dyDescent="0.2">
      <c r="B103" s="77" t="str">
        <f ca="1">IF(ROW()-1&gt;処理用Ｄ!$B$1-1,"",ROW()-1)</f>
        <v/>
      </c>
      <c r="C103" s="77" t="str">
        <f t="shared" ca="1" si="36"/>
        <v/>
      </c>
      <c r="D103" s="78" t="str">
        <f ca="1">IF(C103="","",VLOOKUP(C103,設定!$AT$15:$AV$22,3,FALSE))</f>
        <v/>
      </c>
      <c r="E103" s="78" t="str">
        <f t="shared" ca="1" si="35"/>
        <v/>
      </c>
      <c r="F103" s="77" t="str">
        <f t="shared" ca="1" si="19"/>
        <v/>
      </c>
      <c r="G103" s="77" t="str">
        <f t="shared" ca="1" si="20"/>
        <v/>
      </c>
      <c r="H103" s="78" t="str">
        <f t="shared" ca="1" si="21"/>
        <v/>
      </c>
      <c r="I103" s="78" t="str">
        <f t="shared" ca="1" si="22"/>
        <v/>
      </c>
      <c r="J103" s="78" t="str">
        <f t="shared" ca="1" si="23"/>
        <v/>
      </c>
      <c r="K103" s="78" t="str">
        <f t="shared" ca="1" si="24"/>
        <v/>
      </c>
      <c r="L103" s="77" t="str">
        <f t="shared" ca="1" si="25"/>
        <v/>
      </c>
      <c r="M103" s="77" t="str">
        <f t="shared" ca="1" si="26"/>
        <v/>
      </c>
      <c r="N103" s="222" t="str">
        <f t="shared" ca="1" si="27"/>
        <v/>
      </c>
      <c r="O103" s="78" t="str">
        <f t="shared" ca="1" si="28"/>
        <v/>
      </c>
      <c r="P103" s="78" t="str">
        <f t="shared" ca="1" si="29"/>
        <v/>
      </c>
      <c r="Q103" s="78" t="str">
        <f t="shared" ca="1" si="30"/>
        <v/>
      </c>
      <c r="R103" s="77" t="str">
        <f t="shared" ca="1" si="31"/>
        <v/>
      </c>
      <c r="S103" s="77" t="str">
        <f t="shared" ca="1" si="32"/>
        <v/>
      </c>
      <c r="T103" s="222" t="str">
        <f t="shared" ca="1" si="33"/>
        <v/>
      </c>
      <c r="U103" s="17" t="str">
        <f t="shared" ca="1" si="34"/>
        <v/>
      </c>
    </row>
    <row r="104" spans="2:21" x14ac:dyDescent="0.2">
      <c r="B104" s="77" t="str">
        <f ca="1">IF(ROW()-1&gt;処理用Ｄ!$B$1-1,"",ROW()-1)</f>
        <v/>
      </c>
      <c r="C104" s="77" t="str">
        <f t="shared" ca="1" si="36"/>
        <v/>
      </c>
      <c r="D104" s="78" t="str">
        <f ca="1">IF(C104="","",VLOOKUP(C104,設定!$AT$15:$AV$22,3,FALSE))</f>
        <v/>
      </c>
      <c r="E104" s="78" t="str">
        <f t="shared" ca="1" si="35"/>
        <v/>
      </c>
      <c r="F104" s="77" t="str">
        <f t="shared" ca="1" si="19"/>
        <v/>
      </c>
      <c r="G104" s="77" t="str">
        <f t="shared" ca="1" si="20"/>
        <v/>
      </c>
      <c r="H104" s="78" t="str">
        <f t="shared" ca="1" si="21"/>
        <v/>
      </c>
      <c r="I104" s="78" t="str">
        <f t="shared" ca="1" si="22"/>
        <v/>
      </c>
      <c r="J104" s="78" t="str">
        <f t="shared" ca="1" si="23"/>
        <v/>
      </c>
      <c r="K104" s="78" t="str">
        <f t="shared" ca="1" si="24"/>
        <v/>
      </c>
      <c r="L104" s="77" t="str">
        <f t="shared" ca="1" si="25"/>
        <v/>
      </c>
      <c r="M104" s="77" t="str">
        <f t="shared" ca="1" si="26"/>
        <v/>
      </c>
      <c r="N104" s="222" t="str">
        <f t="shared" ca="1" si="27"/>
        <v/>
      </c>
      <c r="O104" s="78" t="str">
        <f t="shared" ca="1" si="28"/>
        <v/>
      </c>
      <c r="P104" s="78" t="str">
        <f t="shared" ca="1" si="29"/>
        <v/>
      </c>
      <c r="Q104" s="78" t="str">
        <f t="shared" ca="1" si="30"/>
        <v/>
      </c>
      <c r="R104" s="77" t="str">
        <f t="shared" ca="1" si="31"/>
        <v/>
      </c>
      <c r="S104" s="77" t="str">
        <f t="shared" ca="1" si="32"/>
        <v/>
      </c>
      <c r="T104" s="222" t="str">
        <f t="shared" ca="1" si="33"/>
        <v/>
      </c>
      <c r="U104" s="17" t="str">
        <f t="shared" ca="1" si="34"/>
        <v/>
      </c>
    </row>
    <row r="105" spans="2:21" x14ac:dyDescent="0.2">
      <c r="B105" s="77" t="str">
        <f ca="1">IF(ROW()-1&gt;処理用Ｄ!$B$1-1,"",ROW()-1)</f>
        <v/>
      </c>
      <c r="C105" s="77" t="str">
        <f t="shared" ca="1" si="36"/>
        <v/>
      </c>
      <c r="D105" s="78" t="str">
        <f ca="1">IF(C105="","",VLOOKUP(C105,設定!$AT$15:$AV$22,3,FALSE))</f>
        <v/>
      </c>
      <c r="E105" s="78" t="str">
        <f t="shared" ca="1" si="35"/>
        <v/>
      </c>
      <c r="F105" s="77" t="str">
        <f t="shared" ca="1" si="19"/>
        <v/>
      </c>
      <c r="G105" s="77" t="str">
        <f t="shared" ca="1" si="20"/>
        <v/>
      </c>
      <c r="H105" s="78" t="str">
        <f t="shared" ca="1" si="21"/>
        <v/>
      </c>
      <c r="I105" s="78" t="str">
        <f t="shared" ca="1" si="22"/>
        <v/>
      </c>
      <c r="J105" s="78" t="str">
        <f t="shared" ca="1" si="23"/>
        <v/>
      </c>
      <c r="K105" s="78" t="str">
        <f t="shared" ca="1" si="24"/>
        <v/>
      </c>
      <c r="L105" s="77" t="str">
        <f t="shared" ca="1" si="25"/>
        <v/>
      </c>
      <c r="M105" s="77" t="str">
        <f t="shared" ca="1" si="26"/>
        <v/>
      </c>
      <c r="N105" s="222" t="str">
        <f t="shared" ca="1" si="27"/>
        <v/>
      </c>
      <c r="O105" s="78" t="str">
        <f t="shared" ca="1" si="28"/>
        <v/>
      </c>
      <c r="P105" s="78" t="str">
        <f t="shared" ca="1" si="29"/>
        <v/>
      </c>
      <c r="Q105" s="78" t="str">
        <f t="shared" ca="1" si="30"/>
        <v/>
      </c>
      <c r="R105" s="77" t="str">
        <f t="shared" ca="1" si="31"/>
        <v/>
      </c>
      <c r="S105" s="77" t="str">
        <f t="shared" ca="1" si="32"/>
        <v/>
      </c>
      <c r="T105" s="222" t="str">
        <f t="shared" ca="1" si="33"/>
        <v/>
      </c>
      <c r="U105" s="17" t="str">
        <f t="shared" ca="1" si="34"/>
        <v/>
      </c>
    </row>
    <row r="106" spans="2:21" x14ac:dyDescent="0.2">
      <c r="B106" s="77" t="str">
        <f ca="1">IF(ROW()-1&gt;処理用Ｄ!$B$1-1,"",ROW()-1)</f>
        <v/>
      </c>
      <c r="C106" s="77" t="str">
        <f t="shared" ca="1" si="36"/>
        <v/>
      </c>
      <c r="D106" s="78" t="str">
        <f ca="1">IF(C106="","",VLOOKUP(C106,設定!$AT$15:$AV$22,3,FALSE))</f>
        <v/>
      </c>
      <c r="E106" s="78" t="str">
        <f t="shared" ca="1" si="35"/>
        <v/>
      </c>
      <c r="F106" s="77" t="str">
        <f t="shared" ca="1" si="19"/>
        <v/>
      </c>
      <c r="G106" s="77" t="str">
        <f t="shared" ca="1" si="20"/>
        <v/>
      </c>
      <c r="H106" s="78" t="str">
        <f t="shared" ca="1" si="21"/>
        <v/>
      </c>
      <c r="I106" s="78" t="str">
        <f t="shared" ca="1" si="22"/>
        <v/>
      </c>
      <c r="J106" s="78" t="str">
        <f t="shared" ca="1" si="23"/>
        <v/>
      </c>
      <c r="K106" s="78" t="str">
        <f t="shared" ca="1" si="24"/>
        <v/>
      </c>
      <c r="L106" s="77" t="str">
        <f t="shared" ca="1" si="25"/>
        <v/>
      </c>
      <c r="M106" s="77" t="str">
        <f t="shared" ca="1" si="26"/>
        <v/>
      </c>
      <c r="N106" s="222" t="str">
        <f t="shared" ca="1" si="27"/>
        <v/>
      </c>
      <c r="O106" s="78" t="str">
        <f t="shared" ca="1" si="28"/>
        <v/>
      </c>
      <c r="P106" s="78" t="str">
        <f t="shared" ca="1" si="29"/>
        <v/>
      </c>
      <c r="Q106" s="78" t="str">
        <f t="shared" ca="1" si="30"/>
        <v/>
      </c>
      <c r="R106" s="77" t="str">
        <f t="shared" ca="1" si="31"/>
        <v/>
      </c>
      <c r="S106" s="77" t="str">
        <f t="shared" ca="1" si="32"/>
        <v/>
      </c>
      <c r="T106" s="222" t="str">
        <f t="shared" ca="1" si="33"/>
        <v/>
      </c>
      <c r="U106" s="17" t="str">
        <f t="shared" ca="1" si="34"/>
        <v/>
      </c>
    </row>
    <row r="107" spans="2:21" x14ac:dyDescent="0.2">
      <c r="B107" s="77" t="str">
        <f ca="1">IF(ROW()-1&gt;処理用Ｄ!$B$1-1,"",ROW()-1)</f>
        <v/>
      </c>
      <c r="C107" s="77" t="str">
        <f t="shared" ca="1" si="36"/>
        <v/>
      </c>
      <c r="D107" s="78" t="str">
        <f ca="1">IF(C107="","",VLOOKUP(C107,設定!$AT$15:$AV$22,3,FALSE))</f>
        <v/>
      </c>
      <c r="E107" s="78" t="str">
        <f t="shared" ca="1" si="35"/>
        <v/>
      </c>
      <c r="F107" s="77" t="str">
        <f t="shared" ca="1" si="19"/>
        <v/>
      </c>
      <c r="G107" s="77" t="str">
        <f t="shared" ca="1" si="20"/>
        <v/>
      </c>
      <c r="H107" s="78" t="str">
        <f t="shared" ca="1" si="21"/>
        <v/>
      </c>
      <c r="I107" s="78" t="str">
        <f t="shared" ca="1" si="22"/>
        <v/>
      </c>
      <c r="J107" s="78" t="str">
        <f t="shared" ca="1" si="23"/>
        <v/>
      </c>
      <c r="K107" s="78" t="str">
        <f t="shared" ca="1" si="24"/>
        <v/>
      </c>
      <c r="L107" s="77" t="str">
        <f t="shared" ca="1" si="25"/>
        <v/>
      </c>
      <c r="M107" s="77" t="str">
        <f t="shared" ca="1" si="26"/>
        <v/>
      </c>
      <c r="N107" s="222" t="str">
        <f t="shared" ca="1" si="27"/>
        <v/>
      </c>
      <c r="O107" s="78" t="str">
        <f t="shared" ca="1" si="28"/>
        <v/>
      </c>
      <c r="P107" s="78" t="str">
        <f t="shared" ca="1" si="29"/>
        <v/>
      </c>
      <c r="Q107" s="78" t="str">
        <f t="shared" ca="1" si="30"/>
        <v/>
      </c>
      <c r="R107" s="77" t="str">
        <f t="shared" ca="1" si="31"/>
        <v/>
      </c>
      <c r="S107" s="77" t="str">
        <f t="shared" ca="1" si="32"/>
        <v/>
      </c>
      <c r="T107" s="222" t="str">
        <f t="shared" ca="1" si="33"/>
        <v/>
      </c>
      <c r="U107" s="17" t="str">
        <f t="shared" ca="1" si="34"/>
        <v/>
      </c>
    </row>
    <row r="108" spans="2:21" x14ac:dyDescent="0.2">
      <c r="B108" s="77" t="str">
        <f ca="1">IF(ROW()-1&gt;処理用Ｄ!$B$1-1,"",ROW()-1)</f>
        <v/>
      </c>
      <c r="C108" s="77" t="str">
        <f t="shared" ca="1" si="36"/>
        <v/>
      </c>
      <c r="D108" s="78" t="str">
        <f ca="1">IF(C108="","",VLOOKUP(C108,設定!$AT$15:$AV$22,3,FALSE))</f>
        <v/>
      </c>
      <c r="E108" s="78" t="str">
        <f t="shared" ca="1" si="35"/>
        <v/>
      </c>
      <c r="F108" s="77" t="str">
        <f t="shared" ca="1" si="19"/>
        <v/>
      </c>
      <c r="G108" s="77" t="str">
        <f t="shared" ca="1" si="20"/>
        <v/>
      </c>
      <c r="H108" s="78" t="str">
        <f t="shared" ca="1" si="21"/>
        <v/>
      </c>
      <c r="I108" s="78" t="str">
        <f t="shared" ca="1" si="22"/>
        <v/>
      </c>
      <c r="J108" s="78" t="str">
        <f t="shared" ca="1" si="23"/>
        <v/>
      </c>
      <c r="K108" s="78" t="str">
        <f t="shared" ca="1" si="24"/>
        <v/>
      </c>
      <c r="L108" s="77" t="str">
        <f t="shared" ca="1" si="25"/>
        <v/>
      </c>
      <c r="M108" s="77" t="str">
        <f t="shared" ca="1" si="26"/>
        <v/>
      </c>
      <c r="N108" s="222" t="str">
        <f t="shared" ca="1" si="27"/>
        <v/>
      </c>
      <c r="O108" s="78" t="str">
        <f t="shared" ca="1" si="28"/>
        <v/>
      </c>
      <c r="P108" s="78" t="str">
        <f t="shared" ca="1" si="29"/>
        <v/>
      </c>
      <c r="Q108" s="78" t="str">
        <f t="shared" ca="1" si="30"/>
        <v/>
      </c>
      <c r="R108" s="77" t="str">
        <f t="shared" ca="1" si="31"/>
        <v/>
      </c>
      <c r="S108" s="77" t="str">
        <f t="shared" ca="1" si="32"/>
        <v/>
      </c>
      <c r="T108" s="222" t="str">
        <f t="shared" ca="1" si="33"/>
        <v/>
      </c>
      <c r="U108" s="17" t="str">
        <f t="shared" ca="1" si="34"/>
        <v/>
      </c>
    </row>
    <row r="109" spans="2:21" x14ac:dyDescent="0.2">
      <c r="B109" s="77" t="str">
        <f ca="1">IF(ROW()-1&gt;処理用Ｄ!$B$1-1,"",ROW()-1)</f>
        <v/>
      </c>
      <c r="C109" s="77" t="str">
        <f t="shared" ca="1" si="36"/>
        <v/>
      </c>
      <c r="D109" s="78" t="str">
        <f ca="1">IF(C109="","",VLOOKUP(C109,設定!$AT$15:$AV$22,3,FALSE))</f>
        <v/>
      </c>
      <c r="E109" s="78" t="str">
        <f t="shared" ca="1" si="35"/>
        <v/>
      </c>
      <c r="F109" s="77" t="str">
        <f t="shared" ca="1" si="19"/>
        <v/>
      </c>
      <c r="G109" s="77" t="str">
        <f t="shared" ca="1" si="20"/>
        <v/>
      </c>
      <c r="H109" s="78" t="str">
        <f t="shared" ca="1" si="21"/>
        <v/>
      </c>
      <c r="I109" s="78" t="str">
        <f t="shared" ca="1" si="22"/>
        <v/>
      </c>
      <c r="J109" s="78" t="str">
        <f t="shared" ca="1" si="23"/>
        <v/>
      </c>
      <c r="K109" s="78" t="str">
        <f t="shared" ca="1" si="24"/>
        <v/>
      </c>
      <c r="L109" s="77" t="str">
        <f t="shared" ca="1" si="25"/>
        <v/>
      </c>
      <c r="M109" s="77" t="str">
        <f t="shared" ca="1" si="26"/>
        <v/>
      </c>
      <c r="N109" s="222" t="str">
        <f t="shared" ca="1" si="27"/>
        <v/>
      </c>
      <c r="O109" s="78" t="str">
        <f t="shared" ca="1" si="28"/>
        <v/>
      </c>
      <c r="P109" s="78" t="str">
        <f t="shared" ca="1" si="29"/>
        <v/>
      </c>
      <c r="Q109" s="78" t="str">
        <f t="shared" ca="1" si="30"/>
        <v/>
      </c>
      <c r="R109" s="77" t="str">
        <f t="shared" ca="1" si="31"/>
        <v/>
      </c>
      <c r="S109" s="77" t="str">
        <f t="shared" ca="1" si="32"/>
        <v/>
      </c>
      <c r="T109" s="222" t="str">
        <f t="shared" ca="1" si="33"/>
        <v/>
      </c>
      <c r="U109" s="17" t="str">
        <f t="shared" ca="1" si="34"/>
        <v/>
      </c>
    </row>
    <row r="110" spans="2:21" x14ac:dyDescent="0.2">
      <c r="B110" s="77" t="str">
        <f ca="1">IF(ROW()-1&gt;処理用Ｄ!$B$1-1,"",ROW()-1)</f>
        <v/>
      </c>
      <c r="C110" s="77" t="str">
        <f t="shared" ca="1" si="36"/>
        <v/>
      </c>
      <c r="D110" s="78" t="str">
        <f ca="1">IF(C110="","",VLOOKUP(C110,設定!$AT$15:$AV$22,3,FALSE))</f>
        <v/>
      </c>
      <c r="E110" s="78" t="str">
        <f t="shared" ca="1" si="35"/>
        <v/>
      </c>
      <c r="F110" s="77" t="str">
        <f t="shared" ca="1" si="19"/>
        <v/>
      </c>
      <c r="G110" s="77" t="str">
        <f t="shared" ca="1" si="20"/>
        <v/>
      </c>
      <c r="H110" s="78" t="str">
        <f t="shared" ca="1" si="21"/>
        <v/>
      </c>
      <c r="I110" s="78" t="str">
        <f t="shared" ca="1" si="22"/>
        <v/>
      </c>
      <c r="J110" s="78" t="str">
        <f t="shared" ca="1" si="23"/>
        <v/>
      </c>
      <c r="K110" s="78" t="str">
        <f t="shared" ca="1" si="24"/>
        <v/>
      </c>
      <c r="L110" s="77" t="str">
        <f t="shared" ca="1" si="25"/>
        <v/>
      </c>
      <c r="M110" s="77" t="str">
        <f t="shared" ca="1" si="26"/>
        <v/>
      </c>
      <c r="N110" s="222" t="str">
        <f t="shared" ca="1" si="27"/>
        <v/>
      </c>
      <c r="O110" s="78" t="str">
        <f t="shared" ca="1" si="28"/>
        <v/>
      </c>
      <c r="P110" s="78" t="str">
        <f t="shared" ca="1" si="29"/>
        <v/>
      </c>
      <c r="Q110" s="78" t="str">
        <f t="shared" ca="1" si="30"/>
        <v/>
      </c>
      <c r="R110" s="77" t="str">
        <f t="shared" ca="1" si="31"/>
        <v/>
      </c>
      <c r="S110" s="77" t="str">
        <f t="shared" ca="1" si="32"/>
        <v/>
      </c>
      <c r="T110" s="222" t="str">
        <f t="shared" ca="1" si="33"/>
        <v/>
      </c>
      <c r="U110" s="17" t="str">
        <f t="shared" ca="1" si="34"/>
        <v/>
      </c>
    </row>
    <row r="111" spans="2:21" x14ac:dyDescent="0.2">
      <c r="B111" s="77" t="str">
        <f ca="1">IF(ROW()-1&gt;処理用Ｄ!$B$1-1,"",ROW()-1)</f>
        <v/>
      </c>
      <c r="C111" s="77" t="str">
        <f t="shared" ca="1" si="36"/>
        <v/>
      </c>
      <c r="D111" s="78" t="str">
        <f ca="1">IF(C111="","",VLOOKUP(C111,設定!$AT$15:$AV$22,3,FALSE))</f>
        <v/>
      </c>
      <c r="E111" s="78" t="str">
        <f t="shared" ca="1" si="35"/>
        <v/>
      </c>
      <c r="F111" s="77" t="str">
        <f t="shared" ca="1" si="19"/>
        <v/>
      </c>
      <c r="G111" s="77" t="str">
        <f t="shared" ca="1" si="20"/>
        <v/>
      </c>
      <c r="H111" s="78" t="str">
        <f t="shared" ca="1" si="21"/>
        <v/>
      </c>
      <c r="I111" s="78" t="str">
        <f t="shared" ca="1" si="22"/>
        <v/>
      </c>
      <c r="J111" s="78" t="str">
        <f t="shared" ca="1" si="23"/>
        <v/>
      </c>
      <c r="K111" s="78" t="str">
        <f t="shared" ca="1" si="24"/>
        <v/>
      </c>
      <c r="L111" s="77" t="str">
        <f t="shared" ca="1" si="25"/>
        <v/>
      </c>
      <c r="M111" s="77" t="str">
        <f t="shared" ca="1" si="26"/>
        <v/>
      </c>
      <c r="N111" s="222" t="str">
        <f t="shared" ca="1" si="27"/>
        <v/>
      </c>
      <c r="O111" s="78" t="str">
        <f t="shared" ca="1" si="28"/>
        <v/>
      </c>
      <c r="P111" s="78" t="str">
        <f t="shared" ca="1" si="29"/>
        <v/>
      </c>
      <c r="Q111" s="78" t="str">
        <f t="shared" ca="1" si="30"/>
        <v/>
      </c>
      <c r="R111" s="77" t="str">
        <f t="shared" ca="1" si="31"/>
        <v/>
      </c>
      <c r="S111" s="77" t="str">
        <f t="shared" ca="1" si="32"/>
        <v/>
      </c>
      <c r="T111" s="222" t="str">
        <f t="shared" ca="1" si="33"/>
        <v/>
      </c>
      <c r="U111" s="17" t="str">
        <f t="shared" ca="1" si="34"/>
        <v/>
      </c>
    </row>
    <row r="112" spans="2:21" x14ac:dyDescent="0.2">
      <c r="B112" s="77" t="str">
        <f ca="1">IF(ROW()-1&gt;処理用Ｄ!$B$1-1,"",ROW()-1)</f>
        <v/>
      </c>
      <c r="C112" s="77" t="str">
        <f t="shared" ca="1" si="36"/>
        <v/>
      </c>
      <c r="D112" s="78" t="str">
        <f ca="1">IF(C112="","",VLOOKUP(C112,設定!$AT$15:$AV$22,3,FALSE))</f>
        <v/>
      </c>
      <c r="E112" s="78" t="str">
        <f t="shared" ca="1" si="35"/>
        <v/>
      </c>
      <c r="F112" s="77" t="str">
        <f t="shared" ca="1" si="19"/>
        <v/>
      </c>
      <c r="G112" s="77" t="str">
        <f t="shared" ca="1" si="20"/>
        <v/>
      </c>
      <c r="H112" s="78" t="str">
        <f t="shared" ca="1" si="21"/>
        <v/>
      </c>
      <c r="I112" s="78" t="str">
        <f t="shared" ca="1" si="22"/>
        <v/>
      </c>
      <c r="J112" s="78" t="str">
        <f t="shared" ca="1" si="23"/>
        <v/>
      </c>
      <c r="K112" s="78" t="str">
        <f t="shared" ca="1" si="24"/>
        <v/>
      </c>
      <c r="L112" s="77" t="str">
        <f t="shared" ca="1" si="25"/>
        <v/>
      </c>
      <c r="M112" s="77" t="str">
        <f t="shared" ca="1" si="26"/>
        <v/>
      </c>
      <c r="N112" s="222" t="str">
        <f t="shared" ca="1" si="27"/>
        <v/>
      </c>
      <c r="O112" s="78" t="str">
        <f t="shared" ca="1" si="28"/>
        <v/>
      </c>
      <c r="P112" s="78" t="str">
        <f t="shared" ca="1" si="29"/>
        <v/>
      </c>
      <c r="Q112" s="78" t="str">
        <f t="shared" ca="1" si="30"/>
        <v/>
      </c>
      <c r="R112" s="77" t="str">
        <f t="shared" ca="1" si="31"/>
        <v/>
      </c>
      <c r="S112" s="77" t="str">
        <f t="shared" ca="1" si="32"/>
        <v/>
      </c>
      <c r="T112" s="222" t="str">
        <f t="shared" ca="1" si="33"/>
        <v/>
      </c>
      <c r="U112" s="17" t="str">
        <f t="shared" ca="1" si="34"/>
        <v/>
      </c>
    </row>
    <row r="113" spans="2:21" x14ac:dyDescent="0.2">
      <c r="B113" s="77" t="str">
        <f ca="1">IF(ROW()-1&gt;処理用Ｄ!$B$1-1,"",ROW()-1)</f>
        <v/>
      </c>
      <c r="C113" s="77" t="str">
        <f t="shared" ca="1" si="36"/>
        <v/>
      </c>
      <c r="D113" s="78" t="str">
        <f ca="1">IF(C113="","",VLOOKUP(C113,設定!$AT$15:$AV$22,3,FALSE))</f>
        <v/>
      </c>
      <c r="E113" s="78" t="str">
        <f t="shared" ca="1" si="35"/>
        <v/>
      </c>
      <c r="F113" s="77" t="str">
        <f t="shared" ca="1" si="19"/>
        <v/>
      </c>
      <c r="G113" s="77" t="str">
        <f t="shared" ca="1" si="20"/>
        <v/>
      </c>
      <c r="H113" s="78" t="str">
        <f t="shared" ca="1" si="21"/>
        <v/>
      </c>
      <c r="I113" s="78" t="str">
        <f t="shared" ca="1" si="22"/>
        <v/>
      </c>
      <c r="J113" s="78" t="str">
        <f t="shared" ca="1" si="23"/>
        <v/>
      </c>
      <c r="K113" s="78" t="str">
        <f t="shared" ca="1" si="24"/>
        <v/>
      </c>
      <c r="L113" s="77" t="str">
        <f t="shared" ca="1" si="25"/>
        <v/>
      </c>
      <c r="M113" s="77" t="str">
        <f t="shared" ca="1" si="26"/>
        <v/>
      </c>
      <c r="N113" s="222" t="str">
        <f t="shared" ca="1" si="27"/>
        <v/>
      </c>
      <c r="O113" s="78" t="str">
        <f t="shared" ca="1" si="28"/>
        <v/>
      </c>
      <c r="P113" s="78" t="str">
        <f t="shared" ca="1" si="29"/>
        <v/>
      </c>
      <c r="Q113" s="78" t="str">
        <f t="shared" ca="1" si="30"/>
        <v/>
      </c>
      <c r="R113" s="77" t="str">
        <f t="shared" ca="1" si="31"/>
        <v/>
      </c>
      <c r="S113" s="77" t="str">
        <f t="shared" ca="1" si="32"/>
        <v/>
      </c>
      <c r="T113" s="222" t="str">
        <f t="shared" ca="1" si="33"/>
        <v/>
      </c>
      <c r="U113" s="17" t="str">
        <f t="shared" ca="1" si="34"/>
        <v/>
      </c>
    </row>
    <row r="114" spans="2:21" x14ac:dyDescent="0.2">
      <c r="B114" s="77" t="str">
        <f ca="1">IF(ROW()-1&gt;処理用Ｄ!$B$1-1,"",ROW()-1)</f>
        <v/>
      </c>
      <c r="C114" s="77" t="str">
        <f t="shared" ca="1" si="36"/>
        <v/>
      </c>
      <c r="D114" s="78" t="str">
        <f ca="1">IF(C114="","",VLOOKUP(C114,設定!$AT$15:$AV$22,3,FALSE))</f>
        <v/>
      </c>
      <c r="E114" s="78" t="str">
        <f t="shared" ca="1" si="35"/>
        <v/>
      </c>
      <c r="F114" s="77" t="str">
        <f t="shared" ca="1" si="19"/>
        <v/>
      </c>
      <c r="G114" s="77" t="str">
        <f t="shared" ca="1" si="20"/>
        <v/>
      </c>
      <c r="H114" s="78" t="str">
        <f t="shared" ca="1" si="21"/>
        <v/>
      </c>
      <c r="I114" s="78" t="str">
        <f t="shared" ca="1" si="22"/>
        <v/>
      </c>
      <c r="J114" s="78" t="str">
        <f t="shared" ca="1" si="23"/>
        <v/>
      </c>
      <c r="K114" s="78" t="str">
        <f t="shared" ca="1" si="24"/>
        <v/>
      </c>
      <c r="L114" s="77" t="str">
        <f t="shared" ca="1" si="25"/>
        <v/>
      </c>
      <c r="M114" s="77" t="str">
        <f t="shared" ca="1" si="26"/>
        <v/>
      </c>
      <c r="N114" s="222" t="str">
        <f t="shared" ca="1" si="27"/>
        <v/>
      </c>
      <c r="O114" s="78" t="str">
        <f t="shared" ca="1" si="28"/>
        <v/>
      </c>
      <c r="P114" s="78" t="str">
        <f t="shared" ca="1" si="29"/>
        <v/>
      </c>
      <c r="Q114" s="78" t="str">
        <f t="shared" ca="1" si="30"/>
        <v/>
      </c>
      <c r="R114" s="77" t="str">
        <f t="shared" ca="1" si="31"/>
        <v/>
      </c>
      <c r="S114" s="77" t="str">
        <f t="shared" ca="1" si="32"/>
        <v/>
      </c>
      <c r="T114" s="222" t="str">
        <f t="shared" ca="1" si="33"/>
        <v/>
      </c>
      <c r="U114" s="17" t="str">
        <f t="shared" ca="1" si="34"/>
        <v/>
      </c>
    </row>
    <row r="115" spans="2:21" x14ac:dyDescent="0.2">
      <c r="B115" s="77" t="str">
        <f ca="1">IF(ROW()-1&gt;処理用Ｄ!$B$1-1,"",ROW()-1)</f>
        <v/>
      </c>
      <c r="C115" s="77" t="str">
        <f t="shared" ca="1" si="36"/>
        <v/>
      </c>
      <c r="D115" s="78" t="str">
        <f ca="1">IF(C115="","",VLOOKUP(C115,設定!$AT$15:$AV$22,3,FALSE))</f>
        <v/>
      </c>
      <c r="E115" s="78" t="str">
        <f t="shared" ca="1" si="35"/>
        <v/>
      </c>
      <c r="F115" s="77" t="str">
        <f t="shared" ca="1" si="19"/>
        <v/>
      </c>
      <c r="G115" s="77" t="str">
        <f t="shared" ca="1" si="20"/>
        <v/>
      </c>
      <c r="H115" s="78" t="str">
        <f t="shared" ca="1" si="21"/>
        <v/>
      </c>
      <c r="I115" s="78" t="str">
        <f t="shared" ca="1" si="22"/>
        <v/>
      </c>
      <c r="J115" s="78" t="str">
        <f t="shared" ca="1" si="23"/>
        <v/>
      </c>
      <c r="K115" s="78" t="str">
        <f t="shared" ca="1" si="24"/>
        <v/>
      </c>
      <c r="L115" s="77" t="str">
        <f t="shared" ca="1" si="25"/>
        <v/>
      </c>
      <c r="M115" s="77" t="str">
        <f t="shared" ca="1" si="26"/>
        <v/>
      </c>
      <c r="N115" s="222" t="str">
        <f t="shared" ca="1" si="27"/>
        <v/>
      </c>
      <c r="O115" s="78" t="str">
        <f t="shared" ca="1" si="28"/>
        <v/>
      </c>
      <c r="P115" s="78" t="str">
        <f t="shared" ca="1" si="29"/>
        <v/>
      </c>
      <c r="Q115" s="78" t="str">
        <f t="shared" ca="1" si="30"/>
        <v/>
      </c>
      <c r="R115" s="77" t="str">
        <f t="shared" ca="1" si="31"/>
        <v/>
      </c>
      <c r="S115" s="77" t="str">
        <f t="shared" ca="1" si="32"/>
        <v/>
      </c>
      <c r="T115" s="222" t="str">
        <f t="shared" ca="1" si="33"/>
        <v/>
      </c>
      <c r="U115" s="17" t="str">
        <f t="shared" ca="1" si="34"/>
        <v/>
      </c>
    </row>
    <row r="116" spans="2:21" x14ac:dyDescent="0.2">
      <c r="B116" s="77" t="str">
        <f ca="1">IF(ROW()-1&gt;処理用Ｄ!$B$1-1,"",ROW()-1)</f>
        <v/>
      </c>
      <c r="C116" s="77" t="str">
        <f t="shared" ca="1" si="36"/>
        <v/>
      </c>
      <c r="D116" s="78" t="str">
        <f ca="1">IF(C116="","",VLOOKUP(C116,設定!$AT$15:$AV$22,3,FALSE))</f>
        <v/>
      </c>
      <c r="E116" s="78" t="str">
        <f t="shared" ca="1" si="35"/>
        <v/>
      </c>
      <c r="F116" s="77" t="str">
        <f t="shared" ca="1" si="19"/>
        <v/>
      </c>
      <c r="G116" s="77" t="str">
        <f t="shared" ca="1" si="20"/>
        <v/>
      </c>
      <c r="H116" s="78" t="str">
        <f t="shared" ca="1" si="21"/>
        <v/>
      </c>
      <c r="I116" s="78" t="str">
        <f t="shared" ca="1" si="22"/>
        <v/>
      </c>
      <c r="J116" s="78" t="str">
        <f t="shared" ca="1" si="23"/>
        <v/>
      </c>
      <c r="K116" s="78" t="str">
        <f t="shared" ca="1" si="24"/>
        <v/>
      </c>
      <c r="L116" s="77" t="str">
        <f t="shared" ca="1" si="25"/>
        <v/>
      </c>
      <c r="M116" s="77" t="str">
        <f t="shared" ca="1" si="26"/>
        <v/>
      </c>
      <c r="N116" s="222" t="str">
        <f t="shared" ca="1" si="27"/>
        <v/>
      </c>
      <c r="O116" s="78" t="str">
        <f t="shared" ca="1" si="28"/>
        <v/>
      </c>
      <c r="P116" s="78" t="str">
        <f t="shared" ca="1" si="29"/>
        <v/>
      </c>
      <c r="Q116" s="78" t="str">
        <f t="shared" ca="1" si="30"/>
        <v/>
      </c>
      <c r="R116" s="77" t="str">
        <f t="shared" ca="1" si="31"/>
        <v/>
      </c>
      <c r="S116" s="77" t="str">
        <f t="shared" ca="1" si="32"/>
        <v/>
      </c>
      <c r="T116" s="222" t="str">
        <f t="shared" ca="1" si="33"/>
        <v/>
      </c>
      <c r="U116" s="17" t="str">
        <f t="shared" ca="1" si="34"/>
        <v/>
      </c>
    </row>
    <row r="117" spans="2:21" x14ac:dyDescent="0.2">
      <c r="B117" s="77" t="str">
        <f ca="1">IF(ROW()-1&gt;処理用Ｄ!$B$1-1,"",ROW()-1)</f>
        <v/>
      </c>
      <c r="C117" s="77" t="str">
        <f t="shared" ca="1" si="36"/>
        <v/>
      </c>
      <c r="D117" s="78" t="str">
        <f ca="1">IF(C117="","",VLOOKUP(C117,設定!$AT$15:$AV$22,3,FALSE))</f>
        <v/>
      </c>
      <c r="E117" s="78" t="str">
        <f t="shared" ca="1" si="35"/>
        <v/>
      </c>
      <c r="F117" s="77" t="str">
        <f t="shared" ca="1" si="19"/>
        <v/>
      </c>
      <c r="G117" s="77" t="str">
        <f t="shared" ca="1" si="20"/>
        <v/>
      </c>
      <c r="H117" s="78" t="str">
        <f t="shared" ca="1" si="21"/>
        <v/>
      </c>
      <c r="I117" s="78" t="str">
        <f t="shared" ca="1" si="22"/>
        <v/>
      </c>
      <c r="J117" s="78" t="str">
        <f t="shared" ca="1" si="23"/>
        <v/>
      </c>
      <c r="K117" s="78" t="str">
        <f t="shared" ca="1" si="24"/>
        <v/>
      </c>
      <c r="L117" s="77" t="str">
        <f t="shared" ca="1" si="25"/>
        <v/>
      </c>
      <c r="M117" s="77" t="str">
        <f t="shared" ca="1" si="26"/>
        <v/>
      </c>
      <c r="N117" s="222" t="str">
        <f t="shared" ca="1" si="27"/>
        <v/>
      </c>
      <c r="O117" s="78" t="str">
        <f t="shared" ca="1" si="28"/>
        <v/>
      </c>
      <c r="P117" s="78" t="str">
        <f t="shared" ca="1" si="29"/>
        <v/>
      </c>
      <c r="Q117" s="78" t="str">
        <f t="shared" ca="1" si="30"/>
        <v/>
      </c>
      <c r="R117" s="77" t="str">
        <f t="shared" ca="1" si="31"/>
        <v/>
      </c>
      <c r="S117" s="77" t="str">
        <f t="shared" ca="1" si="32"/>
        <v/>
      </c>
      <c r="T117" s="222" t="str">
        <f t="shared" ca="1" si="33"/>
        <v/>
      </c>
      <c r="U117" s="17" t="str">
        <f t="shared" ca="1" si="34"/>
        <v/>
      </c>
    </row>
    <row r="118" spans="2:21" x14ac:dyDescent="0.2">
      <c r="B118" s="77" t="str">
        <f ca="1">IF(ROW()-1&gt;処理用Ｄ!$B$1-1,"",ROW()-1)</f>
        <v/>
      </c>
      <c r="C118" s="77" t="str">
        <f t="shared" ca="1" si="36"/>
        <v/>
      </c>
      <c r="D118" s="78" t="str">
        <f ca="1">IF(C118="","",VLOOKUP(C118,設定!$AT$15:$AV$22,3,FALSE))</f>
        <v/>
      </c>
      <c r="E118" s="78" t="str">
        <f t="shared" ca="1" si="35"/>
        <v/>
      </c>
      <c r="F118" s="77" t="str">
        <f t="shared" ca="1" si="19"/>
        <v/>
      </c>
      <c r="G118" s="77" t="str">
        <f t="shared" ca="1" si="20"/>
        <v/>
      </c>
      <c r="H118" s="78" t="str">
        <f t="shared" ca="1" si="21"/>
        <v/>
      </c>
      <c r="I118" s="78" t="str">
        <f t="shared" ca="1" si="22"/>
        <v/>
      </c>
      <c r="J118" s="78" t="str">
        <f t="shared" ca="1" si="23"/>
        <v/>
      </c>
      <c r="K118" s="78" t="str">
        <f t="shared" ca="1" si="24"/>
        <v/>
      </c>
      <c r="L118" s="77" t="str">
        <f t="shared" ca="1" si="25"/>
        <v/>
      </c>
      <c r="M118" s="77" t="str">
        <f t="shared" ca="1" si="26"/>
        <v/>
      </c>
      <c r="N118" s="222" t="str">
        <f t="shared" ca="1" si="27"/>
        <v/>
      </c>
      <c r="O118" s="78" t="str">
        <f t="shared" ca="1" si="28"/>
        <v/>
      </c>
      <c r="P118" s="78" t="str">
        <f t="shared" ca="1" si="29"/>
        <v/>
      </c>
      <c r="Q118" s="78" t="str">
        <f t="shared" ca="1" si="30"/>
        <v/>
      </c>
      <c r="R118" s="77" t="str">
        <f t="shared" ca="1" si="31"/>
        <v/>
      </c>
      <c r="S118" s="77" t="str">
        <f t="shared" ca="1" si="32"/>
        <v/>
      </c>
      <c r="T118" s="222" t="str">
        <f t="shared" ca="1" si="33"/>
        <v/>
      </c>
      <c r="U118" s="17" t="str">
        <f t="shared" ca="1" si="34"/>
        <v/>
      </c>
    </row>
    <row r="119" spans="2:21" x14ac:dyDescent="0.2">
      <c r="B119" s="77" t="str">
        <f ca="1">IF(ROW()-1&gt;処理用Ｄ!$B$1-1,"",ROW()-1)</f>
        <v/>
      </c>
      <c r="C119" s="77" t="str">
        <f t="shared" ca="1" si="36"/>
        <v/>
      </c>
      <c r="D119" s="78" t="str">
        <f ca="1">IF(C119="","",VLOOKUP(C119,設定!$AT$15:$AV$22,3,FALSE))</f>
        <v/>
      </c>
      <c r="E119" s="78" t="str">
        <f t="shared" ca="1" si="35"/>
        <v/>
      </c>
      <c r="F119" s="77" t="str">
        <f t="shared" ca="1" si="19"/>
        <v/>
      </c>
      <c r="G119" s="77" t="str">
        <f t="shared" ca="1" si="20"/>
        <v/>
      </c>
      <c r="H119" s="78" t="str">
        <f t="shared" ca="1" si="21"/>
        <v/>
      </c>
      <c r="I119" s="78" t="str">
        <f t="shared" ca="1" si="22"/>
        <v/>
      </c>
      <c r="J119" s="78" t="str">
        <f t="shared" ca="1" si="23"/>
        <v/>
      </c>
      <c r="K119" s="78" t="str">
        <f t="shared" ca="1" si="24"/>
        <v/>
      </c>
      <c r="L119" s="77" t="str">
        <f t="shared" ca="1" si="25"/>
        <v/>
      </c>
      <c r="M119" s="77" t="str">
        <f t="shared" ca="1" si="26"/>
        <v/>
      </c>
      <c r="N119" s="222" t="str">
        <f t="shared" ca="1" si="27"/>
        <v/>
      </c>
      <c r="O119" s="78" t="str">
        <f t="shared" ca="1" si="28"/>
        <v/>
      </c>
      <c r="P119" s="78" t="str">
        <f t="shared" ca="1" si="29"/>
        <v/>
      </c>
      <c r="Q119" s="78" t="str">
        <f t="shared" ca="1" si="30"/>
        <v/>
      </c>
      <c r="R119" s="77" t="str">
        <f t="shared" ca="1" si="31"/>
        <v/>
      </c>
      <c r="S119" s="77" t="str">
        <f t="shared" ca="1" si="32"/>
        <v/>
      </c>
      <c r="T119" s="222" t="str">
        <f t="shared" ca="1" si="33"/>
        <v/>
      </c>
      <c r="U119" s="17" t="str">
        <f t="shared" ca="1" si="34"/>
        <v/>
      </c>
    </row>
    <row r="120" spans="2:21" x14ac:dyDescent="0.2">
      <c r="B120" s="77" t="str">
        <f ca="1">IF(ROW()-1&gt;処理用Ｄ!$B$1-1,"",ROW()-1)</f>
        <v/>
      </c>
      <c r="C120" s="77" t="str">
        <f t="shared" ca="1" si="36"/>
        <v/>
      </c>
      <c r="D120" s="78" t="str">
        <f ca="1">IF(C120="","",VLOOKUP(C120,設定!$AT$15:$AV$22,3,FALSE))</f>
        <v/>
      </c>
      <c r="E120" s="78" t="str">
        <f t="shared" ca="1" si="35"/>
        <v/>
      </c>
      <c r="F120" s="77" t="str">
        <f t="shared" ca="1" si="19"/>
        <v/>
      </c>
      <c r="G120" s="77" t="str">
        <f t="shared" ca="1" si="20"/>
        <v/>
      </c>
      <c r="H120" s="78" t="str">
        <f t="shared" ca="1" si="21"/>
        <v/>
      </c>
      <c r="I120" s="78" t="str">
        <f t="shared" ca="1" si="22"/>
        <v/>
      </c>
      <c r="J120" s="78" t="str">
        <f t="shared" ca="1" si="23"/>
        <v/>
      </c>
      <c r="K120" s="78" t="str">
        <f t="shared" ca="1" si="24"/>
        <v/>
      </c>
      <c r="L120" s="77" t="str">
        <f t="shared" ca="1" si="25"/>
        <v/>
      </c>
      <c r="M120" s="77" t="str">
        <f t="shared" ca="1" si="26"/>
        <v/>
      </c>
      <c r="N120" s="222" t="str">
        <f t="shared" ca="1" si="27"/>
        <v/>
      </c>
      <c r="O120" s="78" t="str">
        <f t="shared" ca="1" si="28"/>
        <v/>
      </c>
      <c r="P120" s="78" t="str">
        <f t="shared" ca="1" si="29"/>
        <v/>
      </c>
      <c r="Q120" s="78" t="str">
        <f t="shared" ca="1" si="30"/>
        <v/>
      </c>
      <c r="R120" s="77" t="str">
        <f t="shared" ca="1" si="31"/>
        <v/>
      </c>
      <c r="S120" s="77" t="str">
        <f t="shared" ca="1" si="32"/>
        <v/>
      </c>
      <c r="T120" s="222" t="str">
        <f t="shared" ca="1" si="33"/>
        <v/>
      </c>
      <c r="U120" s="17" t="str">
        <f t="shared" ca="1" si="34"/>
        <v/>
      </c>
    </row>
    <row r="121" spans="2:21" x14ac:dyDescent="0.2">
      <c r="B121" s="77" t="str">
        <f ca="1">IF(ROW()-1&gt;処理用Ｄ!$B$1-1,"",ROW()-1)</f>
        <v/>
      </c>
      <c r="C121" s="77" t="str">
        <f t="shared" ca="1" si="36"/>
        <v/>
      </c>
      <c r="D121" s="78" t="str">
        <f ca="1">IF(C121="","",VLOOKUP(C121,設定!$AT$15:$AV$22,3,FALSE))</f>
        <v/>
      </c>
      <c r="E121" s="78" t="str">
        <f t="shared" ca="1" si="35"/>
        <v/>
      </c>
      <c r="F121" s="77" t="str">
        <f t="shared" ca="1" si="19"/>
        <v/>
      </c>
      <c r="G121" s="77" t="str">
        <f t="shared" ca="1" si="20"/>
        <v/>
      </c>
      <c r="H121" s="78" t="str">
        <f t="shared" ca="1" si="21"/>
        <v/>
      </c>
      <c r="I121" s="78" t="str">
        <f t="shared" ca="1" si="22"/>
        <v/>
      </c>
      <c r="J121" s="78" t="str">
        <f t="shared" ca="1" si="23"/>
        <v/>
      </c>
      <c r="K121" s="78" t="str">
        <f t="shared" ca="1" si="24"/>
        <v/>
      </c>
      <c r="L121" s="77" t="str">
        <f t="shared" ca="1" si="25"/>
        <v/>
      </c>
      <c r="M121" s="77" t="str">
        <f t="shared" ca="1" si="26"/>
        <v/>
      </c>
      <c r="N121" s="222" t="str">
        <f t="shared" ca="1" si="27"/>
        <v/>
      </c>
      <c r="O121" s="78" t="str">
        <f t="shared" ca="1" si="28"/>
        <v/>
      </c>
      <c r="P121" s="78" t="str">
        <f t="shared" ca="1" si="29"/>
        <v/>
      </c>
      <c r="Q121" s="78" t="str">
        <f t="shared" ca="1" si="30"/>
        <v/>
      </c>
      <c r="R121" s="77" t="str">
        <f t="shared" ca="1" si="31"/>
        <v/>
      </c>
      <c r="S121" s="77" t="str">
        <f t="shared" ca="1" si="32"/>
        <v/>
      </c>
      <c r="T121" s="222" t="str">
        <f t="shared" ca="1" si="33"/>
        <v/>
      </c>
      <c r="U121" s="17" t="str">
        <f t="shared" ca="1" si="34"/>
        <v/>
      </c>
    </row>
    <row r="122" spans="2:21" x14ac:dyDescent="0.2">
      <c r="B122" s="77" t="str">
        <f ca="1">IF(ROW()-1&gt;処理用Ｄ!$B$1-1,"",ROW()-1)</f>
        <v/>
      </c>
      <c r="C122" s="77" t="str">
        <f t="shared" ca="1" si="36"/>
        <v/>
      </c>
      <c r="D122" s="78" t="str">
        <f ca="1">IF(C122="","",VLOOKUP(C122,設定!$AT$15:$AV$22,3,FALSE))</f>
        <v/>
      </c>
      <c r="E122" s="78" t="str">
        <f t="shared" ca="1" si="35"/>
        <v/>
      </c>
      <c r="F122" s="77" t="str">
        <f t="shared" ca="1" si="19"/>
        <v/>
      </c>
      <c r="G122" s="77" t="str">
        <f t="shared" ca="1" si="20"/>
        <v/>
      </c>
      <c r="H122" s="78" t="str">
        <f t="shared" ca="1" si="21"/>
        <v/>
      </c>
      <c r="I122" s="78" t="str">
        <f t="shared" ca="1" si="22"/>
        <v/>
      </c>
      <c r="J122" s="78" t="str">
        <f t="shared" ca="1" si="23"/>
        <v/>
      </c>
      <c r="K122" s="78" t="str">
        <f t="shared" ca="1" si="24"/>
        <v/>
      </c>
      <c r="L122" s="77" t="str">
        <f t="shared" ca="1" si="25"/>
        <v/>
      </c>
      <c r="M122" s="77" t="str">
        <f t="shared" ca="1" si="26"/>
        <v/>
      </c>
      <c r="N122" s="222" t="str">
        <f t="shared" ca="1" si="27"/>
        <v/>
      </c>
      <c r="O122" s="78" t="str">
        <f t="shared" ca="1" si="28"/>
        <v/>
      </c>
      <c r="P122" s="78" t="str">
        <f t="shared" ca="1" si="29"/>
        <v/>
      </c>
      <c r="Q122" s="78" t="str">
        <f t="shared" ca="1" si="30"/>
        <v/>
      </c>
      <c r="R122" s="77" t="str">
        <f t="shared" ca="1" si="31"/>
        <v/>
      </c>
      <c r="S122" s="77" t="str">
        <f t="shared" ca="1" si="32"/>
        <v/>
      </c>
      <c r="T122" s="222" t="str">
        <f t="shared" ca="1" si="33"/>
        <v/>
      </c>
      <c r="U122" s="17" t="str">
        <f t="shared" ca="1" si="34"/>
        <v/>
      </c>
    </row>
    <row r="123" spans="2:21" x14ac:dyDescent="0.2">
      <c r="B123" s="77" t="str">
        <f ca="1">IF(ROW()-1&gt;処理用Ｄ!$B$1-1,"",ROW()-1)</f>
        <v/>
      </c>
      <c r="C123" s="77" t="str">
        <f t="shared" ca="1" si="36"/>
        <v/>
      </c>
      <c r="D123" s="78" t="str">
        <f ca="1">IF(C123="","",VLOOKUP(C123,設定!$AT$15:$AV$22,3,FALSE))</f>
        <v/>
      </c>
      <c r="E123" s="78" t="str">
        <f t="shared" ca="1" si="35"/>
        <v/>
      </c>
      <c r="F123" s="77" t="str">
        <f t="shared" ca="1" si="19"/>
        <v/>
      </c>
      <c r="G123" s="77" t="str">
        <f t="shared" ca="1" si="20"/>
        <v/>
      </c>
      <c r="H123" s="78" t="str">
        <f t="shared" ca="1" si="21"/>
        <v/>
      </c>
      <c r="I123" s="78" t="str">
        <f t="shared" ca="1" si="22"/>
        <v/>
      </c>
      <c r="J123" s="78" t="str">
        <f t="shared" ca="1" si="23"/>
        <v/>
      </c>
      <c r="K123" s="78" t="str">
        <f t="shared" ca="1" si="24"/>
        <v/>
      </c>
      <c r="L123" s="77" t="str">
        <f t="shared" ca="1" si="25"/>
        <v/>
      </c>
      <c r="M123" s="77" t="str">
        <f t="shared" ca="1" si="26"/>
        <v/>
      </c>
      <c r="N123" s="222" t="str">
        <f t="shared" ca="1" si="27"/>
        <v/>
      </c>
      <c r="O123" s="78" t="str">
        <f t="shared" ca="1" si="28"/>
        <v/>
      </c>
      <c r="P123" s="78" t="str">
        <f t="shared" ca="1" si="29"/>
        <v/>
      </c>
      <c r="Q123" s="78" t="str">
        <f t="shared" ca="1" si="30"/>
        <v/>
      </c>
      <c r="R123" s="77" t="str">
        <f t="shared" ca="1" si="31"/>
        <v/>
      </c>
      <c r="S123" s="77" t="str">
        <f t="shared" ca="1" si="32"/>
        <v/>
      </c>
      <c r="T123" s="222" t="str">
        <f t="shared" ca="1" si="33"/>
        <v/>
      </c>
      <c r="U123" s="17" t="str">
        <f t="shared" ca="1" si="34"/>
        <v/>
      </c>
    </row>
    <row r="124" spans="2:21" x14ac:dyDescent="0.2">
      <c r="B124" s="77" t="str">
        <f ca="1">IF(ROW()-1&gt;処理用Ｄ!$B$1-1,"",ROW()-1)</f>
        <v/>
      </c>
      <c r="C124" s="77" t="str">
        <f t="shared" ca="1" si="36"/>
        <v/>
      </c>
      <c r="D124" s="78" t="str">
        <f ca="1">IF(C124="","",VLOOKUP(C124,設定!$AT$15:$AV$22,3,FALSE))</f>
        <v/>
      </c>
      <c r="E124" s="78" t="str">
        <f t="shared" ca="1" si="35"/>
        <v/>
      </c>
      <c r="F124" s="77" t="str">
        <f t="shared" ca="1" si="19"/>
        <v/>
      </c>
      <c r="G124" s="77" t="str">
        <f t="shared" ca="1" si="20"/>
        <v/>
      </c>
      <c r="H124" s="78" t="str">
        <f t="shared" ca="1" si="21"/>
        <v/>
      </c>
      <c r="I124" s="78" t="str">
        <f t="shared" ca="1" si="22"/>
        <v/>
      </c>
      <c r="J124" s="78" t="str">
        <f t="shared" ca="1" si="23"/>
        <v/>
      </c>
      <c r="K124" s="78" t="str">
        <f t="shared" ca="1" si="24"/>
        <v/>
      </c>
      <c r="L124" s="77" t="str">
        <f t="shared" ca="1" si="25"/>
        <v/>
      </c>
      <c r="M124" s="77" t="str">
        <f t="shared" ca="1" si="26"/>
        <v/>
      </c>
      <c r="N124" s="222" t="str">
        <f t="shared" ca="1" si="27"/>
        <v/>
      </c>
      <c r="O124" s="78" t="str">
        <f t="shared" ca="1" si="28"/>
        <v/>
      </c>
      <c r="P124" s="78" t="str">
        <f t="shared" ca="1" si="29"/>
        <v/>
      </c>
      <c r="Q124" s="78" t="str">
        <f t="shared" ca="1" si="30"/>
        <v/>
      </c>
      <c r="R124" s="77" t="str">
        <f t="shared" ca="1" si="31"/>
        <v/>
      </c>
      <c r="S124" s="77" t="str">
        <f t="shared" ca="1" si="32"/>
        <v/>
      </c>
      <c r="T124" s="222" t="str">
        <f t="shared" ca="1" si="33"/>
        <v/>
      </c>
      <c r="U124" s="17" t="str">
        <f t="shared" ca="1" si="34"/>
        <v/>
      </c>
    </row>
    <row r="125" spans="2:21" x14ac:dyDescent="0.2">
      <c r="B125" s="77" t="str">
        <f ca="1">IF(ROW()-1&gt;処理用Ｄ!$B$1-1,"",ROW()-1)</f>
        <v/>
      </c>
      <c r="C125" s="77" t="str">
        <f t="shared" ca="1" si="36"/>
        <v/>
      </c>
      <c r="D125" s="78" t="str">
        <f ca="1">IF(C125="","",VLOOKUP(C125,設定!$AT$15:$AV$22,3,FALSE))</f>
        <v/>
      </c>
      <c r="E125" s="78" t="str">
        <f t="shared" ca="1" si="35"/>
        <v/>
      </c>
      <c r="F125" s="77" t="str">
        <f t="shared" ca="1" si="19"/>
        <v/>
      </c>
      <c r="G125" s="77" t="str">
        <f t="shared" ca="1" si="20"/>
        <v/>
      </c>
      <c r="H125" s="78" t="str">
        <f t="shared" ca="1" si="21"/>
        <v/>
      </c>
      <c r="I125" s="78" t="str">
        <f t="shared" ca="1" si="22"/>
        <v/>
      </c>
      <c r="J125" s="78" t="str">
        <f t="shared" ca="1" si="23"/>
        <v/>
      </c>
      <c r="K125" s="78" t="str">
        <f t="shared" ca="1" si="24"/>
        <v/>
      </c>
      <c r="L125" s="77" t="str">
        <f t="shared" ca="1" si="25"/>
        <v/>
      </c>
      <c r="M125" s="77" t="str">
        <f t="shared" ca="1" si="26"/>
        <v/>
      </c>
      <c r="N125" s="222" t="str">
        <f t="shared" ca="1" si="27"/>
        <v/>
      </c>
      <c r="O125" s="78" t="str">
        <f t="shared" ca="1" si="28"/>
        <v/>
      </c>
      <c r="P125" s="78" t="str">
        <f t="shared" ca="1" si="29"/>
        <v/>
      </c>
      <c r="Q125" s="78" t="str">
        <f t="shared" ca="1" si="30"/>
        <v/>
      </c>
      <c r="R125" s="77" t="str">
        <f t="shared" ca="1" si="31"/>
        <v/>
      </c>
      <c r="S125" s="77" t="str">
        <f t="shared" ca="1" si="32"/>
        <v/>
      </c>
      <c r="T125" s="222" t="str">
        <f t="shared" ca="1" si="33"/>
        <v/>
      </c>
      <c r="U125" s="17" t="str">
        <f t="shared" ca="1" si="34"/>
        <v/>
      </c>
    </row>
    <row r="126" spans="2:21" x14ac:dyDescent="0.2">
      <c r="B126" s="77" t="str">
        <f ca="1">IF(ROW()-1&gt;処理用Ｄ!$B$1-1,"",ROW()-1)</f>
        <v/>
      </c>
      <c r="C126" s="77" t="str">
        <f t="shared" ca="1" si="36"/>
        <v/>
      </c>
      <c r="D126" s="78" t="str">
        <f ca="1">IF(C126="","",VLOOKUP(C126,設定!$AT$15:$AV$22,3,FALSE))</f>
        <v/>
      </c>
      <c r="E126" s="78" t="str">
        <f t="shared" ca="1" si="35"/>
        <v/>
      </c>
      <c r="F126" s="77" t="str">
        <f t="shared" ca="1" si="19"/>
        <v/>
      </c>
      <c r="G126" s="77" t="str">
        <f t="shared" ca="1" si="20"/>
        <v/>
      </c>
      <c r="H126" s="78" t="str">
        <f t="shared" ca="1" si="21"/>
        <v/>
      </c>
      <c r="I126" s="78" t="str">
        <f t="shared" ca="1" si="22"/>
        <v/>
      </c>
      <c r="J126" s="78" t="str">
        <f t="shared" ca="1" si="23"/>
        <v/>
      </c>
      <c r="K126" s="78" t="str">
        <f t="shared" ca="1" si="24"/>
        <v/>
      </c>
      <c r="L126" s="77" t="str">
        <f t="shared" ca="1" si="25"/>
        <v/>
      </c>
      <c r="M126" s="77" t="str">
        <f t="shared" ca="1" si="26"/>
        <v/>
      </c>
      <c r="N126" s="222" t="str">
        <f t="shared" ca="1" si="27"/>
        <v/>
      </c>
      <c r="O126" s="78" t="str">
        <f t="shared" ca="1" si="28"/>
        <v/>
      </c>
      <c r="P126" s="78" t="str">
        <f t="shared" ca="1" si="29"/>
        <v/>
      </c>
      <c r="Q126" s="78" t="str">
        <f t="shared" ca="1" si="30"/>
        <v/>
      </c>
      <c r="R126" s="77" t="str">
        <f t="shared" ca="1" si="31"/>
        <v/>
      </c>
      <c r="S126" s="77" t="str">
        <f t="shared" ca="1" si="32"/>
        <v/>
      </c>
      <c r="T126" s="222" t="str">
        <f t="shared" ca="1" si="33"/>
        <v/>
      </c>
      <c r="U126" s="17" t="str">
        <f t="shared" ca="1" si="34"/>
        <v/>
      </c>
    </row>
    <row r="127" spans="2:21" x14ac:dyDescent="0.2">
      <c r="B127" s="77" t="str">
        <f ca="1">IF(ROW()-1&gt;処理用Ｄ!$B$1-1,"",ROW()-1)</f>
        <v/>
      </c>
      <c r="C127" s="77" t="str">
        <f t="shared" ca="1" si="36"/>
        <v/>
      </c>
      <c r="D127" s="78" t="str">
        <f ca="1">IF(C127="","",VLOOKUP(C127,設定!$AT$15:$AV$22,3,FALSE))</f>
        <v/>
      </c>
      <c r="E127" s="78" t="str">
        <f t="shared" ca="1" si="35"/>
        <v/>
      </c>
      <c r="F127" s="77" t="str">
        <f t="shared" ca="1" si="19"/>
        <v/>
      </c>
      <c r="G127" s="77" t="str">
        <f t="shared" ca="1" si="20"/>
        <v/>
      </c>
      <c r="H127" s="78" t="str">
        <f t="shared" ca="1" si="21"/>
        <v/>
      </c>
      <c r="I127" s="78" t="str">
        <f t="shared" ca="1" si="22"/>
        <v/>
      </c>
      <c r="J127" s="78" t="str">
        <f t="shared" ca="1" si="23"/>
        <v/>
      </c>
      <c r="K127" s="78" t="str">
        <f t="shared" ca="1" si="24"/>
        <v/>
      </c>
      <c r="L127" s="77" t="str">
        <f t="shared" ca="1" si="25"/>
        <v/>
      </c>
      <c r="M127" s="77" t="str">
        <f t="shared" ca="1" si="26"/>
        <v/>
      </c>
      <c r="N127" s="222" t="str">
        <f t="shared" ca="1" si="27"/>
        <v/>
      </c>
      <c r="O127" s="78" t="str">
        <f t="shared" ca="1" si="28"/>
        <v/>
      </c>
      <c r="P127" s="78" t="str">
        <f t="shared" ca="1" si="29"/>
        <v/>
      </c>
      <c r="Q127" s="78" t="str">
        <f t="shared" ca="1" si="30"/>
        <v/>
      </c>
      <c r="R127" s="77" t="str">
        <f t="shared" ca="1" si="31"/>
        <v/>
      </c>
      <c r="S127" s="77" t="str">
        <f t="shared" ca="1" si="32"/>
        <v/>
      </c>
      <c r="T127" s="222" t="str">
        <f t="shared" ca="1" si="33"/>
        <v/>
      </c>
      <c r="U127" s="17" t="str">
        <f t="shared" ca="1" si="34"/>
        <v/>
      </c>
    </row>
    <row r="128" spans="2:21" x14ac:dyDescent="0.2">
      <c r="B128" s="77" t="str">
        <f ca="1">IF(ROW()-1&gt;処理用Ｄ!$B$1-1,"",ROW()-1)</f>
        <v/>
      </c>
      <c r="C128" s="77" t="str">
        <f t="shared" ca="1" si="36"/>
        <v/>
      </c>
      <c r="D128" s="78" t="str">
        <f ca="1">IF(C128="","",VLOOKUP(C128,設定!$AT$15:$AV$22,3,FALSE))</f>
        <v/>
      </c>
      <c r="E128" s="78" t="str">
        <f t="shared" ca="1" si="35"/>
        <v/>
      </c>
      <c r="F128" s="77" t="str">
        <f t="shared" ca="1" si="19"/>
        <v/>
      </c>
      <c r="G128" s="77" t="str">
        <f t="shared" ca="1" si="20"/>
        <v/>
      </c>
      <c r="H128" s="78" t="str">
        <f t="shared" ca="1" si="21"/>
        <v/>
      </c>
      <c r="I128" s="78" t="str">
        <f t="shared" ca="1" si="22"/>
        <v/>
      </c>
      <c r="J128" s="78" t="str">
        <f t="shared" ca="1" si="23"/>
        <v/>
      </c>
      <c r="K128" s="78" t="str">
        <f t="shared" ca="1" si="24"/>
        <v/>
      </c>
      <c r="L128" s="77" t="str">
        <f t="shared" ca="1" si="25"/>
        <v/>
      </c>
      <c r="M128" s="77" t="str">
        <f t="shared" ca="1" si="26"/>
        <v/>
      </c>
      <c r="N128" s="222" t="str">
        <f t="shared" ca="1" si="27"/>
        <v/>
      </c>
      <c r="O128" s="78" t="str">
        <f t="shared" ca="1" si="28"/>
        <v/>
      </c>
      <c r="P128" s="78" t="str">
        <f t="shared" ca="1" si="29"/>
        <v/>
      </c>
      <c r="Q128" s="78" t="str">
        <f t="shared" ca="1" si="30"/>
        <v/>
      </c>
      <c r="R128" s="77" t="str">
        <f t="shared" ca="1" si="31"/>
        <v/>
      </c>
      <c r="S128" s="77" t="str">
        <f t="shared" ca="1" si="32"/>
        <v/>
      </c>
      <c r="T128" s="222" t="str">
        <f t="shared" ca="1" si="33"/>
        <v/>
      </c>
      <c r="U128" s="17" t="str">
        <f t="shared" ca="1" si="34"/>
        <v/>
      </c>
    </row>
    <row r="129" spans="2:21" x14ac:dyDescent="0.2">
      <c r="B129" s="77" t="str">
        <f ca="1">IF(ROW()-1&gt;処理用Ｄ!$B$1-1,"",ROW()-1)</f>
        <v/>
      </c>
      <c r="C129" s="77" t="str">
        <f t="shared" ca="1" si="36"/>
        <v/>
      </c>
      <c r="D129" s="78" t="str">
        <f ca="1">IF(C129="","",VLOOKUP(C129,設定!$AT$15:$AV$22,3,FALSE))</f>
        <v/>
      </c>
      <c r="E129" s="78" t="str">
        <f t="shared" ca="1" si="35"/>
        <v/>
      </c>
      <c r="F129" s="77" t="str">
        <f t="shared" ca="1" si="19"/>
        <v/>
      </c>
      <c r="G129" s="77" t="str">
        <f t="shared" ca="1" si="20"/>
        <v/>
      </c>
      <c r="H129" s="78" t="str">
        <f t="shared" ca="1" si="21"/>
        <v/>
      </c>
      <c r="I129" s="78" t="str">
        <f t="shared" ca="1" si="22"/>
        <v/>
      </c>
      <c r="J129" s="78" t="str">
        <f t="shared" ca="1" si="23"/>
        <v/>
      </c>
      <c r="K129" s="78" t="str">
        <f t="shared" ca="1" si="24"/>
        <v/>
      </c>
      <c r="L129" s="77" t="str">
        <f t="shared" ca="1" si="25"/>
        <v/>
      </c>
      <c r="M129" s="77" t="str">
        <f t="shared" ca="1" si="26"/>
        <v/>
      </c>
      <c r="N129" s="222" t="str">
        <f t="shared" ca="1" si="27"/>
        <v/>
      </c>
      <c r="O129" s="78" t="str">
        <f t="shared" ca="1" si="28"/>
        <v/>
      </c>
      <c r="P129" s="78" t="str">
        <f t="shared" ca="1" si="29"/>
        <v/>
      </c>
      <c r="Q129" s="78" t="str">
        <f t="shared" ca="1" si="30"/>
        <v/>
      </c>
      <c r="R129" s="77" t="str">
        <f t="shared" ca="1" si="31"/>
        <v/>
      </c>
      <c r="S129" s="77" t="str">
        <f t="shared" ca="1" si="32"/>
        <v/>
      </c>
      <c r="T129" s="222" t="str">
        <f t="shared" ca="1" si="33"/>
        <v/>
      </c>
      <c r="U129" s="17" t="str">
        <f t="shared" ca="1" si="34"/>
        <v/>
      </c>
    </row>
    <row r="130" spans="2:21" x14ac:dyDescent="0.2">
      <c r="B130" s="77" t="str">
        <f ca="1">IF(ROW()-1&gt;処理用Ｄ!$B$1-1,"",ROW()-1)</f>
        <v/>
      </c>
      <c r="C130" s="77" t="str">
        <f t="shared" ca="1" si="36"/>
        <v/>
      </c>
      <c r="D130" s="78" t="str">
        <f ca="1">IF(C130="","",VLOOKUP(C130,設定!$AT$15:$AV$22,3,FALSE))</f>
        <v/>
      </c>
      <c r="E130" s="78" t="str">
        <f t="shared" ca="1" si="35"/>
        <v/>
      </c>
      <c r="F130" s="77" t="str">
        <f t="shared" ref="F130:F193" ca="1" si="37">IF($B130="","",DBCS(VLOOKUP($B130,ダブルスＤＡＴＡ,3,FALSE)))</f>
        <v/>
      </c>
      <c r="G130" s="77" t="str">
        <f t="shared" ref="G130:G193" ca="1" si="38">IF($B130="","",(VLOOKUP($B130,ダブルスＤＡＴＡ,18,FALSE)))</f>
        <v/>
      </c>
      <c r="H130" s="78" t="str">
        <f t="shared" ref="H130:H193" ca="1" si="39">IF($B130="","",VLOOKUP($B130,ダブルスＤＡＴＡ,5,FALSE))</f>
        <v/>
      </c>
      <c r="I130" s="78" t="str">
        <f t="shared" ref="I130:I193" ca="1" si="40">IF($B130="","",DBCS(VLOOKUP($B130,ダブルスＤＡＴＡ,7,FALSE)))</f>
        <v/>
      </c>
      <c r="J130" s="78" t="str">
        <f t="shared" ref="J130:J193" ca="1" si="41">IF($B130="","",DBCS(VLOOKUP($B130,ダブルスＤＡＴＡ,8,FALSE)))</f>
        <v/>
      </c>
      <c r="K130" s="78" t="str">
        <f t="shared" ref="K130:K193" ca="1" si="42">IF($B130="","",DBCS(VLOOKUP($B130,ダブルスＤＡＴＡ,19,FALSE)))</f>
        <v/>
      </c>
      <c r="L130" s="77" t="str">
        <f t="shared" ref="L130:L193" ca="1" si="43">IF($B130="","",DBCS(VLOOKUP($B130,ダブルスＤＡＴＡ,11,FALSE)))</f>
        <v/>
      </c>
      <c r="M130" s="77" t="str">
        <f t="shared" ref="M130:M193" ca="1" si="44">IF($B130="","",VALUE(VLOOKUP($B130,ダブルスＤＡＴＡ,13,FALSE)))</f>
        <v/>
      </c>
      <c r="N130" s="222" t="str">
        <f t="shared" ref="N130:N193" ca="1" si="45">IF($B130="","",VLOOKUP($B130,ダブルスＤＡＴＡ,21,FALSE))</f>
        <v/>
      </c>
      <c r="O130" s="78" t="str">
        <f t="shared" ref="O130:O193" ca="1" si="46">IF($B130="","",DBCS(VLOOKUP($B130,ダブルスＤＡＴＡ,9,FALSE)))</f>
        <v/>
      </c>
      <c r="P130" s="78" t="str">
        <f t="shared" ref="P130:P193" ca="1" si="47">IF($B130="","",DBCS(VLOOKUP($B130,ダブルスＤＡＴＡ,10,FALSE)))</f>
        <v/>
      </c>
      <c r="Q130" s="78" t="str">
        <f t="shared" ref="Q130:Q193" ca="1" si="48">IF($B130="","",DBCS(VLOOKUP($B130,ダブルスＤＡＴＡ,20,FALSE)))</f>
        <v/>
      </c>
      <c r="R130" s="77" t="str">
        <f t="shared" ref="R130:R193" ca="1" si="49">IF($B130="","",DBCS(VLOOKUP($B130,ダブルスＤＡＴＡ,12,FALSE)))</f>
        <v/>
      </c>
      <c r="S130" s="77" t="str">
        <f t="shared" ref="S130:S193" ca="1" si="50">IF($B130="","",VALUE(VLOOKUP($B130,ダブルスＤＡＴＡ,14,FALSE)))</f>
        <v/>
      </c>
      <c r="T130" s="222" t="str">
        <f t="shared" ref="T130:T193" ca="1" si="51">IF($B130="","",VLOOKUP($B130,ダブルスＤＡＴＡ,22,FALSE))</f>
        <v/>
      </c>
      <c r="U130" s="17" t="str">
        <f t="shared" ref="U130:U193" ca="1" si="52">IF($B130="","",VALUE(VLOOKUP($B130,ダブルスＤＡＴＡ,15,FALSE)))</f>
        <v/>
      </c>
    </row>
    <row r="131" spans="2:21" x14ac:dyDescent="0.2">
      <c r="B131" s="77" t="str">
        <f ca="1">IF(ROW()-1&gt;処理用Ｄ!$B$1-1,"",ROW()-1)</f>
        <v/>
      </c>
      <c r="C131" s="77" t="str">
        <f t="shared" ca="1" si="36"/>
        <v/>
      </c>
      <c r="D131" s="78" t="str">
        <f ca="1">IF(C131="","",VLOOKUP(C131,設定!$AT$15:$AV$22,3,FALSE))</f>
        <v/>
      </c>
      <c r="E131" s="78" t="str">
        <f t="shared" ref="E131:E194" ca="1" si="53">IF(J131="","",J131)</f>
        <v/>
      </c>
      <c r="F131" s="77" t="str">
        <f t="shared" ca="1" si="37"/>
        <v/>
      </c>
      <c r="G131" s="77" t="str">
        <f t="shared" ca="1" si="38"/>
        <v/>
      </c>
      <c r="H131" s="78" t="str">
        <f t="shared" ca="1" si="39"/>
        <v/>
      </c>
      <c r="I131" s="78" t="str">
        <f t="shared" ca="1" si="40"/>
        <v/>
      </c>
      <c r="J131" s="78" t="str">
        <f t="shared" ca="1" si="41"/>
        <v/>
      </c>
      <c r="K131" s="78" t="str">
        <f t="shared" ca="1" si="42"/>
        <v/>
      </c>
      <c r="L131" s="77" t="str">
        <f t="shared" ca="1" si="43"/>
        <v/>
      </c>
      <c r="M131" s="77" t="str">
        <f t="shared" ca="1" si="44"/>
        <v/>
      </c>
      <c r="N131" s="222" t="str">
        <f t="shared" ca="1" si="45"/>
        <v/>
      </c>
      <c r="O131" s="78" t="str">
        <f t="shared" ca="1" si="46"/>
        <v/>
      </c>
      <c r="P131" s="78" t="str">
        <f t="shared" ca="1" si="47"/>
        <v/>
      </c>
      <c r="Q131" s="78" t="str">
        <f t="shared" ca="1" si="48"/>
        <v/>
      </c>
      <c r="R131" s="77" t="str">
        <f t="shared" ca="1" si="49"/>
        <v/>
      </c>
      <c r="S131" s="77" t="str">
        <f t="shared" ca="1" si="50"/>
        <v/>
      </c>
      <c r="T131" s="222" t="str">
        <f t="shared" ca="1" si="51"/>
        <v/>
      </c>
      <c r="U131" s="17" t="str">
        <f t="shared" ca="1" si="52"/>
        <v/>
      </c>
    </row>
    <row r="132" spans="2:21" x14ac:dyDescent="0.2">
      <c r="B132" s="77" t="str">
        <f ca="1">IF(ROW()-1&gt;処理用Ｄ!$B$1-1,"",ROW()-1)</f>
        <v/>
      </c>
      <c r="C132" s="77" t="str">
        <f t="shared" ca="1" si="36"/>
        <v/>
      </c>
      <c r="D132" s="78" t="str">
        <f ca="1">IF(C132="","",VLOOKUP(C132,設定!$AT$15:$AV$22,3,FALSE))</f>
        <v/>
      </c>
      <c r="E132" s="78" t="str">
        <f t="shared" ca="1" si="53"/>
        <v/>
      </c>
      <c r="F132" s="77" t="str">
        <f t="shared" ca="1" si="37"/>
        <v/>
      </c>
      <c r="G132" s="77" t="str">
        <f t="shared" ca="1" si="38"/>
        <v/>
      </c>
      <c r="H132" s="78" t="str">
        <f t="shared" ca="1" si="39"/>
        <v/>
      </c>
      <c r="I132" s="78" t="str">
        <f t="shared" ca="1" si="40"/>
        <v/>
      </c>
      <c r="J132" s="78" t="str">
        <f t="shared" ca="1" si="41"/>
        <v/>
      </c>
      <c r="K132" s="78" t="str">
        <f t="shared" ca="1" si="42"/>
        <v/>
      </c>
      <c r="L132" s="77" t="str">
        <f t="shared" ca="1" si="43"/>
        <v/>
      </c>
      <c r="M132" s="77" t="str">
        <f t="shared" ca="1" si="44"/>
        <v/>
      </c>
      <c r="N132" s="222" t="str">
        <f t="shared" ca="1" si="45"/>
        <v/>
      </c>
      <c r="O132" s="78" t="str">
        <f t="shared" ca="1" si="46"/>
        <v/>
      </c>
      <c r="P132" s="78" t="str">
        <f t="shared" ca="1" si="47"/>
        <v/>
      </c>
      <c r="Q132" s="78" t="str">
        <f t="shared" ca="1" si="48"/>
        <v/>
      </c>
      <c r="R132" s="77" t="str">
        <f t="shared" ca="1" si="49"/>
        <v/>
      </c>
      <c r="S132" s="77" t="str">
        <f t="shared" ca="1" si="50"/>
        <v/>
      </c>
      <c r="T132" s="222" t="str">
        <f t="shared" ca="1" si="51"/>
        <v/>
      </c>
      <c r="U132" s="17" t="str">
        <f t="shared" ca="1" si="52"/>
        <v/>
      </c>
    </row>
    <row r="133" spans="2:21" x14ac:dyDescent="0.2">
      <c r="B133" s="77" t="str">
        <f ca="1">IF(ROW()-1&gt;処理用Ｄ!$B$1-1,"",ROW()-1)</f>
        <v/>
      </c>
      <c r="C133" s="77" t="str">
        <f t="shared" ca="1" si="36"/>
        <v/>
      </c>
      <c r="D133" s="78" t="str">
        <f ca="1">IF(C133="","",VLOOKUP(C133,設定!$AT$15:$AV$22,3,FALSE))</f>
        <v/>
      </c>
      <c r="E133" s="78" t="str">
        <f t="shared" ca="1" si="53"/>
        <v/>
      </c>
      <c r="F133" s="77" t="str">
        <f t="shared" ca="1" si="37"/>
        <v/>
      </c>
      <c r="G133" s="77" t="str">
        <f t="shared" ca="1" si="38"/>
        <v/>
      </c>
      <c r="H133" s="78" t="str">
        <f t="shared" ca="1" si="39"/>
        <v/>
      </c>
      <c r="I133" s="78" t="str">
        <f t="shared" ca="1" si="40"/>
        <v/>
      </c>
      <c r="J133" s="78" t="str">
        <f t="shared" ca="1" si="41"/>
        <v/>
      </c>
      <c r="K133" s="78" t="str">
        <f t="shared" ca="1" si="42"/>
        <v/>
      </c>
      <c r="L133" s="77" t="str">
        <f t="shared" ca="1" si="43"/>
        <v/>
      </c>
      <c r="M133" s="77" t="str">
        <f t="shared" ca="1" si="44"/>
        <v/>
      </c>
      <c r="N133" s="222" t="str">
        <f t="shared" ca="1" si="45"/>
        <v/>
      </c>
      <c r="O133" s="78" t="str">
        <f t="shared" ca="1" si="46"/>
        <v/>
      </c>
      <c r="P133" s="78" t="str">
        <f t="shared" ca="1" si="47"/>
        <v/>
      </c>
      <c r="Q133" s="78" t="str">
        <f t="shared" ca="1" si="48"/>
        <v/>
      </c>
      <c r="R133" s="77" t="str">
        <f t="shared" ca="1" si="49"/>
        <v/>
      </c>
      <c r="S133" s="77" t="str">
        <f t="shared" ca="1" si="50"/>
        <v/>
      </c>
      <c r="T133" s="222" t="str">
        <f t="shared" ca="1" si="51"/>
        <v/>
      </c>
      <c r="U133" s="17" t="str">
        <f t="shared" ca="1" si="52"/>
        <v/>
      </c>
    </row>
    <row r="134" spans="2:21" x14ac:dyDescent="0.2">
      <c r="B134" s="77" t="str">
        <f ca="1">IF(ROW()-1&gt;処理用Ｄ!$B$1-1,"",ROW()-1)</f>
        <v/>
      </c>
      <c r="C134" s="77" t="str">
        <f t="shared" ca="1" si="36"/>
        <v/>
      </c>
      <c r="D134" s="78" t="str">
        <f ca="1">IF(C134="","",VLOOKUP(C134,設定!$AT$15:$AV$22,3,FALSE))</f>
        <v/>
      </c>
      <c r="E134" s="78" t="str">
        <f t="shared" ca="1" si="53"/>
        <v/>
      </c>
      <c r="F134" s="77" t="str">
        <f t="shared" ca="1" si="37"/>
        <v/>
      </c>
      <c r="G134" s="77" t="str">
        <f t="shared" ca="1" si="38"/>
        <v/>
      </c>
      <c r="H134" s="78" t="str">
        <f t="shared" ca="1" si="39"/>
        <v/>
      </c>
      <c r="I134" s="78" t="str">
        <f t="shared" ca="1" si="40"/>
        <v/>
      </c>
      <c r="J134" s="78" t="str">
        <f t="shared" ca="1" si="41"/>
        <v/>
      </c>
      <c r="K134" s="78" t="str">
        <f t="shared" ca="1" si="42"/>
        <v/>
      </c>
      <c r="L134" s="77" t="str">
        <f t="shared" ca="1" si="43"/>
        <v/>
      </c>
      <c r="M134" s="77" t="str">
        <f t="shared" ca="1" si="44"/>
        <v/>
      </c>
      <c r="N134" s="222" t="str">
        <f t="shared" ca="1" si="45"/>
        <v/>
      </c>
      <c r="O134" s="78" t="str">
        <f t="shared" ca="1" si="46"/>
        <v/>
      </c>
      <c r="P134" s="78" t="str">
        <f t="shared" ca="1" si="47"/>
        <v/>
      </c>
      <c r="Q134" s="78" t="str">
        <f t="shared" ca="1" si="48"/>
        <v/>
      </c>
      <c r="R134" s="77" t="str">
        <f t="shared" ca="1" si="49"/>
        <v/>
      </c>
      <c r="S134" s="77" t="str">
        <f t="shared" ca="1" si="50"/>
        <v/>
      </c>
      <c r="T134" s="222" t="str">
        <f t="shared" ca="1" si="51"/>
        <v/>
      </c>
      <c r="U134" s="17" t="str">
        <f t="shared" ca="1" si="52"/>
        <v/>
      </c>
    </row>
    <row r="135" spans="2:21" x14ac:dyDescent="0.2">
      <c r="B135" s="77" t="str">
        <f ca="1">IF(ROW()-1&gt;処理用Ｄ!$B$1-1,"",ROW()-1)</f>
        <v/>
      </c>
      <c r="C135" s="77" t="str">
        <f t="shared" ca="1" si="36"/>
        <v/>
      </c>
      <c r="D135" s="78" t="str">
        <f ca="1">IF(C135="","",VLOOKUP(C135,設定!$AT$15:$AV$22,3,FALSE))</f>
        <v/>
      </c>
      <c r="E135" s="78" t="str">
        <f t="shared" ca="1" si="53"/>
        <v/>
      </c>
      <c r="F135" s="77" t="str">
        <f t="shared" ca="1" si="37"/>
        <v/>
      </c>
      <c r="G135" s="77" t="str">
        <f t="shared" ca="1" si="38"/>
        <v/>
      </c>
      <c r="H135" s="78" t="str">
        <f t="shared" ca="1" si="39"/>
        <v/>
      </c>
      <c r="I135" s="78" t="str">
        <f t="shared" ca="1" si="40"/>
        <v/>
      </c>
      <c r="J135" s="78" t="str">
        <f t="shared" ca="1" si="41"/>
        <v/>
      </c>
      <c r="K135" s="78" t="str">
        <f t="shared" ca="1" si="42"/>
        <v/>
      </c>
      <c r="L135" s="77" t="str">
        <f t="shared" ca="1" si="43"/>
        <v/>
      </c>
      <c r="M135" s="77" t="str">
        <f t="shared" ca="1" si="44"/>
        <v/>
      </c>
      <c r="N135" s="222" t="str">
        <f t="shared" ca="1" si="45"/>
        <v/>
      </c>
      <c r="O135" s="78" t="str">
        <f t="shared" ca="1" si="46"/>
        <v/>
      </c>
      <c r="P135" s="78" t="str">
        <f t="shared" ca="1" si="47"/>
        <v/>
      </c>
      <c r="Q135" s="78" t="str">
        <f t="shared" ca="1" si="48"/>
        <v/>
      </c>
      <c r="R135" s="77" t="str">
        <f t="shared" ca="1" si="49"/>
        <v/>
      </c>
      <c r="S135" s="77" t="str">
        <f t="shared" ca="1" si="50"/>
        <v/>
      </c>
      <c r="T135" s="222" t="str">
        <f t="shared" ca="1" si="51"/>
        <v/>
      </c>
      <c r="U135" s="17" t="str">
        <f t="shared" ca="1" si="52"/>
        <v/>
      </c>
    </row>
    <row r="136" spans="2:21" x14ac:dyDescent="0.2">
      <c r="B136" s="77" t="str">
        <f ca="1">IF(ROW()-1&gt;処理用Ｄ!$B$1-1,"",ROW()-1)</f>
        <v/>
      </c>
      <c r="C136" s="77" t="str">
        <f t="shared" ca="1" si="36"/>
        <v/>
      </c>
      <c r="D136" s="78" t="str">
        <f ca="1">IF(C136="","",VLOOKUP(C136,設定!$AT$15:$AV$22,3,FALSE))</f>
        <v/>
      </c>
      <c r="E136" s="78" t="str">
        <f t="shared" ca="1" si="53"/>
        <v/>
      </c>
      <c r="F136" s="77" t="str">
        <f t="shared" ca="1" si="37"/>
        <v/>
      </c>
      <c r="G136" s="77" t="str">
        <f t="shared" ca="1" si="38"/>
        <v/>
      </c>
      <c r="H136" s="78" t="str">
        <f t="shared" ca="1" si="39"/>
        <v/>
      </c>
      <c r="I136" s="78" t="str">
        <f t="shared" ca="1" si="40"/>
        <v/>
      </c>
      <c r="J136" s="78" t="str">
        <f t="shared" ca="1" si="41"/>
        <v/>
      </c>
      <c r="K136" s="78" t="str">
        <f t="shared" ca="1" si="42"/>
        <v/>
      </c>
      <c r="L136" s="77" t="str">
        <f t="shared" ca="1" si="43"/>
        <v/>
      </c>
      <c r="M136" s="77" t="str">
        <f t="shared" ca="1" si="44"/>
        <v/>
      </c>
      <c r="N136" s="222" t="str">
        <f t="shared" ca="1" si="45"/>
        <v/>
      </c>
      <c r="O136" s="78" t="str">
        <f t="shared" ca="1" si="46"/>
        <v/>
      </c>
      <c r="P136" s="78" t="str">
        <f t="shared" ca="1" si="47"/>
        <v/>
      </c>
      <c r="Q136" s="78" t="str">
        <f t="shared" ca="1" si="48"/>
        <v/>
      </c>
      <c r="R136" s="77" t="str">
        <f t="shared" ca="1" si="49"/>
        <v/>
      </c>
      <c r="S136" s="77" t="str">
        <f t="shared" ca="1" si="50"/>
        <v/>
      </c>
      <c r="T136" s="222" t="str">
        <f t="shared" ca="1" si="51"/>
        <v/>
      </c>
      <c r="U136" s="17" t="str">
        <f t="shared" ca="1" si="52"/>
        <v/>
      </c>
    </row>
    <row r="137" spans="2:21" x14ac:dyDescent="0.2">
      <c r="B137" s="77" t="str">
        <f ca="1">IF(ROW()-1&gt;処理用Ｄ!$B$1-1,"",ROW()-1)</f>
        <v/>
      </c>
      <c r="C137" s="77" t="str">
        <f t="shared" ca="1" si="36"/>
        <v/>
      </c>
      <c r="D137" s="78" t="str">
        <f ca="1">IF(C137="","",VLOOKUP(C137,設定!$AT$15:$AV$22,3,FALSE))</f>
        <v/>
      </c>
      <c r="E137" s="78" t="str">
        <f t="shared" ca="1" si="53"/>
        <v/>
      </c>
      <c r="F137" s="77" t="str">
        <f t="shared" ca="1" si="37"/>
        <v/>
      </c>
      <c r="G137" s="77" t="str">
        <f t="shared" ca="1" si="38"/>
        <v/>
      </c>
      <c r="H137" s="78" t="str">
        <f t="shared" ca="1" si="39"/>
        <v/>
      </c>
      <c r="I137" s="78" t="str">
        <f t="shared" ca="1" si="40"/>
        <v/>
      </c>
      <c r="J137" s="78" t="str">
        <f t="shared" ca="1" si="41"/>
        <v/>
      </c>
      <c r="K137" s="78" t="str">
        <f t="shared" ca="1" si="42"/>
        <v/>
      </c>
      <c r="L137" s="77" t="str">
        <f t="shared" ca="1" si="43"/>
        <v/>
      </c>
      <c r="M137" s="77" t="str">
        <f t="shared" ca="1" si="44"/>
        <v/>
      </c>
      <c r="N137" s="222" t="str">
        <f t="shared" ca="1" si="45"/>
        <v/>
      </c>
      <c r="O137" s="78" t="str">
        <f t="shared" ca="1" si="46"/>
        <v/>
      </c>
      <c r="P137" s="78" t="str">
        <f t="shared" ca="1" si="47"/>
        <v/>
      </c>
      <c r="Q137" s="78" t="str">
        <f t="shared" ca="1" si="48"/>
        <v/>
      </c>
      <c r="R137" s="77" t="str">
        <f t="shared" ca="1" si="49"/>
        <v/>
      </c>
      <c r="S137" s="77" t="str">
        <f t="shared" ca="1" si="50"/>
        <v/>
      </c>
      <c r="T137" s="222" t="str">
        <f t="shared" ca="1" si="51"/>
        <v/>
      </c>
      <c r="U137" s="17" t="str">
        <f t="shared" ca="1" si="52"/>
        <v/>
      </c>
    </row>
    <row r="138" spans="2:21" x14ac:dyDescent="0.2">
      <c r="B138" s="77" t="str">
        <f ca="1">IF(ROW()-1&gt;処理用Ｄ!$B$1-1,"",ROW()-1)</f>
        <v/>
      </c>
      <c r="C138" s="77" t="str">
        <f t="shared" ca="1" si="36"/>
        <v/>
      </c>
      <c r="D138" s="78" t="str">
        <f ca="1">IF(C138="","",VLOOKUP(C138,設定!$AT$15:$AV$22,3,FALSE))</f>
        <v/>
      </c>
      <c r="E138" s="78" t="str">
        <f t="shared" ca="1" si="53"/>
        <v/>
      </c>
      <c r="F138" s="77" t="str">
        <f t="shared" ca="1" si="37"/>
        <v/>
      </c>
      <c r="G138" s="77" t="str">
        <f t="shared" ca="1" si="38"/>
        <v/>
      </c>
      <c r="H138" s="78" t="str">
        <f t="shared" ca="1" si="39"/>
        <v/>
      </c>
      <c r="I138" s="78" t="str">
        <f t="shared" ca="1" si="40"/>
        <v/>
      </c>
      <c r="J138" s="78" t="str">
        <f t="shared" ca="1" si="41"/>
        <v/>
      </c>
      <c r="K138" s="78" t="str">
        <f t="shared" ca="1" si="42"/>
        <v/>
      </c>
      <c r="L138" s="77" t="str">
        <f t="shared" ca="1" si="43"/>
        <v/>
      </c>
      <c r="M138" s="77" t="str">
        <f t="shared" ca="1" si="44"/>
        <v/>
      </c>
      <c r="N138" s="222" t="str">
        <f t="shared" ca="1" si="45"/>
        <v/>
      </c>
      <c r="O138" s="78" t="str">
        <f t="shared" ca="1" si="46"/>
        <v/>
      </c>
      <c r="P138" s="78" t="str">
        <f t="shared" ca="1" si="47"/>
        <v/>
      </c>
      <c r="Q138" s="78" t="str">
        <f t="shared" ca="1" si="48"/>
        <v/>
      </c>
      <c r="R138" s="77" t="str">
        <f t="shared" ca="1" si="49"/>
        <v/>
      </c>
      <c r="S138" s="77" t="str">
        <f t="shared" ca="1" si="50"/>
        <v/>
      </c>
      <c r="T138" s="222" t="str">
        <f t="shared" ca="1" si="51"/>
        <v/>
      </c>
      <c r="U138" s="17" t="str">
        <f t="shared" ca="1" si="52"/>
        <v/>
      </c>
    </row>
    <row r="139" spans="2:21" x14ac:dyDescent="0.2">
      <c r="B139" s="77" t="str">
        <f ca="1">IF(ROW()-1&gt;処理用Ｄ!$B$1-1,"",ROW()-1)</f>
        <v/>
      </c>
      <c r="C139" s="77" t="str">
        <f t="shared" ca="1" si="36"/>
        <v/>
      </c>
      <c r="D139" s="78" t="str">
        <f ca="1">IF(C139="","",VLOOKUP(C139,設定!$AT$15:$AV$22,3,FALSE))</f>
        <v/>
      </c>
      <c r="E139" s="78" t="str">
        <f t="shared" ca="1" si="53"/>
        <v/>
      </c>
      <c r="F139" s="77" t="str">
        <f t="shared" ca="1" si="37"/>
        <v/>
      </c>
      <c r="G139" s="77" t="str">
        <f t="shared" ca="1" si="38"/>
        <v/>
      </c>
      <c r="H139" s="78" t="str">
        <f t="shared" ca="1" si="39"/>
        <v/>
      </c>
      <c r="I139" s="78" t="str">
        <f t="shared" ca="1" si="40"/>
        <v/>
      </c>
      <c r="J139" s="78" t="str">
        <f t="shared" ca="1" si="41"/>
        <v/>
      </c>
      <c r="K139" s="78" t="str">
        <f t="shared" ca="1" si="42"/>
        <v/>
      </c>
      <c r="L139" s="77" t="str">
        <f t="shared" ca="1" si="43"/>
        <v/>
      </c>
      <c r="M139" s="77" t="str">
        <f t="shared" ca="1" si="44"/>
        <v/>
      </c>
      <c r="N139" s="222" t="str">
        <f t="shared" ca="1" si="45"/>
        <v/>
      </c>
      <c r="O139" s="78" t="str">
        <f t="shared" ca="1" si="46"/>
        <v/>
      </c>
      <c r="P139" s="78" t="str">
        <f t="shared" ca="1" si="47"/>
        <v/>
      </c>
      <c r="Q139" s="78" t="str">
        <f t="shared" ca="1" si="48"/>
        <v/>
      </c>
      <c r="R139" s="77" t="str">
        <f t="shared" ca="1" si="49"/>
        <v/>
      </c>
      <c r="S139" s="77" t="str">
        <f t="shared" ca="1" si="50"/>
        <v/>
      </c>
      <c r="T139" s="222" t="str">
        <f t="shared" ca="1" si="51"/>
        <v/>
      </c>
      <c r="U139" s="17" t="str">
        <f t="shared" ca="1" si="52"/>
        <v/>
      </c>
    </row>
    <row r="140" spans="2:21" x14ac:dyDescent="0.2">
      <c r="B140" s="77" t="str">
        <f ca="1">IF(ROW()-1&gt;処理用Ｄ!$B$1-1,"",ROW()-1)</f>
        <v/>
      </c>
      <c r="C140" s="77" t="str">
        <f t="shared" ca="1" si="36"/>
        <v/>
      </c>
      <c r="D140" s="78" t="str">
        <f ca="1">IF(C140="","",VLOOKUP(C140,設定!$AT$15:$AV$22,3,FALSE))</f>
        <v/>
      </c>
      <c r="E140" s="78" t="str">
        <f t="shared" ca="1" si="53"/>
        <v/>
      </c>
      <c r="F140" s="77" t="str">
        <f t="shared" ca="1" si="37"/>
        <v/>
      </c>
      <c r="G140" s="77" t="str">
        <f t="shared" ca="1" si="38"/>
        <v/>
      </c>
      <c r="H140" s="78" t="str">
        <f t="shared" ca="1" si="39"/>
        <v/>
      </c>
      <c r="I140" s="78" t="str">
        <f t="shared" ca="1" si="40"/>
        <v/>
      </c>
      <c r="J140" s="78" t="str">
        <f t="shared" ca="1" si="41"/>
        <v/>
      </c>
      <c r="K140" s="78" t="str">
        <f t="shared" ca="1" si="42"/>
        <v/>
      </c>
      <c r="L140" s="77" t="str">
        <f t="shared" ca="1" si="43"/>
        <v/>
      </c>
      <c r="M140" s="77" t="str">
        <f t="shared" ca="1" si="44"/>
        <v/>
      </c>
      <c r="N140" s="222" t="str">
        <f t="shared" ca="1" si="45"/>
        <v/>
      </c>
      <c r="O140" s="78" t="str">
        <f t="shared" ca="1" si="46"/>
        <v/>
      </c>
      <c r="P140" s="78" t="str">
        <f t="shared" ca="1" si="47"/>
        <v/>
      </c>
      <c r="Q140" s="78" t="str">
        <f t="shared" ca="1" si="48"/>
        <v/>
      </c>
      <c r="R140" s="77" t="str">
        <f t="shared" ca="1" si="49"/>
        <v/>
      </c>
      <c r="S140" s="77" t="str">
        <f t="shared" ca="1" si="50"/>
        <v/>
      </c>
      <c r="T140" s="222" t="str">
        <f t="shared" ca="1" si="51"/>
        <v/>
      </c>
      <c r="U140" s="17" t="str">
        <f t="shared" ca="1" si="52"/>
        <v/>
      </c>
    </row>
    <row r="141" spans="2:21" x14ac:dyDescent="0.2">
      <c r="B141" s="77" t="str">
        <f ca="1">IF(ROW()-1&gt;処理用Ｄ!$B$1-1,"",ROW()-1)</f>
        <v/>
      </c>
      <c r="C141" s="77" t="str">
        <f t="shared" ca="1" si="36"/>
        <v/>
      </c>
      <c r="D141" s="78" t="str">
        <f ca="1">IF(C141="","",VLOOKUP(C141,設定!$AT$15:$AV$22,3,FALSE))</f>
        <v/>
      </c>
      <c r="E141" s="78" t="str">
        <f t="shared" ca="1" si="53"/>
        <v/>
      </c>
      <c r="F141" s="77" t="str">
        <f t="shared" ca="1" si="37"/>
        <v/>
      </c>
      <c r="G141" s="77" t="str">
        <f t="shared" ca="1" si="38"/>
        <v/>
      </c>
      <c r="H141" s="78" t="str">
        <f t="shared" ca="1" si="39"/>
        <v/>
      </c>
      <c r="I141" s="78" t="str">
        <f t="shared" ca="1" si="40"/>
        <v/>
      </c>
      <c r="J141" s="78" t="str">
        <f t="shared" ca="1" si="41"/>
        <v/>
      </c>
      <c r="K141" s="78" t="str">
        <f t="shared" ca="1" si="42"/>
        <v/>
      </c>
      <c r="L141" s="77" t="str">
        <f t="shared" ca="1" si="43"/>
        <v/>
      </c>
      <c r="M141" s="77" t="str">
        <f t="shared" ca="1" si="44"/>
        <v/>
      </c>
      <c r="N141" s="222" t="str">
        <f t="shared" ca="1" si="45"/>
        <v/>
      </c>
      <c r="O141" s="78" t="str">
        <f t="shared" ca="1" si="46"/>
        <v/>
      </c>
      <c r="P141" s="78" t="str">
        <f t="shared" ca="1" si="47"/>
        <v/>
      </c>
      <c r="Q141" s="78" t="str">
        <f t="shared" ca="1" si="48"/>
        <v/>
      </c>
      <c r="R141" s="77" t="str">
        <f t="shared" ca="1" si="49"/>
        <v/>
      </c>
      <c r="S141" s="77" t="str">
        <f t="shared" ca="1" si="50"/>
        <v/>
      </c>
      <c r="T141" s="222" t="str">
        <f t="shared" ca="1" si="51"/>
        <v/>
      </c>
      <c r="U141" s="17" t="str">
        <f t="shared" ca="1" si="52"/>
        <v/>
      </c>
    </row>
    <row r="142" spans="2:21" x14ac:dyDescent="0.2">
      <c r="B142" s="77" t="str">
        <f ca="1">IF(ROW()-1&gt;処理用Ｄ!$B$1-1,"",ROW()-1)</f>
        <v/>
      </c>
      <c r="C142" s="77" t="str">
        <f t="shared" ca="1" si="36"/>
        <v/>
      </c>
      <c r="D142" s="78" t="str">
        <f ca="1">IF(C142="","",VLOOKUP(C142,設定!$AT$15:$AV$22,3,FALSE))</f>
        <v/>
      </c>
      <c r="E142" s="78" t="str">
        <f t="shared" ca="1" si="53"/>
        <v/>
      </c>
      <c r="F142" s="77" t="str">
        <f t="shared" ca="1" si="37"/>
        <v/>
      </c>
      <c r="G142" s="77" t="str">
        <f t="shared" ca="1" si="38"/>
        <v/>
      </c>
      <c r="H142" s="78" t="str">
        <f t="shared" ca="1" si="39"/>
        <v/>
      </c>
      <c r="I142" s="78" t="str">
        <f t="shared" ca="1" si="40"/>
        <v/>
      </c>
      <c r="J142" s="78" t="str">
        <f t="shared" ca="1" si="41"/>
        <v/>
      </c>
      <c r="K142" s="78" t="str">
        <f t="shared" ca="1" si="42"/>
        <v/>
      </c>
      <c r="L142" s="77" t="str">
        <f t="shared" ca="1" si="43"/>
        <v/>
      </c>
      <c r="M142" s="77" t="str">
        <f t="shared" ca="1" si="44"/>
        <v/>
      </c>
      <c r="N142" s="222" t="str">
        <f t="shared" ca="1" si="45"/>
        <v/>
      </c>
      <c r="O142" s="78" t="str">
        <f t="shared" ca="1" si="46"/>
        <v/>
      </c>
      <c r="P142" s="78" t="str">
        <f t="shared" ca="1" si="47"/>
        <v/>
      </c>
      <c r="Q142" s="78" t="str">
        <f t="shared" ca="1" si="48"/>
        <v/>
      </c>
      <c r="R142" s="77" t="str">
        <f t="shared" ca="1" si="49"/>
        <v/>
      </c>
      <c r="S142" s="77" t="str">
        <f t="shared" ca="1" si="50"/>
        <v/>
      </c>
      <c r="T142" s="222" t="str">
        <f t="shared" ca="1" si="51"/>
        <v/>
      </c>
      <c r="U142" s="17" t="str">
        <f t="shared" ca="1" si="52"/>
        <v/>
      </c>
    </row>
    <row r="143" spans="2:21" x14ac:dyDescent="0.2">
      <c r="B143" s="77" t="str">
        <f ca="1">IF(ROW()-1&gt;処理用Ｄ!$B$1-1,"",ROW()-1)</f>
        <v/>
      </c>
      <c r="C143" s="77" t="str">
        <f t="shared" ca="1" si="36"/>
        <v/>
      </c>
      <c r="D143" s="78" t="str">
        <f ca="1">IF(C143="","",VLOOKUP(C143,設定!$AT$15:$AV$22,3,FALSE))</f>
        <v/>
      </c>
      <c r="E143" s="78" t="str">
        <f t="shared" ca="1" si="53"/>
        <v/>
      </c>
      <c r="F143" s="77" t="str">
        <f t="shared" ca="1" si="37"/>
        <v/>
      </c>
      <c r="G143" s="77" t="str">
        <f t="shared" ca="1" si="38"/>
        <v/>
      </c>
      <c r="H143" s="78" t="str">
        <f t="shared" ca="1" si="39"/>
        <v/>
      </c>
      <c r="I143" s="78" t="str">
        <f t="shared" ca="1" si="40"/>
        <v/>
      </c>
      <c r="J143" s="78" t="str">
        <f t="shared" ca="1" si="41"/>
        <v/>
      </c>
      <c r="K143" s="78" t="str">
        <f t="shared" ca="1" si="42"/>
        <v/>
      </c>
      <c r="L143" s="77" t="str">
        <f t="shared" ca="1" si="43"/>
        <v/>
      </c>
      <c r="M143" s="77" t="str">
        <f t="shared" ca="1" si="44"/>
        <v/>
      </c>
      <c r="N143" s="222" t="str">
        <f t="shared" ca="1" si="45"/>
        <v/>
      </c>
      <c r="O143" s="78" t="str">
        <f t="shared" ca="1" si="46"/>
        <v/>
      </c>
      <c r="P143" s="78" t="str">
        <f t="shared" ca="1" si="47"/>
        <v/>
      </c>
      <c r="Q143" s="78" t="str">
        <f t="shared" ca="1" si="48"/>
        <v/>
      </c>
      <c r="R143" s="77" t="str">
        <f t="shared" ca="1" si="49"/>
        <v/>
      </c>
      <c r="S143" s="77" t="str">
        <f t="shared" ca="1" si="50"/>
        <v/>
      </c>
      <c r="T143" s="222" t="str">
        <f t="shared" ca="1" si="51"/>
        <v/>
      </c>
      <c r="U143" s="17" t="str">
        <f t="shared" ca="1" si="52"/>
        <v/>
      </c>
    </row>
    <row r="144" spans="2:21" x14ac:dyDescent="0.2">
      <c r="B144" s="77" t="str">
        <f ca="1">IF(ROW()-1&gt;処理用Ｄ!$B$1-1,"",ROW()-1)</f>
        <v/>
      </c>
      <c r="C144" s="77" t="str">
        <f t="shared" ca="1" si="36"/>
        <v/>
      </c>
      <c r="D144" s="78" t="str">
        <f ca="1">IF(C144="","",VLOOKUP(C144,設定!$AT$15:$AV$22,3,FALSE))</f>
        <v/>
      </c>
      <c r="E144" s="78" t="str">
        <f t="shared" ca="1" si="53"/>
        <v/>
      </c>
      <c r="F144" s="77" t="str">
        <f t="shared" ca="1" si="37"/>
        <v/>
      </c>
      <c r="G144" s="77" t="str">
        <f t="shared" ca="1" si="38"/>
        <v/>
      </c>
      <c r="H144" s="78" t="str">
        <f t="shared" ca="1" si="39"/>
        <v/>
      </c>
      <c r="I144" s="78" t="str">
        <f t="shared" ca="1" si="40"/>
        <v/>
      </c>
      <c r="J144" s="78" t="str">
        <f t="shared" ca="1" si="41"/>
        <v/>
      </c>
      <c r="K144" s="78" t="str">
        <f t="shared" ca="1" si="42"/>
        <v/>
      </c>
      <c r="L144" s="77" t="str">
        <f t="shared" ca="1" si="43"/>
        <v/>
      </c>
      <c r="M144" s="77" t="str">
        <f t="shared" ca="1" si="44"/>
        <v/>
      </c>
      <c r="N144" s="222" t="str">
        <f t="shared" ca="1" si="45"/>
        <v/>
      </c>
      <c r="O144" s="78" t="str">
        <f t="shared" ca="1" si="46"/>
        <v/>
      </c>
      <c r="P144" s="78" t="str">
        <f t="shared" ca="1" si="47"/>
        <v/>
      </c>
      <c r="Q144" s="78" t="str">
        <f t="shared" ca="1" si="48"/>
        <v/>
      </c>
      <c r="R144" s="77" t="str">
        <f t="shared" ca="1" si="49"/>
        <v/>
      </c>
      <c r="S144" s="77" t="str">
        <f t="shared" ca="1" si="50"/>
        <v/>
      </c>
      <c r="T144" s="222" t="str">
        <f t="shared" ca="1" si="51"/>
        <v/>
      </c>
      <c r="U144" s="17" t="str">
        <f t="shared" ca="1" si="52"/>
        <v/>
      </c>
    </row>
    <row r="145" spans="2:21" x14ac:dyDescent="0.2">
      <c r="B145" s="77" t="str">
        <f ca="1">IF(ROW()-1&gt;処理用Ｄ!$B$1-1,"",ROW()-1)</f>
        <v/>
      </c>
      <c r="C145" s="77" t="str">
        <f t="shared" ca="1" si="36"/>
        <v/>
      </c>
      <c r="D145" s="78" t="str">
        <f ca="1">IF(C145="","",VLOOKUP(C145,設定!$AT$15:$AV$22,3,FALSE))</f>
        <v/>
      </c>
      <c r="E145" s="78" t="str">
        <f t="shared" ca="1" si="53"/>
        <v/>
      </c>
      <c r="F145" s="77" t="str">
        <f t="shared" ca="1" si="37"/>
        <v/>
      </c>
      <c r="G145" s="77" t="str">
        <f t="shared" ca="1" si="38"/>
        <v/>
      </c>
      <c r="H145" s="78" t="str">
        <f t="shared" ca="1" si="39"/>
        <v/>
      </c>
      <c r="I145" s="78" t="str">
        <f t="shared" ca="1" si="40"/>
        <v/>
      </c>
      <c r="J145" s="78" t="str">
        <f t="shared" ca="1" si="41"/>
        <v/>
      </c>
      <c r="K145" s="78" t="str">
        <f t="shared" ca="1" si="42"/>
        <v/>
      </c>
      <c r="L145" s="77" t="str">
        <f t="shared" ca="1" si="43"/>
        <v/>
      </c>
      <c r="M145" s="77" t="str">
        <f t="shared" ca="1" si="44"/>
        <v/>
      </c>
      <c r="N145" s="222" t="str">
        <f t="shared" ca="1" si="45"/>
        <v/>
      </c>
      <c r="O145" s="78" t="str">
        <f t="shared" ca="1" si="46"/>
        <v/>
      </c>
      <c r="P145" s="78" t="str">
        <f t="shared" ca="1" si="47"/>
        <v/>
      </c>
      <c r="Q145" s="78" t="str">
        <f t="shared" ca="1" si="48"/>
        <v/>
      </c>
      <c r="R145" s="77" t="str">
        <f t="shared" ca="1" si="49"/>
        <v/>
      </c>
      <c r="S145" s="77" t="str">
        <f t="shared" ca="1" si="50"/>
        <v/>
      </c>
      <c r="T145" s="222" t="str">
        <f t="shared" ca="1" si="51"/>
        <v/>
      </c>
      <c r="U145" s="17" t="str">
        <f t="shared" ca="1" si="52"/>
        <v/>
      </c>
    </row>
    <row r="146" spans="2:21" x14ac:dyDescent="0.2">
      <c r="B146" s="77" t="str">
        <f ca="1">IF(ROW()-1&gt;処理用Ｄ!$B$1-1,"",ROW()-1)</f>
        <v/>
      </c>
      <c r="C146" s="77" t="str">
        <f t="shared" ref="C146:C203" ca="1" si="54">IF($B146="","",DBCS(VLOOKUP($B146,ダブルスＤＡＴＡ,COLUMN()-1,FALSE)))</f>
        <v/>
      </c>
      <c r="D146" s="78" t="str">
        <f ca="1">IF(C146="","",VLOOKUP(C146,設定!$AT$15:$AV$22,3,FALSE))</f>
        <v/>
      </c>
      <c r="E146" s="78" t="str">
        <f t="shared" ca="1" si="53"/>
        <v/>
      </c>
      <c r="F146" s="77" t="str">
        <f t="shared" ca="1" si="37"/>
        <v/>
      </c>
      <c r="G146" s="77" t="str">
        <f t="shared" ca="1" si="38"/>
        <v/>
      </c>
      <c r="H146" s="78" t="str">
        <f t="shared" ca="1" si="39"/>
        <v/>
      </c>
      <c r="I146" s="78" t="str">
        <f t="shared" ca="1" si="40"/>
        <v/>
      </c>
      <c r="J146" s="78" t="str">
        <f t="shared" ca="1" si="41"/>
        <v/>
      </c>
      <c r="K146" s="78" t="str">
        <f t="shared" ca="1" si="42"/>
        <v/>
      </c>
      <c r="L146" s="77" t="str">
        <f t="shared" ca="1" si="43"/>
        <v/>
      </c>
      <c r="M146" s="77" t="str">
        <f t="shared" ca="1" si="44"/>
        <v/>
      </c>
      <c r="N146" s="222" t="str">
        <f t="shared" ca="1" si="45"/>
        <v/>
      </c>
      <c r="O146" s="78" t="str">
        <f t="shared" ca="1" si="46"/>
        <v/>
      </c>
      <c r="P146" s="78" t="str">
        <f t="shared" ca="1" si="47"/>
        <v/>
      </c>
      <c r="Q146" s="78" t="str">
        <f t="shared" ca="1" si="48"/>
        <v/>
      </c>
      <c r="R146" s="77" t="str">
        <f t="shared" ca="1" si="49"/>
        <v/>
      </c>
      <c r="S146" s="77" t="str">
        <f t="shared" ca="1" si="50"/>
        <v/>
      </c>
      <c r="T146" s="222" t="str">
        <f t="shared" ca="1" si="51"/>
        <v/>
      </c>
      <c r="U146" s="17" t="str">
        <f t="shared" ca="1" si="52"/>
        <v/>
      </c>
    </row>
    <row r="147" spans="2:21" x14ac:dyDescent="0.2">
      <c r="B147" s="77" t="str">
        <f ca="1">IF(ROW()-1&gt;処理用Ｄ!$B$1-1,"",ROW()-1)</f>
        <v/>
      </c>
      <c r="C147" s="77" t="str">
        <f t="shared" ca="1" si="54"/>
        <v/>
      </c>
      <c r="D147" s="78" t="str">
        <f ca="1">IF(C147="","",VLOOKUP(C147,設定!$AT$15:$AV$22,3,FALSE))</f>
        <v/>
      </c>
      <c r="E147" s="78" t="str">
        <f t="shared" ca="1" si="53"/>
        <v/>
      </c>
      <c r="F147" s="77" t="str">
        <f t="shared" ca="1" si="37"/>
        <v/>
      </c>
      <c r="G147" s="77" t="str">
        <f t="shared" ca="1" si="38"/>
        <v/>
      </c>
      <c r="H147" s="78" t="str">
        <f t="shared" ca="1" si="39"/>
        <v/>
      </c>
      <c r="I147" s="78" t="str">
        <f t="shared" ca="1" si="40"/>
        <v/>
      </c>
      <c r="J147" s="78" t="str">
        <f t="shared" ca="1" si="41"/>
        <v/>
      </c>
      <c r="K147" s="78" t="str">
        <f t="shared" ca="1" si="42"/>
        <v/>
      </c>
      <c r="L147" s="77" t="str">
        <f t="shared" ca="1" si="43"/>
        <v/>
      </c>
      <c r="M147" s="77" t="str">
        <f t="shared" ca="1" si="44"/>
        <v/>
      </c>
      <c r="N147" s="222" t="str">
        <f t="shared" ca="1" si="45"/>
        <v/>
      </c>
      <c r="O147" s="78" t="str">
        <f t="shared" ca="1" si="46"/>
        <v/>
      </c>
      <c r="P147" s="78" t="str">
        <f t="shared" ca="1" si="47"/>
        <v/>
      </c>
      <c r="Q147" s="78" t="str">
        <f t="shared" ca="1" si="48"/>
        <v/>
      </c>
      <c r="R147" s="77" t="str">
        <f t="shared" ca="1" si="49"/>
        <v/>
      </c>
      <c r="S147" s="77" t="str">
        <f t="shared" ca="1" si="50"/>
        <v/>
      </c>
      <c r="T147" s="222" t="str">
        <f t="shared" ca="1" si="51"/>
        <v/>
      </c>
      <c r="U147" s="17" t="str">
        <f t="shared" ca="1" si="52"/>
        <v/>
      </c>
    </row>
    <row r="148" spans="2:21" x14ac:dyDescent="0.2">
      <c r="B148" s="77" t="str">
        <f ca="1">IF(ROW()-1&gt;処理用Ｄ!$B$1-1,"",ROW()-1)</f>
        <v/>
      </c>
      <c r="C148" s="77" t="str">
        <f t="shared" ca="1" si="54"/>
        <v/>
      </c>
      <c r="D148" s="78" t="str">
        <f ca="1">IF(C148="","",VLOOKUP(C148,設定!$AT$15:$AV$22,3,FALSE))</f>
        <v/>
      </c>
      <c r="E148" s="78" t="str">
        <f t="shared" ca="1" si="53"/>
        <v/>
      </c>
      <c r="F148" s="77" t="str">
        <f t="shared" ca="1" si="37"/>
        <v/>
      </c>
      <c r="G148" s="77" t="str">
        <f t="shared" ca="1" si="38"/>
        <v/>
      </c>
      <c r="H148" s="78" t="str">
        <f t="shared" ca="1" si="39"/>
        <v/>
      </c>
      <c r="I148" s="78" t="str">
        <f t="shared" ca="1" si="40"/>
        <v/>
      </c>
      <c r="J148" s="78" t="str">
        <f t="shared" ca="1" si="41"/>
        <v/>
      </c>
      <c r="K148" s="78" t="str">
        <f t="shared" ca="1" si="42"/>
        <v/>
      </c>
      <c r="L148" s="77" t="str">
        <f t="shared" ca="1" si="43"/>
        <v/>
      </c>
      <c r="M148" s="77" t="str">
        <f t="shared" ca="1" si="44"/>
        <v/>
      </c>
      <c r="N148" s="222" t="str">
        <f t="shared" ca="1" si="45"/>
        <v/>
      </c>
      <c r="O148" s="78" t="str">
        <f t="shared" ca="1" si="46"/>
        <v/>
      </c>
      <c r="P148" s="78" t="str">
        <f t="shared" ca="1" si="47"/>
        <v/>
      </c>
      <c r="Q148" s="78" t="str">
        <f t="shared" ca="1" si="48"/>
        <v/>
      </c>
      <c r="R148" s="77" t="str">
        <f t="shared" ca="1" si="49"/>
        <v/>
      </c>
      <c r="S148" s="77" t="str">
        <f t="shared" ca="1" si="50"/>
        <v/>
      </c>
      <c r="T148" s="222" t="str">
        <f t="shared" ca="1" si="51"/>
        <v/>
      </c>
      <c r="U148" s="17" t="str">
        <f t="shared" ca="1" si="52"/>
        <v/>
      </c>
    </row>
    <row r="149" spans="2:21" x14ac:dyDescent="0.2">
      <c r="B149" s="77" t="str">
        <f ca="1">IF(ROW()-1&gt;処理用Ｄ!$B$1-1,"",ROW()-1)</f>
        <v/>
      </c>
      <c r="C149" s="77" t="str">
        <f t="shared" ca="1" si="54"/>
        <v/>
      </c>
      <c r="D149" s="78" t="str">
        <f ca="1">IF(C149="","",VLOOKUP(C149,設定!$AT$15:$AV$22,3,FALSE))</f>
        <v/>
      </c>
      <c r="E149" s="78" t="str">
        <f t="shared" ca="1" si="53"/>
        <v/>
      </c>
      <c r="F149" s="77" t="str">
        <f t="shared" ca="1" si="37"/>
        <v/>
      </c>
      <c r="G149" s="77" t="str">
        <f t="shared" ca="1" si="38"/>
        <v/>
      </c>
      <c r="H149" s="78" t="str">
        <f t="shared" ca="1" si="39"/>
        <v/>
      </c>
      <c r="I149" s="78" t="str">
        <f t="shared" ca="1" si="40"/>
        <v/>
      </c>
      <c r="J149" s="78" t="str">
        <f t="shared" ca="1" si="41"/>
        <v/>
      </c>
      <c r="K149" s="78" t="str">
        <f t="shared" ca="1" si="42"/>
        <v/>
      </c>
      <c r="L149" s="77" t="str">
        <f t="shared" ca="1" si="43"/>
        <v/>
      </c>
      <c r="M149" s="77" t="str">
        <f t="shared" ca="1" si="44"/>
        <v/>
      </c>
      <c r="N149" s="222" t="str">
        <f t="shared" ca="1" si="45"/>
        <v/>
      </c>
      <c r="O149" s="78" t="str">
        <f t="shared" ca="1" si="46"/>
        <v/>
      </c>
      <c r="P149" s="78" t="str">
        <f t="shared" ca="1" si="47"/>
        <v/>
      </c>
      <c r="Q149" s="78" t="str">
        <f t="shared" ca="1" si="48"/>
        <v/>
      </c>
      <c r="R149" s="77" t="str">
        <f t="shared" ca="1" si="49"/>
        <v/>
      </c>
      <c r="S149" s="77" t="str">
        <f t="shared" ca="1" si="50"/>
        <v/>
      </c>
      <c r="T149" s="222" t="str">
        <f t="shared" ca="1" si="51"/>
        <v/>
      </c>
      <c r="U149" s="17" t="str">
        <f t="shared" ca="1" si="52"/>
        <v/>
      </c>
    </row>
    <row r="150" spans="2:21" x14ac:dyDescent="0.2">
      <c r="B150" s="77" t="str">
        <f ca="1">IF(ROW()-1&gt;処理用Ｄ!$B$1-1,"",ROW()-1)</f>
        <v/>
      </c>
      <c r="C150" s="77" t="str">
        <f t="shared" ca="1" si="54"/>
        <v/>
      </c>
      <c r="D150" s="78" t="str">
        <f ca="1">IF(C150="","",VLOOKUP(C150,設定!$AT$15:$AV$22,3,FALSE))</f>
        <v/>
      </c>
      <c r="E150" s="78" t="str">
        <f t="shared" ca="1" si="53"/>
        <v/>
      </c>
      <c r="F150" s="77" t="str">
        <f t="shared" ca="1" si="37"/>
        <v/>
      </c>
      <c r="G150" s="77" t="str">
        <f t="shared" ca="1" si="38"/>
        <v/>
      </c>
      <c r="H150" s="78" t="str">
        <f t="shared" ca="1" si="39"/>
        <v/>
      </c>
      <c r="I150" s="78" t="str">
        <f t="shared" ca="1" si="40"/>
        <v/>
      </c>
      <c r="J150" s="78" t="str">
        <f t="shared" ca="1" si="41"/>
        <v/>
      </c>
      <c r="K150" s="78" t="str">
        <f t="shared" ca="1" si="42"/>
        <v/>
      </c>
      <c r="L150" s="77" t="str">
        <f t="shared" ca="1" si="43"/>
        <v/>
      </c>
      <c r="M150" s="77" t="str">
        <f t="shared" ca="1" si="44"/>
        <v/>
      </c>
      <c r="N150" s="222" t="str">
        <f t="shared" ca="1" si="45"/>
        <v/>
      </c>
      <c r="O150" s="78" t="str">
        <f t="shared" ca="1" si="46"/>
        <v/>
      </c>
      <c r="P150" s="78" t="str">
        <f t="shared" ca="1" si="47"/>
        <v/>
      </c>
      <c r="Q150" s="78" t="str">
        <f t="shared" ca="1" si="48"/>
        <v/>
      </c>
      <c r="R150" s="77" t="str">
        <f t="shared" ca="1" si="49"/>
        <v/>
      </c>
      <c r="S150" s="77" t="str">
        <f t="shared" ca="1" si="50"/>
        <v/>
      </c>
      <c r="T150" s="222" t="str">
        <f t="shared" ca="1" si="51"/>
        <v/>
      </c>
      <c r="U150" s="17" t="str">
        <f t="shared" ca="1" si="52"/>
        <v/>
      </c>
    </row>
    <row r="151" spans="2:21" x14ac:dyDescent="0.2">
      <c r="B151" s="77" t="str">
        <f ca="1">IF(ROW()-1&gt;処理用Ｄ!$B$1-1,"",ROW()-1)</f>
        <v/>
      </c>
      <c r="C151" s="77" t="str">
        <f t="shared" ca="1" si="54"/>
        <v/>
      </c>
      <c r="D151" s="78" t="str">
        <f ca="1">IF(C151="","",VLOOKUP(C151,設定!$AT$15:$AV$22,3,FALSE))</f>
        <v/>
      </c>
      <c r="E151" s="78" t="str">
        <f t="shared" ca="1" si="53"/>
        <v/>
      </c>
      <c r="F151" s="77" t="str">
        <f t="shared" ca="1" si="37"/>
        <v/>
      </c>
      <c r="G151" s="77" t="str">
        <f t="shared" ca="1" si="38"/>
        <v/>
      </c>
      <c r="H151" s="78" t="str">
        <f t="shared" ca="1" si="39"/>
        <v/>
      </c>
      <c r="I151" s="78" t="str">
        <f t="shared" ca="1" si="40"/>
        <v/>
      </c>
      <c r="J151" s="78" t="str">
        <f t="shared" ca="1" si="41"/>
        <v/>
      </c>
      <c r="K151" s="78" t="str">
        <f t="shared" ca="1" si="42"/>
        <v/>
      </c>
      <c r="L151" s="77" t="str">
        <f t="shared" ca="1" si="43"/>
        <v/>
      </c>
      <c r="M151" s="77" t="str">
        <f t="shared" ca="1" si="44"/>
        <v/>
      </c>
      <c r="N151" s="222" t="str">
        <f t="shared" ca="1" si="45"/>
        <v/>
      </c>
      <c r="O151" s="78" t="str">
        <f t="shared" ca="1" si="46"/>
        <v/>
      </c>
      <c r="P151" s="78" t="str">
        <f t="shared" ca="1" si="47"/>
        <v/>
      </c>
      <c r="Q151" s="78" t="str">
        <f t="shared" ca="1" si="48"/>
        <v/>
      </c>
      <c r="R151" s="77" t="str">
        <f t="shared" ca="1" si="49"/>
        <v/>
      </c>
      <c r="S151" s="77" t="str">
        <f t="shared" ca="1" si="50"/>
        <v/>
      </c>
      <c r="T151" s="222" t="str">
        <f t="shared" ca="1" si="51"/>
        <v/>
      </c>
      <c r="U151" s="17" t="str">
        <f t="shared" ca="1" si="52"/>
        <v/>
      </c>
    </row>
    <row r="152" spans="2:21" x14ac:dyDescent="0.2">
      <c r="B152" s="77" t="str">
        <f ca="1">IF(ROW()-1&gt;処理用Ｄ!$B$1-1,"",ROW()-1)</f>
        <v/>
      </c>
      <c r="C152" s="77" t="str">
        <f t="shared" ca="1" si="54"/>
        <v/>
      </c>
      <c r="D152" s="78" t="str">
        <f ca="1">IF(C152="","",VLOOKUP(C152,設定!$AT$15:$AV$22,3,FALSE))</f>
        <v/>
      </c>
      <c r="E152" s="78" t="str">
        <f t="shared" ca="1" si="53"/>
        <v/>
      </c>
      <c r="F152" s="77" t="str">
        <f t="shared" ca="1" si="37"/>
        <v/>
      </c>
      <c r="G152" s="77" t="str">
        <f t="shared" ca="1" si="38"/>
        <v/>
      </c>
      <c r="H152" s="78" t="str">
        <f t="shared" ca="1" si="39"/>
        <v/>
      </c>
      <c r="I152" s="78" t="str">
        <f t="shared" ca="1" si="40"/>
        <v/>
      </c>
      <c r="J152" s="78" t="str">
        <f t="shared" ca="1" si="41"/>
        <v/>
      </c>
      <c r="K152" s="78" t="str">
        <f t="shared" ca="1" si="42"/>
        <v/>
      </c>
      <c r="L152" s="77" t="str">
        <f t="shared" ca="1" si="43"/>
        <v/>
      </c>
      <c r="M152" s="77" t="str">
        <f t="shared" ca="1" si="44"/>
        <v/>
      </c>
      <c r="N152" s="222" t="str">
        <f t="shared" ca="1" si="45"/>
        <v/>
      </c>
      <c r="O152" s="78" t="str">
        <f t="shared" ca="1" si="46"/>
        <v/>
      </c>
      <c r="P152" s="78" t="str">
        <f t="shared" ca="1" si="47"/>
        <v/>
      </c>
      <c r="Q152" s="78" t="str">
        <f t="shared" ca="1" si="48"/>
        <v/>
      </c>
      <c r="R152" s="77" t="str">
        <f t="shared" ca="1" si="49"/>
        <v/>
      </c>
      <c r="S152" s="77" t="str">
        <f t="shared" ca="1" si="50"/>
        <v/>
      </c>
      <c r="T152" s="222" t="str">
        <f t="shared" ca="1" si="51"/>
        <v/>
      </c>
      <c r="U152" s="17" t="str">
        <f t="shared" ca="1" si="52"/>
        <v/>
      </c>
    </row>
    <row r="153" spans="2:21" x14ac:dyDescent="0.2">
      <c r="B153" s="77" t="str">
        <f ca="1">IF(ROW()-1&gt;処理用Ｄ!$B$1-1,"",ROW()-1)</f>
        <v/>
      </c>
      <c r="C153" s="77" t="str">
        <f t="shared" ca="1" si="54"/>
        <v/>
      </c>
      <c r="D153" s="78" t="str">
        <f ca="1">IF(C153="","",VLOOKUP(C153,設定!$AT$15:$AV$22,3,FALSE))</f>
        <v/>
      </c>
      <c r="E153" s="78" t="str">
        <f t="shared" ca="1" si="53"/>
        <v/>
      </c>
      <c r="F153" s="77" t="str">
        <f t="shared" ca="1" si="37"/>
        <v/>
      </c>
      <c r="G153" s="77" t="str">
        <f t="shared" ca="1" si="38"/>
        <v/>
      </c>
      <c r="H153" s="78" t="str">
        <f t="shared" ca="1" si="39"/>
        <v/>
      </c>
      <c r="I153" s="78" t="str">
        <f t="shared" ca="1" si="40"/>
        <v/>
      </c>
      <c r="J153" s="78" t="str">
        <f t="shared" ca="1" si="41"/>
        <v/>
      </c>
      <c r="K153" s="78" t="str">
        <f t="shared" ca="1" si="42"/>
        <v/>
      </c>
      <c r="L153" s="77" t="str">
        <f t="shared" ca="1" si="43"/>
        <v/>
      </c>
      <c r="M153" s="77" t="str">
        <f t="shared" ca="1" si="44"/>
        <v/>
      </c>
      <c r="N153" s="222" t="str">
        <f t="shared" ca="1" si="45"/>
        <v/>
      </c>
      <c r="O153" s="78" t="str">
        <f t="shared" ca="1" si="46"/>
        <v/>
      </c>
      <c r="P153" s="78" t="str">
        <f t="shared" ca="1" si="47"/>
        <v/>
      </c>
      <c r="Q153" s="78" t="str">
        <f t="shared" ca="1" si="48"/>
        <v/>
      </c>
      <c r="R153" s="77" t="str">
        <f t="shared" ca="1" si="49"/>
        <v/>
      </c>
      <c r="S153" s="77" t="str">
        <f t="shared" ca="1" si="50"/>
        <v/>
      </c>
      <c r="T153" s="222" t="str">
        <f t="shared" ca="1" si="51"/>
        <v/>
      </c>
      <c r="U153" s="17" t="str">
        <f t="shared" ca="1" si="52"/>
        <v/>
      </c>
    </row>
    <row r="154" spans="2:21" x14ac:dyDescent="0.2">
      <c r="B154" s="77" t="str">
        <f ca="1">IF(ROW()-1&gt;処理用Ｄ!$B$1-1,"",ROW()-1)</f>
        <v/>
      </c>
      <c r="C154" s="77" t="str">
        <f t="shared" ca="1" si="54"/>
        <v/>
      </c>
      <c r="D154" s="78" t="str">
        <f ca="1">IF(C154="","",VLOOKUP(C154,設定!$AT$15:$AV$22,3,FALSE))</f>
        <v/>
      </c>
      <c r="E154" s="78" t="str">
        <f t="shared" ca="1" si="53"/>
        <v/>
      </c>
      <c r="F154" s="77" t="str">
        <f t="shared" ca="1" si="37"/>
        <v/>
      </c>
      <c r="G154" s="77" t="str">
        <f t="shared" ca="1" si="38"/>
        <v/>
      </c>
      <c r="H154" s="78" t="str">
        <f t="shared" ca="1" si="39"/>
        <v/>
      </c>
      <c r="I154" s="78" t="str">
        <f t="shared" ca="1" si="40"/>
        <v/>
      </c>
      <c r="J154" s="78" t="str">
        <f t="shared" ca="1" si="41"/>
        <v/>
      </c>
      <c r="K154" s="78" t="str">
        <f t="shared" ca="1" si="42"/>
        <v/>
      </c>
      <c r="L154" s="77" t="str">
        <f t="shared" ca="1" si="43"/>
        <v/>
      </c>
      <c r="M154" s="77" t="str">
        <f t="shared" ca="1" si="44"/>
        <v/>
      </c>
      <c r="N154" s="222" t="str">
        <f t="shared" ca="1" si="45"/>
        <v/>
      </c>
      <c r="O154" s="78" t="str">
        <f t="shared" ca="1" si="46"/>
        <v/>
      </c>
      <c r="P154" s="78" t="str">
        <f t="shared" ca="1" si="47"/>
        <v/>
      </c>
      <c r="Q154" s="78" t="str">
        <f t="shared" ca="1" si="48"/>
        <v/>
      </c>
      <c r="R154" s="77" t="str">
        <f t="shared" ca="1" si="49"/>
        <v/>
      </c>
      <c r="S154" s="77" t="str">
        <f t="shared" ca="1" si="50"/>
        <v/>
      </c>
      <c r="T154" s="222" t="str">
        <f t="shared" ca="1" si="51"/>
        <v/>
      </c>
      <c r="U154" s="17" t="str">
        <f t="shared" ca="1" si="52"/>
        <v/>
      </c>
    </row>
    <row r="155" spans="2:21" x14ac:dyDescent="0.2">
      <c r="B155" s="77" t="str">
        <f ca="1">IF(ROW()-1&gt;処理用Ｄ!$B$1-1,"",ROW()-1)</f>
        <v/>
      </c>
      <c r="C155" s="77" t="str">
        <f t="shared" ca="1" si="54"/>
        <v/>
      </c>
      <c r="D155" s="78" t="str">
        <f ca="1">IF(C155="","",VLOOKUP(C155,設定!$AT$15:$AV$22,3,FALSE))</f>
        <v/>
      </c>
      <c r="E155" s="78" t="str">
        <f t="shared" ca="1" si="53"/>
        <v/>
      </c>
      <c r="F155" s="77" t="str">
        <f t="shared" ca="1" si="37"/>
        <v/>
      </c>
      <c r="G155" s="77" t="str">
        <f t="shared" ca="1" si="38"/>
        <v/>
      </c>
      <c r="H155" s="78" t="str">
        <f t="shared" ca="1" si="39"/>
        <v/>
      </c>
      <c r="I155" s="78" t="str">
        <f t="shared" ca="1" si="40"/>
        <v/>
      </c>
      <c r="J155" s="78" t="str">
        <f t="shared" ca="1" si="41"/>
        <v/>
      </c>
      <c r="K155" s="78" t="str">
        <f t="shared" ca="1" si="42"/>
        <v/>
      </c>
      <c r="L155" s="77" t="str">
        <f t="shared" ca="1" si="43"/>
        <v/>
      </c>
      <c r="M155" s="77" t="str">
        <f t="shared" ca="1" si="44"/>
        <v/>
      </c>
      <c r="N155" s="222" t="str">
        <f t="shared" ca="1" si="45"/>
        <v/>
      </c>
      <c r="O155" s="78" t="str">
        <f t="shared" ca="1" si="46"/>
        <v/>
      </c>
      <c r="P155" s="78" t="str">
        <f t="shared" ca="1" si="47"/>
        <v/>
      </c>
      <c r="Q155" s="78" t="str">
        <f t="shared" ca="1" si="48"/>
        <v/>
      </c>
      <c r="R155" s="77" t="str">
        <f t="shared" ca="1" si="49"/>
        <v/>
      </c>
      <c r="S155" s="77" t="str">
        <f t="shared" ca="1" si="50"/>
        <v/>
      </c>
      <c r="T155" s="222" t="str">
        <f t="shared" ca="1" si="51"/>
        <v/>
      </c>
      <c r="U155" s="17" t="str">
        <f t="shared" ca="1" si="52"/>
        <v/>
      </c>
    </row>
    <row r="156" spans="2:21" x14ac:dyDescent="0.2">
      <c r="B156" s="77" t="str">
        <f ca="1">IF(ROW()-1&gt;処理用Ｄ!$B$1-1,"",ROW()-1)</f>
        <v/>
      </c>
      <c r="C156" s="77" t="str">
        <f t="shared" ca="1" si="54"/>
        <v/>
      </c>
      <c r="D156" s="78" t="str">
        <f ca="1">IF(C156="","",VLOOKUP(C156,設定!$AT$15:$AV$22,3,FALSE))</f>
        <v/>
      </c>
      <c r="E156" s="78" t="str">
        <f t="shared" ca="1" si="53"/>
        <v/>
      </c>
      <c r="F156" s="77" t="str">
        <f t="shared" ca="1" si="37"/>
        <v/>
      </c>
      <c r="G156" s="77" t="str">
        <f t="shared" ca="1" si="38"/>
        <v/>
      </c>
      <c r="H156" s="78" t="str">
        <f t="shared" ca="1" si="39"/>
        <v/>
      </c>
      <c r="I156" s="78" t="str">
        <f t="shared" ca="1" si="40"/>
        <v/>
      </c>
      <c r="J156" s="78" t="str">
        <f t="shared" ca="1" si="41"/>
        <v/>
      </c>
      <c r="K156" s="78" t="str">
        <f t="shared" ca="1" si="42"/>
        <v/>
      </c>
      <c r="L156" s="77" t="str">
        <f t="shared" ca="1" si="43"/>
        <v/>
      </c>
      <c r="M156" s="77" t="str">
        <f t="shared" ca="1" si="44"/>
        <v/>
      </c>
      <c r="N156" s="222" t="str">
        <f t="shared" ca="1" si="45"/>
        <v/>
      </c>
      <c r="O156" s="78" t="str">
        <f t="shared" ca="1" si="46"/>
        <v/>
      </c>
      <c r="P156" s="78" t="str">
        <f t="shared" ca="1" si="47"/>
        <v/>
      </c>
      <c r="Q156" s="78" t="str">
        <f t="shared" ca="1" si="48"/>
        <v/>
      </c>
      <c r="R156" s="77" t="str">
        <f t="shared" ca="1" si="49"/>
        <v/>
      </c>
      <c r="S156" s="77" t="str">
        <f t="shared" ca="1" si="50"/>
        <v/>
      </c>
      <c r="T156" s="222" t="str">
        <f t="shared" ca="1" si="51"/>
        <v/>
      </c>
      <c r="U156" s="17" t="str">
        <f t="shared" ca="1" si="52"/>
        <v/>
      </c>
    </row>
    <row r="157" spans="2:21" x14ac:dyDescent="0.2">
      <c r="B157" s="77" t="str">
        <f ca="1">IF(ROW()-1&gt;処理用Ｄ!$B$1-1,"",ROW()-1)</f>
        <v/>
      </c>
      <c r="C157" s="77" t="str">
        <f t="shared" ca="1" si="54"/>
        <v/>
      </c>
      <c r="D157" s="78" t="str">
        <f ca="1">IF(C157="","",VLOOKUP(C157,設定!$AT$15:$AV$22,3,FALSE))</f>
        <v/>
      </c>
      <c r="E157" s="78" t="str">
        <f t="shared" ca="1" si="53"/>
        <v/>
      </c>
      <c r="F157" s="77" t="str">
        <f t="shared" ca="1" si="37"/>
        <v/>
      </c>
      <c r="G157" s="77" t="str">
        <f t="shared" ca="1" si="38"/>
        <v/>
      </c>
      <c r="H157" s="78" t="str">
        <f t="shared" ca="1" si="39"/>
        <v/>
      </c>
      <c r="I157" s="78" t="str">
        <f t="shared" ca="1" si="40"/>
        <v/>
      </c>
      <c r="J157" s="78" t="str">
        <f t="shared" ca="1" si="41"/>
        <v/>
      </c>
      <c r="K157" s="78" t="str">
        <f t="shared" ca="1" si="42"/>
        <v/>
      </c>
      <c r="L157" s="77" t="str">
        <f t="shared" ca="1" si="43"/>
        <v/>
      </c>
      <c r="M157" s="77" t="str">
        <f t="shared" ca="1" si="44"/>
        <v/>
      </c>
      <c r="N157" s="222" t="str">
        <f t="shared" ca="1" si="45"/>
        <v/>
      </c>
      <c r="O157" s="78" t="str">
        <f t="shared" ca="1" si="46"/>
        <v/>
      </c>
      <c r="P157" s="78" t="str">
        <f t="shared" ca="1" si="47"/>
        <v/>
      </c>
      <c r="Q157" s="78" t="str">
        <f t="shared" ca="1" si="48"/>
        <v/>
      </c>
      <c r="R157" s="77" t="str">
        <f t="shared" ca="1" si="49"/>
        <v/>
      </c>
      <c r="S157" s="77" t="str">
        <f t="shared" ca="1" si="50"/>
        <v/>
      </c>
      <c r="T157" s="222" t="str">
        <f t="shared" ca="1" si="51"/>
        <v/>
      </c>
      <c r="U157" s="17" t="str">
        <f t="shared" ca="1" si="52"/>
        <v/>
      </c>
    </row>
    <row r="158" spans="2:21" x14ac:dyDescent="0.2">
      <c r="B158" s="77" t="str">
        <f ca="1">IF(ROW()-1&gt;処理用Ｄ!$B$1-1,"",ROW()-1)</f>
        <v/>
      </c>
      <c r="C158" s="77" t="str">
        <f t="shared" ca="1" si="54"/>
        <v/>
      </c>
      <c r="D158" s="78" t="str">
        <f ca="1">IF(C158="","",VLOOKUP(C158,設定!$AT$15:$AV$22,3,FALSE))</f>
        <v/>
      </c>
      <c r="E158" s="78" t="str">
        <f t="shared" ca="1" si="53"/>
        <v/>
      </c>
      <c r="F158" s="77" t="str">
        <f t="shared" ca="1" si="37"/>
        <v/>
      </c>
      <c r="G158" s="77" t="str">
        <f t="shared" ca="1" si="38"/>
        <v/>
      </c>
      <c r="H158" s="78" t="str">
        <f t="shared" ca="1" si="39"/>
        <v/>
      </c>
      <c r="I158" s="78" t="str">
        <f t="shared" ca="1" si="40"/>
        <v/>
      </c>
      <c r="J158" s="78" t="str">
        <f t="shared" ca="1" si="41"/>
        <v/>
      </c>
      <c r="K158" s="78" t="str">
        <f t="shared" ca="1" si="42"/>
        <v/>
      </c>
      <c r="L158" s="77" t="str">
        <f t="shared" ca="1" si="43"/>
        <v/>
      </c>
      <c r="M158" s="77" t="str">
        <f t="shared" ca="1" si="44"/>
        <v/>
      </c>
      <c r="N158" s="222" t="str">
        <f t="shared" ca="1" si="45"/>
        <v/>
      </c>
      <c r="O158" s="78" t="str">
        <f t="shared" ca="1" si="46"/>
        <v/>
      </c>
      <c r="P158" s="78" t="str">
        <f t="shared" ca="1" si="47"/>
        <v/>
      </c>
      <c r="Q158" s="78" t="str">
        <f t="shared" ca="1" si="48"/>
        <v/>
      </c>
      <c r="R158" s="77" t="str">
        <f t="shared" ca="1" si="49"/>
        <v/>
      </c>
      <c r="S158" s="77" t="str">
        <f t="shared" ca="1" si="50"/>
        <v/>
      </c>
      <c r="T158" s="222" t="str">
        <f t="shared" ca="1" si="51"/>
        <v/>
      </c>
      <c r="U158" s="17" t="str">
        <f t="shared" ca="1" si="52"/>
        <v/>
      </c>
    </row>
    <row r="159" spans="2:21" x14ac:dyDescent="0.2">
      <c r="B159" s="77" t="str">
        <f ca="1">IF(ROW()-1&gt;処理用Ｄ!$B$1-1,"",ROW()-1)</f>
        <v/>
      </c>
      <c r="C159" s="77" t="str">
        <f t="shared" ca="1" si="54"/>
        <v/>
      </c>
      <c r="D159" s="78" t="str">
        <f ca="1">IF(C159="","",VLOOKUP(C159,設定!$AT$15:$AV$22,3,FALSE))</f>
        <v/>
      </c>
      <c r="E159" s="78" t="str">
        <f t="shared" ca="1" si="53"/>
        <v/>
      </c>
      <c r="F159" s="77" t="str">
        <f t="shared" ca="1" si="37"/>
        <v/>
      </c>
      <c r="G159" s="77" t="str">
        <f t="shared" ca="1" si="38"/>
        <v/>
      </c>
      <c r="H159" s="78" t="str">
        <f t="shared" ca="1" si="39"/>
        <v/>
      </c>
      <c r="I159" s="78" t="str">
        <f t="shared" ca="1" si="40"/>
        <v/>
      </c>
      <c r="J159" s="78" t="str">
        <f t="shared" ca="1" si="41"/>
        <v/>
      </c>
      <c r="K159" s="78" t="str">
        <f t="shared" ca="1" si="42"/>
        <v/>
      </c>
      <c r="L159" s="77" t="str">
        <f t="shared" ca="1" si="43"/>
        <v/>
      </c>
      <c r="M159" s="77" t="str">
        <f t="shared" ca="1" si="44"/>
        <v/>
      </c>
      <c r="N159" s="222" t="str">
        <f t="shared" ca="1" si="45"/>
        <v/>
      </c>
      <c r="O159" s="78" t="str">
        <f t="shared" ca="1" si="46"/>
        <v/>
      </c>
      <c r="P159" s="78" t="str">
        <f t="shared" ca="1" si="47"/>
        <v/>
      </c>
      <c r="Q159" s="78" t="str">
        <f t="shared" ca="1" si="48"/>
        <v/>
      </c>
      <c r="R159" s="77" t="str">
        <f t="shared" ca="1" si="49"/>
        <v/>
      </c>
      <c r="S159" s="77" t="str">
        <f t="shared" ca="1" si="50"/>
        <v/>
      </c>
      <c r="T159" s="222" t="str">
        <f t="shared" ca="1" si="51"/>
        <v/>
      </c>
      <c r="U159" s="17" t="str">
        <f t="shared" ca="1" si="52"/>
        <v/>
      </c>
    </row>
    <row r="160" spans="2:21" x14ac:dyDescent="0.2">
      <c r="B160" s="77" t="str">
        <f ca="1">IF(ROW()-1&gt;処理用Ｄ!$B$1-1,"",ROW()-1)</f>
        <v/>
      </c>
      <c r="C160" s="77" t="str">
        <f t="shared" ca="1" si="54"/>
        <v/>
      </c>
      <c r="D160" s="78" t="str">
        <f ca="1">IF(C160="","",VLOOKUP(C160,設定!$AT$15:$AV$22,3,FALSE))</f>
        <v/>
      </c>
      <c r="E160" s="78" t="str">
        <f t="shared" ca="1" si="53"/>
        <v/>
      </c>
      <c r="F160" s="77" t="str">
        <f t="shared" ca="1" si="37"/>
        <v/>
      </c>
      <c r="G160" s="77" t="str">
        <f t="shared" ca="1" si="38"/>
        <v/>
      </c>
      <c r="H160" s="78" t="str">
        <f t="shared" ca="1" si="39"/>
        <v/>
      </c>
      <c r="I160" s="78" t="str">
        <f t="shared" ca="1" si="40"/>
        <v/>
      </c>
      <c r="J160" s="78" t="str">
        <f t="shared" ca="1" si="41"/>
        <v/>
      </c>
      <c r="K160" s="78" t="str">
        <f t="shared" ca="1" si="42"/>
        <v/>
      </c>
      <c r="L160" s="77" t="str">
        <f t="shared" ca="1" si="43"/>
        <v/>
      </c>
      <c r="M160" s="77" t="str">
        <f t="shared" ca="1" si="44"/>
        <v/>
      </c>
      <c r="N160" s="222" t="str">
        <f t="shared" ca="1" si="45"/>
        <v/>
      </c>
      <c r="O160" s="78" t="str">
        <f t="shared" ca="1" si="46"/>
        <v/>
      </c>
      <c r="P160" s="78" t="str">
        <f t="shared" ca="1" si="47"/>
        <v/>
      </c>
      <c r="Q160" s="78" t="str">
        <f t="shared" ca="1" si="48"/>
        <v/>
      </c>
      <c r="R160" s="77" t="str">
        <f t="shared" ca="1" si="49"/>
        <v/>
      </c>
      <c r="S160" s="77" t="str">
        <f t="shared" ca="1" si="50"/>
        <v/>
      </c>
      <c r="T160" s="222" t="str">
        <f t="shared" ca="1" si="51"/>
        <v/>
      </c>
      <c r="U160" s="17" t="str">
        <f t="shared" ca="1" si="52"/>
        <v/>
      </c>
    </row>
    <row r="161" spans="2:21" x14ac:dyDescent="0.2">
      <c r="B161" s="77" t="str">
        <f ca="1">IF(ROW()-1&gt;処理用Ｄ!$B$1-1,"",ROW()-1)</f>
        <v/>
      </c>
      <c r="C161" s="77" t="str">
        <f t="shared" ca="1" si="54"/>
        <v/>
      </c>
      <c r="D161" s="78" t="str">
        <f ca="1">IF(C161="","",VLOOKUP(C161,設定!$AT$15:$AV$22,3,FALSE))</f>
        <v/>
      </c>
      <c r="E161" s="78" t="str">
        <f t="shared" ca="1" si="53"/>
        <v/>
      </c>
      <c r="F161" s="77" t="str">
        <f t="shared" ca="1" si="37"/>
        <v/>
      </c>
      <c r="G161" s="77" t="str">
        <f t="shared" ca="1" si="38"/>
        <v/>
      </c>
      <c r="H161" s="78" t="str">
        <f t="shared" ca="1" si="39"/>
        <v/>
      </c>
      <c r="I161" s="78" t="str">
        <f t="shared" ca="1" si="40"/>
        <v/>
      </c>
      <c r="J161" s="78" t="str">
        <f t="shared" ca="1" si="41"/>
        <v/>
      </c>
      <c r="K161" s="78" t="str">
        <f t="shared" ca="1" si="42"/>
        <v/>
      </c>
      <c r="L161" s="77" t="str">
        <f t="shared" ca="1" si="43"/>
        <v/>
      </c>
      <c r="M161" s="77" t="str">
        <f t="shared" ca="1" si="44"/>
        <v/>
      </c>
      <c r="N161" s="222" t="str">
        <f t="shared" ca="1" si="45"/>
        <v/>
      </c>
      <c r="O161" s="78" t="str">
        <f t="shared" ca="1" si="46"/>
        <v/>
      </c>
      <c r="P161" s="78" t="str">
        <f t="shared" ca="1" si="47"/>
        <v/>
      </c>
      <c r="Q161" s="78" t="str">
        <f t="shared" ca="1" si="48"/>
        <v/>
      </c>
      <c r="R161" s="77" t="str">
        <f t="shared" ca="1" si="49"/>
        <v/>
      </c>
      <c r="S161" s="77" t="str">
        <f t="shared" ca="1" si="50"/>
        <v/>
      </c>
      <c r="T161" s="222" t="str">
        <f t="shared" ca="1" si="51"/>
        <v/>
      </c>
      <c r="U161" s="17" t="str">
        <f t="shared" ca="1" si="52"/>
        <v/>
      </c>
    </row>
    <row r="162" spans="2:21" x14ac:dyDescent="0.2">
      <c r="B162" s="77" t="str">
        <f ca="1">IF(ROW()-1&gt;処理用Ｄ!$B$1-1,"",ROW()-1)</f>
        <v/>
      </c>
      <c r="C162" s="77" t="str">
        <f t="shared" ca="1" si="54"/>
        <v/>
      </c>
      <c r="D162" s="78" t="str">
        <f ca="1">IF(C162="","",VLOOKUP(C162,設定!$AT$15:$AV$22,3,FALSE))</f>
        <v/>
      </c>
      <c r="E162" s="78" t="str">
        <f t="shared" ca="1" si="53"/>
        <v/>
      </c>
      <c r="F162" s="77" t="str">
        <f t="shared" ca="1" si="37"/>
        <v/>
      </c>
      <c r="G162" s="77" t="str">
        <f t="shared" ca="1" si="38"/>
        <v/>
      </c>
      <c r="H162" s="78" t="str">
        <f t="shared" ca="1" si="39"/>
        <v/>
      </c>
      <c r="I162" s="78" t="str">
        <f t="shared" ca="1" si="40"/>
        <v/>
      </c>
      <c r="J162" s="78" t="str">
        <f t="shared" ca="1" si="41"/>
        <v/>
      </c>
      <c r="K162" s="78" t="str">
        <f t="shared" ca="1" si="42"/>
        <v/>
      </c>
      <c r="L162" s="77" t="str">
        <f t="shared" ca="1" si="43"/>
        <v/>
      </c>
      <c r="M162" s="77" t="str">
        <f t="shared" ca="1" si="44"/>
        <v/>
      </c>
      <c r="N162" s="222" t="str">
        <f t="shared" ca="1" si="45"/>
        <v/>
      </c>
      <c r="O162" s="78" t="str">
        <f t="shared" ca="1" si="46"/>
        <v/>
      </c>
      <c r="P162" s="78" t="str">
        <f t="shared" ca="1" si="47"/>
        <v/>
      </c>
      <c r="Q162" s="78" t="str">
        <f t="shared" ca="1" si="48"/>
        <v/>
      </c>
      <c r="R162" s="77" t="str">
        <f t="shared" ca="1" si="49"/>
        <v/>
      </c>
      <c r="S162" s="77" t="str">
        <f t="shared" ca="1" si="50"/>
        <v/>
      </c>
      <c r="T162" s="222" t="str">
        <f t="shared" ca="1" si="51"/>
        <v/>
      </c>
      <c r="U162" s="17" t="str">
        <f t="shared" ca="1" si="52"/>
        <v/>
      </c>
    </row>
    <row r="163" spans="2:21" x14ac:dyDescent="0.2">
      <c r="B163" s="77" t="str">
        <f ca="1">IF(ROW()-1&gt;処理用Ｄ!$B$1-1,"",ROW()-1)</f>
        <v/>
      </c>
      <c r="C163" s="77" t="str">
        <f t="shared" ca="1" si="54"/>
        <v/>
      </c>
      <c r="D163" s="78" t="str">
        <f ca="1">IF(C163="","",VLOOKUP(C163,設定!$AT$15:$AV$22,3,FALSE))</f>
        <v/>
      </c>
      <c r="E163" s="78" t="str">
        <f t="shared" ca="1" si="53"/>
        <v/>
      </c>
      <c r="F163" s="77" t="str">
        <f t="shared" ca="1" si="37"/>
        <v/>
      </c>
      <c r="G163" s="77" t="str">
        <f t="shared" ca="1" si="38"/>
        <v/>
      </c>
      <c r="H163" s="78" t="str">
        <f t="shared" ca="1" si="39"/>
        <v/>
      </c>
      <c r="I163" s="78" t="str">
        <f t="shared" ca="1" si="40"/>
        <v/>
      </c>
      <c r="J163" s="78" t="str">
        <f t="shared" ca="1" si="41"/>
        <v/>
      </c>
      <c r="K163" s="78" t="str">
        <f t="shared" ca="1" si="42"/>
        <v/>
      </c>
      <c r="L163" s="77" t="str">
        <f t="shared" ca="1" si="43"/>
        <v/>
      </c>
      <c r="M163" s="77" t="str">
        <f t="shared" ca="1" si="44"/>
        <v/>
      </c>
      <c r="N163" s="222" t="str">
        <f t="shared" ca="1" si="45"/>
        <v/>
      </c>
      <c r="O163" s="78" t="str">
        <f t="shared" ca="1" si="46"/>
        <v/>
      </c>
      <c r="P163" s="78" t="str">
        <f t="shared" ca="1" si="47"/>
        <v/>
      </c>
      <c r="Q163" s="78" t="str">
        <f t="shared" ca="1" si="48"/>
        <v/>
      </c>
      <c r="R163" s="77" t="str">
        <f t="shared" ca="1" si="49"/>
        <v/>
      </c>
      <c r="S163" s="77" t="str">
        <f t="shared" ca="1" si="50"/>
        <v/>
      </c>
      <c r="T163" s="222" t="str">
        <f t="shared" ca="1" si="51"/>
        <v/>
      </c>
      <c r="U163" s="17" t="str">
        <f t="shared" ca="1" si="52"/>
        <v/>
      </c>
    </row>
    <row r="164" spans="2:21" x14ac:dyDescent="0.2">
      <c r="B164" s="77" t="str">
        <f ca="1">IF(ROW()-1&gt;処理用Ｄ!$B$1-1,"",ROW()-1)</f>
        <v/>
      </c>
      <c r="C164" s="77" t="str">
        <f t="shared" ca="1" si="54"/>
        <v/>
      </c>
      <c r="D164" s="78" t="str">
        <f ca="1">IF(C164="","",VLOOKUP(C164,設定!$AT$15:$AV$22,3,FALSE))</f>
        <v/>
      </c>
      <c r="E164" s="78" t="str">
        <f t="shared" ca="1" si="53"/>
        <v/>
      </c>
      <c r="F164" s="77" t="str">
        <f t="shared" ca="1" si="37"/>
        <v/>
      </c>
      <c r="G164" s="77" t="str">
        <f t="shared" ca="1" si="38"/>
        <v/>
      </c>
      <c r="H164" s="78" t="str">
        <f t="shared" ca="1" si="39"/>
        <v/>
      </c>
      <c r="I164" s="78" t="str">
        <f t="shared" ca="1" si="40"/>
        <v/>
      </c>
      <c r="J164" s="78" t="str">
        <f t="shared" ca="1" si="41"/>
        <v/>
      </c>
      <c r="K164" s="78" t="str">
        <f t="shared" ca="1" si="42"/>
        <v/>
      </c>
      <c r="L164" s="77" t="str">
        <f t="shared" ca="1" si="43"/>
        <v/>
      </c>
      <c r="M164" s="77" t="str">
        <f t="shared" ca="1" si="44"/>
        <v/>
      </c>
      <c r="N164" s="222" t="str">
        <f t="shared" ca="1" si="45"/>
        <v/>
      </c>
      <c r="O164" s="78" t="str">
        <f t="shared" ca="1" si="46"/>
        <v/>
      </c>
      <c r="P164" s="78" t="str">
        <f t="shared" ca="1" si="47"/>
        <v/>
      </c>
      <c r="Q164" s="78" t="str">
        <f t="shared" ca="1" si="48"/>
        <v/>
      </c>
      <c r="R164" s="77" t="str">
        <f t="shared" ca="1" si="49"/>
        <v/>
      </c>
      <c r="S164" s="77" t="str">
        <f t="shared" ca="1" si="50"/>
        <v/>
      </c>
      <c r="T164" s="222" t="str">
        <f t="shared" ca="1" si="51"/>
        <v/>
      </c>
      <c r="U164" s="17" t="str">
        <f t="shared" ca="1" si="52"/>
        <v/>
      </c>
    </row>
    <row r="165" spans="2:21" x14ac:dyDescent="0.2">
      <c r="B165" s="77" t="str">
        <f ca="1">IF(ROW()-1&gt;処理用Ｄ!$B$1-1,"",ROW()-1)</f>
        <v/>
      </c>
      <c r="C165" s="77" t="str">
        <f t="shared" ca="1" si="54"/>
        <v/>
      </c>
      <c r="D165" s="78" t="str">
        <f ca="1">IF(C165="","",VLOOKUP(C165,設定!$AT$15:$AV$22,3,FALSE))</f>
        <v/>
      </c>
      <c r="E165" s="78" t="str">
        <f t="shared" ca="1" si="53"/>
        <v/>
      </c>
      <c r="F165" s="77" t="str">
        <f t="shared" ca="1" si="37"/>
        <v/>
      </c>
      <c r="G165" s="77" t="str">
        <f t="shared" ca="1" si="38"/>
        <v/>
      </c>
      <c r="H165" s="78" t="str">
        <f t="shared" ca="1" si="39"/>
        <v/>
      </c>
      <c r="I165" s="78" t="str">
        <f t="shared" ca="1" si="40"/>
        <v/>
      </c>
      <c r="J165" s="78" t="str">
        <f t="shared" ca="1" si="41"/>
        <v/>
      </c>
      <c r="K165" s="78" t="str">
        <f t="shared" ca="1" si="42"/>
        <v/>
      </c>
      <c r="L165" s="77" t="str">
        <f t="shared" ca="1" si="43"/>
        <v/>
      </c>
      <c r="M165" s="77" t="str">
        <f t="shared" ca="1" si="44"/>
        <v/>
      </c>
      <c r="N165" s="222" t="str">
        <f t="shared" ca="1" si="45"/>
        <v/>
      </c>
      <c r="O165" s="78" t="str">
        <f t="shared" ca="1" si="46"/>
        <v/>
      </c>
      <c r="P165" s="78" t="str">
        <f t="shared" ca="1" si="47"/>
        <v/>
      </c>
      <c r="Q165" s="78" t="str">
        <f t="shared" ca="1" si="48"/>
        <v/>
      </c>
      <c r="R165" s="77" t="str">
        <f t="shared" ca="1" si="49"/>
        <v/>
      </c>
      <c r="S165" s="77" t="str">
        <f t="shared" ca="1" si="50"/>
        <v/>
      </c>
      <c r="T165" s="222" t="str">
        <f t="shared" ca="1" si="51"/>
        <v/>
      </c>
      <c r="U165" s="17" t="str">
        <f t="shared" ca="1" si="52"/>
        <v/>
      </c>
    </row>
    <row r="166" spans="2:21" x14ac:dyDescent="0.2">
      <c r="B166" s="77" t="str">
        <f ca="1">IF(ROW()-1&gt;処理用Ｄ!$B$1-1,"",ROW()-1)</f>
        <v/>
      </c>
      <c r="C166" s="77" t="str">
        <f t="shared" ca="1" si="54"/>
        <v/>
      </c>
      <c r="D166" s="78" t="str">
        <f ca="1">IF(C166="","",VLOOKUP(C166,設定!$AT$15:$AV$22,3,FALSE))</f>
        <v/>
      </c>
      <c r="E166" s="78" t="str">
        <f t="shared" ca="1" si="53"/>
        <v/>
      </c>
      <c r="F166" s="77" t="str">
        <f t="shared" ca="1" si="37"/>
        <v/>
      </c>
      <c r="G166" s="77" t="str">
        <f t="shared" ca="1" si="38"/>
        <v/>
      </c>
      <c r="H166" s="78" t="str">
        <f t="shared" ca="1" si="39"/>
        <v/>
      </c>
      <c r="I166" s="78" t="str">
        <f t="shared" ca="1" si="40"/>
        <v/>
      </c>
      <c r="J166" s="78" t="str">
        <f t="shared" ca="1" si="41"/>
        <v/>
      </c>
      <c r="K166" s="78" t="str">
        <f t="shared" ca="1" si="42"/>
        <v/>
      </c>
      <c r="L166" s="77" t="str">
        <f t="shared" ca="1" si="43"/>
        <v/>
      </c>
      <c r="M166" s="77" t="str">
        <f t="shared" ca="1" si="44"/>
        <v/>
      </c>
      <c r="N166" s="222" t="str">
        <f t="shared" ca="1" si="45"/>
        <v/>
      </c>
      <c r="O166" s="78" t="str">
        <f t="shared" ca="1" si="46"/>
        <v/>
      </c>
      <c r="P166" s="78" t="str">
        <f t="shared" ca="1" si="47"/>
        <v/>
      </c>
      <c r="Q166" s="78" t="str">
        <f t="shared" ca="1" si="48"/>
        <v/>
      </c>
      <c r="R166" s="77" t="str">
        <f t="shared" ca="1" si="49"/>
        <v/>
      </c>
      <c r="S166" s="77" t="str">
        <f t="shared" ca="1" si="50"/>
        <v/>
      </c>
      <c r="T166" s="222" t="str">
        <f t="shared" ca="1" si="51"/>
        <v/>
      </c>
      <c r="U166" s="17" t="str">
        <f t="shared" ca="1" si="52"/>
        <v/>
      </c>
    </row>
    <row r="167" spans="2:21" x14ac:dyDescent="0.2">
      <c r="B167" s="77" t="str">
        <f ca="1">IF(ROW()-1&gt;処理用Ｄ!$B$1-1,"",ROW()-1)</f>
        <v/>
      </c>
      <c r="C167" s="77" t="str">
        <f t="shared" ca="1" si="54"/>
        <v/>
      </c>
      <c r="D167" s="78" t="str">
        <f ca="1">IF(C167="","",VLOOKUP(C167,設定!$AT$15:$AV$22,3,FALSE))</f>
        <v/>
      </c>
      <c r="E167" s="78" t="str">
        <f t="shared" ca="1" si="53"/>
        <v/>
      </c>
      <c r="F167" s="77" t="str">
        <f t="shared" ca="1" si="37"/>
        <v/>
      </c>
      <c r="G167" s="77" t="str">
        <f t="shared" ca="1" si="38"/>
        <v/>
      </c>
      <c r="H167" s="78" t="str">
        <f t="shared" ca="1" si="39"/>
        <v/>
      </c>
      <c r="I167" s="78" t="str">
        <f t="shared" ca="1" si="40"/>
        <v/>
      </c>
      <c r="J167" s="78" t="str">
        <f t="shared" ca="1" si="41"/>
        <v/>
      </c>
      <c r="K167" s="78" t="str">
        <f t="shared" ca="1" si="42"/>
        <v/>
      </c>
      <c r="L167" s="77" t="str">
        <f t="shared" ca="1" si="43"/>
        <v/>
      </c>
      <c r="M167" s="77" t="str">
        <f t="shared" ca="1" si="44"/>
        <v/>
      </c>
      <c r="N167" s="222" t="str">
        <f t="shared" ca="1" si="45"/>
        <v/>
      </c>
      <c r="O167" s="78" t="str">
        <f t="shared" ca="1" si="46"/>
        <v/>
      </c>
      <c r="P167" s="78" t="str">
        <f t="shared" ca="1" si="47"/>
        <v/>
      </c>
      <c r="Q167" s="78" t="str">
        <f t="shared" ca="1" si="48"/>
        <v/>
      </c>
      <c r="R167" s="77" t="str">
        <f t="shared" ca="1" si="49"/>
        <v/>
      </c>
      <c r="S167" s="77" t="str">
        <f t="shared" ca="1" si="50"/>
        <v/>
      </c>
      <c r="T167" s="222" t="str">
        <f t="shared" ca="1" si="51"/>
        <v/>
      </c>
      <c r="U167" s="17" t="str">
        <f t="shared" ca="1" si="52"/>
        <v/>
      </c>
    </row>
    <row r="168" spans="2:21" x14ac:dyDescent="0.2">
      <c r="B168" s="77" t="str">
        <f ca="1">IF(ROW()-1&gt;処理用Ｄ!$B$1-1,"",ROW()-1)</f>
        <v/>
      </c>
      <c r="C168" s="77" t="str">
        <f t="shared" ca="1" si="54"/>
        <v/>
      </c>
      <c r="D168" s="78" t="str">
        <f ca="1">IF(C168="","",VLOOKUP(C168,設定!$AT$15:$AV$22,3,FALSE))</f>
        <v/>
      </c>
      <c r="E168" s="78" t="str">
        <f t="shared" ca="1" si="53"/>
        <v/>
      </c>
      <c r="F168" s="77" t="str">
        <f t="shared" ca="1" si="37"/>
        <v/>
      </c>
      <c r="G168" s="77" t="str">
        <f t="shared" ca="1" si="38"/>
        <v/>
      </c>
      <c r="H168" s="78" t="str">
        <f t="shared" ca="1" si="39"/>
        <v/>
      </c>
      <c r="I168" s="78" t="str">
        <f t="shared" ca="1" si="40"/>
        <v/>
      </c>
      <c r="J168" s="78" t="str">
        <f t="shared" ca="1" si="41"/>
        <v/>
      </c>
      <c r="K168" s="78" t="str">
        <f t="shared" ca="1" si="42"/>
        <v/>
      </c>
      <c r="L168" s="77" t="str">
        <f t="shared" ca="1" si="43"/>
        <v/>
      </c>
      <c r="M168" s="77" t="str">
        <f t="shared" ca="1" si="44"/>
        <v/>
      </c>
      <c r="N168" s="222" t="str">
        <f t="shared" ca="1" si="45"/>
        <v/>
      </c>
      <c r="O168" s="78" t="str">
        <f t="shared" ca="1" si="46"/>
        <v/>
      </c>
      <c r="P168" s="78" t="str">
        <f t="shared" ca="1" si="47"/>
        <v/>
      </c>
      <c r="Q168" s="78" t="str">
        <f t="shared" ca="1" si="48"/>
        <v/>
      </c>
      <c r="R168" s="77" t="str">
        <f t="shared" ca="1" si="49"/>
        <v/>
      </c>
      <c r="S168" s="77" t="str">
        <f t="shared" ca="1" si="50"/>
        <v/>
      </c>
      <c r="T168" s="222" t="str">
        <f t="shared" ca="1" si="51"/>
        <v/>
      </c>
      <c r="U168" s="17" t="str">
        <f t="shared" ca="1" si="52"/>
        <v/>
      </c>
    </row>
    <row r="169" spans="2:21" x14ac:dyDescent="0.2">
      <c r="B169" s="77" t="str">
        <f ca="1">IF(ROW()-1&gt;処理用Ｄ!$B$1-1,"",ROW()-1)</f>
        <v/>
      </c>
      <c r="C169" s="77" t="str">
        <f t="shared" ca="1" si="54"/>
        <v/>
      </c>
      <c r="D169" s="78" t="str">
        <f ca="1">IF(C169="","",VLOOKUP(C169,設定!$AT$15:$AV$22,3,FALSE))</f>
        <v/>
      </c>
      <c r="E169" s="78" t="str">
        <f t="shared" ca="1" si="53"/>
        <v/>
      </c>
      <c r="F169" s="77" t="str">
        <f t="shared" ca="1" si="37"/>
        <v/>
      </c>
      <c r="G169" s="77" t="str">
        <f t="shared" ca="1" si="38"/>
        <v/>
      </c>
      <c r="H169" s="78" t="str">
        <f t="shared" ca="1" si="39"/>
        <v/>
      </c>
      <c r="I169" s="78" t="str">
        <f t="shared" ca="1" si="40"/>
        <v/>
      </c>
      <c r="J169" s="78" t="str">
        <f t="shared" ca="1" si="41"/>
        <v/>
      </c>
      <c r="K169" s="78" t="str">
        <f t="shared" ca="1" si="42"/>
        <v/>
      </c>
      <c r="L169" s="77" t="str">
        <f t="shared" ca="1" si="43"/>
        <v/>
      </c>
      <c r="M169" s="77" t="str">
        <f t="shared" ca="1" si="44"/>
        <v/>
      </c>
      <c r="N169" s="222" t="str">
        <f t="shared" ca="1" si="45"/>
        <v/>
      </c>
      <c r="O169" s="78" t="str">
        <f t="shared" ca="1" si="46"/>
        <v/>
      </c>
      <c r="P169" s="78" t="str">
        <f t="shared" ca="1" si="47"/>
        <v/>
      </c>
      <c r="Q169" s="78" t="str">
        <f t="shared" ca="1" si="48"/>
        <v/>
      </c>
      <c r="R169" s="77" t="str">
        <f t="shared" ca="1" si="49"/>
        <v/>
      </c>
      <c r="S169" s="77" t="str">
        <f t="shared" ca="1" si="50"/>
        <v/>
      </c>
      <c r="T169" s="222" t="str">
        <f t="shared" ca="1" si="51"/>
        <v/>
      </c>
      <c r="U169" s="17" t="str">
        <f t="shared" ca="1" si="52"/>
        <v/>
      </c>
    </row>
    <row r="170" spans="2:21" x14ac:dyDescent="0.2">
      <c r="B170" s="77" t="str">
        <f ca="1">IF(ROW()-1&gt;処理用Ｄ!$B$1-1,"",ROW()-1)</f>
        <v/>
      </c>
      <c r="C170" s="77" t="str">
        <f t="shared" ca="1" si="54"/>
        <v/>
      </c>
      <c r="D170" s="78" t="str">
        <f ca="1">IF(C170="","",VLOOKUP(C170,設定!$AT$15:$AV$22,3,FALSE))</f>
        <v/>
      </c>
      <c r="E170" s="78" t="str">
        <f t="shared" ca="1" si="53"/>
        <v/>
      </c>
      <c r="F170" s="77" t="str">
        <f t="shared" ca="1" si="37"/>
        <v/>
      </c>
      <c r="G170" s="77" t="str">
        <f t="shared" ca="1" si="38"/>
        <v/>
      </c>
      <c r="H170" s="78" t="str">
        <f t="shared" ca="1" si="39"/>
        <v/>
      </c>
      <c r="I170" s="78" t="str">
        <f t="shared" ca="1" si="40"/>
        <v/>
      </c>
      <c r="J170" s="78" t="str">
        <f t="shared" ca="1" si="41"/>
        <v/>
      </c>
      <c r="K170" s="78" t="str">
        <f t="shared" ca="1" si="42"/>
        <v/>
      </c>
      <c r="L170" s="77" t="str">
        <f t="shared" ca="1" si="43"/>
        <v/>
      </c>
      <c r="M170" s="77" t="str">
        <f t="shared" ca="1" si="44"/>
        <v/>
      </c>
      <c r="N170" s="222" t="str">
        <f t="shared" ca="1" si="45"/>
        <v/>
      </c>
      <c r="O170" s="78" t="str">
        <f t="shared" ca="1" si="46"/>
        <v/>
      </c>
      <c r="P170" s="78" t="str">
        <f t="shared" ca="1" si="47"/>
        <v/>
      </c>
      <c r="Q170" s="78" t="str">
        <f t="shared" ca="1" si="48"/>
        <v/>
      </c>
      <c r="R170" s="77" t="str">
        <f t="shared" ca="1" si="49"/>
        <v/>
      </c>
      <c r="S170" s="77" t="str">
        <f t="shared" ca="1" si="50"/>
        <v/>
      </c>
      <c r="T170" s="222" t="str">
        <f t="shared" ca="1" si="51"/>
        <v/>
      </c>
      <c r="U170" s="17" t="str">
        <f t="shared" ca="1" si="52"/>
        <v/>
      </c>
    </row>
    <row r="171" spans="2:21" x14ac:dyDescent="0.2">
      <c r="B171" s="77" t="str">
        <f ca="1">IF(ROW()-1&gt;処理用Ｄ!$B$1-1,"",ROW()-1)</f>
        <v/>
      </c>
      <c r="C171" s="77" t="str">
        <f t="shared" ca="1" si="54"/>
        <v/>
      </c>
      <c r="D171" s="78" t="str">
        <f ca="1">IF(C171="","",VLOOKUP(C171,設定!$AT$15:$AV$22,3,FALSE))</f>
        <v/>
      </c>
      <c r="E171" s="78" t="str">
        <f t="shared" ca="1" si="53"/>
        <v/>
      </c>
      <c r="F171" s="77" t="str">
        <f t="shared" ca="1" si="37"/>
        <v/>
      </c>
      <c r="G171" s="77" t="str">
        <f t="shared" ca="1" si="38"/>
        <v/>
      </c>
      <c r="H171" s="78" t="str">
        <f t="shared" ca="1" si="39"/>
        <v/>
      </c>
      <c r="I171" s="78" t="str">
        <f t="shared" ca="1" si="40"/>
        <v/>
      </c>
      <c r="J171" s="78" t="str">
        <f t="shared" ca="1" si="41"/>
        <v/>
      </c>
      <c r="K171" s="78" t="str">
        <f t="shared" ca="1" si="42"/>
        <v/>
      </c>
      <c r="L171" s="77" t="str">
        <f t="shared" ca="1" si="43"/>
        <v/>
      </c>
      <c r="M171" s="77" t="str">
        <f t="shared" ca="1" si="44"/>
        <v/>
      </c>
      <c r="N171" s="222" t="str">
        <f t="shared" ca="1" si="45"/>
        <v/>
      </c>
      <c r="O171" s="78" t="str">
        <f t="shared" ca="1" si="46"/>
        <v/>
      </c>
      <c r="P171" s="78" t="str">
        <f t="shared" ca="1" si="47"/>
        <v/>
      </c>
      <c r="Q171" s="78" t="str">
        <f t="shared" ca="1" si="48"/>
        <v/>
      </c>
      <c r="R171" s="77" t="str">
        <f t="shared" ca="1" si="49"/>
        <v/>
      </c>
      <c r="S171" s="77" t="str">
        <f t="shared" ca="1" si="50"/>
        <v/>
      </c>
      <c r="T171" s="222" t="str">
        <f t="shared" ca="1" si="51"/>
        <v/>
      </c>
      <c r="U171" s="17" t="str">
        <f t="shared" ca="1" si="52"/>
        <v/>
      </c>
    </row>
    <row r="172" spans="2:21" x14ac:dyDescent="0.2">
      <c r="B172" s="77" t="str">
        <f ca="1">IF(ROW()-1&gt;処理用Ｄ!$B$1-1,"",ROW()-1)</f>
        <v/>
      </c>
      <c r="C172" s="77" t="str">
        <f t="shared" ca="1" si="54"/>
        <v/>
      </c>
      <c r="D172" s="78" t="str">
        <f ca="1">IF(C172="","",VLOOKUP(C172,設定!$AT$15:$AV$22,3,FALSE))</f>
        <v/>
      </c>
      <c r="E172" s="78" t="str">
        <f t="shared" ca="1" si="53"/>
        <v/>
      </c>
      <c r="F172" s="77" t="str">
        <f t="shared" ca="1" si="37"/>
        <v/>
      </c>
      <c r="G172" s="77" t="str">
        <f t="shared" ca="1" si="38"/>
        <v/>
      </c>
      <c r="H172" s="78" t="str">
        <f t="shared" ca="1" si="39"/>
        <v/>
      </c>
      <c r="I172" s="78" t="str">
        <f t="shared" ca="1" si="40"/>
        <v/>
      </c>
      <c r="J172" s="78" t="str">
        <f t="shared" ca="1" si="41"/>
        <v/>
      </c>
      <c r="K172" s="78" t="str">
        <f t="shared" ca="1" si="42"/>
        <v/>
      </c>
      <c r="L172" s="77" t="str">
        <f t="shared" ca="1" si="43"/>
        <v/>
      </c>
      <c r="M172" s="77" t="str">
        <f t="shared" ca="1" si="44"/>
        <v/>
      </c>
      <c r="N172" s="222" t="str">
        <f t="shared" ca="1" si="45"/>
        <v/>
      </c>
      <c r="O172" s="78" t="str">
        <f t="shared" ca="1" si="46"/>
        <v/>
      </c>
      <c r="P172" s="78" t="str">
        <f t="shared" ca="1" si="47"/>
        <v/>
      </c>
      <c r="Q172" s="78" t="str">
        <f t="shared" ca="1" si="48"/>
        <v/>
      </c>
      <c r="R172" s="77" t="str">
        <f t="shared" ca="1" si="49"/>
        <v/>
      </c>
      <c r="S172" s="77" t="str">
        <f t="shared" ca="1" si="50"/>
        <v/>
      </c>
      <c r="T172" s="222" t="str">
        <f t="shared" ca="1" si="51"/>
        <v/>
      </c>
      <c r="U172" s="17" t="str">
        <f t="shared" ca="1" si="52"/>
        <v/>
      </c>
    </row>
    <row r="173" spans="2:21" x14ac:dyDescent="0.2">
      <c r="B173" s="77" t="str">
        <f ca="1">IF(ROW()-1&gt;処理用Ｄ!$B$1-1,"",ROW()-1)</f>
        <v/>
      </c>
      <c r="C173" s="77" t="str">
        <f t="shared" ca="1" si="54"/>
        <v/>
      </c>
      <c r="D173" s="78" t="str">
        <f ca="1">IF(C173="","",VLOOKUP(C173,設定!$AT$15:$AV$22,3,FALSE))</f>
        <v/>
      </c>
      <c r="E173" s="78" t="str">
        <f t="shared" ca="1" si="53"/>
        <v/>
      </c>
      <c r="F173" s="77" t="str">
        <f t="shared" ca="1" si="37"/>
        <v/>
      </c>
      <c r="G173" s="77" t="str">
        <f t="shared" ca="1" si="38"/>
        <v/>
      </c>
      <c r="H173" s="78" t="str">
        <f t="shared" ca="1" si="39"/>
        <v/>
      </c>
      <c r="I173" s="78" t="str">
        <f t="shared" ca="1" si="40"/>
        <v/>
      </c>
      <c r="J173" s="78" t="str">
        <f t="shared" ca="1" si="41"/>
        <v/>
      </c>
      <c r="K173" s="78" t="str">
        <f t="shared" ca="1" si="42"/>
        <v/>
      </c>
      <c r="L173" s="77" t="str">
        <f t="shared" ca="1" si="43"/>
        <v/>
      </c>
      <c r="M173" s="77" t="str">
        <f t="shared" ca="1" si="44"/>
        <v/>
      </c>
      <c r="N173" s="222" t="str">
        <f t="shared" ca="1" si="45"/>
        <v/>
      </c>
      <c r="O173" s="78" t="str">
        <f t="shared" ca="1" si="46"/>
        <v/>
      </c>
      <c r="P173" s="78" t="str">
        <f t="shared" ca="1" si="47"/>
        <v/>
      </c>
      <c r="Q173" s="78" t="str">
        <f t="shared" ca="1" si="48"/>
        <v/>
      </c>
      <c r="R173" s="77" t="str">
        <f t="shared" ca="1" si="49"/>
        <v/>
      </c>
      <c r="S173" s="77" t="str">
        <f t="shared" ca="1" si="50"/>
        <v/>
      </c>
      <c r="T173" s="222" t="str">
        <f t="shared" ca="1" si="51"/>
        <v/>
      </c>
      <c r="U173" s="17" t="str">
        <f t="shared" ca="1" si="52"/>
        <v/>
      </c>
    </row>
    <row r="174" spans="2:21" x14ac:dyDescent="0.2">
      <c r="B174" s="77" t="str">
        <f ca="1">IF(ROW()-1&gt;処理用Ｄ!$B$1-1,"",ROW()-1)</f>
        <v/>
      </c>
      <c r="C174" s="77" t="str">
        <f t="shared" ca="1" si="54"/>
        <v/>
      </c>
      <c r="D174" s="78" t="str">
        <f ca="1">IF(C174="","",VLOOKUP(C174,設定!$AT$15:$AV$22,3,FALSE))</f>
        <v/>
      </c>
      <c r="E174" s="78" t="str">
        <f t="shared" ca="1" si="53"/>
        <v/>
      </c>
      <c r="F174" s="77" t="str">
        <f t="shared" ca="1" si="37"/>
        <v/>
      </c>
      <c r="G174" s="77" t="str">
        <f t="shared" ca="1" si="38"/>
        <v/>
      </c>
      <c r="H174" s="78" t="str">
        <f t="shared" ca="1" si="39"/>
        <v/>
      </c>
      <c r="I174" s="78" t="str">
        <f t="shared" ca="1" si="40"/>
        <v/>
      </c>
      <c r="J174" s="78" t="str">
        <f t="shared" ca="1" si="41"/>
        <v/>
      </c>
      <c r="K174" s="78" t="str">
        <f t="shared" ca="1" si="42"/>
        <v/>
      </c>
      <c r="L174" s="77" t="str">
        <f t="shared" ca="1" si="43"/>
        <v/>
      </c>
      <c r="M174" s="77" t="str">
        <f t="shared" ca="1" si="44"/>
        <v/>
      </c>
      <c r="N174" s="222" t="str">
        <f t="shared" ca="1" si="45"/>
        <v/>
      </c>
      <c r="O174" s="78" t="str">
        <f t="shared" ca="1" si="46"/>
        <v/>
      </c>
      <c r="P174" s="78" t="str">
        <f t="shared" ca="1" si="47"/>
        <v/>
      </c>
      <c r="Q174" s="78" t="str">
        <f t="shared" ca="1" si="48"/>
        <v/>
      </c>
      <c r="R174" s="77" t="str">
        <f t="shared" ca="1" si="49"/>
        <v/>
      </c>
      <c r="S174" s="77" t="str">
        <f t="shared" ca="1" si="50"/>
        <v/>
      </c>
      <c r="T174" s="222" t="str">
        <f t="shared" ca="1" si="51"/>
        <v/>
      </c>
      <c r="U174" s="17" t="str">
        <f t="shared" ca="1" si="52"/>
        <v/>
      </c>
    </row>
    <row r="175" spans="2:21" x14ac:dyDescent="0.2">
      <c r="B175" s="77" t="str">
        <f ca="1">IF(ROW()-1&gt;処理用Ｄ!$B$1-1,"",ROW()-1)</f>
        <v/>
      </c>
      <c r="C175" s="77" t="str">
        <f t="shared" ca="1" si="54"/>
        <v/>
      </c>
      <c r="D175" s="78" t="str">
        <f ca="1">IF(C175="","",VLOOKUP(C175,設定!$AT$15:$AV$22,3,FALSE))</f>
        <v/>
      </c>
      <c r="E175" s="78" t="str">
        <f t="shared" ca="1" si="53"/>
        <v/>
      </c>
      <c r="F175" s="77" t="str">
        <f t="shared" ca="1" si="37"/>
        <v/>
      </c>
      <c r="G175" s="77" t="str">
        <f t="shared" ca="1" si="38"/>
        <v/>
      </c>
      <c r="H175" s="78" t="str">
        <f t="shared" ca="1" si="39"/>
        <v/>
      </c>
      <c r="I175" s="78" t="str">
        <f t="shared" ca="1" si="40"/>
        <v/>
      </c>
      <c r="J175" s="78" t="str">
        <f t="shared" ca="1" si="41"/>
        <v/>
      </c>
      <c r="K175" s="78" t="str">
        <f t="shared" ca="1" si="42"/>
        <v/>
      </c>
      <c r="L175" s="77" t="str">
        <f t="shared" ca="1" si="43"/>
        <v/>
      </c>
      <c r="M175" s="77" t="str">
        <f t="shared" ca="1" si="44"/>
        <v/>
      </c>
      <c r="N175" s="222" t="str">
        <f t="shared" ca="1" si="45"/>
        <v/>
      </c>
      <c r="O175" s="78" t="str">
        <f t="shared" ca="1" si="46"/>
        <v/>
      </c>
      <c r="P175" s="78" t="str">
        <f t="shared" ca="1" si="47"/>
        <v/>
      </c>
      <c r="Q175" s="78" t="str">
        <f t="shared" ca="1" si="48"/>
        <v/>
      </c>
      <c r="R175" s="77" t="str">
        <f t="shared" ca="1" si="49"/>
        <v/>
      </c>
      <c r="S175" s="77" t="str">
        <f t="shared" ca="1" si="50"/>
        <v/>
      </c>
      <c r="T175" s="222" t="str">
        <f t="shared" ca="1" si="51"/>
        <v/>
      </c>
      <c r="U175" s="17" t="str">
        <f t="shared" ca="1" si="52"/>
        <v/>
      </c>
    </row>
    <row r="176" spans="2:21" x14ac:dyDescent="0.2">
      <c r="B176" s="77" t="str">
        <f ca="1">IF(ROW()-1&gt;処理用Ｄ!$B$1-1,"",ROW()-1)</f>
        <v/>
      </c>
      <c r="C176" s="77" t="str">
        <f t="shared" ca="1" si="54"/>
        <v/>
      </c>
      <c r="D176" s="78" t="str">
        <f ca="1">IF(C176="","",VLOOKUP(C176,設定!$AT$15:$AV$22,3,FALSE))</f>
        <v/>
      </c>
      <c r="E176" s="78" t="str">
        <f t="shared" ca="1" si="53"/>
        <v/>
      </c>
      <c r="F176" s="77" t="str">
        <f t="shared" ca="1" si="37"/>
        <v/>
      </c>
      <c r="G176" s="77" t="str">
        <f t="shared" ca="1" si="38"/>
        <v/>
      </c>
      <c r="H176" s="78" t="str">
        <f t="shared" ca="1" si="39"/>
        <v/>
      </c>
      <c r="I176" s="78" t="str">
        <f t="shared" ca="1" si="40"/>
        <v/>
      </c>
      <c r="J176" s="78" t="str">
        <f t="shared" ca="1" si="41"/>
        <v/>
      </c>
      <c r="K176" s="78" t="str">
        <f t="shared" ca="1" si="42"/>
        <v/>
      </c>
      <c r="L176" s="77" t="str">
        <f t="shared" ca="1" si="43"/>
        <v/>
      </c>
      <c r="M176" s="77" t="str">
        <f t="shared" ca="1" si="44"/>
        <v/>
      </c>
      <c r="N176" s="222" t="str">
        <f t="shared" ca="1" si="45"/>
        <v/>
      </c>
      <c r="O176" s="78" t="str">
        <f t="shared" ca="1" si="46"/>
        <v/>
      </c>
      <c r="P176" s="78" t="str">
        <f t="shared" ca="1" si="47"/>
        <v/>
      </c>
      <c r="Q176" s="78" t="str">
        <f t="shared" ca="1" si="48"/>
        <v/>
      </c>
      <c r="R176" s="77" t="str">
        <f t="shared" ca="1" si="49"/>
        <v/>
      </c>
      <c r="S176" s="77" t="str">
        <f t="shared" ca="1" si="50"/>
        <v/>
      </c>
      <c r="T176" s="222" t="str">
        <f t="shared" ca="1" si="51"/>
        <v/>
      </c>
      <c r="U176" s="17" t="str">
        <f t="shared" ca="1" si="52"/>
        <v/>
      </c>
    </row>
    <row r="177" spans="2:21" x14ac:dyDescent="0.2">
      <c r="B177" s="77" t="str">
        <f ca="1">IF(ROW()-1&gt;処理用Ｄ!$B$1-1,"",ROW()-1)</f>
        <v/>
      </c>
      <c r="C177" s="77" t="str">
        <f t="shared" ca="1" si="54"/>
        <v/>
      </c>
      <c r="D177" s="78" t="str">
        <f ca="1">IF(C177="","",VLOOKUP(C177,設定!$AT$15:$AV$22,3,FALSE))</f>
        <v/>
      </c>
      <c r="E177" s="78" t="str">
        <f t="shared" ca="1" si="53"/>
        <v/>
      </c>
      <c r="F177" s="77" t="str">
        <f t="shared" ca="1" si="37"/>
        <v/>
      </c>
      <c r="G177" s="77" t="str">
        <f t="shared" ca="1" si="38"/>
        <v/>
      </c>
      <c r="H177" s="78" t="str">
        <f t="shared" ca="1" si="39"/>
        <v/>
      </c>
      <c r="I177" s="78" t="str">
        <f t="shared" ca="1" si="40"/>
        <v/>
      </c>
      <c r="J177" s="78" t="str">
        <f t="shared" ca="1" si="41"/>
        <v/>
      </c>
      <c r="K177" s="78" t="str">
        <f t="shared" ca="1" si="42"/>
        <v/>
      </c>
      <c r="L177" s="77" t="str">
        <f t="shared" ca="1" si="43"/>
        <v/>
      </c>
      <c r="M177" s="77" t="str">
        <f t="shared" ca="1" si="44"/>
        <v/>
      </c>
      <c r="N177" s="222" t="str">
        <f t="shared" ca="1" si="45"/>
        <v/>
      </c>
      <c r="O177" s="78" t="str">
        <f t="shared" ca="1" si="46"/>
        <v/>
      </c>
      <c r="P177" s="78" t="str">
        <f t="shared" ca="1" si="47"/>
        <v/>
      </c>
      <c r="Q177" s="78" t="str">
        <f t="shared" ca="1" si="48"/>
        <v/>
      </c>
      <c r="R177" s="77" t="str">
        <f t="shared" ca="1" si="49"/>
        <v/>
      </c>
      <c r="S177" s="77" t="str">
        <f t="shared" ca="1" si="50"/>
        <v/>
      </c>
      <c r="T177" s="222" t="str">
        <f t="shared" ca="1" si="51"/>
        <v/>
      </c>
      <c r="U177" s="17" t="str">
        <f t="shared" ca="1" si="52"/>
        <v/>
      </c>
    </row>
    <row r="178" spans="2:21" x14ac:dyDescent="0.2">
      <c r="B178" s="77" t="str">
        <f ca="1">IF(ROW()-1&gt;処理用Ｄ!$B$1-1,"",ROW()-1)</f>
        <v/>
      </c>
      <c r="C178" s="77" t="str">
        <f t="shared" ca="1" si="54"/>
        <v/>
      </c>
      <c r="D178" s="78" t="str">
        <f ca="1">IF(C178="","",VLOOKUP(C178,設定!$AT$15:$AV$22,3,FALSE))</f>
        <v/>
      </c>
      <c r="E178" s="78" t="str">
        <f t="shared" ca="1" si="53"/>
        <v/>
      </c>
      <c r="F178" s="77" t="str">
        <f t="shared" ca="1" si="37"/>
        <v/>
      </c>
      <c r="G178" s="77" t="str">
        <f t="shared" ca="1" si="38"/>
        <v/>
      </c>
      <c r="H178" s="78" t="str">
        <f t="shared" ca="1" si="39"/>
        <v/>
      </c>
      <c r="I178" s="78" t="str">
        <f t="shared" ca="1" si="40"/>
        <v/>
      </c>
      <c r="J178" s="78" t="str">
        <f t="shared" ca="1" si="41"/>
        <v/>
      </c>
      <c r="K178" s="78" t="str">
        <f t="shared" ca="1" si="42"/>
        <v/>
      </c>
      <c r="L178" s="77" t="str">
        <f t="shared" ca="1" si="43"/>
        <v/>
      </c>
      <c r="M178" s="77" t="str">
        <f t="shared" ca="1" si="44"/>
        <v/>
      </c>
      <c r="N178" s="222" t="str">
        <f t="shared" ca="1" si="45"/>
        <v/>
      </c>
      <c r="O178" s="78" t="str">
        <f t="shared" ca="1" si="46"/>
        <v/>
      </c>
      <c r="P178" s="78" t="str">
        <f t="shared" ca="1" si="47"/>
        <v/>
      </c>
      <c r="Q178" s="78" t="str">
        <f t="shared" ca="1" si="48"/>
        <v/>
      </c>
      <c r="R178" s="77" t="str">
        <f t="shared" ca="1" si="49"/>
        <v/>
      </c>
      <c r="S178" s="77" t="str">
        <f t="shared" ca="1" si="50"/>
        <v/>
      </c>
      <c r="T178" s="222" t="str">
        <f t="shared" ca="1" si="51"/>
        <v/>
      </c>
      <c r="U178" s="17" t="str">
        <f t="shared" ca="1" si="52"/>
        <v/>
      </c>
    </row>
    <row r="179" spans="2:21" x14ac:dyDescent="0.2">
      <c r="B179" s="77" t="str">
        <f ca="1">IF(ROW()-1&gt;処理用Ｄ!$B$1-1,"",ROW()-1)</f>
        <v/>
      </c>
      <c r="C179" s="77" t="str">
        <f t="shared" ca="1" si="54"/>
        <v/>
      </c>
      <c r="D179" s="78" t="str">
        <f ca="1">IF(C179="","",VLOOKUP(C179,設定!$AT$15:$AV$22,3,FALSE))</f>
        <v/>
      </c>
      <c r="E179" s="78" t="str">
        <f t="shared" ca="1" si="53"/>
        <v/>
      </c>
      <c r="F179" s="77" t="str">
        <f t="shared" ca="1" si="37"/>
        <v/>
      </c>
      <c r="G179" s="77" t="str">
        <f t="shared" ca="1" si="38"/>
        <v/>
      </c>
      <c r="H179" s="78" t="str">
        <f t="shared" ca="1" si="39"/>
        <v/>
      </c>
      <c r="I179" s="78" t="str">
        <f t="shared" ca="1" si="40"/>
        <v/>
      </c>
      <c r="J179" s="78" t="str">
        <f t="shared" ca="1" si="41"/>
        <v/>
      </c>
      <c r="K179" s="78" t="str">
        <f t="shared" ca="1" si="42"/>
        <v/>
      </c>
      <c r="L179" s="77" t="str">
        <f t="shared" ca="1" si="43"/>
        <v/>
      </c>
      <c r="M179" s="77" t="str">
        <f t="shared" ca="1" si="44"/>
        <v/>
      </c>
      <c r="N179" s="222" t="str">
        <f t="shared" ca="1" si="45"/>
        <v/>
      </c>
      <c r="O179" s="78" t="str">
        <f t="shared" ca="1" si="46"/>
        <v/>
      </c>
      <c r="P179" s="78" t="str">
        <f t="shared" ca="1" si="47"/>
        <v/>
      </c>
      <c r="Q179" s="78" t="str">
        <f t="shared" ca="1" si="48"/>
        <v/>
      </c>
      <c r="R179" s="77" t="str">
        <f t="shared" ca="1" si="49"/>
        <v/>
      </c>
      <c r="S179" s="77" t="str">
        <f t="shared" ca="1" si="50"/>
        <v/>
      </c>
      <c r="T179" s="222" t="str">
        <f t="shared" ca="1" si="51"/>
        <v/>
      </c>
      <c r="U179" s="17" t="str">
        <f t="shared" ca="1" si="52"/>
        <v/>
      </c>
    </row>
    <row r="180" spans="2:21" x14ac:dyDescent="0.2">
      <c r="B180" s="77" t="str">
        <f ca="1">IF(ROW()-1&gt;処理用Ｄ!$B$1-1,"",ROW()-1)</f>
        <v/>
      </c>
      <c r="C180" s="77" t="str">
        <f t="shared" ca="1" si="54"/>
        <v/>
      </c>
      <c r="D180" s="78" t="str">
        <f ca="1">IF(C180="","",VLOOKUP(C180,設定!$AT$15:$AV$22,3,FALSE))</f>
        <v/>
      </c>
      <c r="E180" s="78" t="str">
        <f t="shared" ca="1" si="53"/>
        <v/>
      </c>
      <c r="F180" s="77" t="str">
        <f t="shared" ca="1" si="37"/>
        <v/>
      </c>
      <c r="G180" s="77" t="str">
        <f t="shared" ca="1" si="38"/>
        <v/>
      </c>
      <c r="H180" s="78" t="str">
        <f t="shared" ca="1" si="39"/>
        <v/>
      </c>
      <c r="I180" s="78" t="str">
        <f t="shared" ca="1" si="40"/>
        <v/>
      </c>
      <c r="J180" s="78" t="str">
        <f t="shared" ca="1" si="41"/>
        <v/>
      </c>
      <c r="K180" s="78" t="str">
        <f t="shared" ca="1" si="42"/>
        <v/>
      </c>
      <c r="L180" s="77" t="str">
        <f t="shared" ca="1" si="43"/>
        <v/>
      </c>
      <c r="M180" s="77" t="str">
        <f t="shared" ca="1" si="44"/>
        <v/>
      </c>
      <c r="N180" s="222" t="str">
        <f t="shared" ca="1" si="45"/>
        <v/>
      </c>
      <c r="O180" s="78" t="str">
        <f t="shared" ca="1" si="46"/>
        <v/>
      </c>
      <c r="P180" s="78" t="str">
        <f t="shared" ca="1" si="47"/>
        <v/>
      </c>
      <c r="Q180" s="78" t="str">
        <f t="shared" ca="1" si="48"/>
        <v/>
      </c>
      <c r="R180" s="77" t="str">
        <f t="shared" ca="1" si="49"/>
        <v/>
      </c>
      <c r="S180" s="77" t="str">
        <f t="shared" ca="1" si="50"/>
        <v/>
      </c>
      <c r="T180" s="222" t="str">
        <f t="shared" ca="1" si="51"/>
        <v/>
      </c>
      <c r="U180" s="17" t="str">
        <f t="shared" ca="1" si="52"/>
        <v/>
      </c>
    </row>
    <row r="181" spans="2:21" x14ac:dyDescent="0.2">
      <c r="B181" s="77" t="str">
        <f ca="1">IF(ROW()-1&gt;処理用Ｄ!$B$1-1,"",ROW()-1)</f>
        <v/>
      </c>
      <c r="C181" s="77" t="str">
        <f t="shared" ca="1" si="54"/>
        <v/>
      </c>
      <c r="D181" s="78" t="str">
        <f ca="1">IF(C181="","",VLOOKUP(C181,設定!$AT$15:$AV$22,3,FALSE))</f>
        <v/>
      </c>
      <c r="E181" s="78" t="str">
        <f t="shared" ca="1" si="53"/>
        <v/>
      </c>
      <c r="F181" s="77" t="str">
        <f t="shared" ca="1" si="37"/>
        <v/>
      </c>
      <c r="G181" s="77" t="str">
        <f t="shared" ca="1" si="38"/>
        <v/>
      </c>
      <c r="H181" s="78" t="str">
        <f t="shared" ca="1" si="39"/>
        <v/>
      </c>
      <c r="I181" s="78" t="str">
        <f t="shared" ca="1" si="40"/>
        <v/>
      </c>
      <c r="J181" s="78" t="str">
        <f t="shared" ca="1" si="41"/>
        <v/>
      </c>
      <c r="K181" s="78" t="str">
        <f t="shared" ca="1" si="42"/>
        <v/>
      </c>
      <c r="L181" s="77" t="str">
        <f t="shared" ca="1" si="43"/>
        <v/>
      </c>
      <c r="M181" s="77" t="str">
        <f t="shared" ca="1" si="44"/>
        <v/>
      </c>
      <c r="N181" s="222" t="str">
        <f t="shared" ca="1" si="45"/>
        <v/>
      </c>
      <c r="O181" s="78" t="str">
        <f t="shared" ca="1" si="46"/>
        <v/>
      </c>
      <c r="P181" s="78" t="str">
        <f t="shared" ca="1" si="47"/>
        <v/>
      </c>
      <c r="Q181" s="78" t="str">
        <f t="shared" ca="1" si="48"/>
        <v/>
      </c>
      <c r="R181" s="77" t="str">
        <f t="shared" ca="1" si="49"/>
        <v/>
      </c>
      <c r="S181" s="77" t="str">
        <f t="shared" ca="1" si="50"/>
        <v/>
      </c>
      <c r="T181" s="222" t="str">
        <f t="shared" ca="1" si="51"/>
        <v/>
      </c>
      <c r="U181" s="17" t="str">
        <f t="shared" ca="1" si="52"/>
        <v/>
      </c>
    </row>
    <row r="182" spans="2:21" x14ac:dyDescent="0.2">
      <c r="B182" s="77" t="str">
        <f ca="1">IF(ROW()-1&gt;処理用Ｄ!$B$1-1,"",ROW()-1)</f>
        <v/>
      </c>
      <c r="C182" s="77" t="str">
        <f t="shared" ca="1" si="54"/>
        <v/>
      </c>
      <c r="D182" s="78" t="str">
        <f ca="1">IF(C182="","",VLOOKUP(C182,設定!$AT$15:$AV$22,3,FALSE))</f>
        <v/>
      </c>
      <c r="E182" s="78" t="str">
        <f t="shared" ca="1" si="53"/>
        <v/>
      </c>
      <c r="F182" s="77" t="str">
        <f t="shared" ca="1" si="37"/>
        <v/>
      </c>
      <c r="G182" s="77" t="str">
        <f t="shared" ca="1" si="38"/>
        <v/>
      </c>
      <c r="H182" s="78" t="str">
        <f t="shared" ca="1" si="39"/>
        <v/>
      </c>
      <c r="I182" s="78" t="str">
        <f t="shared" ca="1" si="40"/>
        <v/>
      </c>
      <c r="J182" s="78" t="str">
        <f t="shared" ca="1" si="41"/>
        <v/>
      </c>
      <c r="K182" s="78" t="str">
        <f t="shared" ca="1" si="42"/>
        <v/>
      </c>
      <c r="L182" s="77" t="str">
        <f t="shared" ca="1" si="43"/>
        <v/>
      </c>
      <c r="M182" s="77" t="str">
        <f t="shared" ca="1" si="44"/>
        <v/>
      </c>
      <c r="N182" s="222" t="str">
        <f t="shared" ca="1" si="45"/>
        <v/>
      </c>
      <c r="O182" s="78" t="str">
        <f t="shared" ca="1" si="46"/>
        <v/>
      </c>
      <c r="P182" s="78" t="str">
        <f t="shared" ca="1" si="47"/>
        <v/>
      </c>
      <c r="Q182" s="78" t="str">
        <f t="shared" ca="1" si="48"/>
        <v/>
      </c>
      <c r="R182" s="77" t="str">
        <f t="shared" ca="1" si="49"/>
        <v/>
      </c>
      <c r="S182" s="77" t="str">
        <f t="shared" ca="1" si="50"/>
        <v/>
      </c>
      <c r="T182" s="222" t="str">
        <f t="shared" ca="1" si="51"/>
        <v/>
      </c>
      <c r="U182" s="17" t="str">
        <f t="shared" ca="1" si="52"/>
        <v/>
      </c>
    </row>
    <row r="183" spans="2:21" x14ac:dyDescent="0.2">
      <c r="B183" s="77" t="str">
        <f ca="1">IF(ROW()-1&gt;処理用Ｄ!$B$1-1,"",ROW()-1)</f>
        <v/>
      </c>
      <c r="C183" s="77" t="str">
        <f t="shared" ca="1" si="54"/>
        <v/>
      </c>
      <c r="D183" s="78" t="str">
        <f ca="1">IF(C183="","",VLOOKUP(C183,設定!$AT$15:$AV$22,3,FALSE))</f>
        <v/>
      </c>
      <c r="E183" s="78" t="str">
        <f t="shared" ca="1" si="53"/>
        <v/>
      </c>
      <c r="F183" s="77" t="str">
        <f t="shared" ca="1" si="37"/>
        <v/>
      </c>
      <c r="G183" s="77" t="str">
        <f t="shared" ca="1" si="38"/>
        <v/>
      </c>
      <c r="H183" s="78" t="str">
        <f t="shared" ca="1" si="39"/>
        <v/>
      </c>
      <c r="I183" s="78" t="str">
        <f t="shared" ca="1" si="40"/>
        <v/>
      </c>
      <c r="J183" s="78" t="str">
        <f t="shared" ca="1" si="41"/>
        <v/>
      </c>
      <c r="K183" s="78" t="str">
        <f t="shared" ca="1" si="42"/>
        <v/>
      </c>
      <c r="L183" s="77" t="str">
        <f t="shared" ca="1" si="43"/>
        <v/>
      </c>
      <c r="M183" s="77" t="str">
        <f t="shared" ca="1" si="44"/>
        <v/>
      </c>
      <c r="N183" s="222" t="str">
        <f t="shared" ca="1" si="45"/>
        <v/>
      </c>
      <c r="O183" s="78" t="str">
        <f t="shared" ca="1" si="46"/>
        <v/>
      </c>
      <c r="P183" s="78" t="str">
        <f t="shared" ca="1" si="47"/>
        <v/>
      </c>
      <c r="Q183" s="78" t="str">
        <f t="shared" ca="1" si="48"/>
        <v/>
      </c>
      <c r="R183" s="77" t="str">
        <f t="shared" ca="1" si="49"/>
        <v/>
      </c>
      <c r="S183" s="77" t="str">
        <f t="shared" ca="1" si="50"/>
        <v/>
      </c>
      <c r="T183" s="222" t="str">
        <f t="shared" ca="1" si="51"/>
        <v/>
      </c>
      <c r="U183" s="17" t="str">
        <f t="shared" ca="1" si="52"/>
        <v/>
      </c>
    </row>
    <row r="184" spans="2:21" x14ac:dyDescent="0.2">
      <c r="B184" s="77" t="str">
        <f ca="1">IF(ROW()-1&gt;処理用Ｄ!$B$1-1,"",ROW()-1)</f>
        <v/>
      </c>
      <c r="C184" s="77" t="str">
        <f t="shared" ca="1" si="54"/>
        <v/>
      </c>
      <c r="D184" s="78" t="str">
        <f ca="1">IF(C184="","",VLOOKUP(C184,設定!$AT$15:$AV$22,3,FALSE))</f>
        <v/>
      </c>
      <c r="E184" s="78" t="str">
        <f t="shared" ca="1" si="53"/>
        <v/>
      </c>
      <c r="F184" s="77" t="str">
        <f t="shared" ca="1" si="37"/>
        <v/>
      </c>
      <c r="G184" s="77" t="str">
        <f t="shared" ca="1" si="38"/>
        <v/>
      </c>
      <c r="H184" s="78" t="str">
        <f t="shared" ca="1" si="39"/>
        <v/>
      </c>
      <c r="I184" s="78" t="str">
        <f t="shared" ca="1" si="40"/>
        <v/>
      </c>
      <c r="J184" s="78" t="str">
        <f t="shared" ca="1" si="41"/>
        <v/>
      </c>
      <c r="K184" s="78" t="str">
        <f t="shared" ca="1" si="42"/>
        <v/>
      </c>
      <c r="L184" s="77" t="str">
        <f t="shared" ca="1" si="43"/>
        <v/>
      </c>
      <c r="M184" s="77" t="str">
        <f t="shared" ca="1" si="44"/>
        <v/>
      </c>
      <c r="N184" s="222" t="str">
        <f t="shared" ca="1" si="45"/>
        <v/>
      </c>
      <c r="O184" s="78" t="str">
        <f t="shared" ca="1" si="46"/>
        <v/>
      </c>
      <c r="P184" s="78" t="str">
        <f t="shared" ca="1" si="47"/>
        <v/>
      </c>
      <c r="Q184" s="78" t="str">
        <f t="shared" ca="1" si="48"/>
        <v/>
      </c>
      <c r="R184" s="77" t="str">
        <f t="shared" ca="1" si="49"/>
        <v/>
      </c>
      <c r="S184" s="77" t="str">
        <f t="shared" ca="1" si="50"/>
        <v/>
      </c>
      <c r="T184" s="222" t="str">
        <f t="shared" ca="1" si="51"/>
        <v/>
      </c>
      <c r="U184" s="17" t="str">
        <f t="shared" ca="1" si="52"/>
        <v/>
      </c>
    </row>
    <row r="185" spans="2:21" x14ac:dyDescent="0.2">
      <c r="B185" s="77" t="str">
        <f ca="1">IF(ROW()-1&gt;処理用Ｄ!$B$1-1,"",ROW()-1)</f>
        <v/>
      </c>
      <c r="C185" s="77" t="str">
        <f t="shared" ca="1" si="54"/>
        <v/>
      </c>
      <c r="D185" s="78" t="str">
        <f ca="1">IF(C185="","",VLOOKUP(C185,設定!$AT$15:$AV$22,3,FALSE))</f>
        <v/>
      </c>
      <c r="E185" s="78" t="str">
        <f t="shared" ca="1" si="53"/>
        <v/>
      </c>
      <c r="F185" s="77" t="str">
        <f t="shared" ca="1" si="37"/>
        <v/>
      </c>
      <c r="G185" s="77" t="str">
        <f t="shared" ca="1" si="38"/>
        <v/>
      </c>
      <c r="H185" s="78" t="str">
        <f t="shared" ca="1" si="39"/>
        <v/>
      </c>
      <c r="I185" s="78" t="str">
        <f t="shared" ca="1" si="40"/>
        <v/>
      </c>
      <c r="J185" s="78" t="str">
        <f t="shared" ca="1" si="41"/>
        <v/>
      </c>
      <c r="K185" s="78" t="str">
        <f t="shared" ca="1" si="42"/>
        <v/>
      </c>
      <c r="L185" s="77" t="str">
        <f t="shared" ca="1" si="43"/>
        <v/>
      </c>
      <c r="M185" s="77" t="str">
        <f t="shared" ca="1" si="44"/>
        <v/>
      </c>
      <c r="N185" s="222" t="str">
        <f t="shared" ca="1" si="45"/>
        <v/>
      </c>
      <c r="O185" s="78" t="str">
        <f t="shared" ca="1" si="46"/>
        <v/>
      </c>
      <c r="P185" s="78" t="str">
        <f t="shared" ca="1" si="47"/>
        <v/>
      </c>
      <c r="Q185" s="78" t="str">
        <f t="shared" ca="1" si="48"/>
        <v/>
      </c>
      <c r="R185" s="77" t="str">
        <f t="shared" ca="1" si="49"/>
        <v/>
      </c>
      <c r="S185" s="77" t="str">
        <f t="shared" ca="1" si="50"/>
        <v/>
      </c>
      <c r="T185" s="222" t="str">
        <f t="shared" ca="1" si="51"/>
        <v/>
      </c>
      <c r="U185" s="17" t="str">
        <f t="shared" ca="1" si="52"/>
        <v/>
      </c>
    </row>
    <row r="186" spans="2:21" x14ac:dyDescent="0.2">
      <c r="B186" s="77" t="str">
        <f ca="1">IF(ROW()-1&gt;処理用Ｄ!$B$1-1,"",ROW()-1)</f>
        <v/>
      </c>
      <c r="C186" s="77" t="str">
        <f t="shared" ca="1" si="54"/>
        <v/>
      </c>
      <c r="D186" s="78" t="str">
        <f ca="1">IF(C186="","",VLOOKUP(C186,設定!$AT$15:$AV$22,3,FALSE))</f>
        <v/>
      </c>
      <c r="E186" s="78" t="str">
        <f t="shared" ca="1" si="53"/>
        <v/>
      </c>
      <c r="F186" s="77" t="str">
        <f t="shared" ca="1" si="37"/>
        <v/>
      </c>
      <c r="G186" s="77" t="str">
        <f t="shared" ca="1" si="38"/>
        <v/>
      </c>
      <c r="H186" s="78" t="str">
        <f t="shared" ca="1" si="39"/>
        <v/>
      </c>
      <c r="I186" s="78" t="str">
        <f t="shared" ca="1" si="40"/>
        <v/>
      </c>
      <c r="J186" s="78" t="str">
        <f t="shared" ca="1" si="41"/>
        <v/>
      </c>
      <c r="K186" s="78" t="str">
        <f t="shared" ca="1" si="42"/>
        <v/>
      </c>
      <c r="L186" s="77" t="str">
        <f t="shared" ca="1" si="43"/>
        <v/>
      </c>
      <c r="M186" s="77" t="str">
        <f t="shared" ca="1" si="44"/>
        <v/>
      </c>
      <c r="N186" s="222" t="str">
        <f t="shared" ca="1" si="45"/>
        <v/>
      </c>
      <c r="O186" s="78" t="str">
        <f t="shared" ca="1" si="46"/>
        <v/>
      </c>
      <c r="P186" s="78" t="str">
        <f t="shared" ca="1" si="47"/>
        <v/>
      </c>
      <c r="Q186" s="78" t="str">
        <f t="shared" ca="1" si="48"/>
        <v/>
      </c>
      <c r="R186" s="77" t="str">
        <f t="shared" ca="1" si="49"/>
        <v/>
      </c>
      <c r="S186" s="77" t="str">
        <f t="shared" ca="1" si="50"/>
        <v/>
      </c>
      <c r="T186" s="222" t="str">
        <f t="shared" ca="1" si="51"/>
        <v/>
      </c>
      <c r="U186" s="17" t="str">
        <f t="shared" ca="1" si="52"/>
        <v/>
      </c>
    </row>
    <row r="187" spans="2:21" x14ac:dyDescent="0.2">
      <c r="B187" s="77" t="str">
        <f ca="1">IF(ROW()-1&gt;処理用Ｄ!$B$1-1,"",ROW()-1)</f>
        <v/>
      </c>
      <c r="C187" s="77" t="str">
        <f t="shared" ca="1" si="54"/>
        <v/>
      </c>
      <c r="D187" s="78" t="str">
        <f ca="1">IF(C187="","",VLOOKUP(C187,設定!$AT$15:$AV$22,3,FALSE))</f>
        <v/>
      </c>
      <c r="E187" s="78" t="str">
        <f t="shared" ca="1" si="53"/>
        <v/>
      </c>
      <c r="F187" s="77" t="str">
        <f t="shared" ca="1" si="37"/>
        <v/>
      </c>
      <c r="G187" s="77" t="str">
        <f t="shared" ca="1" si="38"/>
        <v/>
      </c>
      <c r="H187" s="78" t="str">
        <f t="shared" ca="1" si="39"/>
        <v/>
      </c>
      <c r="I187" s="78" t="str">
        <f t="shared" ca="1" si="40"/>
        <v/>
      </c>
      <c r="J187" s="78" t="str">
        <f t="shared" ca="1" si="41"/>
        <v/>
      </c>
      <c r="K187" s="78" t="str">
        <f t="shared" ca="1" si="42"/>
        <v/>
      </c>
      <c r="L187" s="77" t="str">
        <f t="shared" ca="1" si="43"/>
        <v/>
      </c>
      <c r="M187" s="77" t="str">
        <f t="shared" ca="1" si="44"/>
        <v/>
      </c>
      <c r="N187" s="222" t="str">
        <f t="shared" ca="1" si="45"/>
        <v/>
      </c>
      <c r="O187" s="78" t="str">
        <f t="shared" ca="1" si="46"/>
        <v/>
      </c>
      <c r="P187" s="78" t="str">
        <f t="shared" ca="1" si="47"/>
        <v/>
      </c>
      <c r="Q187" s="78" t="str">
        <f t="shared" ca="1" si="48"/>
        <v/>
      </c>
      <c r="R187" s="77" t="str">
        <f t="shared" ca="1" si="49"/>
        <v/>
      </c>
      <c r="S187" s="77" t="str">
        <f t="shared" ca="1" si="50"/>
        <v/>
      </c>
      <c r="T187" s="222" t="str">
        <f t="shared" ca="1" si="51"/>
        <v/>
      </c>
      <c r="U187" s="17" t="str">
        <f t="shared" ca="1" si="52"/>
        <v/>
      </c>
    </row>
    <row r="188" spans="2:21" x14ac:dyDescent="0.2">
      <c r="B188" s="77" t="str">
        <f ca="1">IF(ROW()-1&gt;処理用Ｄ!$B$1-1,"",ROW()-1)</f>
        <v/>
      </c>
      <c r="C188" s="77" t="str">
        <f t="shared" ca="1" si="54"/>
        <v/>
      </c>
      <c r="D188" s="78" t="str">
        <f ca="1">IF(C188="","",VLOOKUP(C188,設定!$AT$15:$AV$22,3,FALSE))</f>
        <v/>
      </c>
      <c r="E188" s="78" t="str">
        <f t="shared" ca="1" si="53"/>
        <v/>
      </c>
      <c r="F188" s="77" t="str">
        <f t="shared" ca="1" si="37"/>
        <v/>
      </c>
      <c r="G188" s="77" t="str">
        <f t="shared" ca="1" si="38"/>
        <v/>
      </c>
      <c r="H188" s="78" t="str">
        <f t="shared" ca="1" si="39"/>
        <v/>
      </c>
      <c r="I188" s="78" t="str">
        <f t="shared" ca="1" si="40"/>
        <v/>
      </c>
      <c r="J188" s="78" t="str">
        <f t="shared" ca="1" si="41"/>
        <v/>
      </c>
      <c r="K188" s="78" t="str">
        <f t="shared" ca="1" si="42"/>
        <v/>
      </c>
      <c r="L188" s="77" t="str">
        <f t="shared" ca="1" si="43"/>
        <v/>
      </c>
      <c r="M188" s="77" t="str">
        <f t="shared" ca="1" si="44"/>
        <v/>
      </c>
      <c r="N188" s="222" t="str">
        <f t="shared" ca="1" si="45"/>
        <v/>
      </c>
      <c r="O188" s="78" t="str">
        <f t="shared" ca="1" si="46"/>
        <v/>
      </c>
      <c r="P188" s="78" t="str">
        <f t="shared" ca="1" si="47"/>
        <v/>
      </c>
      <c r="Q188" s="78" t="str">
        <f t="shared" ca="1" si="48"/>
        <v/>
      </c>
      <c r="R188" s="77" t="str">
        <f t="shared" ca="1" si="49"/>
        <v/>
      </c>
      <c r="S188" s="77" t="str">
        <f t="shared" ca="1" si="50"/>
        <v/>
      </c>
      <c r="T188" s="222" t="str">
        <f t="shared" ca="1" si="51"/>
        <v/>
      </c>
      <c r="U188" s="17" t="str">
        <f t="shared" ca="1" si="52"/>
        <v/>
      </c>
    </row>
    <row r="189" spans="2:21" x14ac:dyDescent="0.2">
      <c r="B189" s="77" t="str">
        <f ca="1">IF(ROW()-1&gt;処理用Ｄ!$B$1-1,"",ROW()-1)</f>
        <v/>
      </c>
      <c r="C189" s="77" t="str">
        <f t="shared" ca="1" si="54"/>
        <v/>
      </c>
      <c r="D189" s="78" t="str">
        <f ca="1">IF(C189="","",VLOOKUP(C189,設定!$AT$15:$AV$22,3,FALSE))</f>
        <v/>
      </c>
      <c r="E189" s="78" t="str">
        <f t="shared" ca="1" si="53"/>
        <v/>
      </c>
      <c r="F189" s="77" t="str">
        <f t="shared" ca="1" si="37"/>
        <v/>
      </c>
      <c r="G189" s="77" t="str">
        <f t="shared" ca="1" si="38"/>
        <v/>
      </c>
      <c r="H189" s="78" t="str">
        <f t="shared" ca="1" si="39"/>
        <v/>
      </c>
      <c r="I189" s="78" t="str">
        <f t="shared" ca="1" si="40"/>
        <v/>
      </c>
      <c r="J189" s="78" t="str">
        <f t="shared" ca="1" si="41"/>
        <v/>
      </c>
      <c r="K189" s="78" t="str">
        <f t="shared" ca="1" si="42"/>
        <v/>
      </c>
      <c r="L189" s="77" t="str">
        <f t="shared" ca="1" si="43"/>
        <v/>
      </c>
      <c r="M189" s="77" t="str">
        <f t="shared" ca="1" si="44"/>
        <v/>
      </c>
      <c r="N189" s="222" t="str">
        <f t="shared" ca="1" si="45"/>
        <v/>
      </c>
      <c r="O189" s="78" t="str">
        <f t="shared" ca="1" si="46"/>
        <v/>
      </c>
      <c r="P189" s="78" t="str">
        <f t="shared" ca="1" si="47"/>
        <v/>
      </c>
      <c r="Q189" s="78" t="str">
        <f t="shared" ca="1" si="48"/>
        <v/>
      </c>
      <c r="R189" s="77" t="str">
        <f t="shared" ca="1" si="49"/>
        <v/>
      </c>
      <c r="S189" s="77" t="str">
        <f t="shared" ca="1" si="50"/>
        <v/>
      </c>
      <c r="T189" s="222" t="str">
        <f t="shared" ca="1" si="51"/>
        <v/>
      </c>
      <c r="U189" s="17" t="str">
        <f t="shared" ca="1" si="52"/>
        <v/>
      </c>
    </row>
    <row r="190" spans="2:21" x14ac:dyDescent="0.2">
      <c r="B190" s="77" t="str">
        <f ca="1">IF(ROW()-1&gt;処理用Ｄ!$B$1-1,"",ROW()-1)</f>
        <v/>
      </c>
      <c r="C190" s="77" t="str">
        <f t="shared" ca="1" si="54"/>
        <v/>
      </c>
      <c r="D190" s="78" t="str">
        <f ca="1">IF(C190="","",VLOOKUP(C190,設定!$AT$15:$AV$22,3,FALSE))</f>
        <v/>
      </c>
      <c r="E190" s="78" t="str">
        <f t="shared" ca="1" si="53"/>
        <v/>
      </c>
      <c r="F190" s="77" t="str">
        <f t="shared" ca="1" si="37"/>
        <v/>
      </c>
      <c r="G190" s="77" t="str">
        <f t="shared" ca="1" si="38"/>
        <v/>
      </c>
      <c r="H190" s="78" t="str">
        <f t="shared" ca="1" si="39"/>
        <v/>
      </c>
      <c r="I190" s="78" t="str">
        <f t="shared" ca="1" si="40"/>
        <v/>
      </c>
      <c r="J190" s="78" t="str">
        <f t="shared" ca="1" si="41"/>
        <v/>
      </c>
      <c r="K190" s="78" t="str">
        <f t="shared" ca="1" si="42"/>
        <v/>
      </c>
      <c r="L190" s="77" t="str">
        <f t="shared" ca="1" si="43"/>
        <v/>
      </c>
      <c r="M190" s="77" t="str">
        <f t="shared" ca="1" si="44"/>
        <v/>
      </c>
      <c r="N190" s="222" t="str">
        <f t="shared" ca="1" si="45"/>
        <v/>
      </c>
      <c r="O190" s="78" t="str">
        <f t="shared" ca="1" si="46"/>
        <v/>
      </c>
      <c r="P190" s="78" t="str">
        <f t="shared" ca="1" si="47"/>
        <v/>
      </c>
      <c r="Q190" s="78" t="str">
        <f t="shared" ca="1" si="48"/>
        <v/>
      </c>
      <c r="R190" s="77" t="str">
        <f t="shared" ca="1" si="49"/>
        <v/>
      </c>
      <c r="S190" s="77" t="str">
        <f t="shared" ca="1" si="50"/>
        <v/>
      </c>
      <c r="T190" s="222" t="str">
        <f t="shared" ca="1" si="51"/>
        <v/>
      </c>
      <c r="U190" s="17" t="str">
        <f t="shared" ca="1" si="52"/>
        <v/>
      </c>
    </row>
    <row r="191" spans="2:21" x14ac:dyDescent="0.2">
      <c r="B191" s="77" t="str">
        <f ca="1">IF(ROW()-1&gt;処理用Ｄ!$B$1-1,"",ROW()-1)</f>
        <v/>
      </c>
      <c r="C191" s="77" t="str">
        <f t="shared" ca="1" si="54"/>
        <v/>
      </c>
      <c r="D191" s="78" t="str">
        <f ca="1">IF(C191="","",VLOOKUP(C191,設定!$AT$15:$AV$22,3,FALSE))</f>
        <v/>
      </c>
      <c r="E191" s="78" t="str">
        <f t="shared" ca="1" si="53"/>
        <v/>
      </c>
      <c r="F191" s="77" t="str">
        <f t="shared" ca="1" si="37"/>
        <v/>
      </c>
      <c r="G191" s="77" t="str">
        <f t="shared" ca="1" si="38"/>
        <v/>
      </c>
      <c r="H191" s="78" t="str">
        <f t="shared" ca="1" si="39"/>
        <v/>
      </c>
      <c r="I191" s="78" t="str">
        <f t="shared" ca="1" si="40"/>
        <v/>
      </c>
      <c r="J191" s="78" t="str">
        <f t="shared" ca="1" si="41"/>
        <v/>
      </c>
      <c r="K191" s="78" t="str">
        <f t="shared" ca="1" si="42"/>
        <v/>
      </c>
      <c r="L191" s="77" t="str">
        <f t="shared" ca="1" si="43"/>
        <v/>
      </c>
      <c r="M191" s="77" t="str">
        <f t="shared" ca="1" si="44"/>
        <v/>
      </c>
      <c r="N191" s="222" t="str">
        <f t="shared" ca="1" si="45"/>
        <v/>
      </c>
      <c r="O191" s="78" t="str">
        <f t="shared" ca="1" si="46"/>
        <v/>
      </c>
      <c r="P191" s="78" t="str">
        <f t="shared" ca="1" si="47"/>
        <v/>
      </c>
      <c r="Q191" s="78" t="str">
        <f t="shared" ca="1" si="48"/>
        <v/>
      </c>
      <c r="R191" s="77" t="str">
        <f t="shared" ca="1" si="49"/>
        <v/>
      </c>
      <c r="S191" s="77" t="str">
        <f t="shared" ca="1" si="50"/>
        <v/>
      </c>
      <c r="T191" s="222" t="str">
        <f t="shared" ca="1" si="51"/>
        <v/>
      </c>
      <c r="U191" s="17" t="str">
        <f t="shared" ca="1" si="52"/>
        <v/>
      </c>
    </row>
    <row r="192" spans="2:21" x14ac:dyDescent="0.2">
      <c r="B192" s="77" t="str">
        <f ca="1">IF(ROW()-1&gt;処理用Ｄ!$B$1-1,"",ROW()-1)</f>
        <v/>
      </c>
      <c r="C192" s="77" t="str">
        <f t="shared" ca="1" si="54"/>
        <v/>
      </c>
      <c r="D192" s="78" t="str">
        <f ca="1">IF(C192="","",VLOOKUP(C192,設定!$AT$15:$AV$22,3,FALSE))</f>
        <v/>
      </c>
      <c r="E192" s="78" t="str">
        <f t="shared" ca="1" si="53"/>
        <v/>
      </c>
      <c r="F192" s="77" t="str">
        <f t="shared" ca="1" si="37"/>
        <v/>
      </c>
      <c r="G192" s="77" t="str">
        <f t="shared" ca="1" si="38"/>
        <v/>
      </c>
      <c r="H192" s="78" t="str">
        <f t="shared" ca="1" si="39"/>
        <v/>
      </c>
      <c r="I192" s="78" t="str">
        <f t="shared" ca="1" si="40"/>
        <v/>
      </c>
      <c r="J192" s="78" t="str">
        <f t="shared" ca="1" si="41"/>
        <v/>
      </c>
      <c r="K192" s="78" t="str">
        <f t="shared" ca="1" si="42"/>
        <v/>
      </c>
      <c r="L192" s="77" t="str">
        <f t="shared" ca="1" si="43"/>
        <v/>
      </c>
      <c r="M192" s="77" t="str">
        <f t="shared" ca="1" si="44"/>
        <v/>
      </c>
      <c r="N192" s="222" t="str">
        <f t="shared" ca="1" si="45"/>
        <v/>
      </c>
      <c r="O192" s="78" t="str">
        <f t="shared" ca="1" si="46"/>
        <v/>
      </c>
      <c r="P192" s="78" t="str">
        <f t="shared" ca="1" si="47"/>
        <v/>
      </c>
      <c r="Q192" s="78" t="str">
        <f t="shared" ca="1" si="48"/>
        <v/>
      </c>
      <c r="R192" s="77" t="str">
        <f t="shared" ca="1" si="49"/>
        <v/>
      </c>
      <c r="S192" s="77" t="str">
        <f t="shared" ca="1" si="50"/>
        <v/>
      </c>
      <c r="T192" s="222" t="str">
        <f t="shared" ca="1" si="51"/>
        <v/>
      </c>
      <c r="U192" s="17" t="str">
        <f t="shared" ca="1" si="52"/>
        <v/>
      </c>
    </row>
    <row r="193" spans="2:21" x14ac:dyDescent="0.2">
      <c r="B193" s="77" t="str">
        <f ca="1">IF(ROW()-1&gt;処理用Ｄ!$B$1-1,"",ROW()-1)</f>
        <v/>
      </c>
      <c r="C193" s="77" t="str">
        <f t="shared" ca="1" si="54"/>
        <v/>
      </c>
      <c r="D193" s="78" t="str">
        <f ca="1">IF(C193="","",VLOOKUP(C193,設定!$AT$15:$AV$22,3,FALSE))</f>
        <v/>
      </c>
      <c r="E193" s="78" t="str">
        <f t="shared" ca="1" si="53"/>
        <v/>
      </c>
      <c r="F193" s="77" t="str">
        <f t="shared" ca="1" si="37"/>
        <v/>
      </c>
      <c r="G193" s="77" t="str">
        <f t="shared" ca="1" si="38"/>
        <v/>
      </c>
      <c r="H193" s="78" t="str">
        <f t="shared" ca="1" si="39"/>
        <v/>
      </c>
      <c r="I193" s="78" t="str">
        <f t="shared" ca="1" si="40"/>
        <v/>
      </c>
      <c r="J193" s="78" t="str">
        <f t="shared" ca="1" si="41"/>
        <v/>
      </c>
      <c r="K193" s="78" t="str">
        <f t="shared" ca="1" si="42"/>
        <v/>
      </c>
      <c r="L193" s="77" t="str">
        <f t="shared" ca="1" si="43"/>
        <v/>
      </c>
      <c r="M193" s="77" t="str">
        <f t="shared" ca="1" si="44"/>
        <v/>
      </c>
      <c r="N193" s="222" t="str">
        <f t="shared" ca="1" si="45"/>
        <v/>
      </c>
      <c r="O193" s="78" t="str">
        <f t="shared" ca="1" si="46"/>
        <v/>
      </c>
      <c r="P193" s="78" t="str">
        <f t="shared" ca="1" si="47"/>
        <v/>
      </c>
      <c r="Q193" s="78" t="str">
        <f t="shared" ca="1" si="48"/>
        <v/>
      </c>
      <c r="R193" s="77" t="str">
        <f t="shared" ca="1" si="49"/>
        <v/>
      </c>
      <c r="S193" s="77" t="str">
        <f t="shared" ca="1" si="50"/>
        <v/>
      </c>
      <c r="T193" s="222" t="str">
        <f t="shared" ca="1" si="51"/>
        <v/>
      </c>
      <c r="U193" s="17" t="str">
        <f t="shared" ca="1" si="52"/>
        <v/>
      </c>
    </row>
    <row r="194" spans="2:21" x14ac:dyDescent="0.2">
      <c r="B194" s="77" t="str">
        <f ca="1">IF(ROW()-1&gt;処理用Ｄ!$B$1-1,"",ROW()-1)</f>
        <v/>
      </c>
      <c r="C194" s="77" t="str">
        <f t="shared" ca="1" si="54"/>
        <v/>
      </c>
      <c r="D194" s="78" t="str">
        <f ca="1">IF(C194="","",VLOOKUP(C194,設定!$AT$15:$AV$22,3,FALSE))</f>
        <v/>
      </c>
      <c r="E194" s="78" t="str">
        <f t="shared" ca="1" si="53"/>
        <v/>
      </c>
      <c r="F194" s="77" t="str">
        <f t="shared" ref="F194:F203" ca="1" si="55">IF($B194="","",DBCS(VLOOKUP($B194,ダブルスＤＡＴＡ,3,FALSE)))</f>
        <v/>
      </c>
      <c r="G194" s="77" t="str">
        <f t="shared" ref="G194:G203" ca="1" si="56">IF($B194="","",(VLOOKUP($B194,ダブルスＤＡＴＡ,18,FALSE)))</f>
        <v/>
      </c>
      <c r="H194" s="78" t="str">
        <f t="shared" ref="H194:H203" ca="1" si="57">IF($B194="","",VLOOKUP($B194,ダブルスＤＡＴＡ,5,FALSE))</f>
        <v/>
      </c>
      <c r="I194" s="78" t="str">
        <f t="shared" ref="I194:I203" ca="1" si="58">IF($B194="","",DBCS(VLOOKUP($B194,ダブルスＤＡＴＡ,7,FALSE)))</f>
        <v/>
      </c>
      <c r="J194" s="78" t="str">
        <f t="shared" ref="J194:J203" ca="1" si="59">IF($B194="","",DBCS(VLOOKUP($B194,ダブルスＤＡＴＡ,8,FALSE)))</f>
        <v/>
      </c>
      <c r="K194" s="78" t="str">
        <f t="shared" ref="K194:K203" ca="1" si="60">IF($B194="","",DBCS(VLOOKUP($B194,ダブルスＤＡＴＡ,19,FALSE)))</f>
        <v/>
      </c>
      <c r="L194" s="77" t="str">
        <f t="shared" ref="L194:L203" ca="1" si="61">IF($B194="","",DBCS(VLOOKUP($B194,ダブルスＤＡＴＡ,11,FALSE)))</f>
        <v/>
      </c>
      <c r="M194" s="77" t="str">
        <f t="shared" ref="M194:M203" ca="1" si="62">IF($B194="","",VALUE(VLOOKUP($B194,ダブルスＤＡＴＡ,13,FALSE)))</f>
        <v/>
      </c>
      <c r="N194" s="222" t="str">
        <f t="shared" ref="N194:N203" ca="1" si="63">IF($B194="","",VLOOKUP($B194,ダブルスＤＡＴＡ,21,FALSE))</f>
        <v/>
      </c>
      <c r="O194" s="78" t="str">
        <f t="shared" ref="O194:O203" ca="1" si="64">IF($B194="","",DBCS(VLOOKUP($B194,ダブルスＤＡＴＡ,9,FALSE)))</f>
        <v/>
      </c>
      <c r="P194" s="78" t="str">
        <f t="shared" ref="P194:P203" ca="1" si="65">IF($B194="","",DBCS(VLOOKUP($B194,ダブルスＤＡＴＡ,10,FALSE)))</f>
        <v/>
      </c>
      <c r="Q194" s="78" t="str">
        <f t="shared" ref="Q194:Q203" ca="1" si="66">IF($B194="","",DBCS(VLOOKUP($B194,ダブルスＤＡＴＡ,20,FALSE)))</f>
        <v/>
      </c>
      <c r="R194" s="77" t="str">
        <f t="shared" ref="R194:R203" ca="1" si="67">IF($B194="","",DBCS(VLOOKUP($B194,ダブルスＤＡＴＡ,12,FALSE)))</f>
        <v/>
      </c>
      <c r="S194" s="77" t="str">
        <f t="shared" ref="S194:S203" ca="1" si="68">IF($B194="","",VALUE(VLOOKUP($B194,ダブルスＤＡＴＡ,14,FALSE)))</f>
        <v/>
      </c>
      <c r="T194" s="222" t="str">
        <f t="shared" ref="T194:T203" ca="1" si="69">IF($B194="","",VLOOKUP($B194,ダブルスＤＡＴＡ,22,FALSE))</f>
        <v/>
      </c>
      <c r="U194" s="17" t="str">
        <f t="shared" ref="U194:U203" ca="1" si="70">IF($B194="","",VALUE(VLOOKUP($B194,ダブルスＤＡＴＡ,15,FALSE)))</f>
        <v/>
      </c>
    </row>
    <row r="195" spans="2:21" x14ac:dyDescent="0.2">
      <c r="B195" s="77" t="str">
        <f ca="1">IF(ROW()-1&gt;処理用Ｄ!$B$1-1,"",ROW()-1)</f>
        <v/>
      </c>
      <c r="C195" s="77" t="str">
        <f t="shared" ca="1" si="54"/>
        <v/>
      </c>
      <c r="D195" s="78" t="str">
        <f ca="1">IF(C195="","",VLOOKUP(C195,設定!$AT$15:$AV$22,3,FALSE))</f>
        <v/>
      </c>
      <c r="E195" s="78" t="str">
        <f t="shared" ref="E195:E203" ca="1" si="71">IF(J195="","",J195)</f>
        <v/>
      </c>
      <c r="F195" s="77" t="str">
        <f t="shared" ca="1" si="55"/>
        <v/>
      </c>
      <c r="G195" s="77" t="str">
        <f t="shared" ca="1" si="56"/>
        <v/>
      </c>
      <c r="H195" s="78" t="str">
        <f t="shared" ca="1" si="57"/>
        <v/>
      </c>
      <c r="I195" s="78" t="str">
        <f t="shared" ca="1" si="58"/>
        <v/>
      </c>
      <c r="J195" s="78" t="str">
        <f t="shared" ca="1" si="59"/>
        <v/>
      </c>
      <c r="K195" s="78" t="str">
        <f t="shared" ca="1" si="60"/>
        <v/>
      </c>
      <c r="L195" s="77" t="str">
        <f t="shared" ca="1" si="61"/>
        <v/>
      </c>
      <c r="M195" s="77" t="str">
        <f t="shared" ca="1" si="62"/>
        <v/>
      </c>
      <c r="N195" s="222" t="str">
        <f t="shared" ca="1" si="63"/>
        <v/>
      </c>
      <c r="O195" s="78" t="str">
        <f t="shared" ca="1" si="64"/>
        <v/>
      </c>
      <c r="P195" s="78" t="str">
        <f t="shared" ca="1" si="65"/>
        <v/>
      </c>
      <c r="Q195" s="78" t="str">
        <f t="shared" ca="1" si="66"/>
        <v/>
      </c>
      <c r="R195" s="77" t="str">
        <f t="shared" ca="1" si="67"/>
        <v/>
      </c>
      <c r="S195" s="77" t="str">
        <f t="shared" ca="1" si="68"/>
        <v/>
      </c>
      <c r="T195" s="222" t="str">
        <f t="shared" ca="1" si="69"/>
        <v/>
      </c>
      <c r="U195" s="17" t="str">
        <f t="shared" ca="1" si="70"/>
        <v/>
      </c>
    </row>
    <row r="196" spans="2:21" x14ac:dyDescent="0.2">
      <c r="B196" s="77" t="str">
        <f ca="1">IF(ROW()-1&gt;処理用Ｄ!$B$1-1,"",ROW()-1)</f>
        <v/>
      </c>
      <c r="C196" s="77" t="str">
        <f t="shared" ca="1" si="54"/>
        <v/>
      </c>
      <c r="D196" s="78" t="str">
        <f ca="1">IF(C196="","",VLOOKUP(C196,設定!$AT$15:$AV$22,3,FALSE))</f>
        <v/>
      </c>
      <c r="E196" s="78" t="str">
        <f t="shared" ca="1" si="71"/>
        <v/>
      </c>
      <c r="F196" s="77" t="str">
        <f t="shared" ca="1" si="55"/>
        <v/>
      </c>
      <c r="G196" s="77" t="str">
        <f t="shared" ca="1" si="56"/>
        <v/>
      </c>
      <c r="H196" s="78" t="str">
        <f t="shared" ca="1" si="57"/>
        <v/>
      </c>
      <c r="I196" s="78" t="str">
        <f t="shared" ca="1" si="58"/>
        <v/>
      </c>
      <c r="J196" s="78" t="str">
        <f t="shared" ca="1" si="59"/>
        <v/>
      </c>
      <c r="K196" s="78" t="str">
        <f t="shared" ca="1" si="60"/>
        <v/>
      </c>
      <c r="L196" s="77" t="str">
        <f t="shared" ca="1" si="61"/>
        <v/>
      </c>
      <c r="M196" s="77" t="str">
        <f t="shared" ca="1" si="62"/>
        <v/>
      </c>
      <c r="N196" s="222" t="str">
        <f t="shared" ca="1" si="63"/>
        <v/>
      </c>
      <c r="O196" s="78" t="str">
        <f t="shared" ca="1" si="64"/>
        <v/>
      </c>
      <c r="P196" s="78" t="str">
        <f t="shared" ca="1" si="65"/>
        <v/>
      </c>
      <c r="Q196" s="78" t="str">
        <f t="shared" ca="1" si="66"/>
        <v/>
      </c>
      <c r="R196" s="77" t="str">
        <f t="shared" ca="1" si="67"/>
        <v/>
      </c>
      <c r="S196" s="77" t="str">
        <f t="shared" ca="1" si="68"/>
        <v/>
      </c>
      <c r="T196" s="222" t="str">
        <f t="shared" ca="1" si="69"/>
        <v/>
      </c>
      <c r="U196" s="17" t="str">
        <f t="shared" ca="1" si="70"/>
        <v/>
      </c>
    </row>
    <row r="197" spans="2:21" x14ac:dyDescent="0.2">
      <c r="B197" s="77" t="str">
        <f ca="1">IF(ROW()-1&gt;処理用Ｄ!$B$1-1,"",ROW()-1)</f>
        <v/>
      </c>
      <c r="C197" s="77" t="str">
        <f t="shared" ca="1" si="54"/>
        <v/>
      </c>
      <c r="D197" s="78" t="str">
        <f ca="1">IF(C197="","",VLOOKUP(C197,設定!$AT$15:$AV$22,3,FALSE))</f>
        <v/>
      </c>
      <c r="E197" s="78" t="str">
        <f t="shared" ca="1" si="71"/>
        <v/>
      </c>
      <c r="F197" s="77" t="str">
        <f t="shared" ca="1" si="55"/>
        <v/>
      </c>
      <c r="G197" s="77" t="str">
        <f t="shared" ca="1" si="56"/>
        <v/>
      </c>
      <c r="H197" s="78" t="str">
        <f t="shared" ca="1" si="57"/>
        <v/>
      </c>
      <c r="I197" s="78" t="str">
        <f t="shared" ca="1" si="58"/>
        <v/>
      </c>
      <c r="J197" s="78" t="str">
        <f t="shared" ca="1" si="59"/>
        <v/>
      </c>
      <c r="K197" s="78" t="str">
        <f t="shared" ca="1" si="60"/>
        <v/>
      </c>
      <c r="L197" s="77" t="str">
        <f t="shared" ca="1" si="61"/>
        <v/>
      </c>
      <c r="M197" s="77" t="str">
        <f t="shared" ca="1" si="62"/>
        <v/>
      </c>
      <c r="N197" s="222" t="str">
        <f t="shared" ca="1" si="63"/>
        <v/>
      </c>
      <c r="O197" s="78" t="str">
        <f t="shared" ca="1" si="64"/>
        <v/>
      </c>
      <c r="P197" s="78" t="str">
        <f t="shared" ca="1" si="65"/>
        <v/>
      </c>
      <c r="Q197" s="78" t="str">
        <f t="shared" ca="1" si="66"/>
        <v/>
      </c>
      <c r="R197" s="77" t="str">
        <f t="shared" ca="1" si="67"/>
        <v/>
      </c>
      <c r="S197" s="77" t="str">
        <f t="shared" ca="1" si="68"/>
        <v/>
      </c>
      <c r="T197" s="222" t="str">
        <f t="shared" ca="1" si="69"/>
        <v/>
      </c>
      <c r="U197" s="17" t="str">
        <f t="shared" ca="1" si="70"/>
        <v/>
      </c>
    </row>
    <row r="198" spans="2:21" x14ac:dyDescent="0.2">
      <c r="B198" s="77" t="str">
        <f ca="1">IF(ROW()-1&gt;処理用Ｄ!$B$1-1,"",ROW()-1)</f>
        <v/>
      </c>
      <c r="C198" s="77" t="str">
        <f t="shared" ca="1" si="54"/>
        <v/>
      </c>
      <c r="D198" s="78" t="str">
        <f ca="1">IF(C198="","",VLOOKUP(C198,設定!$AT$15:$AV$22,3,FALSE))</f>
        <v/>
      </c>
      <c r="E198" s="78" t="str">
        <f t="shared" ca="1" si="71"/>
        <v/>
      </c>
      <c r="F198" s="77" t="str">
        <f t="shared" ca="1" si="55"/>
        <v/>
      </c>
      <c r="G198" s="77" t="str">
        <f t="shared" ca="1" si="56"/>
        <v/>
      </c>
      <c r="H198" s="78" t="str">
        <f t="shared" ca="1" si="57"/>
        <v/>
      </c>
      <c r="I198" s="78" t="str">
        <f t="shared" ca="1" si="58"/>
        <v/>
      </c>
      <c r="J198" s="78" t="str">
        <f t="shared" ca="1" si="59"/>
        <v/>
      </c>
      <c r="K198" s="78" t="str">
        <f t="shared" ca="1" si="60"/>
        <v/>
      </c>
      <c r="L198" s="77" t="str">
        <f t="shared" ca="1" si="61"/>
        <v/>
      </c>
      <c r="M198" s="77" t="str">
        <f t="shared" ca="1" si="62"/>
        <v/>
      </c>
      <c r="N198" s="222" t="str">
        <f t="shared" ca="1" si="63"/>
        <v/>
      </c>
      <c r="O198" s="78" t="str">
        <f t="shared" ca="1" si="64"/>
        <v/>
      </c>
      <c r="P198" s="78" t="str">
        <f t="shared" ca="1" si="65"/>
        <v/>
      </c>
      <c r="Q198" s="78" t="str">
        <f t="shared" ca="1" si="66"/>
        <v/>
      </c>
      <c r="R198" s="77" t="str">
        <f t="shared" ca="1" si="67"/>
        <v/>
      </c>
      <c r="S198" s="77" t="str">
        <f t="shared" ca="1" si="68"/>
        <v/>
      </c>
      <c r="T198" s="222" t="str">
        <f t="shared" ca="1" si="69"/>
        <v/>
      </c>
      <c r="U198" s="17" t="str">
        <f t="shared" ca="1" si="70"/>
        <v/>
      </c>
    </row>
    <row r="199" spans="2:21" x14ac:dyDescent="0.2">
      <c r="B199" s="77" t="str">
        <f ca="1">IF(ROW()-1&gt;処理用Ｄ!$B$1-1,"",ROW()-1)</f>
        <v/>
      </c>
      <c r="C199" s="77" t="str">
        <f t="shared" ca="1" si="54"/>
        <v/>
      </c>
      <c r="D199" s="78" t="str">
        <f ca="1">IF(C199="","",VLOOKUP(C199,設定!$AT$15:$AV$22,3,FALSE))</f>
        <v/>
      </c>
      <c r="E199" s="78" t="str">
        <f t="shared" ca="1" si="71"/>
        <v/>
      </c>
      <c r="F199" s="77" t="str">
        <f t="shared" ca="1" si="55"/>
        <v/>
      </c>
      <c r="G199" s="77" t="str">
        <f t="shared" ca="1" si="56"/>
        <v/>
      </c>
      <c r="H199" s="78" t="str">
        <f t="shared" ca="1" si="57"/>
        <v/>
      </c>
      <c r="I199" s="78" t="str">
        <f t="shared" ca="1" si="58"/>
        <v/>
      </c>
      <c r="J199" s="78" t="str">
        <f t="shared" ca="1" si="59"/>
        <v/>
      </c>
      <c r="K199" s="78" t="str">
        <f t="shared" ca="1" si="60"/>
        <v/>
      </c>
      <c r="L199" s="77" t="str">
        <f t="shared" ca="1" si="61"/>
        <v/>
      </c>
      <c r="M199" s="77" t="str">
        <f t="shared" ca="1" si="62"/>
        <v/>
      </c>
      <c r="N199" s="222" t="str">
        <f t="shared" ca="1" si="63"/>
        <v/>
      </c>
      <c r="O199" s="78" t="str">
        <f t="shared" ca="1" si="64"/>
        <v/>
      </c>
      <c r="P199" s="78" t="str">
        <f t="shared" ca="1" si="65"/>
        <v/>
      </c>
      <c r="Q199" s="78" t="str">
        <f t="shared" ca="1" si="66"/>
        <v/>
      </c>
      <c r="R199" s="77" t="str">
        <f t="shared" ca="1" si="67"/>
        <v/>
      </c>
      <c r="S199" s="77" t="str">
        <f t="shared" ca="1" si="68"/>
        <v/>
      </c>
      <c r="T199" s="222" t="str">
        <f t="shared" ca="1" si="69"/>
        <v/>
      </c>
      <c r="U199" s="17" t="str">
        <f t="shared" ca="1" si="70"/>
        <v/>
      </c>
    </row>
    <row r="200" spans="2:21" x14ac:dyDescent="0.2">
      <c r="B200" s="77" t="str">
        <f ca="1">IF(ROW()-1&gt;処理用Ｄ!$B$1-1,"",ROW()-1)</f>
        <v/>
      </c>
      <c r="C200" s="77" t="str">
        <f t="shared" ca="1" si="54"/>
        <v/>
      </c>
      <c r="D200" s="78" t="str">
        <f ca="1">IF(C200="","",VLOOKUP(C200,設定!$AT$15:$AV$22,3,FALSE))</f>
        <v/>
      </c>
      <c r="E200" s="78" t="str">
        <f t="shared" ca="1" si="71"/>
        <v/>
      </c>
      <c r="F200" s="77" t="str">
        <f t="shared" ca="1" si="55"/>
        <v/>
      </c>
      <c r="G200" s="77" t="str">
        <f t="shared" ca="1" si="56"/>
        <v/>
      </c>
      <c r="H200" s="78" t="str">
        <f t="shared" ca="1" si="57"/>
        <v/>
      </c>
      <c r="I200" s="78" t="str">
        <f t="shared" ca="1" si="58"/>
        <v/>
      </c>
      <c r="J200" s="78" t="str">
        <f t="shared" ca="1" si="59"/>
        <v/>
      </c>
      <c r="K200" s="78" t="str">
        <f t="shared" ca="1" si="60"/>
        <v/>
      </c>
      <c r="L200" s="77" t="str">
        <f t="shared" ca="1" si="61"/>
        <v/>
      </c>
      <c r="M200" s="77" t="str">
        <f t="shared" ca="1" si="62"/>
        <v/>
      </c>
      <c r="N200" s="222" t="str">
        <f t="shared" ca="1" si="63"/>
        <v/>
      </c>
      <c r="O200" s="78" t="str">
        <f t="shared" ca="1" si="64"/>
        <v/>
      </c>
      <c r="P200" s="78" t="str">
        <f t="shared" ca="1" si="65"/>
        <v/>
      </c>
      <c r="Q200" s="78" t="str">
        <f t="shared" ca="1" si="66"/>
        <v/>
      </c>
      <c r="R200" s="77" t="str">
        <f t="shared" ca="1" si="67"/>
        <v/>
      </c>
      <c r="S200" s="77" t="str">
        <f t="shared" ca="1" si="68"/>
        <v/>
      </c>
      <c r="T200" s="222" t="str">
        <f t="shared" ca="1" si="69"/>
        <v/>
      </c>
      <c r="U200" s="17" t="str">
        <f t="shared" ca="1" si="70"/>
        <v/>
      </c>
    </row>
    <row r="201" spans="2:21" x14ac:dyDescent="0.2">
      <c r="B201" s="77" t="str">
        <f ca="1">IF(ROW()-1&gt;処理用Ｄ!$B$1-1,"",ROW()-1)</f>
        <v/>
      </c>
      <c r="C201" s="77" t="str">
        <f t="shared" ca="1" si="54"/>
        <v/>
      </c>
      <c r="D201" s="78" t="str">
        <f ca="1">IF(C201="","",VLOOKUP(C201,設定!$AT$15:$AV$22,3,FALSE))</f>
        <v/>
      </c>
      <c r="E201" s="78" t="str">
        <f t="shared" ca="1" si="71"/>
        <v/>
      </c>
      <c r="F201" s="77" t="str">
        <f t="shared" ca="1" si="55"/>
        <v/>
      </c>
      <c r="G201" s="77" t="str">
        <f t="shared" ca="1" si="56"/>
        <v/>
      </c>
      <c r="H201" s="78" t="str">
        <f t="shared" ca="1" si="57"/>
        <v/>
      </c>
      <c r="I201" s="78" t="str">
        <f t="shared" ca="1" si="58"/>
        <v/>
      </c>
      <c r="J201" s="78" t="str">
        <f t="shared" ca="1" si="59"/>
        <v/>
      </c>
      <c r="K201" s="78" t="str">
        <f t="shared" ca="1" si="60"/>
        <v/>
      </c>
      <c r="L201" s="77" t="str">
        <f t="shared" ca="1" si="61"/>
        <v/>
      </c>
      <c r="M201" s="77" t="str">
        <f t="shared" ca="1" si="62"/>
        <v/>
      </c>
      <c r="N201" s="222" t="str">
        <f t="shared" ca="1" si="63"/>
        <v/>
      </c>
      <c r="O201" s="78" t="str">
        <f t="shared" ca="1" si="64"/>
        <v/>
      </c>
      <c r="P201" s="78" t="str">
        <f t="shared" ca="1" si="65"/>
        <v/>
      </c>
      <c r="Q201" s="78" t="str">
        <f t="shared" ca="1" si="66"/>
        <v/>
      </c>
      <c r="R201" s="77" t="str">
        <f t="shared" ca="1" si="67"/>
        <v/>
      </c>
      <c r="S201" s="77" t="str">
        <f t="shared" ca="1" si="68"/>
        <v/>
      </c>
      <c r="T201" s="222" t="str">
        <f t="shared" ca="1" si="69"/>
        <v/>
      </c>
      <c r="U201" s="17" t="str">
        <f t="shared" ca="1" si="70"/>
        <v/>
      </c>
    </row>
    <row r="202" spans="2:21" x14ac:dyDescent="0.2">
      <c r="B202" s="77" t="str">
        <f ca="1">IF(ROW()-1&gt;処理用Ｄ!$B$1-1,"",ROW()-1)</f>
        <v/>
      </c>
      <c r="C202" s="77" t="str">
        <f t="shared" ca="1" si="54"/>
        <v/>
      </c>
      <c r="D202" s="78" t="str">
        <f ca="1">IF(C202="","",VLOOKUP(C202,設定!$AT$15:$AV$22,3,FALSE))</f>
        <v/>
      </c>
      <c r="E202" s="78" t="str">
        <f t="shared" ca="1" si="71"/>
        <v/>
      </c>
      <c r="F202" s="77" t="str">
        <f t="shared" ca="1" si="55"/>
        <v/>
      </c>
      <c r="G202" s="77" t="str">
        <f t="shared" ca="1" si="56"/>
        <v/>
      </c>
      <c r="H202" s="78" t="str">
        <f t="shared" ca="1" si="57"/>
        <v/>
      </c>
      <c r="I202" s="78" t="str">
        <f t="shared" ca="1" si="58"/>
        <v/>
      </c>
      <c r="J202" s="78" t="str">
        <f t="shared" ca="1" si="59"/>
        <v/>
      </c>
      <c r="K202" s="78" t="str">
        <f t="shared" ca="1" si="60"/>
        <v/>
      </c>
      <c r="L202" s="77" t="str">
        <f t="shared" ca="1" si="61"/>
        <v/>
      </c>
      <c r="M202" s="77" t="str">
        <f t="shared" ca="1" si="62"/>
        <v/>
      </c>
      <c r="N202" s="222" t="str">
        <f t="shared" ca="1" si="63"/>
        <v/>
      </c>
      <c r="O202" s="78" t="str">
        <f t="shared" ca="1" si="64"/>
        <v/>
      </c>
      <c r="P202" s="78" t="str">
        <f t="shared" ca="1" si="65"/>
        <v/>
      </c>
      <c r="Q202" s="78" t="str">
        <f t="shared" ca="1" si="66"/>
        <v/>
      </c>
      <c r="R202" s="77" t="str">
        <f t="shared" ca="1" si="67"/>
        <v/>
      </c>
      <c r="S202" s="77" t="str">
        <f t="shared" ca="1" si="68"/>
        <v/>
      </c>
      <c r="T202" s="222" t="str">
        <f t="shared" ca="1" si="69"/>
        <v/>
      </c>
      <c r="U202" s="17" t="str">
        <f t="shared" ca="1" si="70"/>
        <v/>
      </c>
    </row>
    <row r="203" spans="2:21" x14ac:dyDescent="0.2">
      <c r="B203" s="77" t="str">
        <f ca="1">IF(ROW()-1&gt;処理用Ｄ!$B$1-1,"",ROW()-1)</f>
        <v/>
      </c>
      <c r="C203" s="77" t="str">
        <f t="shared" ca="1" si="54"/>
        <v/>
      </c>
      <c r="D203" s="78" t="str">
        <f ca="1">IF(C203="","",VLOOKUP(C203,設定!$AT$15:$AV$22,3,FALSE))</f>
        <v/>
      </c>
      <c r="E203" s="78" t="str">
        <f t="shared" ca="1" si="71"/>
        <v/>
      </c>
      <c r="F203" s="77" t="str">
        <f t="shared" ca="1" si="55"/>
        <v/>
      </c>
      <c r="G203" s="77" t="str">
        <f t="shared" ca="1" si="56"/>
        <v/>
      </c>
      <c r="H203" s="78" t="str">
        <f t="shared" ca="1" si="57"/>
        <v/>
      </c>
      <c r="I203" s="78" t="str">
        <f t="shared" ca="1" si="58"/>
        <v/>
      </c>
      <c r="J203" s="78" t="str">
        <f t="shared" ca="1" si="59"/>
        <v/>
      </c>
      <c r="K203" s="78" t="str">
        <f t="shared" ca="1" si="60"/>
        <v/>
      </c>
      <c r="L203" s="77" t="str">
        <f t="shared" ca="1" si="61"/>
        <v/>
      </c>
      <c r="M203" s="77" t="str">
        <f t="shared" ca="1" si="62"/>
        <v/>
      </c>
      <c r="N203" s="222" t="str">
        <f t="shared" ca="1" si="63"/>
        <v/>
      </c>
      <c r="O203" s="78" t="str">
        <f t="shared" ca="1" si="64"/>
        <v/>
      </c>
      <c r="P203" s="78" t="str">
        <f t="shared" ca="1" si="65"/>
        <v/>
      </c>
      <c r="Q203" s="78" t="str">
        <f t="shared" ca="1" si="66"/>
        <v/>
      </c>
      <c r="R203" s="77" t="str">
        <f t="shared" ca="1" si="67"/>
        <v/>
      </c>
      <c r="S203" s="77" t="str">
        <f t="shared" ca="1" si="68"/>
        <v/>
      </c>
      <c r="T203" s="222" t="str">
        <f t="shared" ca="1" si="69"/>
        <v/>
      </c>
      <c r="U203" s="17" t="str">
        <f t="shared" ca="1" si="70"/>
        <v/>
      </c>
    </row>
    <row r="204" spans="2:21" x14ac:dyDescent="0.2">
      <c r="B204" s="77" t="str">
        <f ca="1">IF(ROW()-1&gt;処理用Ｄ!$B$1-1,"",ROW()-1)</f>
        <v/>
      </c>
      <c r="C204" s="77" t="str">
        <f t="shared" ref="C204:M211" ca="1" si="72">IF($B204="","",DBCS(VLOOKUP($B204,ダブルスＤＡＴＡ,COLUMN()-1,FALSE)))</f>
        <v/>
      </c>
      <c r="D204" s="78" t="str">
        <f t="shared" ref="D204:D257" ca="1" si="73">IF($B204="","",(VLOOKUP($B204,ダブルスＤＡＴＡ,COLUMN()-1,FALSE)))</f>
        <v/>
      </c>
      <c r="E204" s="78" t="str">
        <f t="shared" ref="E204:E257" ca="1" si="74">IF($B204="","",IF(VALUE(VLOOKUP($B204,ダブルスＤＡＴＡ,COLUMN()-1,FALSE))=0,"",VALUE(VLOOKUP($B204,ダブルスＤＡＴＡ,COLUMN()-1,FALSE))))</f>
        <v/>
      </c>
      <c r="F204" s="78" t="str">
        <f t="shared" ref="F204:G221" ca="1" si="75">IF($B204="","",(VLOOKUP($B204,ダブルスＤＡＴＡ,COLUMN()-1,FALSE)))</f>
        <v/>
      </c>
      <c r="G204" s="77" t="str">
        <f t="shared" ca="1" si="75"/>
        <v/>
      </c>
      <c r="H204" s="78" t="str">
        <f t="shared" ca="1" si="72"/>
        <v/>
      </c>
      <c r="I204" s="78" t="str">
        <f t="shared" ca="1" si="72"/>
        <v/>
      </c>
      <c r="J204" s="78" t="str">
        <f t="shared" ca="1" si="72"/>
        <v/>
      </c>
      <c r="K204" s="78" t="str">
        <f t="shared" ca="1" si="72"/>
        <v/>
      </c>
      <c r="L204" s="77" t="str">
        <f t="shared" ca="1" si="72"/>
        <v/>
      </c>
      <c r="M204" s="77" t="str">
        <f t="shared" ca="1" si="72"/>
        <v/>
      </c>
      <c r="N204" s="77" t="str">
        <f t="shared" ref="N204:P221" ca="1" si="76">IF($B204="","",VALUE(VLOOKUP($B204,ダブルスＤＡＴＡ,COLUMN()-1,FALSE)))</f>
        <v/>
      </c>
      <c r="O204" s="77" t="str">
        <f t="shared" ca="1" si="76"/>
        <v/>
      </c>
      <c r="P204" s="77" t="str">
        <f t="shared" ca="1" si="76"/>
        <v/>
      </c>
      <c r="Q204" s="17" t="str">
        <f ca="1">IF(B204="","",VLOOKUP(B204,処理用Ｄ!$B$2:$R$401,17,FALSE))</f>
        <v/>
      </c>
    </row>
    <row r="205" spans="2:21" x14ac:dyDescent="0.2">
      <c r="B205" s="77" t="str">
        <f ca="1">IF(ROW()-1&gt;処理用Ｄ!$B$1-1,"",ROW()-1)</f>
        <v/>
      </c>
      <c r="C205" s="77" t="str">
        <f t="shared" ca="1" si="72"/>
        <v/>
      </c>
      <c r="D205" s="78" t="str">
        <f t="shared" ca="1" si="73"/>
        <v/>
      </c>
      <c r="E205" s="78" t="str">
        <f t="shared" ca="1" si="74"/>
        <v/>
      </c>
      <c r="F205" s="78" t="str">
        <f t="shared" ca="1" si="75"/>
        <v/>
      </c>
      <c r="G205" s="77" t="str">
        <f t="shared" ca="1" si="75"/>
        <v/>
      </c>
      <c r="H205" s="78" t="str">
        <f t="shared" ca="1" si="72"/>
        <v/>
      </c>
      <c r="I205" s="78" t="str">
        <f t="shared" ca="1" si="72"/>
        <v/>
      </c>
      <c r="J205" s="78" t="str">
        <f t="shared" ca="1" si="72"/>
        <v/>
      </c>
      <c r="K205" s="78" t="str">
        <f t="shared" ca="1" si="72"/>
        <v/>
      </c>
      <c r="L205" s="77" t="str">
        <f t="shared" ca="1" si="72"/>
        <v/>
      </c>
      <c r="M205" s="77" t="str">
        <f t="shared" ca="1" si="72"/>
        <v/>
      </c>
      <c r="N205" s="77" t="str">
        <f t="shared" ca="1" si="76"/>
        <v/>
      </c>
      <c r="O205" s="77" t="str">
        <f t="shared" ca="1" si="76"/>
        <v/>
      </c>
      <c r="P205" s="77" t="str">
        <f t="shared" ca="1" si="76"/>
        <v/>
      </c>
      <c r="Q205" s="17" t="str">
        <f ca="1">IF(B205="","",VLOOKUP(B205,処理用Ｄ!$B$2:$R$401,17,FALSE))</f>
        <v/>
      </c>
    </row>
    <row r="206" spans="2:21" x14ac:dyDescent="0.2">
      <c r="B206" s="77" t="str">
        <f ca="1">IF(ROW()-1&gt;処理用Ｄ!$B$1-1,"",ROW()-1)</f>
        <v/>
      </c>
      <c r="C206" s="77" t="str">
        <f t="shared" ca="1" si="72"/>
        <v/>
      </c>
      <c r="D206" s="78" t="str">
        <f t="shared" ca="1" si="73"/>
        <v/>
      </c>
      <c r="E206" s="78" t="str">
        <f t="shared" ca="1" si="74"/>
        <v/>
      </c>
      <c r="F206" s="78" t="str">
        <f t="shared" ca="1" si="75"/>
        <v/>
      </c>
      <c r="G206" s="77" t="str">
        <f t="shared" ca="1" si="75"/>
        <v/>
      </c>
      <c r="H206" s="78" t="str">
        <f t="shared" ca="1" si="72"/>
        <v/>
      </c>
      <c r="I206" s="78" t="str">
        <f t="shared" ca="1" si="72"/>
        <v/>
      </c>
      <c r="J206" s="78" t="str">
        <f t="shared" ca="1" si="72"/>
        <v/>
      </c>
      <c r="K206" s="78" t="str">
        <f t="shared" ca="1" si="72"/>
        <v/>
      </c>
      <c r="L206" s="77" t="str">
        <f t="shared" ca="1" si="72"/>
        <v/>
      </c>
      <c r="M206" s="77" t="str">
        <f t="shared" ca="1" si="72"/>
        <v/>
      </c>
      <c r="N206" s="77" t="str">
        <f t="shared" ca="1" si="76"/>
        <v/>
      </c>
      <c r="O206" s="77" t="str">
        <f t="shared" ca="1" si="76"/>
        <v/>
      </c>
      <c r="P206" s="77" t="str">
        <f t="shared" ca="1" si="76"/>
        <v/>
      </c>
      <c r="Q206" s="17" t="str">
        <f ca="1">IF(B206="","",VLOOKUP(B206,処理用Ｄ!$B$2:$R$401,17,FALSE))</f>
        <v/>
      </c>
    </row>
    <row r="207" spans="2:21" x14ac:dyDescent="0.2">
      <c r="B207" s="77" t="str">
        <f ca="1">IF(ROW()-1&gt;処理用Ｄ!$B$1-1,"",ROW()-1)</f>
        <v/>
      </c>
      <c r="C207" s="77" t="str">
        <f t="shared" ca="1" si="72"/>
        <v/>
      </c>
      <c r="D207" s="78" t="str">
        <f t="shared" ca="1" si="73"/>
        <v/>
      </c>
      <c r="E207" s="78" t="str">
        <f t="shared" ca="1" si="74"/>
        <v/>
      </c>
      <c r="F207" s="78" t="str">
        <f t="shared" ca="1" si="75"/>
        <v/>
      </c>
      <c r="G207" s="77" t="str">
        <f t="shared" ca="1" si="75"/>
        <v/>
      </c>
      <c r="H207" s="78" t="str">
        <f t="shared" ca="1" si="72"/>
        <v/>
      </c>
      <c r="I207" s="78" t="str">
        <f t="shared" ca="1" si="72"/>
        <v/>
      </c>
      <c r="J207" s="78" t="str">
        <f t="shared" ca="1" si="72"/>
        <v/>
      </c>
      <c r="K207" s="78" t="str">
        <f t="shared" ca="1" si="72"/>
        <v/>
      </c>
      <c r="L207" s="77" t="str">
        <f t="shared" ca="1" si="72"/>
        <v/>
      </c>
      <c r="M207" s="77" t="str">
        <f t="shared" ca="1" si="72"/>
        <v/>
      </c>
      <c r="N207" s="77" t="str">
        <f t="shared" ca="1" si="76"/>
        <v/>
      </c>
      <c r="O207" s="77" t="str">
        <f t="shared" ca="1" si="76"/>
        <v/>
      </c>
      <c r="P207" s="77" t="str">
        <f t="shared" ca="1" si="76"/>
        <v/>
      </c>
      <c r="Q207" s="17" t="str">
        <f ca="1">IF(B207="","",VLOOKUP(B207,処理用Ｄ!$B$2:$R$401,17,FALSE))</f>
        <v/>
      </c>
    </row>
    <row r="208" spans="2:21" x14ac:dyDescent="0.2">
      <c r="B208" s="77" t="str">
        <f ca="1">IF(ROW()-1&gt;処理用Ｄ!$B$1-1,"",ROW()-1)</f>
        <v/>
      </c>
      <c r="C208" s="77" t="str">
        <f t="shared" ca="1" si="72"/>
        <v/>
      </c>
      <c r="D208" s="78" t="str">
        <f t="shared" ca="1" si="73"/>
        <v/>
      </c>
      <c r="E208" s="78" t="str">
        <f t="shared" ca="1" si="74"/>
        <v/>
      </c>
      <c r="F208" s="78" t="str">
        <f t="shared" ca="1" si="75"/>
        <v/>
      </c>
      <c r="G208" s="77" t="str">
        <f t="shared" ca="1" si="75"/>
        <v/>
      </c>
      <c r="H208" s="78" t="str">
        <f t="shared" ca="1" si="72"/>
        <v/>
      </c>
      <c r="I208" s="78" t="str">
        <f t="shared" ca="1" si="72"/>
        <v/>
      </c>
      <c r="J208" s="78" t="str">
        <f t="shared" ca="1" si="72"/>
        <v/>
      </c>
      <c r="K208" s="78" t="str">
        <f t="shared" ca="1" si="72"/>
        <v/>
      </c>
      <c r="L208" s="77" t="str">
        <f t="shared" ca="1" si="72"/>
        <v/>
      </c>
      <c r="M208" s="77" t="str">
        <f t="shared" ca="1" si="72"/>
        <v/>
      </c>
      <c r="N208" s="77" t="str">
        <f t="shared" ca="1" si="76"/>
        <v/>
      </c>
      <c r="O208" s="77" t="str">
        <f t="shared" ca="1" si="76"/>
        <v/>
      </c>
      <c r="P208" s="77" t="str">
        <f t="shared" ca="1" si="76"/>
        <v/>
      </c>
      <c r="Q208" s="17" t="str">
        <f ca="1">IF(B208="","",VLOOKUP(B208,処理用Ｄ!$B$2:$R$401,17,FALSE))</f>
        <v/>
      </c>
    </row>
    <row r="209" spans="2:17" x14ac:dyDescent="0.2">
      <c r="B209" s="77" t="str">
        <f ca="1">IF(ROW()-1&gt;処理用Ｄ!$B$1-1,"",ROW()-1)</f>
        <v/>
      </c>
      <c r="C209" s="77" t="str">
        <f t="shared" ca="1" si="72"/>
        <v/>
      </c>
      <c r="D209" s="78" t="str">
        <f t="shared" ca="1" si="73"/>
        <v/>
      </c>
      <c r="E209" s="78" t="str">
        <f t="shared" ca="1" si="74"/>
        <v/>
      </c>
      <c r="F209" s="78" t="str">
        <f t="shared" ca="1" si="75"/>
        <v/>
      </c>
      <c r="G209" s="77" t="str">
        <f t="shared" ca="1" si="75"/>
        <v/>
      </c>
      <c r="H209" s="78" t="str">
        <f t="shared" ca="1" si="72"/>
        <v/>
      </c>
      <c r="I209" s="78" t="str">
        <f t="shared" ca="1" si="72"/>
        <v/>
      </c>
      <c r="J209" s="78" t="str">
        <f t="shared" ca="1" si="72"/>
        <v/>
      </c>
      <c r="K209" s="78" t="str">
        <f t="shared" ca="1" si="72"/>
        <v/>
      </c>
      <c r="L209" s="77" t="str">
        <f t="shared" ca="1" si="72"/>
        <v/>
      </c>
      <c r="M209" s="77" t="str">
        <f t="shared" ca="1" si="72"/>
        <v/>
      </c>
      <c r="N209" s="77" t="str">
        <f t="shared" ca="1" si="76"/>
        <v/>
      </c>
      <c r="O209" s="77" t="str">
        <f t="shared" ca="1" si="76"/>
        <v/>
      </c>
      <c r="P209" s="77" t="str">
        <f t="shared" ca="1" si="76"/>
        <v/>
      </c>
      <c r="Q209" s="17" t="str">
        <f ca="1">IF(B209="","",VLOOKUP(B209,処理用Ｄ!$B$2:$R$401,17,FALSE))</f>
        <v/>
      </c>
    </row>
    <row r="210" spans="2:17" x14ac:dyDescent="0.2">
      <c r="B210" s="77" t="str">
        <f ca="1">IF(ROW()-1&gt;処理用Ｄ!$B$1-1,"",ROW()-1)</f>
        <v/>
      </c>
      <c r="C210" s="77" t="str">
        <f t="shared" ca="1" si="72"/>
        <v/>
      </c>
      <c r="D210" s="78" t="str">
        <f t="shared" ca="1" si="73"/>
        <v/>
      </c>
      <c r="E210" s="78" t="str">
        <f t="shared" ca="1" si="74"/>
        <v/>
      </c>
      <c r="F210" s="78" t="str">
        <f t="shared" ca="1" si="75"/>
        <v/>
      </c>
      <c r="G210" s="77" t="str">
        <f t="shared" ca="1" si="75"/>
        <v/>
      </c>
      <c r="H210" s="78" t="str">
        <f t="shared" ca="1" si="72"/>
        <v/>
      </c>
      <c r="I210" s="78" t="str">
        <f t="shared" ca="1" si="72"/>
        <v/>
      </c>
      <c r="J210" s="78" t="str">
        <f t="shared" ca="1" si="72"/>
        <v/>
      </c>
      <c r="K210" s="78" t="str">
        <f t="shared" ca="1" si="72"/>
        <v/>
      </c>
      <c r="L210" s="77" t="str">
        <f t="shared" ca="1" si="72"/>
        <v/>
      </c>
      <c r="M210" s="77" t="str">
        <f t="shared" ca="1" si="72"/>
        <v/>
      </c>
      <c r="N210" s="77" t="str">
        <f t="shared" ca="1" si="76"/>
        <v/>
      </c>
      <c r="O210" s="77" t="str">
        <f t="shared" ca="1" si="76"/>
        <v/>
      </c>
      <c r="P210" s="77" t="str">
        <f t="shared" ca="1" si="76"/>
        <v/>
      </c>
      <c r="Q210" s="17" t="str">
        <f ca="1">IF(B210="","",VLOOKUP(B210,処理用Ｄ!$B$2:$R$401,17,FALSE))</f>
        <v/>
      </c>
    </row>
    <row r="211" spans="2:17" x14ac:dyDescent="0.2">
      <c r="B211" s="77" t="str">
        <f ca="1">IF(ROW()-1&gt;処理用Ｄ!$B$1-1,"",ROW()-1)</f>
        <v/>
      </c>
      <c r="C211" s="77" t="str">
        <f t="shared" ca="1" si="72"/>
        <v/>
      </c>
      <c r="D211" s="78" t="str">
        <f t="shared" ca="1" si="73"/>
        <v/>
      </c>
      <c r="E211" s="78" t="str">
        <f t="shared" ca="1" si="74"/>
        <v/>
      </c>
      <c r="F211" s="78" t="str">
        <f t="shared" ca="1" si="75"/>
        <v/>
      </c>
      <c r="G211" s="77" t="str">
        <f t="shared" ca="1" si="75"/>
        <v/>
      </c>
      <c r="H211" s="78" t="str">
        <f t="shared" ca="1" si="72"/>
        <v/>
      </c>
      <c r="I211" s="78" t="str">
        <f t="shared" ca="1" si="72"/>
        <v/>
      </c>
      <c r="J211" s="78" t="str">
        <f t="shared" ca="1" si="72"/>
        <v/>
      </c>
      <c r="K211" s="78" t="str">
        <f t="shared" ca="1" si="72"/>
        <v/>
      </c>
      <c r="L211" s="77" t="str">
        <f t="shared" ca="1" si="72"/>
        <v/>
      </c>
      <c r="M211" s="77" t="str">
        <f t="shared" ca="1" si="72"/>
        <v/>
      </c>
      <c r="N211" s="77" t="str">
        <f t="shared" ca="1" si="76"/>
        <v/>
      </c>
      <c r="O211" s="77" t="str">
        <f t="shared" ca="1" si="76"/>
        <v/>
      </c>
      <c r="P211" s="77" t="str">
        <f t="shared" ca="1" si="76"/>
        <v/>
      </c>
      <c r="Q211" s="17" t="str">
        <f ca="1">IF(B211="","",VLOOKUP(B211,処理用Ｄ!$B$2:$R$401,17,FALSE))</f>
        <v/>
      </c>
    </row>
    <row r="212" spans="2:17" x14ac:dyDescent="0.2">
      <c r="B212" s="77" t="str">
        <f ca="1">IF(ROW()-1&gt;処理用Ｄ!$B$1-1,"",ROW()-1)</f>
        <v/>
      </c>
      <c r="C212" s="77" t="str">
        <f t="shared" ref="C212:M221" ca="1" si="77">IF($B212="","",DBCS(VLOOKUP($B212,ダブルスＤＡＴＡ,COLUMN()-1,FALSE)))</f>
        <v/>
      </c>
      <c r="D212" s="78" t="str">
        <f t="shared" ca="1" si="73"/>
        <v/>
      </c>
      <c r="E212" s="78" t="str">
        <f t="shared" ca="1" si="74"/>
        <v/>
      </c>
      <c r="F212" s="78" t="str">
        <f t="shared" ca="1" si="75"/>
        <v/>
      </c>
      <c r="G212" s="77" t="str">
        <f t="shared" ca="1" si="75"/>
        <v/>
      </c>
      <c r="H212" s="78" t="str">
        <f t="shared" ca="1" si="77"/>
        <v/>
      </c>
      <c r="I212" s="78" t="str">
        <f t="shared" ca="1" si="77"/>
        <v/>
      </c>
      <c r="J212" s="78" t="str">
        <f t="shared" ca="1" si="77"/>
        <v/>
      </c>
      <c r="K212" s="78" t="str">
        <f t="shared" ca="1" si="77"/>
        <v/>
      </c>
      <c r="L212" s="77" t="str">
        <f t="shared" ca="1" si="77"/>
        <v/>
      </c>
      <c r="M212" s="77" t="str">
        <f t="shared" ca="1" si="77"/>
        <v/>
      </c>
      <c r="N212" s="77" t="str">
        <f t="shared" ca="1" si="76"/>
        <v/>
      </c>
      <c r="O212" s="77" t="str">
        <f t="shared" ca="1" si="76"/>
        <v/>
      </c>
      <c r="P212" s="77" t="str">
        <f t="shared" ca="1" si="76"/>
        <v/>
      </c>
      <c r="Q212" s="17" t="str">
        <f ca="1">IF(B212="","",VLOOKUP(B212,処理用Ｄ!$B$2:$R$401,17,FALSE))</f>
        <v/>
      </c>
    </row>
    <row r="213" spans="2:17" x14ac:dyDescent="0.2">
      <c r="B213" s="77" t="str">
        <f ca="1">IF(ROW()-1&gt;処理用Ｄ!$B$1-1,"",ROW()-1)</f>
        <v/>
      </c>
      <c r="C213" s="77" t="str">
        <f t="shared" ca="1" si="77"/>
        <v/>
      </c>
      <c r="D213" s="78" t="str">
        <f t="shared" ca="1" si="73"/>
        <v/>
      </c>
      <c r="E213" s="78" t="str">
        <f t="shared" ca="1" si="74"/>
        <v/>
      </c>
      <c r="F213" s="78" t="str">
        <f t="shared" ca="1" si="75"/>
        <v/>
      </c>
      <c r="G213" s="77" t="str">
        <f t="shared" ca="1" si="75"/>
        <v/>
      </c>
      <c r="H213" s="78" t="str">
        <f t="shared" ca="1" si="77"/>
        <v/>
      </c>
      <c r="I213" s="78" t="str">
        <f t="shared" ca="1" si="77"/>
        <v/>
      </c>
      <c r="J213" s="78" t="str">
        <f t="shared" ca="1" si="77"/>
        <v/>
      </c>
      <c r="K213" s="78" t="str">
        <f t="shared" ca="1" si="77"/>
        <v/>
      </c>
      <c r="L213" s="77" t="str">
        <f t="shared" ca="1" si="77"/>
        <v/>
      </c>
      <c r="M213" s="77" t="str">
        <f t="shared" ca="1" si="77"/>
        <v/>
      </c>
      <c r="N213" s="77" t="str">
        <f t="shared" ca="1" si="76"/>
        <v/>
      </c>
      <c r="O213" s="77" t="str">
        <f t="shared" ca="1" si="76"/>
        <v/>
      </c>
      <c r="P213" s="77" t="str">
        <f t="shared" ca="1" si="76"/>
        <v/>
      </c>
      <c r="Q213" s="17" t="str">
        <f ca="1">IF(B213="","",VLOOKUP(B213,処理用Ｄ!$B$2:$R$401,17,FALSE))</f>
        <v/>
      </c>
    </row>
    <row r="214" spans="2:17" x14ac:dyDescent="0.2">
      <c r="B214" s="77" t="str">
        <f ca="1">IF(ROW()-1&gt;処理用Ｄ!$B$1-1,"",ROW()-1)</f>
        <v/>
      </c>
      <c r="C214" s="77" t="str">
        <f t="shared" ca="1" si="77"/>
        <v/>
      </c>
      <c r="D214" s="78" t="str">
        <f t="shared" ca="1" si="73"/>
        <v/>
      </c>
      <c r="E214" s="78" t="str">
        <f t="shared" ca="1" si="74"/>
        <v/>
      </c>
      <c r="F214" s="78" t="str">
        <f t="shared" ca="1" si="75"/>
        <v/>
      </c>
      <c r="G214" s="77" t="str">
        <f t="shared" ca="1" si="75"/>
        <v/>
      </c>
      <c r="H214" s="78" t="str">
        <f t="shared" ca="1" si="77"/>
        <v/>
      </c>
      <c r="I214" s="78" t="str">
        <f t="shared" ca="1" si="77"/>
        <v/>
      </c>
      <c r="J214" s="78" t="str">
        <f t="shared" ca="1" si="77"/>
        <v/>
      </c>
      <c r="K214" s="78" t="str">
        <f t="shared" ca="1" si="77"/>
        <v/>
      </c>
      <c r="L214" s="77" t="str">
        <f t="shared" ca="1" si="77"/>
        <v/>
      </c>
      <c r="M214" s="77" t="str">
        <f t="shared" ca="1" si="77"/>
        <v/>
      </c>
      <c r="N214" s="77" t="str">
        <f t="shared" ca="1" si="76"/>
        <v/>
      </c>
      <c r="O214" s="77" t="str">
        <f t="shared" ca="1" si="76"/>
        <v/>
      </c>
      <c r="P214" s="77" t="str">
        <f t="shared" ca="1" si="76"/>
        <v/>
      </c>
      <c r="Q214" s="17" t="str">
        <f ca="1">IF(B214="","",VLOOKUP(B214,処理用Ｄ!$B$2:$R$401,17,FALSE))</f>
        <v/>
      </c>
    </row>
    <row r="215" spans="2:17" x14ac:dyDescent="0.2">
      <c r="B215" s="77" t="str">
        <f ca="1">IF(ROW()-1&gt;処理用Ｄ!$B$1-1,"",ROW()-1)</f>
        <v/>
      </c>
      <c r="C215" s="77" t="str">
        <f t="shared" ca="1" si="77"/>
        <v/>
      </c>
      <c r="D215" s="78" t="str">
        <f t="shared" ca="1" si="73"/>
        <v/>
      </c>
      <c r="E215" s="78" t="str">
        <f t="shared" ca="1" si="74"/>
        <v/>
      </c>
      <c r="F215" s="78" t="str">
        <f t="shared" ca="1" si="75"/>
        <v/>
      </c>
      <c r="G215" s="77" t="str">
        <f t="shared" ca="1" si="75"/>
        <v/>
      </c>
      <c r="H215" s="78" t="str">
        <f t="shared" ca="1" si="77"/>
        <v/>
      </c>
      <c r="I215" s="78" t="str">
        <f t="shared" ca="1" si="77"/>
        <v/>
      </c>
      <c r="J215" s="78" t="str">
        <f t="shared" ca="1" si="77"/>
        <v/>
      </c>
      <c r="K215" s="78" t="str">
        <f t="shared" ca="1" si="77"/>
        <v/>
      </c>
      <c r="L215" s="77" t="str">
        <f t="shared" ca="1" si="77"/>
        <v/>
      </c>
      <c r="M215" s="77" t="str">
        <f t="shared" ca="1" si="77"/>
        <v/>
      </c>
      <c r="N215" s="77" t="str">
        <f t="shared" ca="1" si="76"/>
        <v/>
      </c>
      <c r="O215" s="77" t="str">
        <f t="shared" ca="1" si="76"/>
        <v/>
      </c>
      <c r="P215" s="77" t="str">
        <f t="shared" ca="1" si="76"/>
        <v/>
      </c>
      <c r="Q215" s="17" t="str">
        <f ca="1">IF(B215="","",VLOOKUP(B215,処理用Ｄ!$B$2:$R$401,17,FALSE))</f>
        <v/>
      </c>
    </row>
    <row r="216" spans="2:17" x14ac:dyDescent="0.2">
      <c r="B216" s="77" t="str">
        <f ca="1">IF(ROW()-1&gt;処理用Ｄ!$B$1-1,"",ROW()-1)</f>
        <v/>
      </c>
      <c r="C216" s="77" t="str">
        <f t="shared" ca="1" si="77"/>
        <v/>
      </c>
      <c r="D216" s="78" t="str">
        <f t="shared" ca="1" si="73"/>
        <v/>
      </c>
      <c r="E216" s="78" t="str">
        <f t="shared" ca="1" si="74"/>
        <v/>
      </c>
      <c r="F216" s="78" t="str">
        <f t="shared" ca="1" si="75"/>
        <v/>
      </c>
      <c r="G216" s="77" t="str">
        <f t="shared" ca="1" si="75"/>
        <v/>
      </c>
      <c r="H216" s="78" t="str">
        <f t="shared" ca="1" si="77"/>
        <v/>
      </c>
      <c r="I216" s="78" t="str">
        <f t="shared" ca="1" si="77"/>
        <v/>
      </c>
      <c r="J216" s="78" t="str">
        <f t="shared" ca="1" si="77"/>
        <v/>
      </c>
      <c r="K216" s="78" t="str">
        <f t="shared" ca="1" si="77"/>
        <v/>
      </c>
      <c r="L216" s="77" t="str">
        <f t="shared" ca="1" si="77"/>
        <v/>
      </c>
      <c r="M216" s="77" t="str">
        <f t="shared" ca="1" si="77"/>
        <v/>
      </c>
      <c r="N216" s="77" t="str">
        <f t="shared" ca="1" si="76"/>
        <v/>
      </c>
      <c r="O216" s="77" t="str">
        <f t="shared" ca="1" si="76"/>
        <v/>
      </c>
      <c r="P216" s="77" t="str">
        <f t="shared" ca="1" si="76"/>
        <v/>
      </c>
      <c r="Q216" s="17" t="str">
        <f ca="1">IF(B216="","",VLOOKUP(B216,処理用Ｄ!$B$2:$R$401,17,FALSE))</f>
        <v/>
      </c>
    </row>
    <row r="217" spans="2:17" x14ac:dyDescent="0.2">
      <c r="B217" s="77" t="str">
        <f ca="1">IF(ROW()-1&gt;処理用Ｄ!$B$1-1,"",ROW()-1)</f>
        <v/>
      </c>
      <c r="C217" s="77" t="str">
        <f t="shared" ca="1" si="77"/>
        <v/>
      </c>
      <c r="D217" s="78" t="str">
        <f t="shared" ca="1" si="73"/>
        <v/>
      </c>
      <c r="E217" s="78" t="str">
        <f t="shared" ca="1" si="74"/>
        <v/>
      </c>
      <c r="F217" s="78" t="str">
        <f t="shared" ca="1" si="75"/>
        <v/>
      </c>
      <c r="G217" s="77" t="str">
        <f t="shared" ca="1" si="75"/>
        <v/>
      </c>
      <c r="H217" s="78" t="str">
        <f t="shared" ca="1" si="77"/>
        <v/>
      </c>
      <c r="I217" s="78" t="str">
        <f t="shared" ca="1" si="77"/>
        <v/>
      </c>
      <c r="J217" s="78" t="str">
        <f t="shared" ca="1" si="77"/>
        <v/>
      </c>
      <c r="K217" s="78" t="str">
        <f t="shared" ca="1" si="77"/>
        <v/>
      </c>
      <c r="L217" s="77" t="str">
        <f t="shared" ca="1" si="77"/>
        <v/>
      </c>
      <c r="M217" s="77" t="str">
        <f t="shared" ca="1" si="77"/>
        <v/>
      </c>
      <c r="N217" s="77" t="str">
        <f t="shared" ca="1" si="76"/>
        <v/>
      </c>
      <c r="O217" s="77" t="str">
        <f t="shared" ca="1" si="76"/>
        <v/>
      </c>
      <c r="P217" s="77" t="str">
        <f t="shared" ca="1" si="76"/>
        <v/>
      </c>
      <c r="Q217" s="17" t="str">
        <f ca="1">IF(B217="","",VLOOKUP(B217,処理用Ｄ!$B$2:$R$401,17,FALSE))</f>
        <v/>
      </c>
    </row>
    <row r="218" spans="2:17" x14ac:dyDescent="0.2">
      <c r="B218" s="77" t="str">
        <f ca="1">IF(ROW()-1&gt;処理用Ｄ!$B$1-1,"",ROW()-1)</f>
        <v/>
      </c>
      <c r="C218" s="77" t="str">
        <f t="shared" ca="1" si="77"/>
        <v/>
      </c>
      <c r="D218" s="78" t="str">
        <f t="shared" ca="1" si="73"/>
        <v/>
      </c>
      <c r="E218" s="78" t="str">
        <f t="shared" ca="1" si="74"/>
        <v/>
      </c>
      <c r="F218" s="78" t="str">
        <f t="shared" ca="1" si="75"/>
        <v/>
      </c>
      <c r="G218" s="77" t="str">
        <f t="shared" ca="1" si="75"/>
        <v/>
      </c>
      <c r="H218" s="78" t="str">
        <f t="shared" ca="1" si="77"/>
        <v/>
      </c>
      <c r="I218" s="78" t="str">
        <f t="shared" ca="1" si="77"/>
        <v/>
      </c>
      <c r="J218" s="78" t="str">
        <f t="shared" ca="1" si="77"/>
        <v/>
      </c>
      <c r="K218" s="78" t="str">
        <f t="shared" ca="1" si="77"/>
        <v/>
      </c>
      <c r="L218" s="77" t="str">
        <f t="shared" ca="1" si="77"/>
        <v/>
      </c>
      <c r="M218" s="77" t="str">
        <f t="shared" ca="1" si="77"/>
        <v/>
      </c>
      <c r="N218" s="77" t="str">
        <f t="shared" ca="1" si="76"/>
        <v/>
      </c>
      <c r="O218" s="77" t="str">
        <f t="shared" ca="1" si="76"/>
        <v/>
      </c>
      <c r="P218" s="77" t="str">
        <f t="shared" ca="1" si="76"/>
        <v/>
      </c>
      <c r="Q218" s="17" t="str">
        <f ca="1">IF(B218="","",VLOOKUP(B218,処理用Ｄ!$B$2:$R$401,17,FALSE))</f>
        <v/>
      </c>
    </row>
    <row r="219" spans="2:17" x14ac:dyDescent="0.2">
      <c r="B219" s="77" t="str">
        <f ca="1">IF(ROW()-1&gt;処理用Ｄ!$B$1-1,"",ROW()-1)</f>
        <v/>
      </c>
      <c r="C219" s="77" t="str">
        <f t="shared" ca="1" si="77"/>
        <v/>
      </c>
      <c r="D219" s="78" t="str">
        <f t="shared" ca="1" si="73"/>
        <v/>
      </c>
      <c r="E219" s="78" t="str">
        <f t="shared" ca="1" si="74"/>
        <v/>
      </c>
      <c r="F219" s="78" t="str">
        <f t="shared" ca="1" si="75"/>
        <v/>
      </c>
      <c r="G219" s="77" t="str">
        <f t="shared" ca="1" si="75"/>
        <v/>
      </c>
      <c r="H219" s="78" t="str">
        <f t="shared" ca="1" si="77"/>
        <v/>
      </c>
      <c r="I219" s="78" t="str">
        <f t="shared" ca="1" si="77"/>
        <v/>
      </c>
      <c r="J219" s="78" t="str">
        <f t="shared" ca="1" si="77"/>
        <v/>
      </c>
      <c r="K219" s="78" t="str">
        <f t="shared" ca="1" si="77"/>
        <v/>
      </c>
      <c r="L219" s="77" t="str">
        <f t="shared" ca="1" si="77"/>
        <v/>
      </c>
      <c r="M219" s="77" t="str">
        <f t="shared" ca="1" si="77"/>
        <v/>
      </c>
      <c r="N219" s="77" t="str">
        <f t="shared" ca="1" si="76"/>
        <v/>
      </c>
      <c r="O219" s="77" t="str">
        <f t="shared" ca="1" si="76"/>
        <v/>
      </c>
      <c r="P219" s="77" t="str">
        <f t="shared" ca="1" si="76"/>
        <v/>
      </c>
      <c r="Q219" s="17" t="str">
        <f ca="1">IF(B219="","",VLOOKUP(B219,処理用Ｄ!$B$2:$R$401,17,FALSE))</f>
        <v/>
      </c>
    </row>
    <row r="220" spans="2:17" x14ac:dyDescent="0.2">
      <c r="B220" s="77" t="str">
        <f ca="1">IF(ROW()-1&gt;処理用Ｄ!$B$1-1,"",ROW()-1)</f>
        <v/>
      </c>
      <c r="C220" s="77" t="str">
        <f t="shared" ca="1" si="77"/>
        <v/>
      </c>
      <c r="D220" s="78" t="str">
        <f t="shared" ca="1" si="73"/>
        <v/>
      </c>
      <c r="E220" s="78" t="str">
        <f t="shared" ca="1" si="74"/>
        <v/>
      </c>
      <c r="F220" s="78" t="str">
        <f t="shared" ca="1" si="75"/>
        <v/>
      </c>
      <c r="G220" s="77" t="str">
        <f t="shared" ca="1" si="75"/>
        <v/>
      </c>
      <c r="H220" s="78" t="str">
        <f t="shared" ca="1" si="77"/>
        <v/>
      </c>
      <c r="I220" s="78" t="str">
        <f t="shared" ca="1" si="77"/>
        <v/>
      </c>
      <c r="J220" s="78" t="str">
        <f t="shared" ca="1" si="77"/>
        <v/>
      </c>
      <c r="K220" s="78" t="str">
        <f t="shared" ca="1" si="77"/>
        <v/>
      </c>
      <c r="L220" s="77" t="str">
        <f t="shared" ca="1" si="77"/>
        <v/>
      </c>
      <c r="M220" s="77" t="str">
        <f t="shared" ca="1" si="77"/>
        <v/>
      </c>
      <c r="N220" s="77" t="str">
        <f t="shared" ca="1" si="76"/>
        <v/>
      </c>
      <c r="O220" s="77" t="str">
        <f t="shared" ca="1" si="76"/>
        <v/>
      </c>
      <c r="P220" s="77" t="str">
        <f t="shared" ca="1" si="76"/>
        <v/>
      </c>
      <c r="Q220" s="17" t="str">
        <f ca="1">IF(B220="","",VLOOKUP(B220,処理用Ｄ!$B$2:$R$401,17,FALSE))</f>
        <v/>
      </c>
    </row>
    <row r="221" spans="2:17" x14ac:dyDescent="0.2">
      <c r="B221" s="77" t="str">
        <f ca="1">IF(ROW()-1&gt;処理用Ｄ!$B$1-1,"",ROW()-1)</f>
        <v/>
      </c>
      <c r="C221" s="77" t="str">
        <f t="shared" ca="1" si="77"/>
        <v/>
      </c>
      <c r="D221" s="78" t="str">
        <f t="shared" ca="1" si="73"/>
        <v/>
      </c>
      <c r="E221" s="78" t="str">
        <f t="shared" ca="1" si="74"/>
        <v/>
      </c>
      <c r="F221" s="78" t="str">
        <f t="shared" ca="1" si="75"/>
        <v/>
      </c>
      <c r="G221" s="77" t="str">
        <f t="shared" ca="1" si="75"/>
        <v/>
      </c>
      <c r="H221" s="78" t="str">
        <f t="shared" ca="1" si="77"/>
        <v/>
      </c>
      <c r="I221" s="78" t="str">
        <f t="shared" ca="1" si="77"/>
        <v/>
      </c>
      <c r="J221" s="78" t="str">
        <f t="shared" ca="1" si="77"/>
        <v/>
      </c>
      <c r="K221" s="78" t="str">
        <f t="shared" ca="1" si="77"/>
        <v/>
      </c>
      <c r="L221" s="77" t="str">
        <f t="shared" ca="1" si="77"/>
        <v/>
      </c>
      <c r="M221" s="77" t="str">
        <f t="shared" ca="1" si="77"/>
        <v/>
      </c>
      <c r="N221" s="77" t="str">
        <f t="shared" ca="1" si="76"/>
        <v/>
      </c>
      <c r="O221" s="77" t="str">
        <f t="shared" ca="1" si="76"/>
        <v/>
      </c>
      <c r="P221" s="77" t="str">
        <f t="shared" ca="1" si="76"/>
        <v/>
      </c>
      <c r="Q221" s="17" t="str">
        <f ca="1">IF(B221="","",VLOOKUP(B221,処理用Ｄ!$B$2:$R$401,17,FALSE))</f>
        <v/>
      </c>
    </row>
    <row r="222" spans="2:17" x14ac:dyDescent="0.2">
      <c r="B222" s="77" t="str">
        <f ca="1">IF(ROW()-1&gt;処理用Ｄ!$B$1-1,"",ROW()-1)</f>
        <v/>
      </c>
      <c r="C222" s="77" t="str">
        <f t="shared" ref="C222:M231" ca="1" si="78">IF($B222="","",DBCS(VLOOKUP($B222,ダブルスＤＡＴＡ,COLUMN()-1,FALSE)))</f>
        <v/>
      </c>
      <c r="D222" s="78" t="str">
        <f t="shared" ca="1" si="73"/>
        <v/>
      </c>
      <c r="E222" s="78" t="str">
        <f t="shared" ca="1" si="74"/>
        <v/>
      </c>
      <c r="F222" s="78" t="str">
        <f t="shared" ref="F222:G241" ca="1" si="79">IF($B222="","",(VLOOKUP($B222,ダブルスＤＡＴＡ,COLUMN()-1,FALSE)))</f>
        <v/>
      </c>
      <c r="G222" s="77" t="str">
        <f t="shared" ca="1" si="79"/>
        <v/>
      </c>
      <c r="H222" s="78" t="str">
        <f t="shared" ca="1" si="78"/>
        <v/>
      </c>
      <c r="I222" s="78" t="str">
        <f t="shared" ca="1" si="78"/>
        <v/>
      </c>
      <c r="J222" s="78" t="str">
        <f t="shared" ca="1" si="78"/>
        <v/>
      </c>
      <c r="K222" s="78" t="str">
        <f t="shared" ca="1" si="78"/>
        <v/>
      </c>
      <c r="L222" s="77" t="str">
        <f t="shared" ca="1" si="78"/>
        <v/>
      </c>
      <c r="M222" s="77" t="str">
        <f t="shared" ca="1" si="78"/>
        <v/>
      </c>
      <c r="N222" s="77" t="str">
        <f t="shared" ref="N222:P241" ca="1" si="80">IF($B222="","",VALUE(VLOOKUP($B222,ダブルスＤＡＴＡ,COLUMN()-1,FALSE)))</f>
        <v/>
      </c>
      <c r="O222" s="77" t="str">
        <f t="shared" ca="1" si="80"/>
        <v/>
      </c>
      <c r="P222" s="77" t="str">
        <f t="shared" ca="1" si="80"/>
        <v/>
      </c>
      <c r="Q222" s="17" t="str">
        <f ca="1">IF(B222="","",VLOOKUP(B222,処理用Ｄ!$B$2:$R$401,17,FALSE))</f>
        <v/>
      </c>
    </row>
    <row r="223" spans="2:17" x14ac:dyDescent="0.2">
      <c r="B223" s="77" t="str">
        <f ca="1">IF(ROW()-1&gt;処理用Ｄ!$B$1-1,"",ROW()-1)</f>
        <v/>
      </c>
      <c r="C223" s="77" t="str">
        <f t="shared" ca="1" si="78"/>
        <v/>
      </c>
      <c r="D223" s="78" t="str">
        <f t="shared" ca="1" si="73"/>
        <v/>
      </c>
      <c r="E223" s="78" t="str">
        <f t="shared" ca="1" si="74"/>
        <v/>
      </c>
      <c r="F223" s="78" t="str">
        <f t="shared" ca="1" si="79"/>
        <v/>
      </c>
      <c r="G223" s="77" t="str">
        <f t="shared" ca="1" si="79"/>
        <v/>
      </c>
      <c r="H223" s="78" t="str">
        <f t="shared" ca="1" si="78"/>
        <v/>
      </c>
      <c r="I223" s="78" t="str">
        <f t="shared" ca="1" si="78"/>
        <v/>
      </c>
      <c r="J223" s="78" t="str">
        <f t="shared" ca="1" si="78"/>
        <v/>
      </c>
      <c r="K223" s="78" t="str">
        <f t="shared" ca="1" si="78"/>
        <v/>
      </c>
      <c r="L223" s="77" t="str">
        <f t="shared" ca="1" si="78"/>
        <v/>
      </c>
      <c r="M223" s="77" t="str">
        <f t="shared" ca="1" si="78"/>
        <v/>
      </c>
      <c r="N223" s="77" t="str">
        <f t="shared" ca="1" si="80"/>
        <v/>
      </c>
      <c r="O223" s="77" t="str">
        <f t="shared" ca="1" si="80"/>
        <v/>
      </c>
      <c r="P223" s="77" t="str">
        <f t="shared" ca="1" si="80"/>
        <v/>
      </c>
      <c r="Q223" s="17" t="str">
        <f ca="1">IF(B223="","",VLOOKUP(B223,処理用Ｄ!$B$2:$R$401,17,FALSE))</f>
        <v/>
      </c>
    </row>
    <row r="224" spans="2:17" x14ac:dyDescent="0.2">
      <c r="B224" s="77" t="str">
        <f ca="1">IF(ROW()-1&gt;処理用Ｄ!$B$1-1,"",ROW()-1)</f>
        <v/>
      </c>
      <c r="C224" s="77" t="str">
        <f t="shared" ca="1" si="78"/>
        <v/>
      </c>
      <c r="D224" s="78" t="str">
        <f t="shared" ca="1" si="73"/>
        <v/>
      </c>
      <c r="E224" s="78" t="str">
        <f t="shared" ca="1" si="74"/>
        <v/>
      </c>
      <c r="F224" s="78" t="str">
        <f t="shared" ca="1" si="79"/>
        <v/>
      </c>
      <c r="G224" s="77" t="str">
        <f t="shared" ca="1" si="79"/>
        <v/>
      </c>
      <c r="H224" s="78" t="str">
        <f t="shared" ca="1" si="78"/>
        <v/>
      </c>
      <c r="I224" s="78" t="str">
        <f t="shared" ca="1" si="78"/>
        <v/>
      </c>
      <c r="J224" s="78" t="str">
        <f t="shared" ca="1" si="78"/>
        <v/>
      </c>
      <c r="K224" s="78" t="str">
        <f t="shared" ca="1" si="78"/>
        <v/>
      </c>
      <c r="L224" s="77" t="str">
        <f t="shared" ca="1" si="78"/>
        <v/>
      </c>
      <c r="M224" s="77" t="str">
        <f t="shared" ca="1" si="78"/>
        <v/>
      </c>
      <c r="N224" s="77" t="str">
        <f t="shared" ca="1" si="80"/>
        <v/>
      </c>
      <c r="O224" s="77" t="str">
        <f t="shared" ca="1" si="80"/>
        <v/>
      </c>
      <c r="P224" s="77" t="str">
        <f t="shared" ca="1" si="80"/>
        <v/>
      </c>
      <c r="Q224" s="17" t="str">
        <f ca="1">IF(B224="","",VLOOKUP(B224,処理用Ｄ!$B$2:$R$401,17,FALSE))</f>
        <v/>
      </c>
    </row>
    <row r="225" spans="2:17" x14ac:dyDescent="0.2">
      <c r="B225" s="77" t="str">
        <f ca="1">IF(ROW()-1&gt;処理用Ｄ!$B$1-1,"",ROW()-1)</f>
        <v/>
      </c>
      <c r="C225" s="77" t="str">
        <f t="shared" ca="1" si="78"/>
        <v/>
      </c>
      <c r="D225" s="78" t="str">
        <f t="shared" ca="1" si="73"/>
        <v/>
      </c>
      <c r="E225" s="78" t="str">
        <f t="shared" ca="1" si="74"/>
        <v/>
      </c>
      <c r="F225" s="78" t="str">
        <f t="shared" ca="1" si="79"/>
        <v/>
      </c>
      <c r="G225" s="77" t="str">
        <f t="shared" ca="1" si="79"/>
        <v/>
      </c>
      <c r="H225" s="78" t="str">
        <f t="shared" ca="1" si="78"/>
        <v/>
      </c>
      <c r="I225" s="78" t="str">
        <f t="shared" ca="1" si="78"/>
        <v/>
      </c>
      <c r="J225" s="78" t="str">
        <f t="shared" ca="1" si="78"/>
        <v/>
      </c>
      <c r="K225" s="78" t="str">
        <f t="shared" ca="1" si="78"/>
        <v/>
      </c>
      <c r="L225" s="77" t="str">
        <f t="shared" ca="1" si="78"/>
        <v/>
      </c>
      <c r="M225" s="77" t="str">
        <f t="shared" ca="1" si="78"/>
        <v/>
      </c>
      <c r="N225" s="77" t="str">
        <f t="shared" ca="1" si="80"/>
        <v/>
      </c>
      <c r="O225" s="77" t="str">
        <f t="shared" ca="1" si="80"/>
        <v/>
      </c>
      <c r="P225" s="77" t="str">
        <f t="shared" ca="1" si="80"/>
        <v/>
      </c>
      <c r="Q225" s="17" t="str">
        <f ca="1">IF(B225="","",VLOOKUP(B225,処理用Ｄ!$B$2:$R$401,17,FALSE))</f>
        <v/>
      </c>
    </row>
    <row r="226" spans="2:17" x14ac:dyDescent="0.2">
      <c r="B226" s="77" t="str">
        <f ca="1">IF(ROW()-1&gt;処理用Ｄ!$B$1-1,"",ROW()-1)</f>
        <v/>
      </c>
      <c r="C226" s="77" t="str">
        <f t="shared" ca="1" si="78"/>
        <v/>
      </c>
      <c r="D226" s="78" t="str">
        <f t="shared" ca="1" si="73"/>
        <v/>
      </c>
      <c r="E226" s="78" t="str">
        <f t="shared" ca="1" si="74"/>
        <v/>
      </c>
      <c r="F226" s="78" t="str">
        <f t="shared" ca="1" si="79"/>
        <v/>
      </c>
      <c r="G226" s="77" t="str">
        <f t="shared" ca="1" si="79"/>
        <v/>
      </c>
      <c r="H226" s="78" t="str">
        <f t="shared" ca="1" si="78"/>
        <v/>
      </c>
      <c r="I226" s="78" t="str">
        <f t="shared" ca="1" si="78"/>
        <v/>
      </c>
      <c r="J226" s="78" t="str">
        <f t="shared" ca="1" si="78"/>
        <v/>
      </c>
      <c r="K226" s="78" t="str">
        <f t="shared" ca="1" si="78"/>
        <v/>
      </c>
      <c r="L226" s="77" t="str">
        <f t="shared" ca="1" si="78"/>
        <v/>
      </c>
      <c r="M226" s="77" t="str">
        <f t="shared" ca="1" si="78"/>
        <v/>
      </c>
      <c r="N226" s="77" t="str">
        <f t="shared" ca="1" si="80"/>
        <v/>
      </c>
      <c r="O226" s="77" t="str">
        <f t="shared" ca="1" si="80"/>
        <v/>
      </c>
      <c r="P226" s="77" t="str">
        <f t="shared" ca="1" si="80"/>
        <v/>
      </c>
      <c r="Q226" s="17" t="str">
        <f ca="1">IF(B226="","",VLOOKUP(B226,処理用Ｄ!$B$2:$R$401,17,FALSE))</f>
        <v/>
      </c>
    </row>
    <row r="227" spans="2:17" x14ac:dyDescent="0.2">
      <c r="B227" s="77" t="str">
        <f ca="1">IF(ROW()-1&gt;処理用Ｄ!$B$1-1,"",ROW()-1)</f>
        <v/>
      </c>
      <c r="C227" s="77" t="str">
        <f t="shared" ca="1" si="78"/>
        <v/>
      </c>
      <c r="D227" s="78" t="str">
        <f t="shared" ca="1" si="73"/>
        <v/>
      </c>
      <c r="E227" s="78" t="str">
        <f t="shared" ca="1" si="74"/>
        <v/>
      </c>
      <c r="F227" s="78" t="str">
        <f t="shared" ca="1" si="79"/>
        <v/>
      </c>
      <c r="G227" s="77" t="str">
        <f t="shared" ca="1" si="79"/>
        <v/>
      </c>
      <c r="H227" s="78" t="str">
        <f t="shared" ca="1" si="78"/>
        <v/>
      </c>
      <c r="I227" s="78" t="str">
        <f t="shared" ca="1" si="78"/>
        <v/>
      </c>
      <c r="J227" s="78" t="str">
        <f t="shared" ca="1" si="78"/>
        <v/>
      </c>
      <c r="K227" s="78" t="str">
        <f t="shared" ca="1" si="78"/>
        <v/>
      </c>
      <c r="L227" s="77" t="str">
        <f t="shared" ca="1" si="78"/>
        <v/>
      </c>
      <c r="M227" s="77" t="str">
        <f t="shared" ca="1" si="78"/>
        <v/>
      </c>
      <c r="N227" s="77" t="str">
        <f t="shared" ca="1" si="80"/>
        <v/>
      </c>
      <c r="O227" s="77" t="str">
        <f t="shared" ca="1" si="80"/>
        <v/>
      </c>
      <c r="P227" s="77" t="str">
        <f t="shared" ca="1" si="80"/>
        <v/>
      </c>
      <c r="Q227" s="17" t="str">
        <f ca="1">IF(B227="","",VLOOKUP(B227,処理用Ｄ!$B$2:$R$401,17,FALSE))</f>
        <v/>
      </c>
    </row>
    <row r="228" spans="2:17" x14ac:dyDescent="0.2">
      <c r="B228" s="77" t="str">
        <f ca="1">IF(ROW()-1&gt;処理用Ｄ!$B$1-1,"",ROW()-1)</f>
        <v/>
      </c>
      <c r="C228" s="77" t="str">
        <f t="shared" ca="1" si="78"/>
        <v/>
      </c>
      <c r="D228" s="78" t="str">
        <f t="shared" ca="1" si="73"/>
        <v/>
      </c>
      <c r="E228" s="78" t="str">
        <f t="shared" ca="1" si="74"/>
        <v/>
      </c>
      <c r="F228" s="78" t="str">
        <f t="shared" ca="1" si="79"/>
        <v/>
      </c>
      <c r="G228" s="77" t="str">
        <f t="shared" ca="1" si="79"/>
        <v/>
      </c>
      <c r="H228" s="78" t="str">
        <f t="shared" ca="1" si="78"/>
        <v/>
      </c>
      <c r="I228" s="78" t="str">
        <f t="shared" ca="1" si="78"/>
        <v/>
      </c>
      <c r="J228" s="78" t="str">
        <f t="shared" ca="1" si="78"/>
        <v/>
      </c>
      <c r="K228" s="78" t="str">
        <f t="shared" ca="1" si="78"/>
        <v/>
      </c>
      <c r="L228" s="77" t="str">
        <f t="shared" ca="1" si="78"/>
        <v/>
      </c>
      <c r="M228" s="77" t="str">
        <f t="shared" ca="1" si="78"/>
        <v/>
      </c>
      <c r="N228" s="77" t="str">
        <f t="shared" ca="1" si="80"/>
        <v/>
      </c>
      <c r="O228" s="77" t="str">
        <f t="shared" ca="1" si="80"/>
        <v/>
      </c>
      <c r="P228" s="77" t="str">
        <f t="shared" ca="1" si="80"/>
        <v/>
      </c>
      <c r="Q228" s="17" t="str">
        <f ca="1">IF(B228="","",VLOOKUP(B228,処理用Ｄ!$B$2:$R$401,17,FALSE))</f>
        <v/>
      </c>
    </row>
    <row r="229" spans="2:17" x14ac:dyDescent="0.2">
      <c r="B229" s="77" t="str">
        <f ca="1">IF(ROW()-1&gt;処理用Ｄ!$B$1-1,"",ROW()-1)</f>
        <v/>
      </c>
      <c r="C229" s="77" t="str">
        <f t="shared" ca="1" si="78"/>
        <v/>
      </c>
      <c r="D229" s="78" t="str">
        <f t="shared" ca="1" si="73"/>
        <v/>
      </c>
      <c r="E229" s="78" t="str">
        <f t="shared" ca="1" si="74"/>
        <v/>
      </c>
      <c r="F229" s="78" t="str">
        <f t="shared" ca="1" si="79"/>
        <v/>
      </c>
      <c r="G229" s="77" t="str">
        <f t="shared" ca="1" si="79"/>
        <v/>
      </c>
      <c r="H229" s="78" t="str">
        <f t="shared" ca="1" si="78"/>
        <v/>
      </c>
      <c r="I229" s="78" t="str">
        <f t="shared" ca="1" si="78"/>
        <v/>
      </c>
      <c r="J229" s="78" t="str">
        <f t="shared" ca="1" si="78"/>
        <v/>
      </c>
      <c r="K229" s="78" t="str">
        <f t="shared" ca="1" si="78"/>
        <v/>
      </c>
      <c r="L229" s="77" t="str">
        <f t="shared" ca="1" si="78"/>
        <v/>
      </c>
      <c r="M229" s="77" t="str">
        <f t="shared" ca="1" si="78"/>
        <v/>
      </c>
      <c r="N229" s="77" t="str">
        <f t="shared" ca="1" si="80"/>
        <v/>
      </c>
      <c r="O229" s="77" t="str">
        <f t="shared" ca="1" si="80"/>
        <v/>
      </c>
      <c r="P229" s="77" t="str">
        <f t="shared" ca="1" si="80"/>
        <v/>
      </c>
      <c r="Q229" s="17" t="str">
        <f ca="1">IF(B229="","",VLOOKUP(B229,処理用Ｄ!$B$2:$R$401,17,FALSE))</f>
        <v/>
      </c>
    </row>
    <row r="230" spans="2:17" x14ac:dyDescent="0.2">
      <c r="B230" s="77" t="str">
        <f ca="1">IF(ROW()-1&gt;処理用Ｄ!$B$1-1,"",ROW()-1)</f>
        <v/>
      </c>
      <c r="C230" s="77" t="str">
        <f t="shared" ca="1" si="78"/>
        <v/>
      </c>
      <c r="D230" s="78" t="str">
        <f t="shared" ca="1" si="73"/>
        <v/>
      </c>
      <c r="E230" s="78" t="str">
        <f t="shared" ca="1" si="74"/>
        <v/>
      </c>
      <c r="F230" s="78" t="str">
        <f t="shared" ca="1" si="79"/>
        <v/>
      </c>
      <c r="G230" s="77" t="str">
        <f t="shared" ca="1" si="79"/>
        <v/>
      </c>
      <c r="H230" s="78" t="str">
        <f t="shared" ca="1" si="78"/>
        <v/>
      </c>
      <c r="I230" s="78" t="str">
        <f t="shared" ca="1" si="78"/>
        <v/>
      </c>
      <c r="J230" s="78" t="str">
        <f t="shared" ca="1" si="78"/>
        <v/>
      </c>
      <c r="K230" s="78" t="str">
        <f t="shared" ca="1" si="78"/>
        <v/>
      </c>
      <c r="L230" s="77" t="str">
        <f t="shared" ca="1" si="78"/>
        <v/>
      </c>
      <c r="M230" s="77" t="str">
        <f t="shared" ca="1" si="78"/>
        <v/>
      </c>
      <c r="N230" s="77" t="str">
        <f t="shared" ca="1" si="80"/>
        <v/>
      </c>
      <c r="O230" s="77" t="str">
        <f t="shared" ca="1" si="80"/>
        <v/>
      </c>
      <c r="P230" s="77" t="str">
        <f t="shared" ca="1" si="80"/>
        <v/>
      </c>
      <c r="Q230" s="17" t="str">
        <f ca="1">IF(B230="","",VLOOKUP(B230,処理用Ｄ!$B$2:$R$401,17,FALSE))</f>
        <v/>
      </c>
    </row>
    <row r="231" spans="2:17" x14ac:dyDescent="0.2">
      <c r="B231" s="77" t="str">
        <f ca="1">IF(ROW()-1&gt;処理用Ｄ!$B$1-1,"",ROW()-1)</f>
        <v/>
      </c>
      <c r="C231" s="77" t="str">
        <f t="shared" ca="1" si="78"/>
        <v/>
      </c>
      <c r="D231" s="78" t="str">
        <f t="shared" ca="1" si="73"/>
        <v/>
      </c>
      <c r="E231" s="78" t="str">
        <f t="shared" ca="1" si="74"/>
        <v/>
      </c>
      <c r="F231" s="78" t="str">
        <f t="shared" ca="1" si="79"/>
        <v/>
      </c>
      <c r="G231" s="77" t="str">
        <f t="shared" ca="1" si="79"/>
        <v/>
      </c>
      <c r="H231" s="78" t="str">
        <f t="shared" ca="1" si="78"/>
        <v/>
      </c>
      <c r="I231" s="78" t="str">
        <f t="shared" ca="1" si="78"/>
        <v/>
      </c>
      <c r="J231" s="78" t="str">
        <f t="shared" ca="1" si="78"/>
        <v/>
      </c>
      <c r="K231" s="78" t="str">
        <f t="shared" ca="1" si="78"/>
        <v/>
      </c>
      <c r="L231" s="77" t="str">
        <f t="shared" ca="1" si="78"/>
        <v/>
      </c>
      <c r="M231" s="77" t="str">
        <f t="shared" ca="1" si="78"/>
        <v/>
      </c>
      <c r="N231" s="77" t="str">
        <f t="shared" ca="1" si="80"/>
        <v/>
      </c>
      <c r="O231" s="77" t="str">
        <f t="shared" ca="1" si="80"/>
        <v/>
      </c>
      <c r="P231" s="77" t="str">
        <f t="shared" ca="1" si="80"/>
        <v/>
      </c>
      <c r="Q231" s="17" t="str">
        <f ca="1">IF(B231="","",VLOOKUP(B231,処理用Ｄ!$B$2:$R$401,17,FALSE))</f>
        <v/>
      </c>
    </row>
    <row r="232" spans="2:17" x14ac:dyDescent="0.2">
      <c r="B232" s="77" t="str">
        <f ca="1">IF(ROW()-1&gt;処理用Ｄ!$B$1-1,"",ROW()-1)</f>
        <v/>
      </c>
      <c r="C232" s="77" t="str">
        <f t="shared" ref="C232:M241" ca="1" si="81">IF($B232="","",DBCS(VLOOKUP($B232,ダブルスＤＡＴＡ,COLUMN()-1,FALSE)))</f>
        <v/>
      </c>
      <c r="D232" s="78" t="str">
        <f t="shared" ca="1" si="73"/>
        <v/>
      </c>
      <c r="E232" s="78" t="str">
        <f t="shared" ca="1" si="74"/>
        <v/>
      </c>
      <c r="F232" s="78" t="str">
        <f t="shared" ca="1" si="79"/>
        <v/>
      </c>
      <c r="G232" s="77" t="str">
        <f t="shared" ca="1" si="79"/>
        <v/>
      </c>
      <c r="H232" s="78" t="str">
        <f t="shared" ca="1" si="81"/>
        <v/>
      </c>
      <c r="I232" s="78" t="str">
        <f t="shared" ca="1" si="81"/>
        <v/>
      </c>
      <c r="J232" s="78" t="str">
        <f t="shared" ca="1" si="81"/>
        <v/>
      </c>
      <c r="K232" s="78" t="str">
        <f t="shared" ca="1" si="81"/>
        <v/>
      </c>
      <c r="L232" s="77" t="str">
        <f t="shared" ca="1" si="81"/>
        <v/>
      </c>
      <c r="M232" s="77" t="str">
        <f t="shared" ca="1" si="81"/>
        <v/>
      </c>
      <c r="N232" s="77" t="str">
        <f t="shared" ca="1" si="80"/>
        <v/>
      </c>
      <c r="O232" s="77" t="str">
        <f t="shared" ca="1" si="80"/>
        <v/>
      </c>
      <c r="P232" s="77" t="str">
        <f t="shared" ca="1" si="80"/>
        <v/>
      </c>
      <c r="Q232" s="17" t="str">
        <f ca="1">IF(B232="","",VLOOKUP(B232,処理用Ｄ!$B$2:$R$401,17,FALSE))</f>
        <v/>
      </c>
    </row>
    <row r="233" spans="2:17" x14ac:dyDescent="0.2">
      <c r="B233" s="77" t="str">
        <f ca="1">IF(ROW()-1&gt;処理用Ｄ!$B$1-1,"",ROW()-1)</f>
        <v/>
      </c>
      <c r="C233" s="77" t="str">
        <f t="shared" ca="1" si="81"/>
        <v/>
      </c>
      <c r="D233" s="78" t="str">
        <f t="shared" ca="1" si="73"/>
        <v/>
      </c>
      <c r="E233" s="78" t="str">
        <f t="shared" ca="1" si="74"/>
        <v/>
      </c>
      <c r="F233" s="78" t="str">
        <f t="shared" ca="1" si="79"/>
        <v/>
      </c>
      <c r="G233" s="77" t="str">
        <f t="shared" ca="1" si="79"/>
        <v/>
      </c>
      <c r="H233" s="78" t="str">
        <f t="shared" ca="1" si="81"/>
        <v/>
      </c>
      <c r="I233" s="78" t="str">
        <f t="shared" ca="1" si="81"/>
        <v/>
      </c>
      <c r="J233" s="78" t="str">
        <f t="shared" ca="1" si="81"/>
        <v/>
      </c>
      <c r="K233" s="78" t="str">
        <f t="shared" ca="1" si="81"/>
        <v/>
      </c>
      <c r="L233" s="77" t="str">
        <f t="shared" ca="1" si="81"/>
        <v/>
      </c>
      <c r="M233" s="77" t="str">
        <f t="shared" ca="1" si="81"/>
        <v/>
      </c>
      <c r="N233" s="77" t="str">
        <f t="shared" ca="1" si="80"/>
        <v/>
      </c>
      <c r="O233" s="77" t="str">
        <f t="shared" ca="1" si="80"/>
        <v/>
      </c>
      <c r="P233" s="77" t="str">
        <f t="shared" ca="1" si="80"/>
        <v/>
      </c>
      <c r="Q233" s="17" t="str">
        <f ca="1">IF(B233="","",VLOOKUP(B233,処理用Ｄ!$B$2:$R$401,17,FALSE))</f>
        <v/>
      </c>
    </row>
    <row r="234" spans="2:17" x14ac:dyDescent="0.2">
      <c r="B234" s="77" t="str">
        <f ca="1">IF(ROW()-1&gt;処理用Ｄ!$B$1-1,"",ROW()-1)</f>
        <v/>
      </c>
      <c r="C234" s="77" t="str">
        <f t="shared" ca="1" si="81"/>
        <v/>
      </c>
      <c r="D234" s="78" t="str">
        <f t="shared" ca="1" si="73"/>
        <v/>
      </c>
      <c r="E234" s="78" t="str">
        <f t="shared" ca="1" si="74"/>
        <v/>
      </c>
      <c r="F234" s="78" t="str">
        <f t="shared" ca="1" si="79"/>
        <v/>
      </c>
      <c r="G234" s="77" t="str">
        <f t="shared" ca="1" si="79"/>
        <v/>
      </c>
      <c r="H234" s="78" t="str">
        <f t="shared" ca="1" si="81"/>
        <v/>
      </c>
      <c r="I234" s="78" t="str">
        <f t="shared" ca="1" si="81"/>
        <v/>
      </c>
      <c r="J234" s="78" t="str">
        <f t="shared" ca="1" si="81"/>
        <v/>
      </c>
      <c r="K234" s="78" t="str">
        <f t="shared" ca="1" si="81"/>
        <v/>
      </c>
      <c r="L234" s="77" t="str">
        <f t="shared" ca="1" si="81"/>
        <v/>
      </c>
      <c r="M234" s="77" t="str">
        <f t="shared" ca="1" si="81"/>
        <v/>
      </c>
      <c r="N234" s="77" t="str">
        <f t="shared" ca="1" si="80"/>
        <v/>
      </c>
      <c r="O234" s="77" t="str">
        <f t="shared" ca="1" si="80"/>
        <v/>
      </c>
      <c r="P234" s="77" t="str">
        <f t="shared" ca="1" si="80"/>
        <v/>
      </c>
      <c r="Q234" s="17" t="str">
        <f ca="1">IF(B234="","",VLOOKUP(B234,処理用Ｄ!$B$2:$R$401,17,FALSE))</f>
        <v/>
      </c>
    </row>
    <row r="235" spans="2:17" x14ac:dyDescent="0.2">
      <c r="B235" s="77" t="str">
        <f ca="1">IF(ROW()-1&gt;処理用Ｄ!$B$1-1,"",ROW()-1)</f>
        <v/>
      </c>
      <c r="C235" s="77" t="str">
        <f t="shared" ca="1" si="81"/>
        <v/>
      </c>
      <c r="D235" s="78" t="str">
        <f t="shared" ca="1" si="73"/>
        <v/>
      </c>
      <c r="E235" s="78" t="str">
        <f t="shared" ca="1" si="74"/>
        <v/>
      </c>
      <c r="F235" s="78" t="str">
        <f t="shared" ca="1" si="79"/>
        <v/>
      </c>
      <c r="G235" s="77" t="str">
        <f t="shared" ca="1" si="79"/>
        <v/>
      </c>
      <c r="H235" s="78" t="str">
        <f t="shared" ca="1" si="81"/>
        <v/>
      </c>
      <c r="I235" s="78" t="str">
        <f t="shared" ca="1" si="81"/>
        <v/>
      </c>
      <c r="J235" s="78" t="str">
        <f t="shared" ca="1" si="81"/>
        <v/>
      </c>
      <c r="K235" s="78" t="str">
        <f t="shared" ca="1" si="81"/>
        <v/>
      </c>
      <c r="L235" s="77" t="str">
        <f t="shared" ca="1" si="81"/>
        <v/>
      </c>
      <c r="M235" s="77" t="str">
        <f t="shared" ca="1" si="81"/>
        <v/>
      </c>
      <c r="N235" s="77" t="str">
        <f t="shared" ca="1" si="80"/>
        <v/>
      </c>
      <c r="O235" s="77" t="str">
        <f t="shared" ca="1" si="80"/>
        <v/>
      </c>
      <c r="P235" s="77" t="str">
        <f t="shared" ca="1" si="80"/>
        <v/>
      </c>
      <c r="Q235" s="17" t="str">
        <f ca="1">IF(B235="","",VLOOKUP(B235,処理用Ｄ!$B$2:$R$401,17,FALSE))</f>
        <v/>
      </c>
    </row>
    <row r="236" spans="2:17" x14ac:dyDescent="0.2">
      <c r="B236" s="77" t="str">
        <f ca="1">IF(ROW()-1&gt;処理用Ｄ!$B$1-1,"",ROW()-1)</f>
        <v/>
      </c>
      <c r="C236" s="77" t="str">
        <f t="shared" ca="1" si="81"/>
        <v/>
      </c>
      <c r="D236" s="78" t="str">
        <f t="shared" ca="1" si="73"/>
        <v/>
      </c>
      <c r="E236" s="78" t="str">
        <f t="shared" ca="1" si="74"/>
        <v/>
      </c>
      <c r="F236" s="78" t="str">
        <f t="shared" ca="1" si="79"/>
        <v/>
      </c>
      <c r="G236" s="77" t="str">
        <f t="shared" ca="1" si="79"/>
        <v/>
      </c>
      <c r="H236" s="78" t="str">
        <f t="shared" ca="1" si="81"/>
        <v/>
      </c>
      <c r="I236" s="78" t="str">
        <f t="shared" ca="1" si="81"/>
        <v/>
      </c>
      <c r="J236" s="78" t="str">
        <f t="shared" ca="1" si="81"/>
        <v/>
      </c>
      <c r="K236" s="78" t="str">
        <f t="shared" ca="1" si="81"/>
        <v/>
      </c>
      <c r="L236" s="77" t="str">
        <f t="shared" ca="1" si="81"/>
        <v/>
      </c>
      <c r="M236" s="77" t="str">
        <f t="shared" ca="1" si="81"/>
        <v/>
      </c>
      <c r="N236" s="77" t="str">
        <f t="shared" ca="1" si="80"/>
        <v/>
      </c>
      <c r="O236" s="77" t="str">
        <f t="shared" ca="1" si="80"/>
        <v/>
      </c>
      <c r="P236" s="77" t="str">
        <f t="shared" ca="1" si="80"/>
        <v/>
      </c>
      <c r="Q236" s="17" t="str">
        <f ca="1">IF(B236="","",VLOOKUP(B236,処理用Ｄ!$B$2:$R$401,17,FALSE))</f>
        <v/>
      </c>
    </row>
    <row r="237" spans="2:17" x14ac:dyDescent="0.2">
      <c r="B237" s="77" t="str">
        <f ca="1">IF(ROW()-1&gt;処理用Ｄ!$B$1-1,"",ROW()-1)</f>
        <v/>
      </c>
      <c r="C237" s="77" t="str">
        <f t="shared" ca="1" si="81"/>
        <v/>
      </c>
      <c r="D237" s="78" t="str">
        <f t="shared" ca="1" si="73"/>
        <v/>
      </c>
      <c r="E237" s="78" t="str">
        <f t="shared" ca="1" si="74"/>
        <v/>
      </c>
      <c r="F237" s="78" t="str">
        <f t="shared" ca="1" si="79"/>
        <v/>
      </c>
      <c r="G237" s="77" t="str">
        <f t="shared" ca="1" si="79"/>
        <v/>
      </c>
      <c r="H237" s="78" t="str">
        <f t="shared" ca="1" si="81"/>
        <v/>
      </c>
      <c r="I237" s="78" t="str">
        <f t="shared" ca="1" si="81"/>
        <v/>
      </c>
      <c r="J237" s="78" t="str">
        <f t="shared" ca="1" si="81"/>
        <v/>
      </c>
      <c r="K237" s="78" t="str">
        <f t="shared" ca="1" si="81"/>
        <v/>
      </c>
      <c r="L237" s="77" t="str">
        <f t="shared" ca="1" si="81"/>
        <v/>
      </c>
      <c r="M237" s="77" t="str">
        <f t="shared" ca="1" si="81"/>
        <v/>
      </c>
      <c r="N237" s="77" t="str">
        <f t="shared" ca="1" si="80"/>
        <v/>
      </c>
      <c r="O237" s="77" t="str">
        <f t="shared" ca="1" si="80"/>
        <v/>
      </c>
      <c r="P237" s="77" t="str">
        <f t="shared" ca="1" si="80"/>
        <v/>
      </c>
      <c r="Q237" s="17" t="str">
        <f ca="1">IF(B237="","",VLOOKUP(B237,処理用Ｄ!$B$2:$R$401,17,FALSE))</f>
        <v/>
      </c>
    </row>
    <row r="238" spans="2:17" x14ac:dyDescent="0.2">
      <c r="B238" s="77" t="str">
        <f ca="1">IF(ROW()-1&gt;処理用Ｄ!$B$1-1,"",ROW()-1)</f>
        <v/>
      </c>
      <c r="C238" s="77" t="str">
        <f t="shared" ca="1" si="81"/>
        <v/>
      </c>
      <c r="D238" s="78" t="str">
        <f t="shared" ca="1" si="73"/>
        <v/>
      </c>
      <c r="E238" s="78" t="str">
        <f t="shared" ca="1" si="74"/>
        <v/>
      </c>
      <c r="F238" s="78" t="str">
        <f t="shared" ca="1" si="79"/>
        <v/>
      </c>
      <c r="G238" s="77" t="str">
        <f t="shared" ca="1" si="79"/>
        <v/>
      </c>
      <c r="H238" s="78" t="str">
        <f t="shared" ca="1" si="81"/>
        <v/>
      </c>
      <c r="I238" s="78" t="str">
        <f t="shared" ca="1" si="81"/>
        <v/>
      </c>
      <c r="J238" s="78" t="str">
        <f t="shared" ca="1" si="81"/>
        <v/>
      </c>
      <c r="K238" s="78" t="str">
        <f t="shared" ca="1" si="81"/>
        <v/>
      </c>
      <c r="L238" s="77" t="str">
        <f t="shared" ca="1" si="81"/>
        <v/>
      </c>
      <c r="M238" s="77" t="str">
        <f t="shared" ca="1" si="81"/>
        <v/>
      </c>
      <c r="N238" s="77" t="str">
        <f t="shared" ca="1" si="80"/>
        <v/>
      </c>
      <c r="O238" s="77" t="str">
        <f t="shared" ca="1" si="80"/>
        <v/>
      </c>
      <c r="P238" s="77" t="str">
        <f t="shared" ca="1" si="80"/>
        <v/>
      </c>
      <c r="Q238" s="17" t="str">
        <f ca="1">IF(B238="","",VLOOKUP(B238,処理用Ｄ!$B$2:$R$401,17,FALSE))</f>
        <v/>
      </c>
    </row>
    <row r="239" spans="2:17" x14ac:dyDescent="0.2">
      <c r="B239" s="77" t="str">
        <f ca="1">IF(ROW()-1&gt;処理用Ｄ!$B$1-1,"",ROW()-1)</f>
        <v/>
      </c>
      <c r="C239" s="77" t="str">
        <f t="shared" ca="1" si="81"/>
        <v/>
      </c>
      <c r="D239" s="78" t="str">
        <f t="shared" ca="1" si="73"/>
        <v/>
      </c>
      <c r="E239" s="78" t="str">
        <f t="shared" ca="1" si="74"/>
        <v/>
      </c>
      <c r="F239" s="78" t="str">
        <f t="shared" ca="1" si="79"/>
        <v/>
      </c>
      <c r="G239" s="77" t="str">
        <f t="shared" ca="1" si="79"/>
        <v/>
      </c>
      <c r="H239" s="78" t="str">
        <f t="shared" ca="1" si="81"/>
        <v/>
      </c>
      <c r="I239" s="78" t="str">
        <f t="shared" ca="1" si="81"/>
        <v/>
      </c>
      <c r="J239" s="78" t="str">
        <f t="shared" ca="1" si="81"/>
        <v/>
      </c>
      <c r="K239" s="78" t="str">
        <f t="shared" ca="1" si="81"/>
        <v/>
      </c>
      <c r="L239" s="77" t="str">
        <f t="shared" ca="1" si="81"/>
        <v/>
      </c>
      <c r="M239" s="77" t="str">
        <f t="shared" ca="1" si="81"/>
        <v/>
      </c>
      <c r="N239" s="77" t="str">
        <f t="shared" ca="1" si="80"/>
        <v/>
      </c>
      <c r="O239" s="77" t="str">
        <f t="shared" ca="1" si="80"/>
        <v/>
      </c>
      <c r="P239" s="77" t="str">
        <f t="shared" ca="1" si="80"/>
        <v/>
      </c>
      <c r="Q239" s="17" t="str">
        <f ca="1">IF(B239="","",VLOOKUP(B239,処理用Ｄ!$B$2:$R$401,17,FALSE))</f>
        <v/>
      </c>
    </row>
    <row r="240" spans="2:17" x14ac:dyDescent="0.2">
      <c r="B240" s="77" t="str">
        <f ca="1">IF(ROW()-1&gt;処理用Ｄ!$B$1-1,"",ROW()-1)</f>
        <v/>
      </c>
      <c r="C240" s="77" t="str">
        <f t="shared" ca="1" si="81"/>
        <v/>
      </c>
      <c r="D240" s="78" t="str">
        <f t="shared" ca="1" si="73"/>
        <v/>
      </c>
      <c r="E240" s="78" t="str">
        <f t="shared" ca="1" si="74"/>
        <v/>
      </c>
      <c r="F240" s="78" t="str">
        <f t="shared" ca="1" si="79"/>
        <v/>
      </c>
      <c r="G240" s="77" t="str">
        <f t="shared" ca="1" si="79"/>
        <v/>
      </c>
      <c r="H240" s="78" t="str">
        <f t="shared" ca="1" si="81"/>
        <v/>
      </c>
      <c r="I240" s="78" t="str">
        <f t="shared" ca="1" si="81"/>
        <v/>
      </c>
      <c r="J240" s="78" t="str">
        <f t="shared" ca="1" si="81"/>
        <v/>
      </c>
      <c r="K240" s="78" t="str">
        <f t="shared" ca="1" si="81"/>
        <v/>
      </c>
      <c r="L240" s="77" t="str">
        <f t="shared" ca="1" si="81"/>
        <v/>
      </c>
      <c r="M240" s="77" t="str">
        <f t="shared" ca="1" si="81"/>
        <v/>
      </c>
      <c r="N240" s="77" t="str">
        <f t="shared" ca="1" si="80"/>
        <v/>
      </c>
      <c r="O240" s="77" t="str">
        <f t="shared" ca="1" si="80"/>
        <v/>
      </c>
      <c r="P240" s="77" t="str">
        <f t="shared" ca="1" si="80"/>
        <v/>
      </c>
      <c r="Q240" s="17" t="str">
        <f ca="1">IF(B240="","",VLOOKUP(B240,処理用Ｄ!$B$2:$R$401,17,FALSE))</f>
        <v/>
      </c>
    </row>
    <row r="241" spans="2:17" x14ac:dyDescent="0.2">
      <c r="B241" s="77" t="str">
        <f ca="1">IF(ROW()-1&gt;処理用Ｄ!$B$1-1,"",ROW()-1)</f>
        <v/>
      </c>
      <c r="C241" s="77" t="str">
        <f t="shared" ca="1" si="81"/>
        <v/>
      </c>
      <c r="D241" s="78" t="str">
        <f t="shared" ca="1" si="73"/>
        <v/>
      </c>
      <c r="E241" s="78" t="str">
        <f t="shared" ca="1" si="74"/>
        <v/>
      </c>
      <c r="F241" s="78" t="str">
        <f t="shared" ca="1" si="79"/>
        <v/>
      </c>
      <c r="G241" s="77" t="str">
        <f t="shared" ca="1" si="79"/>
        <v/>
      </c>
      <c r="H241" s="78" t="str">
        <f t="shared" ca="1" si="81"/>
        <v/>
      </c>
      <c r="I241" s="78" t="str">
        <f t="shared" ca="1" si="81"/>
        <v/>
      </c>
      <c r="J241" s="78" t="str">
        <f t="shared" ca="1" si="81"/>
        <v/>
      </c>
      <c r="K241" s="78" t="str">
        <f t="shared" ca="1" si="81"/>
        <v/>
      </c>
      <c r="L241" s="77" t="str">
        <f t="shared" ca="1" si="81"/>
        <v/>
      </c>
      <c r="M241" s="77" t="str">
        <f t="shared" ca="1" si="81"/>
        <v/>
      </c>
      <c r="N241" s="77" t="str">
        <f t="shared" ca="1" si="80"/>
        <v/>
      </c>
      <c r="O241" s="77" t="str">
        <f t="shared" ca="1" si="80"/>
        <v/>
      </c>
      <c r="P241" s="77" t="str">
        <f t="shared" ca="1" si="80"/>
        <v/>
      </c>
      <c r="Q241" s="17" t="str">
        <f ca="1">IF(B241="","",VLOOKUP(B241,処理用Ｄ!$B$2:$R$401,17,FALSE))</f>
        <v/>
      </c>
    </row>
    <row r="242" spans="2:17" x14ac:dyDescent="0.2">
      <c r="B242" s="77" t="str">
        <f ca="1">IF(ROW()-1&gt;処理用Ｄ!$B$1-1,"",ROW()-1)</f>
        <v/>
      </c>
      <c r="C242" s="77" t="str">
        <f t="shared" ref="C242:M251" ca="1" si="82">IF($B242="","",DBCS(VLOOKUP($B242,ダブルスＤＡＴＡ,COLUMN()-1,FALSE)))</f>
        <v/>
      </c>
      <c r="D242" s="78" t="str">
        <f t="shared" ca="1" si="73"/>
        <v/>
      </c>
      <c r="E242" s="78" t="str">
        <f t="shared" ca="1" si="74"/>
        <v/>
      </c>
      <c r="F242" s="78" t="str">
        <f t="shared" ref="F242:G261" ca="1" si="83">IF($B242="","",(VLOOKUP($B242,ダブルスＤＡＴＡ,COLUMN()-1,FALSE)))</f>
        <v/>
      </c>
      <c r="G242" s="77" t="str">
        <f t="shared" ca="1" si="83"/>
        <v/>
      </c>
      <c r="H242" s="78" t="str">
        <f t="shared" ca="1" si="82"/>
        <v/>
      </c>
      <c r="I242" s="78" t="str">
        <f t="shared" ca="1" si="82"/>
        <v/>
      </c>
      <c r="J242" s="78" t="str">
        <f t="shared" ca="1" si="82"/>
        <v/>
      </c>
      <c r="K242" s="78" t="str">
        <f t="shared" ca="1" si="82"/>
        <v/>
      </c>
      <c r="L242" s="77" t="str">
        <f t="shared" ca="1" si="82"/>
        <v/>
      </c>
      <c r="M242" s="77" t="str">
        <f t="shared" ca="1" si="82"/>
        <v/>
      </c>
      <c r="N242" s="77" t="str">
        <f t="shared" ref="N242:P261" ca="1" si="84">IF($B242="","",VALUE(VLOOKUP($B242,ダブルスＤＡＴＡ,COLUMN()-1,FALSE)))</f>
        <v/>
      </c>
      <c r="O242" s="77" t="str">
        <f t="shared" ca="1" si="84"/>
        <v/>
      </c>
      <c r="P242" s="77" t="str">
        <f t="shared" ca="1" si="84"/>
        <v/>
      </c>
      <c r="Q242" s="17" t="str">
        <f ca="1">IF(B242="","",VLOOKUP(B242,処理用Ｄ!$B$2:$R$401,17,FALSE))</f>
        <v/>
      </c>
    </row>
    <row r="243" spans="2:17" x14ac:dyDescent="0.2">
      <c r="B243" s="77" t="str">
        <f ca="1">IF(ROW()-1&gt;処理用Ｄ!$B$1-1,"",ROW()-1)</f>
        <v/>
      </c>
      <c r="C243" s="77" t="str">
        <f t="shared" ca="1" si="82"/>
        <v/>
      </c>
      <c r="D243" s="78" t="str">
        <f t="shared" ca="1" si="73"/>
        <v/>
      </c>
      <c r="E243" s="78" t="str">
        <f t="shared" ca="1" si="74"/>
        <v/>
      </c>
      <c r="F243" s="78" t="str">
        <f t="shared" ca="1" si="83"/>
        <v/>
      </c>
      <c r="G243" s="77" t="str">
        <f t="shared" ca="1" si="83"/>
        <v/>
      </c>
      <c r="H243" s="78" t="str">
        <f t="shared" ca="1" si="82"/>
        <v/>
      </c>
      <c r="I243" s="78" t="str">
        <f t="shared" ca="1" si="82"/>
        <v/>
      </c>
      <c r="J243" s="78" t="str">
        <f t="shared" ca="1" si="82"/>
        <v/>
      </c>
      <c r="K243" s="78" t="str">
        <f t="shared" ca="1" si="82"/>
        <v/>
      </c>
      <c r="L243" s="77" t="str">
        <f t="shared" ca="1" si="82"/>
        <v/>
      </c>
      <c r="M243" s="77" t="str">
        <f t="shared" ca="1" si="82"/>
        <v/>
      </c>
      <c r="N243" s="77" t="str">
        <f t="shared" ca="1" si="84"/>
        <v/>
      </c>
      <c r="O243" s="77" t="str">
        <f t="shared" ca="1" si="84"/>
        <v/>
      </c>
      <c r="P243" s="77" t="str">
        <f t="shared" ca="1" si="84"/>
        <v/>
      </c>
      <c r="Q243" s="17" t="str">
        <f ca="1">IF(B243="","",VLOOKUP(B243,処理用Ｄ!$B$2:$R$401,17,FALSE))</f>
        <v/>
      </c>
    </row>
    <row r="244" spans="2:17" x14ac:dyDescent="0.2">
      <c r="B244" s="77" t="str">
        <f ca="1">IF(ROW()-1&gt;処理用Ｄ!$B$1-1,"",ROW()-1)</f>
        <v/>
      </c>
      <c r="C244" s="77" t="str">
        <f t="shared" ca="1" si="82"/>
        <v/>
      </c>
      <c r="D244" s="78" t="str">
        <f t="shared" ca="1" si="73"/>
        <v/>
      </c>
      <c r="E244" s="78" t="str">
        <f t="shared" ca="1" si="74"/>
        <v/>
      </c>
      <c r="F244" s="78" t="str">
        <f t="shared" ca="1" si="83"/>
        <v/>
      </c>
      <c r="G244" s="77" t="str">
        <f t="shared" ca="1" si="83"/>
        <v/>
      </c>
      <c r="H244" s="78" t="str">
        <f t="shared" ca="1" si="82"/>
        <v/>
      </c>
      <c r="I244" s="78" t="str">
        <f t="shared" ca="1" si="82"/>
        <v/>
      </c>
      <c r="J244" s="78" t="str">
        <f t="shared" ca="1" si="82"/>
        <v/>
      </c>
      <c r="K244" s="78" t="str">
        <f t="shared" ca="1" si="82"/>
        <v/>
      </c>
      <c r="L244" s="77" t="str">
        <f t="shared" ca="1" si="82"/>
        <v/>
      </c>
      <c r="M244" s="77" t="str">
        <f t="shared" ca="1" si="82"/>
        <v/>
      </c>
      <c r="N244" s="77" t="str">
        <f t="shared" ca="1" si="84"/>
        <v/>
      </c>
      <c r="O244" s="77" t="str">
        <f t="shared" ca="1" si="84"/>
        <v/>
      </c>
      <c r="P244" s="77" t="str">
        <f t="shared" ca="1" si="84"/>
        <v/>
      </c>
      <c r="Q244" s="17" t="str">
        <f ca="1">IF(B244="","",VLOOKUP(B244,処理用Ｄ!$B$2:$R$401,17,FALSE))</f>
        <v/>
      </c>
    </row>
    <row r="245" spans="2:17" x14ac:dyDescent="0.2">
      <c r="B245" s="77" t="str">
        <f ca="1">IF(ROW()-1&gt;処理用Ｄ!$B$1-1,"",ROW()-1)</f>
        <v/>
      </c>
      <c r="C245" s="77" t="str">
        <f t="shared" ca="1" si="82"/>
        <v/>
      </c>
      <c r="D245" s="78" t="str">
        <f t="shared" ca="1" si="73"/>
        <v/>
      </c>
      <c r="E245" s="78" t="str">
        <f t="shared" ca="1" si="74"/>
        <v/>
      </c>
      <c r="F245" s="78" t="str">
        <f t="shared" ca="1" si="83"/>
        <v/>
      </c>
      <c r="G245" s="77" t="str">
        <f t="shared" ca="1" si="83"/>
        <v/>
      </c>
      <c r="H245" s="78" t="str">
        <f t="shared" ca="1" si="82"/>
        <v/>
      </c>
      <c r="I245" s="78" t="str">
        <f t="shared" ca="1" si="82"/>
        <v/>
      </c>
      <c r="J245" s="78" t="str">
        <f t="shared" ca="1" si="82"/>
        <v/>
      </c>
      <c r="K245" s="78" t="str">
        <f t="shared" ca="1" si="82"/>
        <v/>
      </c>
      <c r="L245" s="77" t="str">
        <f t="shared" ca="1" si="82"/>
        <v/>
      </c>
      <c r="M245" s="77" t="str">
        <f t="shared" ca="1" si="82"/>
        <v/>
      </c>
      <c r="N245" s="77" t="str">
        <f t="shared" ca="1" si="84"/>
        <v/>
      </c>
      <c r="O245" s="77" t="str">
        <f t="shared" ca="1" si="84"/>
        <v/>
      </c>
      <c r="P245" s="77" t="str">
        <f t="shared" ca="1" si="84"/>
        <v/>
      </c>
      <c r="Q245" s="17" t="str">
        <f ca="1">IF(B245="","",VLOOKUP(B245,処理用Ｄ!$B$2:$R$401,17,FALSE))</f>
        <v/>
      </c>
    </row>
    <row r="246" spans="2:17" x14ac:dyDescent="0.2">
      <c r="B246" s="77" t="str">
        <f ca="1">IF(ROW()-1&gt;処理用Ｄ!$B$1-1,"",ROW()-1)</f>
        <v/>
      </c>
      <c r="C246" s="77" t="str">
        <f t="shared" ca="1" si="82"/>
        <v/>
      </c>
      <c r="D246" s="78" t="str">
        <f t="shared" ca="1" si="73"/>
        <v/>
      </c>
      <c r="E246" s="78" t="str">
        <f t="shared" ca="1" si="74"/>
        <v/>
      </c>
      <c r="F246" s="78" t="str">
        <f t="shared" ca="1" si="83"/>
        <v/>
      </c>
      <c r="G246" s="77" t="str">
        <f t="shared" ca="1" si="83"/>
        <v/>
      </c>
      <c r="H246" s="78" t="str">
        <f t="shared" ca="1" si="82"/>
        <v/>
      </c>
      <c r="I246" s="78" t="str">
        <f t="shared" ca="1" si="82"/>
        <v/>
      </c>
      <c r="J246" s="78" t="str">
        <f t="shared" ca="1" si="82"/>
        <v/>
      </c>
      <c r="K246" s="78" t="str">
        <f t="shared" ca="1" si="82"/>
        <v/>
      </c>
      <c r="L246" s="77" t="str">
        <f t="shared" ca="1" si="82"/>
        <v/>
      </c>
      <c r="M246" s="77" t="str">
        <f t="shared" ca="1" si="82"/>
        <v/>
      </c>
      <c r="N246" s="77" t="str">
        <f t="shared" ca="1" si="84"/>
        <v/>
      </c>
      <c r="O246" s="77" t="str">
        <f t="shared" ca="1" si="84"/>
        <v/>
      </c>
      <c r="P246" s="77" t="str">
        <f t="shared" ca="1" si="84"/>
        <v/>
      </c>
      <c r="Q246" s="17" t="str">
        <f ca="1">IF(B246="","",VLOOKUP(B246,処理用Ｄ!$B$2:$R$401,17,FALSE))</f>
        <v/>
      </c>
    </row>
    <row r="247" spans="2:17" x14ac:dyDescent="0.2">
      <c r="B247" s="77" t="str">
        <f ca="1">IF(ROW()-1&gt;処理用Ｄ!$B$1-1,"",ROW()-1)</f>
        <v/>
      </c>
      <c r="C247" s="77" t="str">
        <f t="shared" ca="1" si="82"/>
        <v/>
      </c>
      <c r="D247" s="78" t="str">
        <f t="shared" ca="1" si="73"/>
        <v/>
      </c>
      <c r="E247" s="78" t="str">
        <f t="shared" ca="1" si="74"/>
        <v/>
      </c>
      <c r="F247" s="78" t="str">
        <f t="shared" ca="1" si="83"/>
        <v/>
      </c>
      <c r="G247" s="77" t="str">
        <f t="shared" ca="1" si="83"/>
        <v/>
      </c>
      <c r="H247" s="78" t="str">
        <f t="shared" ca="1" si="82"/>
        <v/>
      </c>
      <c r="I247" s="78" t="str">
        <f t="shared" ca="1" si="82"/>
        <v/>
      </c>
      <c r="J247" s="78" t="str">
        <f t="shared" ca="1" si="82"/>
        <v/>
      </c>
      <c r="K247" s="78" t="str">
        <f t="shared" ca="1" si="82"/>
        <v/>
      </c>
      <c r="L247" s="77" t="str">
        <f t="shared" ca="1" si="82"/>
        <v/>
      </c>
      <c r="M247" s="77" t="str">
        <f t="shared" ca="1" si="82"/>
        <v/>
      </c>
      <c r="N247" s="77" t="str">
        <f t="shared" ca="1" si="84"/>
        <v/>
      </c>
      <c r="O247" s="77" t="str">
        <f t="shared" ca="1" si="84"/>
        <v/>
      </c>
      <c r="P247" s="77" t="str">
        <f t="shared" ca="1" si="84"/>
        <v/>
      </c>
      <c r="Q247" s="17" t="str">
        <f ca="1">IF(B247="","",VLOOKUP(B247,処理用Ｄ!$B$2:$R$401,17,FALSE))</f>
        <v/>
      </c>
    </row>
    <row r="248" spans="2:17" x14ac:dyDescent="0.2">
      <c r="B248" s="77" t="str">
        <f ca="1">IF(ROW()-1&gt;処理用Ｄ!$B$1-1,"",ROW()-1)</f>
        <v/>
      </c>
      <c r="C248" s="77" t="str">
        <f t="shared" ca="1" si="82"/>
        <v/>
      </c>
      <c r="D248" s="78" t="str">
        <f t="shared" ca="1" si="73"/>
        <v/>
      </c>
      <c r="E248" s="78" t="str">
        <f t="shared" ca="1" si="74"/>
        <v/>
      </c>
      <c r="F248" s="78" t="str">
        <f t="shared" ca="1" si="83"/>
        <v/>
      </c>
      <c r="G248" s="77" t="str">
        <f t="shared" ca="1" si="83"/>
        <v/>
      </c>
      <c r="H248" s="78" t="str">
        <f t="shared" ca="1" si="82"/>
        <v/>
      </c>
      <c r="I248" s="78" t="str">
        <f t="shared" ca="1" si="82"/>
        <v/>
      </c>
      <c r="J248" s="78" t="str">
        <f t="shared" ca="1" si="82"/>
        <v/>
      </c>
      <c r="K248" s="78" t="str">
        <f t="shared" ca="1" si="82"/>
        <v/>
      </c>
      <c r="L248" s="77" t="str">
        <f t="shared" ca="1" si="82"/>
        <v/>
      </c>
      <c r="M248" s="77" t="str">
        <f t="shared" ca="1" si="82"/>
        <v/>
      </c>
      <c r="N248" s="77" t="str">
        <f t="shared" ca="1" si="84"/>
        <v/>
      </c>
      <c r="O248" s="77" t="str">
        <f t="shared" ca="1" si="84"/>
        <v/>
      </c>
      <c r="P248" s="77" t="str">
        <f t="shared" ca="1" si="84"/>
        <v/>
      </c>
      <c r="Q248" s="17" t="str">
        <f ca="1">IF(B248="","",VLOOKUP(B248,処理用Ｄ!$B$2:$R$401,17,FALSE))</f>
        <v/>
      </c>
    </row>
    <row r="249" spans="2:17" x14ac:dyDescent="0.2">
      <c r="B249" s="77" t="str">
        <f ca="1">IF(ROW()-1&gt;処理用Ｄ!$B$1-1,"",ROW()-1)</f>
        <v/>
      </c>
      <c r="C249" s="77" t="str">
        <f t="shared" ca="1" si="82"/>
        <v/>
      </c>
      <c r="D249" s="78" t="str">
        <f t="shared" ca="1" si="73"/>
        <v/>
      </c>
      <c r="E249" s="78" t="str">
        <f t="shared" ca="1" si="74"/>
        <v/>
      </c>
      <c r="F249" s="78" t="str">
        <f t="shared" ca="1" si="83"/>
        <v/>
      </c>
      <c r="G249" s="77" t="str">
        <f t="shared" ca="1" si="83"/>
        <v/>
      </c>
      <c r="H249" s="78" t="str">
        <f t="shared" ca="1" si="82"/>
        <v/>
      </c>
      <c r="I249" s="78" t="str">
        <f t="shared" ca="1" si="82"/>
        <v/>
      </c>
      <c r="J249" s="78" t="str">
        <f t="shared" ca="1" si="82"/>
        <v/>
      </c>
      <c r="K249" s="78" t="str">
        <f t="shared" ca="1" si="82"/>
        <v/>
      </c>
      <c r="L249" s="77" t="str">
        <f t="shared" ca="1" si="82"/>
        <v/>
      </c>
      <c r="M249" s="77" t="str">
        <f t="shared" ca="1" si="82"/>
        <v/>
      </c>
      <c r="N249" s="77" t="str">
        <f t="shared" ca="1" si="84"/>
        <v/>
      </c>
      <c r="O249" s="77" t="str">
        <f t="shared" ca="1" si="84"/>
        <v/>
      </c>
      <c r="P249" s="77" t="str">
        <f t="shared" ca="1" si="84"/>
        <v/>
      </c>
      <c r="Q249" s="17" t="str">
        <f ca="1">IF(B249="","",VLOOKUP(B249,処理用Ｄ!$B$2:$R$401,17,FALSE))</f>
        <v/>
      </c>
    </row>
    <row r="250" spans="2:17" x14ac:dyDescent="0.2">
      <c r="B250" s="77" t="str">
        <f ca="1">IF(ROW()-1&gt;処理用Ｄ!$B$1-1,"",ROW()-1)</f>
        <v/>
      </c>
      <c r="C250" s="77" t="str">
        <f t="shared" ca="1" si="82"/>
        <v/>
      </c>
      <c r="D250" s="78" t="str">
        <f t="shared" ca="1" si="73"/>
        <v/>
      </c>
      <c r="E250" s="78" t="str">
        <f t="shared" ca="1" si="74"/>
        <v/>
      </c>
      <c r="F250" s="78" t="str">
        <f t="shared" ca="1" si="83"/>
        <v/>
      </c>
      <c r="G250" s="77" t="str">
        <f t="shared" ca="1" si="83"/>
        <v/>
      </c>
      <c r="H250" s="78" t="str">
        <f t="shared" ca="1" si="82"/>
        <v/>
      </c>
      <c r="I250" s="78" t="str">
        <f t="shared" ca="1" si="82"/>
        <v/>
      </c>
      <c r="J250" s="78" t="str">
        <f t="shared" ca="1" si="82"/>
        <v/>
      </c>
      <c r="K250" s="78" t="str">
        <f t="shared" ca="1" si="82"/>
        <v/>
      </c>
      <c r="L250" s="77" t="str">
        <f t="shared" ca="1" si="82"/>
        <v/>
      </c>
      <c r="M250" s="77" t="str">
        <f t="shared" ca="1" si="82"/>
        <v/>
      </c>
      <c r="N250" s="77" t="str">
        <f t="shared" ca="1" si="84"/>
        <v/>
      </c>
      <c r="O250" s="77" t="str">
        <f t="shared" ca="1" si="84"/>
        <v/>
      </c>
      <c r="P250" s="77" t="str">
        <f t="shared" ca="1" si="84"/>
        <v/>
      </c>
      <c r="Q250" s="17" t="str">
        <f ca="1">IF(B250="","",VLOOKUP(B250,処理用Ｄ!$B$2:$R$401,17,FALSE))</f>
        <v/>
      </c>
    </row>
    <row r="251" spans="2:17" x14ac:dyDescent="0.2">
      <c r="B251" s="77" t="str">
        <f ca="1">IF(ROW()-1&gt;処理用Ｄ!$B$1-1,"",ROW()-1)</f>
        <v/>
      </c>
      <c r="C251" s="77" t="str">
        <f t="shared" ca="1" si="82"/>
        <v/>
      </c>
      <c r="D251" s="78" t="str">
        <f t="shared" ca="1" si="73"/>
        <v/>
      </c>
      <c r="E251" s="78" t="str">
        <f t="shared" ca="1" si="74"/>
        <v/>
      </c>
      <c r="F251" s="78" t="str">
        <f t="shared" ca="1" si="83"/>
        <v/>
      </c>
      <c r="G251" s="77" t="str">
        <f t="shared" ca="1" si="83"/>
        <v/>
      </c>
      <c r="H251" s="78" t="str">
        <f t="shared" ca="1" si="82"/>
        <v/>
      </c>
      <c r="I251" s="78" t="str">
        <f t="shared" ca="1" si="82"/>
        <v/>
      </c>
      <c r="J251" s="78" t="str">
        <f t="shared" ca="1" si="82"/>
        <v/>
      </c>
      <c r="K251" s="78" t="str">
        <f t="shared" ca="1" si="82"/>
        <v/>
      </c>
      <c r="L251" s="77" t="str">
        <f t="shared" ca="1" si="82"/>
        <v/>
      </c>
      <c r="M251" s="77" t="str">
        <f t="shared" ca="1" si="82"/>
        <v/>
      </c>
      <c r="N251" s="77" t="str">
        <f t="shared" ca="1" si="84"/>
        <v/>
      </c>
      <c r="O251" s="77" t="str">
        <f t="shared" ca="1" si="84"/>
        <v/>
      </c>
      <c r="P251" s="77" t="str">
        <f t="shared" ca="1" si="84"/>
        <v/>
      </c>
      <c r="Q251" s="17" t="str">
        <f ca="1">IF(B251="","",VLOOKUP(B251,処理用Ｄ!$B$2:$R$401,17,FALSE))</f>
        <v/>
      </c>
    </row>
    <row r="252" spans="2:17" x14ac:dyDescent="0.2">
      <c r="B252" s="77" t="str">
        <f ca="1">IF(ROW()-1&gt;処理用Ｄ!$B$1-1,"",ROW()-1)</f>
        <v/>
      </c>
      <c r="C252" s="77" t="str">
        <f t="shared" ref="C252:M261" ca="1" si="85">IF($B252="","",DBCS(VLOOKUP($B252,ダブルスＤＡＴＡ,COLUMN()-1,FALSE)))</f>
        <v/>
      </c>
      <c r="D252" s="78" t="str">
        <f t="shared" ca="1" si="73"/>
        <v/>
      </c>
      <c r="E252" s="78" t="str">
        <f t="shared" ca="1" si="74"/>
        <v/>
      </c>
      <c r="F252" s="78" t="str">
        <f t="shared" ca="1" si="83"/>
        <v/>
      </c>
      <c r="G252" s="77" t="str">
        <f t="shared" ca="1" si="83"/>
        <v/>
      </c>
      <c r="H252" s="78" t="str">
        <f t="shared" ca="1" si="85"/>
        <v/>
      </c>
      <c r="I252" s="78" t="str">
        <f t="shared" ca="1" si="85"/>
        <v/>
      </c>
      <c r="J252" s="78" t="str">
        <f t="shared" ca="1" si="85"/>
        <v/>
      </c>
      <c r="K252" s="78" t="str">
        <f t="shared" ca="1" si="85"/>
        <v/>
      </c>
      <c r="L252" s="77" t="str">
        <f t="shared" ca="1" si="85"/>
        <v/>
      </c>
      <c r="M252" s="77" t="str">
        <f t="shared" ca="1" si="85"/>
        <v/>
      </c>
      <c r="N252" s="77" t="str">
        <f t="shared" ca="1" si="84"/>
        <v/>
      </c>
      <c r="O252" s="77" t="str">
        <f t="shared" ca="1" si="84"/>
        <v/>
      </c>
      <c r="P252" s="77" t="str">
        <f t="shared" ca="1" si="84"/>
        <v/>
      </c>
      <c r="Q252" s="17" t="str">
        <f ca="1">IF(B252="","",VLOOKUP(B252,処理用Ｄ!$B$2:$R$401,17,FALSE))</f>
        <v/>
      </c>
    </row>
    <row r="253" spans="2:17" x14ac:dyDescent="0.2">
      <c r="B253" s="77" t="str">
        <f ca="1">IF(ROW()-1&gt;処理用Ｄ!$B$1-1,"",ROW()-1)</f>
        <v/>
      </c>
      <c r="C253" s="77" t="str">
        <f t="shared" ca="1" si="85"/>
        <v/>
      </c>
      <c r="D253" s="78" t="str">
        <f t="shared" ca="1" si="73"/>
        <v/>
      </c>
      <c r="E253" s="78" t="str">
        <f t="shared" ca="1" si="74"/>
        <v/>
      </c>
      <c r="F253" s="78" t="str">
        <f t="shared" ca="1" si="83"/>
        <v/>
      </c>
      <c r="G253" s="77" t="str">
        <f t="shared" ca="1" si="83"/>
        <v/>
      </c>
      <c r="H253" s="78" t="str">
        <f t="shared" ca="1" si="85"/>
        <v/>
      </c>
      <c r="I253" s="78" t="str">
        <f t="shared" ca="1" si="85"/>
        <v/>
      </c>
      <c r="J253" s="78" t="str">
        <f t="shared" ca="1" si="85"/>
        <v/>
      </c>
      <c r="K253" s="78" t="str">
        <f t="shared" ca="1" si="85"/>
        <v/>
      </c>
      <c r="L253" s="77" t="str">
        <f t="shared" ca="1" si="85"/>
        <v/>
      </c>
      <c r="M253" s="77" t="str">
        <f t="shared" ca="1" si="85"/>
        <v/>
      </c>
      <c r="N253" s="77" t="str">
        <f t="shared" ca="1" si="84"/>
        <v/>
      </c>
      <c r="O253" s="77" t="str">
        <f t="shared" ca="1" si="84"/>
        <v/>
      </c>
      <c r="P253" s="77" t="str">
        <f t="shared" ca="1" si="84"/>
        <v/>
      </c>
      <c r="Q253" s="17" t="str">
        <f ca="1">IF(B253="","",VLOOKUP(B253,処理用Ｄ!$B$2:$R$401,17,FALSE))</f>
        <v/>
      </c>
    </row>
    <row r="254" spans="2:17" x14ac:dyDescent="0.2">
      <c r="B254" s="77" t="str">
        <f ca="1">IF(ROW()-1&gt;処理用Ｄ!$B$1-1,"",ROW()-1)</f>
        <v/>
      </c>
      <c r="C254" s="77" t="str">
        <f t="shared" ca="1" si="85"/>
        <v/>
      </c>
      <c r="D254" s="78" t="str">
        <f t="shared" ca="1" si="73"/>
        <v/>
      </c>
      <c r="E254" s="78" t="str">
        <f t="shared" ca="1" si="74"/>
        <v/>
      </c>
      <c r="F254" s="78" t="str">
        <f t="shared" ca="1" si="83"/>
        <v/>
      </c>
      <c r="G254" s="77" t="str">
        <f t="shared" ca="1" si="83"/>
        <v/>
      </c>
      <c r="H254" s="78" t="str">
        <f t="shared" ca="1" si="85"/>
        <v/>
      </c>
      <c r="I254" s="78" t="str">
        <f t="shared" ca="1" si="85"/>
        <v/>
      </c>
      <c r="J254" s="78" t="str">
        <f t="shared" ca="1" si="85"/>
        <v/>
      </c>
      <c r="K254" s="78" t="str">
        <f t="shared" ca="1" si="85"/>
        <v/>
      </c>
      <c r="L254" s="77" t="str">
        <f t="shared" ca="1" si="85"/>
        <v/>
      </c>
      <c r="M254" s="77" t="str">
        <f t="shared" ca="1" si="85"/>
        <v/>
      </c>
      <c r="N254" s="77" t="str">
        <f t="shared" ca="1" si="84"/>
        <v/>
      </c>
      <c r="O254" s="77" t="str">
        <f t="shared" ca="1" si="84"/>
        <v/>
      </c>
      <c r="P254" s="77" t="str">
        <f t="shared" ca="1" si="84"/>
        <v/>
      </c>
      <c r="Q254" s="17" t="str">
        <f ca="1">IF(B254="","",VLOOKUP(B254,処理用Ｄ!$B$2:$R$401,17,FALSE))</f>
        <v/>
      </c>
    </row>
    <row r="255" spans="2:17" x14ac:dyDescent="0.2">
      <c r="B255" s="77" t="str">
        <f ca="1">IF(ROW()-1&gt;処理用Ｄ!$B$1-1,"",ROW()-1)</f>
        <v/>
      </c>
      <c r="C255" s="77" t="str">
        <f t="shared" ca="1" si="85"/>
        <v/>
      </c>
      <c r="D255" s="78" t="str">
        <f t="shared" ca="1" si="73"/>
        <v/>
      </c>
      <c r="E255" s="78" t="str">
        <f t="shared" ca="1" si="74"/>
        <v/>
      </c>
      <c r="F255" s="78" t="str">
        <f t="shared" ca="1" si="83"/>
        <v/>
      </c>
      <c r="G255" s="77" t="str">
        <f t="shared" ca="1" si="83"/>
        <v/>
      </c>
      <c r="H255" s="78" t="str">
        <f t="shared" ca="1" si="85"/>
        <v/>
      </c>
      <c r="I255" s="78" t="str">
        <f t="shared" ca="1" si="85"/>
        <v/>
      </c>
      <c r="J255" s="78" t="str">
        <f t="shared" ca="1" si="85"/>
        <v/>
      </c>
      <c r="K255" s="78" t="str">
        <f t="shared" ca="1" si="85"/>
        <v/>
      </c>
      <c r="L255" s="77" t="str">
        <f t="shared" ca="1" si="85"/>
        <v/>
      </c>
      <c r="M255" s="77" t="str">
        <f t="shared" ca="1" si="85"/>
        <v/>
      </c>
      <c r="N255" s="77" t="str">
        <f t="shared" ca="1" si="84"/>
        <v/>
      </c>
      <c r="O255" s="77" t="str">
        <f t="shared" ca="1" si="84"/>
        <v/>
      </c>
      <c r="P255" s="77" t="str">
        <f t="shared" ca="1" si="84"/>
        <v/>
      </c>
      <c r="Q255" s="17" t="str">
        <f ca="1">IF(B255="","",VLOOKUP(B255,処理用Ｄ!$B$2:$R$401,17,FALSE))</f>
        <v/>
      </c>
    </row>
    <row r="256" spans="2:17" x14ac:dyDescent="0.2">
      <c r="B256" s="77" t="str">
        <f ca="1">IF(ROW()-1&gt;処理用Ｄ!$B$1-1,"",ROW()-1)</f>
        <v/>
      </c>
      <c r="C256" s="77" t="str">
        <f t="shared" ca="1" si="85"/>
        <v/>
      </c>
      <c r="D256" s="78" t="str">
        <f t="shared" ca="1" si="73"/>
        <v/>
      </c>
      <c r="E256" s="78" t="str">
        <f t="shared" ca="1" si="74"/>
        <v/>
      </c>
      <c r="F256" s="78" t="str">
        <f t="shared" ca="1" si="83"/>
        <v/>
      </c>
      <c r="G256" s="77" t="str">
        <f t="shared" ca="1" si="83"/>
        <v/>
      </c>
      <c r="H256" s="78" t="str">
        <f t="shared" ca="1" si="85"/>
        <v/>
      </c>
      <c r="I256" s="78" t="str">
        <f t="shared" ca="1" si="85"/>
        <v/>
      </c>
      <c r="J256" s="78" t="str">
        <f t="shared" ca="1" si="85"/>
        <v/>
      </c>
      <c r="K256" s="78" t="str">
        <f t="shared" ca="1" si="85"/>
        <v/>
      </c>
      <c r="L256" s="77" t="str">
        <f t="shared" ca="1" si="85"/>
        <v/>
      </c>
      <c r="M256" s="77" t="str">
        <f t="shared" ca="1" si="85"/>
        <v/>
      </c>
      <c r="N256" s="77" t="str">
        <f t="shared" ca="1" si="84"/>
        <v/>
      </c>
      <c r="O256" s="77" t="str">
        <f t="shared" ca="1" si="84"/>
        <v/>
      </c>
      <c r="P256" s="77" t="str">
        <f t="shared" ca="1" si="84"/>
        <v/>
      </c>
      <c r="Q256" s="17" t="str">
        <f ca="1">IF(B256="","",VLOOKUP(B256,処理用Ｄ!$B$2:$R$401,17,FALSE))</f>
        <v/>
      </c>
    </row>
    <row r="257" spans="2:17" x14ac:dyDescent="0.2">
      <c r="B257" s="77" t="str">
        <f ca="1">IF(ROW()-1&gt;処理用Ｄ!$B$1-1,"",ROW()-1)</f>
        <v/>
      </c>
      <c r="C257" s="77" t="str">
        <f t="shared" ca="1" si="85"/>
        <v/>
      </c>
      <c r="D257" s="78" t="str">
        <f t="shared" ca="1" si="73"/>
        <v/>
      </c>
      <c r="E257" s="78" t="str">
        <f t="shared" ca="1" si="74"/>
        <v/>
      </c>
      <c r="F257" s="78" t="str">
        <f t="shared" ca="1" si="83"/>
        <v/>
      </c>
      <c r="G257" s="77" t="str">
        <f t="shared" ca="1" si="83"/>
        <v/>
      </c>
      <c r="H257" s="78" t="str">
        <f t="shared" ca="1" si="85"/>
        <v/>
      </c>
      <c r="I257" s="78" t="str">
        <f t="shared" ca="1" si="85"/>
        <v/>
      </c>
      <c r="J257" s="78" t="str">
        <f t="shared" ca="1" si="85"/>
        <v/>
      </c>
      <c r="K257" s="78" t="str">
        <f t="shared" ca="1" si="85"/>
        <v/>
      </c>
      <c r="L257" s="77" t="str">
        <f t="shared" ca="1" si="85"/>
        <v/>
      </c>
      <c r="M257" s="77" t="str">
        <f t="shared" ca="1" si="85"/>
        <v/>
      </c>
      <c r="N257" s="77" t="str">
        <f t="shared" ca="1" si="84"/>
        <v/>
      </c>
      <c r="O257" s="77" t="str">
        <f t="shared" ca="1" si="84"/>
        <v/>
      </c>
      <c r="P257" s="77" t="str">
        <f t="shared" ca="1" si="84"/>
        <v/>
      </c>
      <c r="Q257" s="17" t="str">
        <f ca="1">IF(B257="","",VLOOKUP(B257,処理用Ｄ!$B$2:$R$401,17,FALSE))</f>
        <v/>
      </c>
    </row>
    <row r="258" spans="2:17" x14ac:dyDescent="0.2">
      <c r="B258" s="77" t="str">
        <f ca="1">IF(ROW()-1&gt;処理用Ｄ!$B$1-1,"",ROW()-1)</f>
        <v/>
      </c>
      <c r="C258" s="77" t="str">
        <f t="shared" ca="1" si="85"/>
        <v/>
      </c>
      <c r="D258" s="78" t="str">
        <f t="shared" ref="D258:D321" ca="1" si="86">IF($B258="","",(VLOOKUP($B258,ダブルスＤＡＴＡ,COLUMN()-1,FALSE)))</f>
        <v/>
      </c>
      <c r="E258" s="78" t="str">
        <f t="shared" ref="E258:E321" ca="1" si="87">IF($B258="","",IF(VALUE(VLOOKUP($B258,ダブルスＤＡＴＡ,COLUMN()-1,FALSE))=0,"",VALUE(VLOOKUP($B258,ダブルスＤＡＴＡ,COLUMN()-1,FALSE))))</f>
        <v/>
      </c>
      <c r="F258" s="78" t="str">
        <f t="shared" ca="1" si="83"/>
        <v/>
      </c>
      <c r="G258" s="77" t="str">
        <f t="shared" ca="1" si="83"/>
        <v/>
      </c>
      <c r="H258" s="78" t="str">
        <f t="shared" ca="1" si="85"/>
        <v/>
      </c>
      <c r="I258" s="78" t="str">
        <f t="shared" ca="1" si="85"/>
        <v/>
      </c>
      <c r="J258" s="78" t="str">
        <f t="shared" ca="1" si="85"/>
        <v/>
      </c>
      <c r="K258" s="78" t="str">
        <f t="shared" ca="1" si="85"/>
        <v/>
      </c>
      <c r="L258" s="77" t="str">
        <f t="shared" ca="1" si="85"/>
        <v/>
      </c>
      <c r="M258" s="77" t="str">
        <f t="shared" ca="1" si="85"/>
        <v/>
      </c>
      <c r="N258" s="77" t="str">
        <f t="shared" ca="1" si="84"/>
        <v/>
      </c>
      <c r="O258" s="77" t="str">
        <f t="shared" ca="1" si="84"/>
        <v/>
      </c>
      <c r="P258" s="77" t="str">
        <f t="shared" ca="1" si="84"/>
        <v/>
      </c>
      <c r="Q258" s="17" t="str">
        <f ca="1">IF(B258="","",VLOOKUP(B258,処理用Ｄ!$B$2:$R$401,17,FALSE))</f>
        <v/>
      </c>
    </row>
    <row r="259" spans="2:17" x14ac:dyDescent="0.2">
      <c r="B259" s="77" t="str">
        <f ca="1">IF(ROW()-1&gt;処理用Ｄ!$B$1-1,"",ROW()-1)</f>
        <v/>
      </c>
      <c r="C259" s="77" t="str">
        <f t="shared" ca="1" si="85"/>
        <v/>
      </c>
      <c r="D259" s="78" t="str">
        <f t="shared" ca="1" si="86"/>
        <v/>
      </c>
      <c r="E259" s="78" t="str">
        <f t="shared" ca="1" si="87"/>
        <v/>
      </c>
      <c r="F259" s="78" t="str">
        <f t="shared" ca="1" si="83"/>
        <v/>
      </c>
      <c r="G259" s="77" t="str">
        <f t="shared" ca="1" si="83"/>
        <v/>
      </c>
      <c r="H259" s="78" t="str">
        <f t="shared" ca="1" si="85"/>
        <v/>
      </c>
      <c r="I259" s="78" t="str">
        <f t="shared" ca="1" si="85"/>
        <v/>
      </c>
      <c r="J259" s="78" t="str">
        <f t="shared" ca="1" si="85"/>
        <v/>
      </c>
      <c r="K259" s="78" t="str">
        <f t="shared" ca="1" si="85"/>
        <v/>
      </c>
      <c r="L259" s="77" t="str">
        <f t="shared" ca="1" si="85"/>
        <v/>
      </c>
      <c r="M259" s="77" t="str">
        <f t="shared" ca="1" si="85"/>
        <v/>
      </c>
      <c r="N259" s="77" t="str">
        <f t="shared" ca="1" si="84"/>
        <v/>
      </c>
      <c r="O259" s="77" t="str">
        <f t="shared" ca="1" si="84"/>
        <v/>
      </c>
      <c r="P259" s="77" t="str">
        <f t="shared" ca="1" si="84"/>
        <v/>
      </c>
      <c r="Q259" s="17" t="str">
        <f ca="1">IF(B259="","",VLOOKUP(B259,処理用Ｄ!$B$2:$R$401,17,FALSE))</f>
        <v/>
      </c>
    </row>
    <row r="260" spans="2:17" x14ac:dyDescent="0.2">
      <c r="B260" s="77" t="str">
        <f ca="1">IF(ROW()-1&gt;処理用Ｄ!$B$1-1,"",ROW()-1)</f>
        <v/>
      </c>
      <c r="C260" s="77" t="str">
        <f t="shared" ca="1" si="85"/>
        <v/>
      </c>
      <c r="D260" s="78" t="str">
        <f t="shared" ca="1" si="86"/>
        <v/>
      </c>
      <c r="E260" s="78" t="str">
        <f t="shared" ca="1" si="87"/>
        <v/>
      </c>
      <c r="F260" s="78" t="str">
        <f t="shared" ca="1" si="83"/>
        <v/>
      </c>
      <c r="G260" s="77" t="str">
        <f t="shared" ca="1" si="83"/>
        <v/>
      </c>
      <c r="H260" s="78" t="str">
        <f t="shared" ca="1" si="85"/>
        <v/>
      </c>
      <c r="I260" s="78" t="str">
        <f t="shared" ca="1" si="85"/>
        <v/>
      </c>
      <c r="J260" s="78" t="str">
        <f t="shared" ca="1" si="85"/>
        <v/>
      </c>
      <c r="K260" s="78" t="str">
        <f t="shared" ca="1" si="85"/>
        <v/>
      </c>
      <c r="L260" s="77" t="str">
        <f t="shared" ca="1" si="85"/>
        <v/>
      </c>
      <c r="M260" s="77" t="str">
        <f t="shared" ca="1" si="85"/>
        <v/>
      </c>
      <c r="N260" s="77" t="str">
        <f t="shared" ca="1" si="84"/>
        <v/>
      </c>
      <c r="O260" s="77" t="str">
        <f t="shared" ca="1" si="84"/>
        <v/>
      </c>
      <c r="P260" s="77" t="str">
        <f t="shared" ca="1" si="84"/>
        <v/>
      </c>
      <c r="Q260" s="17" t="str">
        <f ca="1">IF(B260="","",VLOOKUP(B260,処理用Ｄ!$B$2:$R$401,17,FALSE))</f>
        <v/>
      </c>
    </row>
    <row r="261" spans="2:17" x14ac:dyDescent="0.2">
      <c r="B261" s="77" t="str">
        <f ca="1">IF(ROW()-1&gt;処理用Ｄ!$B$1-1,"",ROW()-1)</f>
        <v/>
      </c>
      <c r="C261" s="77" t="str">
        <f t="shared" ca="1" si="85"/>
        <v/>
      </c>
      <c r="D261" s="78" t="str">
        <f t="shared" ca="1" si="86"/>
        <v/>
      </c>
      <c r="E261" s="78" t="str">
        <f t="shared" ca="1" si="87"/>
        <v/>
      </c>
      <c r="F261" s="78" t="str">
        <f t="shared" ca="1" si="83"/>
        <v/>
      </c>
      <c r="G261" s="77" t="str">
        <f t="shared" ca="1" si="83"/>
        <v/>
      </c>
      <c r="H261" s="78" t="str">
        <f t="shared" ca="1" si="85"/>
        <v/>
      </c>
      <c r="I261" s="78" t="str">
        <f t="shared" ca="1" si="85"/>
        <v/>
      </c>
      <c r="J261" s="78" t="str">
        <f t="shared" ca="1" si="85"/>
        <v/>
      </c>
      <c r="K261" s="78" t="str">
        <f t="shared" ca="1" si="85"/>
        <v/>
      </c>
      <c r="L261" s="77" t="str">
        <f t="shared" ca="1" si="85"/>
        <v/>
      </c>
      <c r="M261" s="77" t="str">
        <f t="shared" ca="1" si="85"/>
        <v/>
      </c>
      <c r="N261" s="77" t="str">
        <f t="shared" ca="1" si="84"/>
        <v/>
      </c>
      <c r="O261" s="77" t="str">
        <f t="shared" ca="1" si="84"/>
        <v/>
      </c>
      <c r="P261" s="77" t="str">
        <f t="shared" ca="1" si="84"/>
        <v/>
      </c>
      <c r="Q261" s="17" t="str">
        <f ca="1">IF(B261="","",VLOOKUP(B261,処理用Ｄ!$B$2:$R$401,17,FALSE))</f>
        <v/>
      </c>
    </row>
    <row r="262" spans="2:17" x14ac:dyDescent="0.2">
      <c r="B262" s="77" t="str">
        <f ca="1">IF(ROW()-1&gt;処理用Ｄ!$B$1-1,"",ROW()-1)</f>
        <v/>
      </c>
      <c r="C262" s="77" t="str">
        <f t="shared" ref="C262:M271" ca="1" si="88">IF($B262="","",DBCS(VLOOKUP($B262,ダブルスＤＡＴＡ,COLUMN()-1,FALSE)))</f>
        <v/>
      </c>
      <c r="D262" s="78" t="str">
        <f t="shared" ca="1" si="86"/>
        <v/>
      </c>
      <c r="E262" s="78" t="str">
        <f t="shared" ca="1" si="87"/>
        <v/>
      </c>
      <c r="F262" s="78" t="str">
        <f t="shared" ref="F262:G281" ca="1" si="89">IF($B262="","",(VLOOKUP($B262,ダブルスＤＡＴＡ,COLUMN()-1,FALSE)))</f>
        <v/>
      </c>
      <c r="G262" s="77" t="str">
        <f t="shared" ca="1" si="89"/>
        <v/>
      </c>
      <c r="H262" s="78" t="str">
        <f t="shared" ca="1" si="88"/>
        <v/>
      </c>
      <c r="I262" s="78" t="str">
        <f t="shared" ca="1" si="88"/>
        <v/>
      </c>
      <c r="J262" s="78" t="str">
        <f t="shared" ca="1" si="88"/>
        <v/>
      </c>
      <c r="K262" s="78" t="str">
        <f t="shared" ca="1" si="88"/>
        <v/>
      </c>
      <c r="L262" s="77" t="str">
        <f t="shared" ca="1" si="88"/>
        <v/>
      </c>
      <c r="M262" s="77" t="str">
        <f t="shared" ca="1" si="88"/>
        <v/>
      </c>
      <c r="N262" s="77" t="str">
        <f t="shared" ref="N262:P281" ca="1" si="90">IF($B262="","",VALUE(VLOOKUP($B262,ダブルスＤＡＴＡ,COLUMN()-1,FALSE)))</f>
        <v/>
      </c>
      <c r="O262" s="77" t="str">
        <f t="shared" ca="1" si="90"/>
        <v/>
      </c>
      <c r="P262" s="77" t="str">
        <f t="shared" ca="1" si="90"/>
        <v/>
      </c>
      <c r="Q262" s="17" t="str">
        <f ca="1">IF(B262="","",VLOOKUP(B262,処理用Ｄ!$B$2:$R$401,17,FALSE))</f>
        <v/>
      </c>
    </row>
    <row r="263" spans="2:17" x14ac:dyDescent="0.2">
      <c r="B263" s="77" t="str">
        <f ca="1">IF(ROW()-1&gt;処理用Ｄ!$B$1-1,"",ROW()-1)</f>
        <v/>
      </c>
      <c r="C263" s="77" t="str">
        <f t="shared" ca="1" si="88"/>
        <v/>
      </c>
      <c r="D263" s="78" t="str">
        <f t="shared" ca="1" si="86"/>
        <v/>
      </c>
      <c r="E263" s="78" t="str">
        <f t="shared" ca="1" si="87"/>
        <v/>
      </c>
      <c r="F263" s="78" t="str">
        <f t="shared" ca="1" si="89"/>
        <v/>
      </c>
      <c r="G263" s="77" t="str">
        <f t="shared" ca="1" si="89"/>
        <v/>
      </c>
      <c r="H263" s="78" t="str">
        <f t="shared" ca="1" si="88"/>
        <v/>
      </c>
      <c r="I263" s="78" t="str">
        <f t="shared" ca="1" si="88"/>
        <v/>
      </c>
      <c r="J263" s="78" t="str">
        <f t="shared" ca="1" si="88"/>
        <v/>
      </c>
      <c r="K263" s="78" t="str">
        <f t="shared" ca="1" si="88"/>
        <v/>
      </c>
      <c r="L263" s="77" t="str">
        <f t="shared" ca="1" si="88"/>
        <v/>
      </c>
      <c r="M263" s="77" t="str">
        <f t="shared" ca="1" si="88"/>
        <v/>
      </c>
      <c r="N263" s="77" t="str">
        <f t="shared" ca="1" si="90"/>
        <v/>
      </c>
      <c r="O263" s="77" t="str">
        <f t="shared" ca="1" si="90"/>
        <v/>
      </c>
      <c r="P263" s="77" t="str">
        <f t="shared" ca="1" si="90"/>
        <v/>
      </c>
      <c r="Q263" s="17" t="str">
        <f ca="1">IF(B263="","",VLOOKUP(B263,処理用Ｄ!$B$2:$R$401,17,FALSE))</f>
        <v/>
      </c>
    </row>
    <row r="264" spans="2:17" x14ac:dyDescent="0.2">
      <c r="B264" s="77" t="str">
        <f ca="1">IF(ROW()-1&gt;処理用Ｄ!$B$1-1,"",ROW()-1)</f>
        <v/>
      </c>
      <c r="C264" s="77" t="str">
        <f t="shared" ca="1" si="88"/>
        <v/>
      </c>
      <c r="D264" s="78" t="str">
        <f t="shared" ca="1" si="86"/>
        <v/>
      </c>
      <c r="E264" s="78" t="str">
        <f t="shared" ca="1" si="87"/>
        <v/>
      </c>
      <c r="F264" s="78" t="str">
        <f t="shared" ca="1" si="89"/>
        <v/>
      </c>
      <c r="G264" s="77" t="str">
        <f t="shared" ca="1" si="89"/>
        <v/>
      </c>
      <c r="H264" s="78" t="str">
        <f t="shared" ca="1" si="88"/>
        <v/>
      </c>
      <c r="I264" s="78" t="str">
        <f t="shared" ca="1" si="88"/>
        <v/>
      </c>
      <c r="J264" s="78" t="str">
        <f t="shared" ca="1" si="88"/>
        <v/>
      </c>
      <c r="K264" s="78" t="str">
        <f t="shared" ca="1" si="88"/>
        <v/>
      </c>
      <c r="L264" s="77" t="str">
        <f t="shared" ca="1" si="88"/>
        <v/>
      </c>
      <c r="M264" s="77" t="str">
        <f t="shared" ca="1" si="88"/>
        <v/>
      </c>
      <c r="N264" s="77" t="str">
        <f t="shared" ca="1" si="90"/>
        <v/>
      </c>
      <c r="O264" s="77" t="str">
        <f t="shared" ca="1" si="90"/>
        <v/>
      </c>
      <c r="P264" s="77" t="str">
        <f t="shared" ca="1" si="90"/>
        <v/>
      </c>
      <c r="Q264" s="17" t="str">
        <f ca="1">IF(B264="","",VLOOKUP(B264,処理用Ｄ!$B$2:$R$401,17,FALSE))</f>
        <v/>
      </c>
    </row>
    <row r="265" spans="2:17" x14ac:dyDescent="0.2">
      <c r="B265" s="77" t="str">
        <f ca="1">IF(ROW()-1&gt;処理用Ｄ!$B$1-1,"",ROW()-1)</f>
        <v/>
      </c>
      <c r="C265" s="77" t="str">
        <f t="shared" ca="1" si="88"/>
        <v/>
      </c>
      <c r="D265" s="78" t="str">
        <f t="shared" ca="1" si="86"/>
        <v/>
      </c>
      <c r="E265" s="78" t="str">
        <f t="shared" ca="1" si="87"/>
        <v/>
      </c>
      <c r="F265" s="78" t="str">
        <f t="shared" ca="1" si="89"/>
        <v/>
      </c>
      <c r="G265" s="77" t="str">
        <f t="shared" ca="1" si="89"/>
        <v/>
      </c>
      <c r="H265" s="78" t="str">
        <f t="shared" ca="1" si="88"/>
        <v/>
      </c>
      <c r="I265" s="78" t="str">
        <f t="shared" ca="1" si="88"/>
        <v/>
      </c>
      <c r="J265" s="78" t="str">
        <f t="shared" ca="1" si="88"/>
        <v/>
      </c>
      <c r="K265" s="78" t="str">
        <f t="shared" ca="1" si="88"/>
        <v/>
      </c>
      <c r="L265" s="77" t="str">
        <f t="shared" ca="1" si="88"/>
        <v/>
      </c>
      <c r="M265" s="77" t="str">
        <f t="shared" ca="1" si="88"/>
        <v/>
      </c>
      <c r="N265" s="77" t="str">
        <f t="shared" ca="1" si="90"/>
        <v/>
      </c>
      <c r="O265" s="77" t="str">
        <f t="shared" ca="1" si="90"/>
        <v/>
      </c>
      <c r="P265" s="77" t="str">
        <f t="shared" ca="1" si="90"/>
        <v/>
      </c>
      <c r="Q265" s="17" t="str">
        <f ca="1">IF(B265="","",VLOOKUP(B265,処理用Ｄ!$B$2:$R$401,17,FALSE))</f>
        <v/>
      </c>
    </row>
    <row r="266" spans="2:17" x14ac:dyDescent="0.2">
      <c r="B266" s="77" t="str">
        <f ca="1">IF(ROW()-1&gt;処理用Ｄ!$B$1-1,"",ROW()-1)</f>
        <v/>
      </c>
      <c r="C266" s="77" t="str">
        <f t="shared" ca="1" si="88"/>
        <v/>
      </c>
      <c r="D266" s="78" t="str">
        <f t="shared" ca="1" si="86"/>
        <v/>
      </c>
      <c r="E266" s="78" t="str">
        <f t="shared" ca="1" si="87"/>
        <v/>
      </c>
      <c r="F266" s="78" t="str">
        <f t="shared" ca="1" si="89"/>
        <v/>
      </c>
      <c r="G266" s="77" t="str">
        <f t="shared" ca="1" si="89"/>
        <v/>
      </c>
      <c r="H266" s="78" t="str">
        <f t="shared" ca="1" si="88"/>
        <v/>
      </c>
      <c r="I266" s="78" t="str">
        <f t="shared" ca="1" si="88"/>
        <v/>
      </c>
      <c r="J266" s="78" t="str">
        <f t="shared" ca="1" si="88"/>
        <v/>
      </c>
      <c r="K266" s="78" t="str">
        <f t="shared" ca="1" si="88"/>
        <v/>
      </c>
      <c r="L266" s="77" t="str">
        <f t="shared" ca="1" si="88"/>
        <v/>
      </c>
      <c r="M266" s="77" t="str">
        <f t="shared" ca="1" si="88"/>
        <v/>
      </c>
      <c r="N266" s="77" t="str">
        <f t="shared" ca="1" si="90"/>
        <v/>
      </c>
      <c r="O266" s="77" t="str">
        <f t="shared" ca="1" si="90"/>
        <v/>
      </c>
      <c r="P266" s="77" t="str">
        <f t="shared" ca="1" si="90"/>
        <v/>
      </c>
      <c r="Q266" s="17" t="str">
        <f ca="1">IF(B266="","",VLOOKUP(B266,処理用Ｄ!$B$2:$R$401,17,FALSE))</f>
        <v/>
      </c>
    </row>
    <row r="267" spans="2:17" x14ac:dyDescent="0.2">
      <c r="B267" s="77" t="str">
        <f ca="1">IF(ROW()-1&gt;処理用Ｄ!$B$1-1,"",ROW()-1)</f>
        <v/>
      </c>
      <c r="C267" s="77" t="str">
        <f t="shared" ca="1" si="88"/>
        <v/>
      </c>
      <c r="D267" s="78" t="str">
        <f t="shared" ca="1" si="86"/>
        <v/>
      </c>
      <c r="E267" s="78" t="str">
        <f t="shared" ca="1" si="87"/>
        <v/>
      </c>
      <c r="F267" s="78" t="str">
        <f t="shared" ca="1" si="89"/>
        <v/>
      </c>
      <c r="G267" s="77" t="str">
        <f t="shared" ca="1" si="89"/>
        <v/>
      </c>
      <c r="H267" s="78" t="str">
        <f t="shared" ca="1" si="88"/>
        <v/>
      </c>
      <c r="I267" s="78" t="str">
        <f t="shared" ca="1" si="88"/>
        <v/>
      </c>
      <c r="J267" s="78" t="str">
        <f t="shared" ca="1" si="88"/>
        <v/>
      </c>
      <c r="K267" s="78" t="str">
        <f t="shared" ca="1" si="88"/>
        <v/>
      </c>
      <c r="L267" s="77" t="str">
        <f t="shared" ca="1" si="88"/>
        <v/>
      </c>
      <c r="M267" s="77" t="str">
        <f t="shared" ca="1" si="88"/>
        <v/>
      </c>
      <c r="N267" s="77" t="str">
        <f t="shared" ca="1" si="90"/>
        <v/>
      </c>
      <c r="O267" s="77" t="str">
        <f t="shared" ca="1" si="90"/>
        <v/>
      </c>
      <c r="P267" s="77" t="str">
        <f t="shared" ca="1" si="90"/>
        <v/>
      </c>
      <c r="Q267" s="17" t="str">
        <f ca="1">IF(B267="","",VLOOKUP(B267,処理用Ｄ!$B$2:$R$401,17,FALSE))</f>
        <v/>
      </c>
    </row>
    <row r="268" spans="2:17" x14ac:dyDescent="0.2">
      <c r="B268" s="77" t="str">
        <f ca="1">IF(ROW()-1&gt;処理用Ｄ!$B$1-1,"",ROW()-1)</f>
        <v/>
      </c>
      <c r="C268" s="77" t="str">
        <f t="shared" ca="1" si="88"/>
        <v/>
      </c>
      <c r="D268" s="78" t="str">
        <f t="shared" ca="1" si="86"/>
        <v/>
      </c>
      <c r="E268" s="78" t="str">
        <f t="shared" ca="1" si="87"/>
        <v/>
      </c>
      <c r="F268" s="78" t="str">
        <f t="shared" ca="1" si="89"/>
        <v/>
      </c>
      <c r="G268" s="77" t="str">
        <f t="shared" ca="1" si="89"/>
        <v/>
      </c>
      <c r="H268" s="78" t="str">
        <f t="shared" ca="1" si="88"/>
        <v/>
      </c>
      <c r="I268" s="78" t="str">
        <f t="shared" ca="1" si="88"/>
        <v/>
      </c>
      <c r="J268" s="78" t="str">
        <f t="shared" ca="1" si="88"/>
        <v/>
      </c>
      <c r="K268" s="78" t="str">
        <f t="shared" ca="1" si="88"/>
        <v/>
      </c>
      <c r="L268" s="77" t="str">
        <f t="shared" ca="1" si="88"/>
        <v/>
      </c>
      <c r="M268" s="77" t="str">
        <f t="shared" ca="1" si="88"/>
        <v/>
      </c>
      <c r="N268" s="77" t="str">
        <f t="shared" ca="1" si="90"/>
        <v/>
      </c>
      <c r="O268" s="77" t="str">
        <f t="shared" ca="1" si="90"/>
        <v/>
      </c>
      <c r="P268" s="77" t="str">
        <f t="shared" ca="1" si="90"/>
        <v/>
      </c>
      <c r="Q268" s="17" t="str">
        <f ca="1">IF(B268="","",VLOOKUP(B268,処理用Ｄ!$B$2:$R$401,17,FALSE))</f>
        <v/>
      </c>
    </row>
    <row r="269" spans="2:17" x14ac:dyDescent="0.2">
      <c r="B269" s="77" t="str">
        <f ca="1">IF(ROW()-1&gt;処理用Ｄ!$B$1-1,"",ROW()-1)</f>
        <v/>
      </c>
      <c r="C269" s="77" t="str">
        <f t="shared" ca="1" si="88"/>
        <v/>
      </c>
      <c r="D269" s="78" t="str">
        <f t="shared" ca="1" si="86"/>
        <v/>
      </c>
      <c r="E269" s="78" t="str">
        <f t="shared" ca="1" si="87"/>
        <v/>
      </c>
      <c r="F269" s="78" t="str">
        <f t="shared" ca="1" si="89"/>
        <v/>
      </c>
      <c r="G269" s="77" t="str">
        <f t="shared" ca="1" si="89"/>
        <v/>
      </c>
      <c r="H269" s="78" t="str">
        <f t="shared" ca="1" si="88"/>
        <v/>
      </c>
      <c r="I269" s="78" t="str">
        <f t="shared" ca="1" si="88"/>
        <v/>
      </c>
      <c r="J269" s="78" t="str">
        <f t="shared" ca="1" si="88"/>
        <v/>
      </c>
      <c r="K269" s="78" t="str">
        <f t="shared" ca="1" si="88"/>
        <v/>
      </c>
      <c r="L269" s="77" t="str">
        <f t="shared" ca="1" si="88"/>
        <v/>
      </c>
      <c r="M269" s="77" t="str">
        <f t="shared" ca="1" si="88"/>
        <v/>
      </c>
      <c r="N269" s="77" t="str">
        <f t="shared" ca="1" si="90"/>
        <v/>
      </c>
      <c r="O269" s="77" t="str">
        <f t="shared" ca="1" si="90"/>
        <v/>
      </c>
      <c r="P269" s="77" t="str">
        <f t="shared" ca="1" si="90"/>
        <v/>
      </c>
      <c r="Q269" s="17" t="str">
        <f ca="1">IF(B269="","",VLOOKUP(B269,処理用Ｄ!$B$2:$R$401,17,FALSE))</f>
        <v/>
      </c>
    </row>
    <row r="270" spans="2:17" x14ac:dyDescent="0.2">
      <c r="B270" s="77" t="str">
        <f ca="1">IF(ROW()-1&gt;処理用Ｄ!$B$1-1,"",ROW()-1)</f>
        <v/>
      </c>
      <c r="C270" s="77" t="str">
        <f t="shared" ca="1" si="88"/>
        <v/>
      </c>
      <c r="D270" s="78" t="str">
        <f t="shared" ca="1" si="86"/>
        <v/>
      </c>
      <c r="E270" s="78" t="str">
        <f t="shared" ca="1" si="87"/>
        <v/>
      </c>
      <c r="F270" s="78" t="str">
        <f t="shared" ca="1" si="89"/>
        <v/>
      </c>
      <c r="G270" s="77" t="str">
        <f t="shared" ca="1" si="89"/>
        <v/>
      </c>
      <c r="H270" s="78" t="str">
        <f t="shared" ca="1" si="88"/>
        <v/>
      </c>
      <c r="I270" s="78" t="str">
        <f t="shared" ca="1" si="88"/>
        <v/>
      </c>
      <c r="J270" s="78" t="str">
        <f t="shared" ca="1" si="88"/>
        <v/>
      </c>
      <c r="K270" s="78" t="str">
        <f t="shared" ca="1" si="88"/>
        <v/>
      </c>
      <c r="L270" s="77" t="str">
        <f t="shared" ca="1" si="88"/>
        <v/>
      </c>
      <c r="M270" s="77" t="str">
        <f t="shared" ca="1" si="88"/>
        <v/>
      </c>
      <c r="N270" s="77" t="str">
        <f t="shared" ca="1" si="90"/>
        <v/>
      </c>
      <c r="O270" s="77" t="str">
        <f t="shared" ca="1" si="90"/>
        <v/>
      </c>
      <c r="P270" s="77" t="str">
        <f t="shared" ca="1" si="90"/>
        <v/>
      </c>
      <c r="Q270" s="17" t="str">
        <f ca="1">IF(B270="","",VLOOKUP(B270,処理用Ｄ!$B$2:$R$401,17,FALSE))</f>
        <v/>
      </c>
    </row>
    <row r="271" spans="2:17" x14ac:dyDescent="0.2">
      <c r="B271" s="77" t="str">
        <f ca="1">IF(ROW()-1&gt;処理用Ｄ!$B$1-1,"",ROW()-1)</f>
        <v/>
      </c>
      <c r="C271" s="77" t="str">
        <f t="shared" ca="1" si="88"/>
        <v/>
      </c>
      <c r="D271" s="78" t="str">
        <f t="shared" ca="1" si="86"/>
        <v/>
      </c>
      <c r="E271" s="78" t="str">
        <f t="shared" ca="1" si="87"/>
        <v/>
      </c>
      <c r="F271" s="78" t="str">
        <f t="shared" ca="1" si="89"/>
        <v/>
      </c>
      <c r="G271" s="77" t="str">
        <f t="shared" ca="1" si="89"/>
        <v/>
      </c>
      <c r="H271" s="78" t="str">
        <f t="shared" ca="1" si="88"/>
        <v/>
      </c>
      <c r="I271" s="78" t="str">
        <f t="shared" ca="1" si="88"/>
        <v/>
      </c>
      <c r="J271" s="78" t="str">
        <f t="shared" ca="1" si="88"/>
        <v/>
      </c>
      <c r="K271" s="78" t="str">
        <f t="shared" ca="1" si="88"/>
        <v/>
      </c>
      <c r="L271" s="77" t="str">
        <f t="shared" ca="1" si="88"/>
        <v/>
      </c>
      <c r="M271" s="77" t="str">
        <f t="shared" ca="1" si="88"/>
        <v/>
      </c>
      <c r="N271" s="77" t="str">
        <f t="shared" ca="1" si="90"/>
        <v/>
      </c>
      <c r="O271" s="77" t="str">
        <f t="shared" ca="1" si="90"/>
        <v/>
      </c>
      <c r="P271" s="77" t="str">
        <f t="shared" ca="1" si="90"/>
        <v/>
      </c>
      <c r="Q271" s="17" t="str">
        <f ca="1">IF(B271="","",VLOOKUP(B271,処理用Ｄ!$B$2:$R$401,17,FALSE))</f>
        <v/>
      </c>
    </row>
    <row r="272" spans="2:17" x14ac:dyDescent="0.2">
      <c r="B272" s="77" t="str">
        <f ca="1">IF(ROW()-1&gt;処理用Ｄ!$B$1-1,"",ROW()-1)</f>
        <v/>
      </c>
      <c r="C272" s="77" t="str">
        <f t="shared" ref="C272:M281" ca="1" si="91">IF($B272="","",DBCS(VLOOKUP($B272,ダブルスＤＡＴＡ,COLUMN()-1,FALSE)))</f>
        <v/>
      </c>
      <c r="D272" s="78" t="str">
        <f t="shared" ca="1" si="86"/>
        <v/>
      </c>
      <c r="E272" s="78" t="str">
        <f t="shared" ca="1" si="87"/>
        <v/>
      </c>
      <c r="F272" s="78" t="str">
        <f t="shared" ca="1" si="89"/>
        <v/>
      </c>
      <c r="G272" s="77" t="str">
        <f t="shared" ca="1" si="89"/>
        <v/>
      </c>
      <c r="H272" s="78" t="str">
        <f t="shared" ca="1" si="91"/>
        <v/>
      </c>
      <c r="I272" s="78" t="str">
        <f t="shared" ca="1" si="91"/>
        <v/>
      </c>
      <c r="J272" s="78" t="str">
        <f t="shared" ca="1" si="91"/>
        <v/>
      </c>
      <c r="K272" s="78" t="str">
        <f t="shared" ca="1" si="91"/>
        <v/>
      </c>
      <c r="L272" s="77" t="str">
        <f t="shared" ca="1" si="91"/>
        <v/>
      </c>
      <c r="M272" s="77" t="str">
        <f t="shared" ca="1" si="91"/>
        <v/>
      </c>
      <c r="N272" s="77" t="str">
        <f t="shared" ca="1" si="90"/>
        <v/>
      </c>
      <c r="O272" s="77" t="str">
        <f t="shared" ca="1" si="90"/>
        <v/>
      </c>
      <c r="P272" s="77" t="str">
        <f t="shared" ca="1" si="90"/>
        <v/>
      </c>
      <c r="Q272" s="17" t="str">
        <f ca="1">IF(B272="","",VLOOKUP(B272,処理用Ｄ!$B$2:$R$401,17,FALSE))</f>
        <v/>
      </c>
    </row>
    <row r="273" spans="2:17" x14ac:dyDescent="0.2">
      <c r="B273" s="77" t="str">
        <f ca="1">IF(ROW()-1&gt;処理用Ｄ!$B$1-1,"",ROW()-1)</f>
        <v/>
      </c>
      <c r="C273" s="77" t="str">
        <f t="shared" ca="1" si="91"/>
        <v/>
      </c>
      <c r="D273" s="78" t="str">
        <f t="shared" ca="1" si="86"/>
        <v/>
      </c>
      <c r="E273" s="78" t="str">
        <f t="shared" ca="1" si="87"/>
        <v/>
      </c>
      <c r="F273" s="78" t="str">
        <f t="shared" ca="1" si="89"/>
        <v/>
      </c>
      <c r="G273" s="77" t="str">
        <f t="shared" ca="1" si="89"/>
        <v/>
      </c>
      <c r="H273" s="78" t="str">
        <f t="shared" ca="1" si="91"/>
        <v/>
      </c>
      <c r="I273" s="78" t="str">
        <f t="shared" ca="1" si="91"/>
        <v/>
      </c>
      <c r="J273" s="78" t="str">
        <f t="shared" ca="1" si="91"/>
        <v/>
      </c>
      <c r="K273" s="78" t="str">
        <f t="shared" ca="1" si="91"/>
        <v/>
      </c>
      <c r="L273" s="77" t="str">
        <f t="shared" ca="1" si="91"/>
        <v/>
      </c>
      <c r="M273" s="77" t="str">
        <f t="shared" ca="1" si="91"/>
        <v/>
      </c>
      <c r="N273" s="77" t="str">
        <f t="shared" ca="1" si="90"/>
        <v/>
      </c>
      <c r="O273" s="77" t="str">
        <f t="shared" ca="1" si="90"/>
        <v/>
      </c>
      <c r="P273" s="77" t="str">
        <f t="shared" ca="1" si="90"/>
        <v/>
      </c>
      <c r="Q273" s="17" t="str">
        <f ca="1">IF(B273="","",VLOOKUP(B273,処理用Ｄ!$B$2:$R$401,17,FALSE))</f>
        <v/>
      </c>
    </row>
    <row r="274" spans="2:17" x14ac:dyDescent="0.2">
      <c r="B274" s="77" t="str">
        <f ca="1">IF(ROW()-1&gt;処理用Ｄ!$B$1-1,"",ROW()-1)</f>
        <v/>
      </c>
      <c r="C274" s="77" t="str">
        <f t="shared" ca="1" si="91"/>
        <v/>
      </c>
      <c r="D274" s="78" t="str">
        <f t="shared" ca="1" si="86"/>
        <v/>
      </c>
      <c r="E274" s="78" t="str">
        <f t="shared" ca="1" si="87"/>
        <v/>
      </c>
      <c r="F274" s="78" t="str">
        <f t="shared" ca="1" si="89"/>
        <v/>
      </c>
      <c r="G274" s="77" t="str">
        <f t="shared" ca="1" si="89"/>
        <v/>
      </c>
      <c r="H274" s="78" t="str">
        <f t="shared" ca="1" si="91"/>
        <v/>
      </c>
      <c r="I274" s="78" t="str">
        <f t="shared" ca="1" si="91"/>
        <v/>
      </c>
      <c r="J274" s="78" t="str">
        <f t="shared" ca="1" si="91"/>
        <v/>
      </c>
      <c r="K274" s="78" t="str">
        <f t="shared" ca="1" si="91"/>
        <v/>
      </c>
      <c r="L274" s="77" t="str">
        <f t="shared" ca="1" si="91"/>
        <v/>
      </c>
      <c r="M274" s="77" t="str">
        <f t="shared" ca="1" si="91"/>
        <v/>
      </c>
      <c r="N274" s="77" t="str">
        <f t="shared" ca="1" si="90"/>
        <v/>
      </c>
      <c r="O274" s="77" t="str">
        <f t="shared" ca="1" si="90"/>
        <v/>
      </c>
      <c r="P274" s="77" t="str">
        <f t="shared" ca="1" si="90"/>
        <v/>
      </c>
      <c r="Q274" s="17" t="str">
        <f ca="1">IF(B274="","",VLOOKUP(B274,処理用Ｄ!$B$2:$R$401,17,FALSE))</f>
        <v/>
      </c>
    </row>
    <row r="275" spans="2:17" x14ac:dyDescent="0.2">
      <c r="B275" s="77" t="str">
        <f ca="1">IF(ROW()-1&gt;処理用Ｄ!$B$1-1,"",ROW()-1)</f>
        <v/>
      </c>
      <c r="C275" s="77" t="str">
        <f t="shared" ca="1" si="91"/>
        <v/>
      </c>
      <c r="D275" s="78" t="str">
        <f t="shared" ca="1" si="86"/>
        <v/>
      </c>
      <c r="E275" s="78" t="str">
        <f t="shared" ca="1" si="87"/>
        <v/>
      </c>
      <c r="F275" s="78" t="str">
        <f t="shared" ca="1" si="89"/>
        <v/>
      </c>
      <c r="G275" s="77" t="str">
        <f t="shared" ca="1" si="89"/>
        <v/>
      </c>
      <c r="H275" s="78" t="str">
        <f t="shared" ca="1" si="91"/>
        <v/>
      </c>
      <c r="I275" s="78" t="str">
        <f t="shared" ca="1" si="91"/>
        <v/>
      </c>
      <c r="J275" s="78" t="str">
        <f t="shared" ca="1" si="91"/>
        <v/>
      </c>
      <c r="K275" s="78" t="str">
        <f t="shared" ca="1" si="91"/>
        <v/>
      </c>
      <c r="L275" s="77" t="str">
        <f t="shared" ca="1" si="91"/>
        <v/>
      </c>
      <c r="M275" s="77" t="str">
        <f t="shared" ca="1" si="91"/>
        <v/>
      </c>
      <c r="N275" s="77" t="str">
        <f t="shared" ca="1" si="90"/>
        <v/>
      </c>
      <c r="O275" s="77" t="str">
        <f t="shared" ca="1" si="90"/>
        <v/>
      </c>
      <c r="P275" s="77" t="str">
        <f t="shared" ca="1" si="90"/>
        <v/>
      </c>
      <c r="Q275" s="17" t="str">
        <f ca="1">IF(B275="","",VLOOKUP(B275,処理用Ｄ!$B$2:$R$401,17,FALSE))</f>
        <v/>
      </c>
    </row>
    <row r="276" spans="2:17" x14ac:dyDescent="0.2">
      <c r="B276" s="77" t="str">
        <f ca="1">IF(ROW()-1&gt;処理用Ｄ!$B$1-1,"",ROW()-1)</f>
        <v/>
      </c>
      <c r="C276" s="77" t="str">
        <f t="shared" ca="1" si="91"/>
        <v/>
      </c>
      <c r="D276" s="78" t="str">
        <f t="shared" ca="1" si="86"/>
        <v/>
      </c>
      <c r="E276" s="78" t="str">
        <f t="shared" ca="1" si="87"/>
        <v/>
      </c>
      <c r="F276" s="78" t="str">
        <f t="shared" ca="1" si="89"/>
        <v/>
      </c>
      <c r="G276" s="77" t="str">
        <f t="shared" ca="1" si="89"/>
        <v/>
      </c>
      <c r="H276" s="78" t="str">
        <f t="shared" ca="1" si="91"/>
        <v/>
      </c>
      <c r="I276" s="78" t="str">
        <f t="shared" ca="1" si="91"/>
        <v/>
      </c>
      <c r="J276" s="78" t="str">
        <f t="shared" ca="1" si="91"/>
        <v/>
      </c>
      <c r="K276" s="78" t="str">
        <f t="shared" ca="1" si="91"/>
        <v/>
      </c>
      <c r="L276" s="77" t="str">
        <f t="shared" ca="1" si="91"/>
        <v/>
      </c>
      <c r="M276" s="77" t="str">
        <f t="shared" ca="1" si="91"/>
        <v/>
      </c>
      <c r="N276" s="77" t="str">
        <f t="shared" ca="1" si="90"/>
        <v/>
      </c>
      <c r="O276" s="77" t="str">
        <f t="shared" ca="1" si="90"/>
        <v/>
      </c>
      <c r="P276" s="77" t="str">
        <f t="shared" ca="1" si="90"/>
        <v/>
      </c>
      <c r="Q276" s="17" t="str">
        <f ca="1">IF(B276="","",VLOOKUP(B276,処理用Ｄ!$B$2:$R$401,17,FALSE))</f>
        <v/>
      </c>
    </row>
    <row r="277" spans="2:17" x14ac:dyDescent="0.2">
      <c r="B277" s="77" t="str">
        <f ca="1">IF(ROW()-1&gt;処理用Ｄ!$B$1-1,"",ROW()-1)</f>
        <v/>
      </c>
      <c r="C277" s="77" t="str">
        <f t="shared" ca="1" si="91"/>
        <v/>
      </c>
      <c r="D277" s="78" t="str">
        <f t="shared" ca="1" si="86"/>
        <v/>
      </c>
      <c r="E277" s="78" t="str">
        <f t="shared" ca="1" si="87"/>
        <v/>
      </c>
      <c r="F277" s="78" t="str">
        <f t="shared" ca="1" si="89"/>
        <v/>
      </c>
      <c r="G277" s="77" t="str">
        <f t="shared" ca="1" si="89"/>
        <v/>
      </c>
      <c r="H277" s="78" t="str">
        <f t="shared" ca="1" si="91"/>
        <v/>
      </c>
      <c r="I277" s="78" t="str">
        <f t="shared" ca="1" si="91"/>
        <v/>
      </c>
      <c r="J277" s="78" t="str">
        <f t="shared" ca="1" si="91"/>
        <v/>
      </c>
      <c r="K277" s="78" t="str">
        <f t="shared" ca="1" si="91"/>
        <v/>
      </c>
      <c r="L277" s="77" t="str">
        <f t="shared" ca="1" si="91"/>
        <v/>
      </c>
      <c r="M277" s="77" t="str">
        <f t="shared" ca="1" si="91"/>
        <v/>
      </c>
      <c r="N277" s="77" t="str">
        <f t="shared" ca="1" si="90"/>
        <v/>
      </c>
      <c r="O277" s="77" t="str">
        <f t="shared" ca="1" si="90"/>
        <v/>
      </c>
      <c r="P277" s="77" t="str">
        <f t="shared" ca="1" si="90"/>
        <v/>
      </c>
      <c r="Q277" s="17" t="str">
        <f ca="1">IF(B277="","",VLOOKUP(B277,処理用Ｄ!$B$2:$R$401,17,FALSE))</f>
        <v/>
      </c>
    </row>
    <row r="278" spans="2:17" x14ac:dyDescent="0.2">
      <c r="B278" s="77" t="str">
        <f ca="1">IF(ROW()-1&gt;処理用Ｄ!$B$1-1,"",ROW()-1)</f>
        <v/>
      </c>
      <c r="C278" s="77" t="str">
        <f t="shared" ca="1" si="91"/>
        <v/>
      </c>
      <c r="D278" s="78" t="str">
        <f t="shared" ca="1" si="86"/>
        <v/>
      </c>
      <c r="E278" s="78" t="str">
        <f t="shared" ca="1" si="87"/>
        <v/>
      </c>
      <c r="F278" s="78" t="str">
        <f t="shared" ca="1" si="89"/>
        <v/>
      </c>
      <c r="G278" s="77" t="str">
        <f t="shared" ca="1" si="89"/>
        <v/>
      </c>
      <c r="H278" s="78" t="str">
        <f t="shared" ca="1" si="91"/>
        <v/>
      </c>
      <c r="I278" s="78" t="str">
        <f t="shared" ca="1" si="91"/>
        <v/>
      </c>
      <c r="J278" s="78" t="str">
        <f t="shared" ca="1" si="91"/>
        <v/>
      </c>
      <c r="K278" s="78" t="str">
        <f t="shared" ca="1" si="91"/>
        <v/>
      </c>
      <c r="L278" s="77" t="str">
        <f t="shared" ca="1" si="91"/>
        <v/>
      </c>
      <c r="M278" s="77" t="str">
        <f t="shared" ca="1" si="91"/>
        <v/>
      </c>
      <c r="N278" s="77" t="str">
        <f t="shared" ca="1" si="90"/>
        <v/>
      </c>
      <c r="O278" s="77" t="str">
        <f t="shared" ca="1" si="90"/>
        <v/>
      </c>
      <c r="P278" s="77" t="str">
        <f t="shared" ca="1" si="90"/>
        <v/>
      </c>
      <c r="Q278" s="17" t="str">
        <f ca="1">IF(B278="","",VLOOKUP(B278,処理用Ｄ!$B$2:$R$401,17,FALSE))</f>
        <v/>
      </c>
    </row>
    <row r="279" spans="2:17" x14ac:dyDescent="0.2">
      <c r="B279" s="77" t="str">
        <f ca="1">IF(ROW()-1&gt;処理用Ｄ!$B$1-1,"",ROW()-1)</f>
        <v/>
      </c>
      <c r="C279" s="77" t="str">
        <f t="shared" ca="1" si="91"/>
        <v/>
      </c>
      <c r="D279" s="78" t="str">
        <f t="shared" ca="1" si="86"/>
        <v/>
      </c>
      <c r="E279" s="78" t="str">
        <f t="shared" ca="1" si="87"/>
        <v/>
      </c>
      <c r="F279" s="78" t="str">
        <f t="shared" ca="1" si="89"/>
        <v/>
      </c>
      <c r="G279" s="77" t="str">
        <f t="shared" ca="1" si="89"/>
        <v/>
      </c>
      <c r="H279" s="78" t="str">
        <f t="shared" ca="1" si="91"/>
        <v/>
      </c>
      <c r="I279" s="78" t="str">
        <f t="shared" ca="1" si="91"/>
        <v/>
      </c>
      <c r="J279" s="78" t="str">
        <f t="shared" ca="1" si="91"/>
        <v/>
      </c>
      <c r="K279" s="78" t="str">
        <f t="shared" ca="1" si="91"/>
        <v/>
      </c>
      <c r="L279" s="77" t="str">
        <f t="shared" ca="1" si="91"/>
        <v/>
      </c>
      <c r="M279" s="77" t="str">
        <f t="shared" ca="1" si="91"/>
        <v/>
      </c>
      <c r="N279" s="77" t="str">
        <f t="shared" ca="1" si="90"/>
        <v/>
      </c>
      <c r="O279" s="77" t="str">
        <f t="shared" ca="1" si="90"/>
        <v/>
      </c>
      <c r="P279" s="77" t="str">
        <f t="shared" ca="1" si="90"/>
        <v/>
      </c>
      <c r="Q279" s="17" t="str">
        <f ca="1">IF(B279="","",VLOOKUP(B279,処理用Ｄ!$B$2:$R$401,17,FALSE))</f>
        <v/>
      </c>
    </row>
    <row r="280" spans="2:17" x14ac:dyDescent="0.2">
      <c r="B280" s="77" t="str">
        <f ca="1">IF(ROW()-1&gt;処理用Ｄ!$B$1-1,"",ROW()-1)</f>
        <v/>
      </c>
      <c r="C280" s="77" t="str">
        <f t="shared" ca="1" si="91"/>
        <v/>
      </c>
      <c r="D280" s="78" t="str">
        <f t="shared" ca="1" si="86"/>
        <v/>
      </c>
      <c r="E280" s="78" t="str">
        <f t="shared" ca="1" si="87"/>
        <v/>
      </c>
      <c r="F280" s="78" t="str">
        <f t="shared" ca="1" si="89"/>
        <v/>
      </c>
      <c r="G280" s="77" t="str">
        <f t="shared" ca="1" si="89"/>
        <v/>
      </c>
      <c r="H280" s="78" t="str">
        <f t="shared" ca="1" si="91"/>
        <v/>
      </c>
      <c r="I280" s="78" t="str">
        <f t="shared" ca="1" si="91"/>
        <v/>
      </c>
      <c r="J280" s="78" t="str">
        <f t="shared" ca="1" si="91"/>
        <v/>
      </c>
      <c r="K280" s="78" t="str">
        <f t="shared" ca="1" si="91"/>
        <v/>
      </c>
      <c r="L280" s="77" t="str">
        <f t="shared" ca="1" si="91"/>
        <v/>
      </c>
      <c r="M280" s="77" t="str">
        <f t="shared" ca="1" si="91"/>
        <v/>
      </c>
      <c r="N280" s="77" t="str">
        <f t="shared" ca="1" si="90"/>
        <v/>
      </c>
      <c r="O280" s="77" t="str">
        <f t="shared" ca="1" si="90"/>
        <v/>
      </c>
      <c r="P280" s="77" t="str">
        <f t="shared" ca="1" si="90"/>
        <v/>
      </c>
      <c r="Q280" s="17" t="str">
        <f ca="1">IF(B280="","",VLOOKUP(B280,処理用Ｄ!$B$2:$R$401,17,FALSE))</f>
        <v/>
      </c>
    </row>
    <row r="281" spans="2:17" x14ac:dyDescent="0.2">
      <c r="B281" s="77" t="str">
        <f ca="1">IF(ROW()-1&gt;処理用Ｄ!$B$1-1,"",ROW()-1)</f>
        <v/>
      </c>
      <c r="C281" s="77" t="str">
        <f t="shared" ca="1" si="91"/>
        <v/>
      </c>
      <c r="D281" s="78" t="str">
        <f t="shared" ca="1" si="86"/>
        <v/>
      </c>
      <c r="E281" s="78" t="str">
        <f t="shared" ca="1" si="87"/>
        <v/>
      </c>
      <c r="F281" s="78" t="str">
        <f t="shared" ca="1" si="89"/>
        <v/>
      </c>
      <c r="G281" s="77" t="str">
        <f t="shared" ca="1" si="89"/>
        <v/>
      </c>
      <c r="H281" s="78" t="str">
        <f t="shared" ca="1" si="91"/>
        <v/>
      </c>
      <c r="I281" s="78" t="str">
        <f t="shared" ca="1" si="91"/>
        <v/>
      </c>
      <c r="J281" s="78" t="str">
        <f t="shared" ca="1" si="91"/>
        <v/>
      </c>
      <c r="K281" s="78" t="str">
        <f t="shared" ca="1" si="91"/>
        <v/>
      </c>
      <c r="L281" s="77" t="str">
        <f t="shared" ca="1" si="91"/>
        <v/>
      </c>
      <c r="M281" s="77" t="str">
        <f t="shared" ca="1" si="91"/>
        <v/>
      </c>
      <c r="N281" s="77" t="str">
        <f t="shared" ca="1" si="90"/>
        <v/>
      </c>
      <c r="O281" s="77" t="str">
        <f t="shared" ca="1" si="90"/>
        <v/>
      </c>
      <c r="P281" s="77" t="str">
        <f t="shared" ca="1" si="90"/>
        <v/>
      </c>
      <c r="Q281" s="17" t="str">
        <f ca="1">IF(B281="","",VLOOKUP(B281,処理用Ｄ!$B$2:$R$401,17,FALSE))</f>
        <v/>
      </c>
    </row>
    <row r="282" spans="2:17" x14ac:dyDescent="0.2">
      <c r="B282" s="77" t="str">
        <f ca="1">IF(ROW()-1&gt;処理用Ｄ!$B$1-1,"",ROW()-1)</f>
        <v/>
      </c>
      <c r="C282" s="77" t="str">
        <f t="shared" ref="C282:M291" ca="1" si="92">IF($B282="","",DBCS(VLOOKUP($B282,ダブルスＤＡＴＡ,COLUMN()-1,FALSE)))</f>
        <v/>
      </c>
      <c r="D282" s="78" t="str">
        <f t="shared" ca="1" si="86"/>
        <v/>
      </c>
      <c r="E282" s="78" t="str">
        <f t="shared" ca="1" si="87"/>
        <v/>
      </c>
      <c r="F282" s="78" t="str">
        <f t="shared" ref="F282:G301" ca="1" si="93">IF($B282="","",(VLOOKUP($B282,ダブルスＤＡＴＡ,COLUMN()-1,FALSE)))</f>
        <v/>
      </c>
      <c r="G282" s="77" t="str">
        <f t="shared" ca="1" si="93"/>
        <v/>
      </c>
      <c r="H282" s="78" t="str">
        <f t="shared" ca="1" si="92"/>
        <v/>
      </c>
      <c r="I282" s="78" t="str">
        <f t="shared" ca="1" si="92"/>
        <v/>
      </c>
      <c r="J282" s="78" t="str">
        <f t="shared" ca="1" si="92"/>
        <v/>
      </c>
      <c r="K282" s="78" t="str">
        <f t="shared" ca="1" si="92"/>
        <v/>
      </c>
      <c r="L282" s="77" t="str">
        <f t="shared" ca="1" si="92"/>
        <v/>
      </c>
      <c r="M282" s="77" t="str">
        <f t="shared" ca="1" si="92"/>
        <v/>
      </c>
      <c r="N282" s="77" t="str">
        <f t="shared" ref="N282:P301" ca="1" si="94">IF($B282="","",VALUE(VLOOKUP($B282,ダブルスＤＡＴＡ,COLUMN()-1,FALSE)))</f>
        <v/>
      </c>
      <c r="O282" s="77" t="str">
        <f t="shared" ca="1" si="94"/>
        <v/>
      </c>
      <c r="P282" s="77" t="str">
        <f t="shared" ca="1" si="94"/>
        <v/>
      </c>
      <c r="Q282" s="17" t="str">
        <f ca="1">IF(B282="","",VLOOKUP(B282,処理用Ｄ!$B$2:$R$401,17,FALSE))</f>
        <v/>
      </c>
    </row>
    <row r="283" spans="2:17" x14ac:dyDescent="0.2">
      <c r="B283" s="77" t="str">
        <f ca="1">IF(ROW()-1&gt;処理用Ｄ!$B$1-1,"",ROW()-1)</f>
        <v/>
      </c>
      <c r="C283" s="77" t="str">
        <f t="shared" ca="1" si="92"/>
        <v/>
      </c>
      <c r="D283" s="78" t="str">
        <f t="shared" ca="1" si="86"/>
        <v/>
      </c>
      <c r="E283" s="78" t="str">
        <f t="shared" ca="1" si="87"/>
        <v/>
      </c>
      <c r="F283" s="78" t="str">
        <f t="shared" ca="1" si="93"/>
        <v/>
      </c>
      <c r="G283" s="77" t="str">
        <f t="shared" ca="1" si="93"/>
        <v/>
      </c>
      <c r="H283" s="78" t="str">
        <f t="shared" ca="1" si="92"/>
        <v/>
      </c>
      <c r="I283" s="78" t="str">
        <f t="shared" ca="1" si="92"/>
        <v/>
      </c>
      <c r="J283" s="78" t="str">
        <f t="shared" ca="1" si="92"/>
        <v/>
      </c>
      <c r="K283" s="78" t="str">
        <f t="shared" ca="1" si="92"/>
        <v/>
      </c>
      <c r="L283" s="77" t="str">
        <f t="shared" ca="1" si="92"/>
        <v/>
      </c>
      <c r="M283" s="77" t="str">
        <f t="shared" ca="1" si="92"/>
        <v/>
      </c>
      <c r="N283" s="77" t="str">
        <f t="shared" ca="1" si="94"/>
        <v/>
      </c>
      <c r="O283" s="77" t="str">
        <f t="shared" ca="1" si="94"/>
        <v/>
      </c>
      <c r="P283" s="77" t="str">
        <f t="shared" ca="1" si="94"/>
        <v/>
      </c>
      <c r="Q283" s="17" t="str">
        <f ca="1">IF(B283="","",VLOOKUP(B283,処理用Ｄ!$B$2:$R$401,17,FALSE))</f>
        <v/>
      </c>
    </row>
    <row r="284" spans="2:17" x14ac:dyDescent="0.2">
      <c r="B284" s="77" t="str">
        <f ca="1">IF(ROW()-1&gt;処理用Ｄ!$B$1-1,"",ROW()-1)</f>
        <v/>
      </c>
      <c r="C284" s="77" t="str">
        <f t="shared" ca="1" si="92"/>
        <v/>
      </c>
      <c r="D284" s="78" t="str">
        <f t="shared" ca="1" si="86"/>
        <v/>
      </c>
      <c r="E284" s="78" t="str">
        <f t="shared" ca="1" si="87"/>
        <v/>
      </c>
      <c r="F284" s="78" t="str">
        <f t="shared" ca="1" si="93"/>
        <v/>
      </c>
      <c r="G284" s="77" t="str">
        <f t="shared" ca="1" si="93"/>
        <v/>
      </c>
      <c r="H284" s="78" t="str">
        <f t="shared" ca="1" si="92"/>
        <v/>
      </c>
      <c r="I284" s="78" t="str">
        <f t="shared" ca="1" si="92"/>
        <v/>
      </c>
      <c r="J284" s="78" t="str">
        <f t="shared" ca="1" si="92"/>
        <v/>
      </c>
      <c r="K284" s="78" t="str">
        <f t="shared" ca="1" si="92"/>
        <v/>
      </c>
      <c r="L284" s="77" t="str">
        <f t="shared" ca="1" si="92"/>
        <v/>
      </c>
      <c r="M284" s="77" t="str">
        <f t="shared" ca="1" si="92"/>
        <v/>
      </c>
      <c r="N284" s="77" t="str">
        <f t="shared" ca="1" si="94"/>
        <v/>
      </c>
      <c r="O284" s="77" t="str">
        <f t="shared" ca="1" si="94"/>
        <v/>
      </c>
      <c r="P284" s="77" t="str">
        <f t="shared" ca="1" si="94"/>
        <v/>
      </c>
      <c r="Q284" s="17" t="str">
        <f ca="1">IF(B284="","",VLOOKUP(B284,処理用Ｄ!$B$2:$R$401,17,FALSE))</f>
        <v/>
      </c>
    </row>
    <row r="285" spans="2:17" x14ac:dyDescent="0.2">
      <c r="B285" s="77" t="str">
        <f ca="1">IF(ROW()-1&gt;処理用Ｄ!$B$1-1,"",ROW()-1)</f>
        <v/>
      </c>
      <c r="C285" s="77" t="str">
        <f t="shared" ca="1" si="92"/>
        <v/>
      </c>
      <c r="D285" s="78" t="str">
        <f t="shared" ca="1" si="86"/>
        <v/>
      </c>
      <c r="E285" s="78" t="str">
        <f t="shared" ca="1" si="87"/>
        <v/>
      </c>
      <c r="F285" s="78" t="str">
        <f t="shared" ca="1" si="93"/>
        <v/>
      </c>
      <c r="G285" s="77" t="str">
        <f t="shared" ca="1" si="93"/>
        <v/>
      </c>
      <c r="H285" s="78" t="str">
        <f t="shared" ca="1" si="92"/>
        <v/>
      </c>
      <c r="I285" s="78" t="str">
        <f t="shared" ca="1" si="92"/>
        <v/>
      </c>
      <c r="J285" s="78" t="str">
        <f t="shared" ca="1" si="92"/>
        <v/>
      </c>
      <c r="K285" s="78" t="str">
        <f t="shared" ca="1" si="92"/>
        <v/>
      </c>
      <c r="L285" s="77" t="str">
        <f t="shared" ca="1" si="92"/>
        <v/>
      </c>
      <c r="M285" s="77" t="str">
        <f t="shared" ca="1" si="92"/>
        <v/>
      </c>
      <c r="N285" s="77" t="str">
        <f t="shared" ca="1" si="94"/>
        <v/>
      </c>
      <c r="O285" s="77" t="str">
        <f t="shared" ca="1" si="94"/>
        <v/>
      </c>
      <c r="P285" s="77" t="str">
        <f t="shared" ca="1" si="94"/>
        <v/>
      </c>
      <c r="Q285" s="17" t="str">
        <f ca="1">IF(B285="","",VLOOKUP(B285,処理用Ｄ!$B$2:$R$401,17,FALSE))</f>
        <v/>
      </c>
    </row>
    <row r="286" spans="2:17" x14ac:dyDescent="0.2">
      <c r="B286" s="77" t="str">
        <f ca="1">IF(ROW()-1&gt;処理用Ｄ!$B$1-1,"",ROW()-1)</f>
        <v/>
      </c>
      <c r="C286" s="77" t="str">
        <f t="shared" ca="1" si="92"/>
        <v/>
      </c>
      <c r="D286" s="78" t="str">
        <f t="shared" ca="1" si="86"/>
        <v/>
      </c>
      <c r="E286" s="78" t="str">
        <f t="shared" ca="1" si="87"/>
        <v/>
      </c>
      <c r="F286" s="78" t="str">
        <f t="shared" ca="1" si="93"/>
        <v/>
      </c>
      <c r="G286" s="77" t="str">
        <f t="shared" ca="1" si="93"/>
        <v/>
      </c>
      <c r="H286" s="78" t="str">
        <f t="shared" ca="1" si="92"/>
        <v/>
      </c>
      <c r="I286" s="78" t="str">
        <f t="shared" ca="1" si="92"/>
        <v/>
      </c>
      <c r="J286" s="78" t="str">
        <f t="shared" ca="1" si="92"/>
        <v/>
      </c>
      <c r="K286" s="78" t="str">
        <f t="shared" ca="1" si="92"/>
        <v/>
      </c>
      <c r="L286" s="77" t="str">
        <f t="shared" ca="1" si="92"/>
        <v/>
      </c>
      <c r="M286" s="77" t="str">
        <f t="shared" ca="1" si="92"/>
        <v/>
      </c>
      <c r="N286" s="77" t="str">
        <f t="shared" ca="1" si="94"/>
        <v/>
      </c>
      <c r="O286" s="77" t="str">
        <f t="shared" ca="1" si="94"/>
        <v/>
      </c>
      <c r="P286" s="77" t="str">
        <f t="shared" ca="1" si="94"/>
        <v/>
      </c>
      <c r="Q286" s="17" t="str">
        <f ca="1">IF(B286="","",VLOOKUP(B286,処理用Ｄ!$B$2:$R$401,17,FALSE))</f>
        <v/>
      </c>
    </row>
    <row r="287" spans="2:17" x14ac:dyDescent="0.2">
      <c r="B287" s="77" t="str">
        <f ca="1">IF(ROW()-1&gt;処理用Ｄ!$B$1-1,"",ROW()-1)</f>
        <v/>
      </c>
      <c r="C287" s="77" t="str">
        <f t="shared" ca="1" si="92"/>
        <v/>
      </c>
      <c r="D287" s="78" t="str">
        <f t="shared" ca="1" si="86"/>
        <v/>
      </c>
      <c r="E287" s="78" t="str">
        <f t="shared" ca="1" si="87"/>
        <v/>
      </c>
      <c r="F287" s="78" t="str">
        <f t="shared" ca="1" si="93"/>
        <v/>
      </c>
      <c r="G287" s="77" t="str">
        <f t="shared" ca="1" si="93"/>
        <v/>
      </c>
      <c r="H287" s="78" t="str">
        <f t="shared" ca="1" si="92"/>
        <v/>
      </c>
      <c r="I287" s="78" t="str">
        <f t="shared" ca="1" si="92"/>
        <v/>
      </c>
      <c r="J287" s="78" t="str">
        <f t="shared" ca="1" si="92"/>
        <v/>
      </c>
      <c r="K287" s="78" t="str">
        <f t="shared" ca="1" si="92"/>
        <v/>
      </c>
      <c r="L287" s="77" t="str">
        <f t="shared" ca="1" si="92"/>
        <v/>
      </c>
      <c r="M287" s="77" t="str">
        <f t="shared" ca="1" si="92"/>
        <v/>
      </c>
      <c r="N287" s="77" t="str">
        <f t="shared" ca="1" si="94"/>
        <v/>
      </c>
      <c r="O287" s="77" t="str">
        <f t="shared" ca="1" si="94"/>
        <v/>
      </c>
      <c r="P287" s="77" t="str">
        <f t="shared" ca="1" si="94"/>
        <v/>
      </c>
      <c r="Q287" s="17" t="str">
        <f ca="1">IF(B287="","",VLOOKUP(B287,処理用Ｄ!$B$2:$R$401,17,FALSE))</f>
        <v/>
      </c>
    </row>
    <row r="288" spans="2:17" x14ac:dyDescent="0.2">
      <c r="B288" s="77" t="str">
        <f ca="1">IF(ROW()-1&gt;処理用Ｄ!$B$1-1,"",ROW()-1)</f>
        <v/>
      </c>
      <c r="C288" s="77" t="str">
        <f t="shared" ca="1" si="92"/>
        <v/>
      </c>
      <c r="D288" s="78" t="str">
        <f t="shared" ca="1" si="86"/>
        <v/>
      </c>
      <c r="E288" s="78" t="str">
        <f t="shared" ca="1" si="87"/>
        <v/>
      </c>
      <c r="F288" s="78" t="str">
        <f t="shared" ca="1" si="93"/>
        <v/>
      </c>
      <c r="G288" s="77" t="str">
        <f t="shared" ca="1" si="93"/>
        <v/>
      </c>
      <c r="H288" s="78" t="str">
        <f t="shared" ca="1" si="92"/>
        <v/>
      </c>
      <c r="I288" s="78" t="str">
        <f t="shared" ca="1" si="92"/>
        <v/>
      </c>
      <c r="J288" s="78" t="str">
        <f t="shared" ca="1" si="92"/>
        <v/>
      </c>
      <c r="K288" s="78" t="str">
        <f t="shared" ca="1" si="92"/>
        <v/>
      </c>
      <c r="L288" s="77" t="str">
        <f t="shared" ca="1" si="92"/>
        <v/>
      </c>
      <c r="M288" s="77" t="str">
        <f t="shared" ca="1" si="92"/>
        <v/>
      </c>
      <c r="N288" s="77" t="str">
        <f t="shared" ca="1" si="94"/>
        <v/>
      </c>
      <c r="O288" s="77" t="str">
        <f t="shared" ca="1" si="94"/>
        <v/>
      </c>
      <c r="P288" s="77" t="str">
        <f t="shared" ca="1" si="94"/>
        <v/>
      </c>
      <c r="Q288" s="17" t="str">
        <f ca="1">IF(B288="","",VLOOKUP(B288,処理用Ｄ!$B$2:$R$401,17,FALSE))</f>
        <v/>
      </c>
    </row>
    <row r="289" spans="2:17" x14ac:dyDescent="0.2">
      <c r="B289" s="77" t="str">
        <f ca="1">IF(ROW()-1&gt;処理用Ｄ!$B$1-1,"",ROW()-1)</f>
        <v/>
      </c>
      <c r="C289" s="77" t="str">
        <f t="shared" ca="1" si="92"/>
        <v/>
      </c>
      <c r="D289" s="78" t="str">
        <f t="shared" ca="1" si="86"/>
        <v/>
      </c>
      <c r="E289" s="78" t="str">
        <f t="shared" ca="1" si="87"/>
        <v/>
      </c>
      <c r="F289" s="78" t="str">
        <f t="shared" ca="1" si="93"/>
        <v/>
      </c>
      <c r="G289" s="77" t="str">
        <f t="shared" ca="1" si="93"/>
        <v/>
      </c>
      <c r="H289" s="78" t="str">
        <f t="shared" ca="1" si="92"/>
        <v/>
      </c>
      <c r="I289" s="78" t="str">
        <f t="shared" ca="1" si="92"/>
        <v/>
      </c>
      <c r="J289" s="78" t="str">
        <f t="shared" ca="1" si="92"/>
        <v/>
      </c>
      <c r="K289" s="78" t="str">
        <f t="shared" ca="1" si="92"/>
        <v/>
      </c>
      <c r="L289" s="77" t="str">
        <f t="shared" ca="1" si="92"/>
        <v/>
      </c>
      <c r="M289" s="77" t="str">
        <f t="shared" ca="1" si="92"/>
        <v/>
      </c>
      <c r="N289" s="77" t="str">
        <f t="shared" ca="1" si="94"/>
        <v/>
      </c>
      <c r="O289" s="77" t="str">
        <f t="shared" ca="1" si="94"/>
        <v/>
      </c>
      <c r="P289" s="77" t="str">
        <f t="shared" ca="1" si="94"/>
        <v/>
      </c>
      <c r="Q289" s="17" t="str">
        <f ca="1">IF(B289="","",VLOOKUP(B289,処理用Ｄ!$B$2:$R$401,17,FALSE))</f>
        <v/>
      </c>
    </row>
    <row r="290" spans="2:17" x14ac:dyDescent="0.2">
      <c r="B290" s="77" t="str">
        <f ca="1">IF(ROW()-1&gt;処理用Ｄ!$B$1-1,"",ROW()-1)</f>
        <v/>
      </c>
      <c r="C290" s="77" t="str">
        <f t="shared" ca="1" si="92"/>
        <v/>
      </c>
      <c r="D290" s="78" t="str">
        <f t="shared" ca="1" si="86"/>
        <v/>
      </c>
      <c r="E290" s="78" t="str">
        <f t="shared" ca="1" si="87"/>
        <v/>
      </c>
      <c r="F290" s="78" t="str">
        <f t="shared" ca="1" si="93"/>
        <v/>
      </c>
      <c r="G290" s="77" t="str">
        <f t="shared" ca="1" si="93"/>
        <v/>
      </c>
      <c r="H290" s="78" t="str">
        <f t="shared" ca="1" si="92"/>
        <v/>
      </c>
      <c r="I290" s="78" t="str">
        <f t="shared" ca="1" si="92"/>
        <v/>
      </c>
      <c r="J290" s="78" t="str">
        <f t="shared" ca="1" si="92"/>
        <v/>
      </c>
      <c r="K290" s="78" t="str">
        <f t="shared" ca="1" si="92"/>
        <v/>
      </c>
      <c r="L290" s="77" t="str">
        <f t="shared" ca="1" si="92"/>
        <v/>
      </c>
      <c r="M290" s="77" t="str">
        <f t="shared" ca="1" si="92"/>
        <v/>
      </c>
      <c r="N290" s="77" t="str">
        <f t="shared" ca="1" si="94"/>
        <v/>
      </c>
      <c r="O290" s="77" t="str">
        <f t="shared" ca="1" si="94"/>
        <v/>
      </c>
      <c r="P290" s="77" t="str">
        <f t="shared" ca="1" si="94"/>
        <v/>
      </c>
      <c r="Q290" s="17" t="str">
        <f ca="1">IF(B290="","",VLOOKUP(B290,処理用Ｄ!$B$2:$R$401,17,FALSE))</f>
        <v/>
      </c>
    </row>
    <row r="291" spans="2:17" x14ac:dyDescent="0.2">
      <c r="B291" s="77" t="str">
        <f ca="1">IF(ROW()-1&gt;処理用Ｄ!$B$1-1,"",ROW()-1)</f>
        <v/>
      </c>
      <c r="C291" s="77" t="str">
        <f t="shared" ca="1" si="92"/>
        <v/>
      </c>
      <c r="D291" s="78" t="str">
        <f t="shared" ca="1" si="86"/>
        <v/>
      </c>
      <c r="E291" s="78" t="str">
        <f t="shared" ca="1" si="87"/>
        <v/>
      </c>
      <c r="F291" s="78" t="str">
        <f t="shared" ca="1" si="93"/>
        <v/>
      </c>
      <c r="G291" s="77" t="str">
        <f t="shared" ca="1" si="93"/>
        <v/>
      </c>
      <c r="H291" s="78" t="str">
        <f t="shared" ca="1" si="92"/>
        <v/>
      </c>
      <c r="I291" s="78" t="str">
        <f t="shared" ca="1" si="92"/>
        <v/>
      </c>
      <c r="J291" s="78" t="str">
        <f t="shared" ca="1" si="92"/>
        <v/>
      </c>
      <c r="K291" s="78" t="str">
        <f t="shared" ca="1" si="92"/>
        <v/>
      </c>
      <c r="L291" s="77" t="str">
        <f t="shared" ca="1" si="92"/>
        <v/>
      </c>
      <c r="M291" s="77" t="str">
        <f t="shared" ca="1" si="92"/>
        <v/>
      </c>
      <c r="N291" s="77" t="str">
        <f t="shared" ca="1" si="94"/>
        <v/>
      </c>
      <c r="O291" s="77" t="str">
        <f t="shared" ca="1" si="94"/>
        <v/>
      </c>
      <c r="P291" s="77" t="str">
        <f t="shared" ca="1" si="94"/>
        <v/>
      </c>
      <c r="Q291" s="17" t="str">
        <f ca="1">IF(B291="","",VLOOKUP(B291,処理用Ｄ!$B$2:$R$401,17,FALSE))</f>
        <v/>
      </c>
    </row>
    <row r="292" spans="2:17" x14ac:dyDescent="0.2">
      <c r="B292" s="77" t="str">
        <f ca="1">IF(ROW()-1&gt;処理用Ｄ!$B$1-1,"",ROW()-1)</f>
        <v/>
      </c>
      <c r="C292" s="77" t="str">
        <f t="shared" ref="C292:M301" ca="1" si="95">IF($B292="","",DBCS(VLOOKUP($B292,ダブルスＤＡＴＡ,COLUMN()-1,FALSE)))</f>
        <v/>
      </c>
      <c r="D292" s="78" t="str">
        <f t="shared" ca="1" si="86"/>
        <v/>
      </c>
      <c r="E292" s="78" t="str">
        <f t="shared" ca="1" si="87"/>
        <v/>
      </c>
      <c r="F292" s="78" t="str">
        <f t="shared" ca="1" si="93"/>
        <v/>
      </c>
      <c r="G292" s="77" t="str">
        <f t="shared" ca="1" si="93"/>
        <v/>
      </c>
      <c r="H292" s="78" t="str">
        <f t="shared" ca="1" si="95"/>
        <v/>
      </c>
      <c r="I292" s="78" t="str">
        <f t="shared" ca="1" si="95"/>
        <v/>
      </c>
      <c r="J292" s="78" t="str">
        <f t="shared" ca="1" si="95"/>
        <v/>
      </c>
      <c r="K292" s="78" t="str">
        <f t="shared" ca="1" si="95"/>
        <v/>
      </c>
      <c r="L292" s="77" t="str">
        <f t="shared" ca="1" si="95"/>
        <v/>
      </c>
      <c r="M292" s="77" t="str">
        <f t="shared" ca="1" si="95"/>
        <v/>
      </c>
      <c r="N292" s="77" t="str">
        <f t="shared" ca="1" si="94"/>
        <v/>
      </c>
      <c r="O292" s="77" t="str">
        <f t="shared" ca="1" si="94"/>
        <v/>
      </c>
      <c r="P292" s="77" t="str">
        <f t="shared" ca="1" si="94"/>
        <v/>
      </c>
      <c r="Q292" s="17" t="str">
        <f ca="1">IF(B292="","",VLOOKUP(B292,処理用Ｄ!$B$2:$R$401,17,FALSE))</f>
        <v/>
      </c>
    </row>
    <row r="293" spans="2:17" x14ac:dyDescent="0.2">
      <c r="B293" s="77" t="str">
        <f ca="1">IF(ROW()-1&gt;処理用Ｄ!$B$1-1,"",ROW()-1)</f>
        <v/>
      </c>
      <c r="C293" s="77" t="str">
        <f t="shared" ca="1" si="95"/>
        <v/>
      </c>
      <c r="D293" s="78" t="str">
        <f t="shared" ca="1" si="86"/>
        <v/>
      </c>
      <c r="E293" s="78" t="str">
        <f t="shared" ca="1" si="87"/>
        <v/>
      </c>
      <c r="F293" s="78" t="str">
        <f t="shared" ca="1" si="93"/>
        <v/>
      </c>
      <c r="G293" s="77" t="str">
        <f t="shared" ca="1" si="93"/>
        <v/>
      </c>
      <c r="H293" s="78" t="str">
        <f t="shared" ca="1" si="95"/>
        <v/>
      </c>
      <c r="I293" s="78" t="str">
        <f t="shared" ca="1" si="95"/>
        <v/>
      </c>
      <c r="J293" s="78" t="str">
        <f t="shared" ca="1" si="95"/>
        <v/>
      </c>
      <c r="K293" s="78" t="str">
        <f t="shared" ca="1" si="95"/>
        <v/>
      </c>
      <c r="L293" s="77" t="str">
        <f t="shared" ca="1" si="95"/>
        <v/>
      </c>
      <c r="M293" s="77" t="str">
        <f t="shared" ca="1" si="95"/>
        <v/>
      </c>
      <c r="N293" s="77" t="str">
        <f t="shared" ca="1" si="94"/>
        <v/>
      </c>
      <c r="O293" s="77" t="str">
        <f t="shared" ca="1" si="94"/>
        <v/>
      </c>
      <c r="P293" s="77" t="str">
        <f t="shared" ca="1" si="94"/>
        <v/>
      </c>
      <c r="Q293" s="17" t="str">
        <f ca="1">IF(B293="","",VLOOKUP(B293,処理用Ｄ!$B$2:$R$401,17,FALSE))</f>
        <v/>
      </c>
    </row>
    <row r="294" spans="2:17" x14ac:dyDescent="0.2">
      <c r="B294" s="77" t="str">
        <f ca="1">IF(ROW()-1&gt;処理用Ｄ!$B$1-1,"",ROW()-1)</f>
        <v/>
      </c>
      <c r="C294" s="77" t="str">
        <f t="shared" ca="1" si="95"/>
        <v/>
      </c>
      <c r="D294" s="78" t="str">
        <f t="shared" ca="1" si="86"/>
        <v/>
      </c>
      <c r="E294" s="78" t="str">
        <f t="shared" ca="1" si="87"/>
        <v/>
      </c>
      <c r="F294" s="78" t="str">
        <f t="shared" ca="1" si="93"/>
        <v/>
      </c>
      <c r="G294" s="77" t="str">
        <f t="shared" ca="1" si="93"/>
        <v/>
      </c>
      <c r="H294" s="78" t="str">
        <f t="shared" ca="1" si="95"/>
        <v/>
      </c>
      <c r="I294" s="78" t="str">
        <f t="shared" ca="1" si="95"/>
        <v/>
      </c>
      <c r="J294" s="78" t="str">
        <f t="shared" ca="1" si="95"/>
        <v/>
      </c>
      <c r="K294" s="78" t="str">
        <f t="shared" ca="1" si="95"/>
        <v/>
      </c>
      <c r="L294" s="77" t="str">
        <f t="shared" ca="1" si="95"/>
        <v/>
      </c>
      <c r="M294" s="77" t="str">
        <f t="shared" ca="1" si="95"/>
        <v/>
      </c>
      <c r="N294" s="77" t="str">
        <f t="shared" ca="1" si="94"/>
        <v/>
      </c>
      <c r="O294" s="77" t="str">
        <f t="shared" ca="1" si="94"/>
        <v/>
      </c>
      <c r="P294" s="77" t="str">
        <f t="shared" ca="1" si="94"/>
        <v/>
      </c>
      <c r="Q294" s="17" t="str">
        <f ca="1">IF(B294="","",VLOOKUP(B294,処理用Ｄ!$B$2:$R$401,17,FALSE))</f>
        <v/>
      </c>
    </row>
    <row r="295" spans="2:17" x14ac:dyDescent="0.2">
      <c r="B295" s="77" t="str">
        <f ca="1">IF(ROW()-1&gt;処理用Ｄ!$B$1-1,"",ROW()-1)</f>
        <v/>
      </c>
      <c r="C295" s="77" t="str">
        <f t="shared" ca="1" si="95"/>
        <v/>
      </c>
      <c r="D295" s="78" t="str">
        <f t="shared" ca="1" si="86"/>
        <v/>
      </c>
      <c r="E295" s="78" t="str">
        <f t="shared" ca="1" si="87"/>
        <v/>
      </c>
      <c r="F295" s="78" t="str">
        <f t="shared" ca="1" si="93"/>
        <v/>
      </c>
      <c r="G295" s="77" t="str">
        <f t="shared" ca="1" si="93"/>
        <v/>
      </c>
      <c r="H295" s="78" t="str">
        <f t="shared" ca="1" si="95"/>
        <v/>
      </c>
      <c r="I295" s="78" t="str">
        <f t="shared" ca="1" si="95"/>
        <v/>
      </c>
      <c r="J295" s="78" t="str">
        <f t="shared" ca="1" si="95"/>
        <v/>
      </c>
      <c r="K295" s="78" t="str">
        <f t="shared" ca="1" si="95"/>
        <v/>
      </c>
      <c r="L295" s="77" t="str">
        <f t="shared" ca="1" si="95"/>
        <v/>
      </c>
      <c r="M295" s="77" t="str">
        <f t="shared" ca="1" si="95"/>
        <v/>
      </c>
      <c r="N295" s="77" t="str">
        <f t="shared" ca="1" si="94"/>
        <v/>
      </c>
      <c r="O295" s="77" t="str">
        <f t="shared" ca="1" si="94"/>
        <v/>
      </c>
      <c r="P295" s="77" t="str">
        <f t="shared" ca="1" si="94"/>
        <v/>
      </c>
      <c r="Q295" s="17" t="str">
        <f ca="1">IF(B295="","",VLOOKUP(B295,処理用Ｄ!$B$2:$R$401,17,FALSE))</f>
        <v/>
      </c>
    </row>
    <row r="296" spans="2:17" x14ac:dyDescent="0.2">
      <c r="B296" s="77" t="str">
        <f ca="1">IF(ROW()-1&gt;処理用Ｄ!$B$1-1,"",ROW()-1)</f>
        <v/>
      </c>
      <c r="C296" s="77" t="str">
        <f t="shared" ca="1" si="95"/>
        <v/>
      </c>
      <c r="D296" s="78" t="str">
        <f t="shared" ca="1" si="86"/>
        <v/>
      </c>
      <c r="E296" s="78" t="str">
        <f t="shared" ca="1" si="87"/>
        <v/>
      </c>
      <c r="F296" s="78" t="str">
        <f t="shared" ca="1" si="93"/>
        <v/>
      </c>
      <c r="G296" s="77" t="str">
        <f t="shared" ca="1" si="93"/>
        <v/>
      </c>
      <c r="H296" s="78" t="str">
        <f t="shared" ca="1" si="95"/>
        <v/>
      </c>
      <c r="I296" s="78" t="str">
        <f t="shared" ca="1" si="95"/>
        <v/>
      </c>
      <c r="J296" s="78" t="str">
        <f t="shared" ca="1" si="95"/>
        <v/>
      </c>
      <c r="K296" s="78" t="str">
        <f t="shared" ca="1" si="95"/>
        <v/>
      </c>
      <c r="L296" s="77" t="str">
        <f t="shared" ca="1" si="95"/>
        <v/>
      </c>
      <c r="M296" s="77" t="str">
        <f t="shared" ca="1" si="95"/>
        <v/>
      </c>
      <c r="N296" s="77" t="str">
        <f t="shared" ca="1" si="94"/>
        <v/>
      </c>
      <c r="O296" s="77" t="str">
        <f t="shared" ca="1" si="94"/>
        <v/>
      </c>
      <c r="P296" s="77" t="str">
        <f t="shared" ca="1" si="94"/>
        <v/>
      </c>
      <c r="Q296" s="17" t="str">
        <f ca="1">IF(B296="","",VLOOKUP(B296,処理用Ｄ!$B$2:$R$401,17,FALSE))</f>
        <v/>
      </c>
    </row>
    <row r="297" spans="2:17" x14ac:dyDescent="0.2">
      <c r="B297" s="77" t="str">
        <f ca="1">IF(ROW()-1&gt;処理用Ｄ!$B$1-1,"",ROW()-1)</f>
        <v/>
      </c>
      <c r="C297" s="77" t="str">
        <f t="shared" ca="1" si="95"/>
        <v/>
      </c>
      <c r="D297" s="78" t="str">
        <f t="shared" ca="1" si="86"/>
        <v/>
      </c>
      <c r="E297" s="78" t="str">
        <f t="shared" ca="1" si="87"/>
        <v/>
      </c>
      <c r="F297" s="78" t="str">
        <f t="shared" ca="1" si="93"/>
        <v/>
      </c>
      <c r="G297" s="77" t="str">
        <f t="shared" ca="1" si="93"/>
        <v/>
      </c>
      <c r="H297" s="78" t="str">
        <f t="shared" ca="1" si="95"/>
        <v/>
      </c>
      <c r="I297" s="78" t="str">
        <f t="shared" ca="1" si="95"/>
        <v/>
      </c>
      <c r="J297" s="78" t="str">
        <f t="shared" ca="1" si="95"/>
        <v/>
      </c>
      <c r="K297" s="78" t="str">
        <f t="shared" ca="1" si="95"/>
        <v/>
      </c>
      <c r="L297" s="77" t="str">
        <f t="shared" ca="1" si="95"/>
        <v/>
      </c>
      <c r="M297" s="77" t="str">
        <f t="shared" ca="1" si="95"/>
        <v/>
      </c>
      <c r="N297" s="77" t="str">
        <f t="shared" ca="1" si="94"/>
        <v/>
      </c>
      <c r="O297" s="77" t="str">
        <f t="shared" ca="1" si="94"/>
        <v/>
      </c>
      <c r="P297" s="77" t="str">
        <f t="shared" ca="1" si="94"/>
        <v/>
      </c>
      <c r="Q297" s="17" t="str">
        <f ca="1">IF(B297="","",VLOOKUP(B297,処理用Ｄ!$B$2:$R$401,17,FALSE))</f>
        <v/>
      </c>
    </row>
    <row r="298" spans="2:17" x14ac:dyDescent="0.2">
      <c r="B298" s="77" t="str">
        <f ca="1">IF(ROW()-1&gt;処理用Ｄ!$B$1-1,"",ROW()-1)</f>
        <v/>
      </c>
      <c r="C298" s="77" t="str">
        <f t="shared" ca="1" si="95"/>
        <v/>
      </c>
      <c r="D298" s="78" t="str">
        <f t="shared" ca="1" si="86"/>
        <v/>
      </c>
      <c r="E298" s="78" t="str">
        <f t="shared" ca="1" si="87"/>
        <v/>
      </c>
      <c r="F298" s="78" t="str">
        <f t="shared" ca="1" si="93"/>
        <v/>
      </c>
      <c r="G298" s="77" t="str">
        <f t="shared" ca="1" si="93"/>
        <v/>
      </c>
      <c r="H298" s="78" t="str">
        <f t="shared" ca="1" si="95"/>
        <v/>
      </c>
      <c r="I298" s="78" t="str">
        <f t="shared" ca="1" si="95"/>
        <v/>
      </c>
      <c r="J298" s="78" t="str">
        <f t="shared" ca="1" si="95"/>
        <v/>
      </c>
      <c r="K298" s="78" t="str">
        <f t="shared" ca="1" si="95"/>
        <v/>
      </c>
      <c r="L298" s="77" t="str">
        <f t="shared" ca="1" si="95"/>
        <v/>
      </c>
      <c r="M298" s="77" t="str">
        <f t="shared" ca="1" si="95"/>
        <v/>
      </c>
      <c r="N298" s="77" t="str">
        <f t="shared" ca="1" si="94"/>
        <v/>
      </c>
      <c r="O298" s="77" t="str">
        <f t="shared" ca="1" si="94"/>
        <v/>
      </c>
      <c r="P298" s="77" t="str">
        <f t="shared" ca="1" si="94"/>
        <v/>
      </c>
      <c r="Q298" s="17" t="str">
        <f ca="1">IF(B298="","",VLOOKUP(B298,処理用Ｄ!$B$2:$R$401,17,FALSE))</f>
        <v/>
      </c>
    </row>
    <row r="299" spans="2:17" x14ac:dyDescent="0.2">
      <c r="B299" s="77" t="str">
        <f ca="1">IF(ROW()-1&gt;処理用Ｄ!$B$1-1,"",ROW()-1)</f>
        <v/>
      </c>
      <c r="C299" s="77" t="str">
        <f t="shared" ca="1" si="95"/>
        <v/>
      </c>
      <c r="D299" s="78" t="str">
        <f t="shared" ca="1" si="86"/>
        <v/>
      </c>
      <c r="E299" s="78" t="str">
        <f t="shared" ca="1" si="87"/>
        <v/>
      </c>
      <c r="F299" s="78" t="str">
        <f t="shared" ca="1" si="93"/>
        <v/>
      </c>
      <c r="G299" s="77" t="str">
        <f t="shared" ca="1" si="93"/>
        <v/>
      </c>
      <c r="H299" s="78" t="str">
        <f t="shared" ca="1" si="95"/>
        <v/>
      </c>
      <c r="I299" s="78" t="str">
        <f t="shared" ca="1" si="95"/>
        <v/>
      </c>
      <c r="J299" s="78" t="str">
        <f t="shared" ca="1" si="95"/>
        <v/>
      </c>
      <c r="K299" s="78" t="str">
        <f t="shared" ca="1" si="95"/>
        <v/>
      </c>
      <c r="L299" s="77" t="str">
        <f t="shared" ca="1" si="95"/>
        <v/>
      </c>
      <c r="M299" s="77" t="str">
        <f t="shared" ca="1" si="95"/>
        <v/>
      </c>
      <c r="N299" s="77" t="str">
        <f t="shared" ca="1" si="94"/>
        <v/>
      </c>
      <c r="O299" s="77" t="str">
        <f t="shared" ca="1" si="94"/>
        <v/>
      </c>
      <c r="P299" s="77" t="str">
        <f t="shared" ca="1" si="94"/>
        <v/>
      </c>
      <c r="Q299" s="17" t="str">
        <f ca="1">IF(B299="","",VLOOKUP(B299,処理用Ｄ!$B$2:$R$401,17,FALSE))</f>
        <v/>
      </c>
    </row>
    <row r="300" spans="2:17" x14ac:dyDescent="0.2">
      <c r="B300" s="77" t="str">
        <f ca="1">IF(ROW()-1&gt;処理用Ｄ!$B$1-1,"",ROW()-1)</f>
        <v/>
      </c>
      <c r="C300" s="77" t="str">
        <f t="shared" ca="1" si="95"/>
        <v/>
      </c>
      <c r="D300" s="78" t="str">
        <f t="shared" ca="1" si="86"/>
        <v/>
      </c>
      <c r="E300" s="78" t="str">
        <f t="shared" ca="1" si="87"/>
        <v/>
      </c>
      <c r="F300" s="78" t="str">
        <f t="shared" ca="1" si="93"/>
        <v/>
      </c>
      <c r="G300" s="77" t="str">
        <f t="shared" ca="1" si="93"/>
        <v/>
      </c>
      <c r="H300" s="78" t="str">
        <f t="shared" ca="1" si="95"/>
        <v/>
      </c>
      <c r="I300" s="78" t="str">
        <f t="shared" ca="1" si="95"/>
        <v/>
      </c>
      <c r="J300" s="78" t="str">
        <f t="shared" ca="1" si="95"/>
        <v/>
      </c>
      <c r="K300" s="78" t="str">
        <f t="shared" ca="1" si="95"/>
        <v/>
      </c>
      <c r="L300" s="77" t="str">
        <f t="shared" ca="1" si="95"/>
        <v/>
      </c>
      <c r="M300" s="77" t="str">
        <f t="shared" ca="1" si="95"/>
        <v/>
      </c>
      <c r="N300" s="77" t="str">
        <f t="shared" ca="1" si="94"/>
        <v/>
      </c>
      <c r="O300" s="77" t="str">
        <f t="shared" ca="1" si="94"/>
        <v/>
      </c>
      <c r="P300" s="77" t="str">
        <f t="shared" ca="1" si="94"/>
        <v/>
      </c>
      <c r="Q300" s="17" t="str">
        <f ca="1">IF(B300="","",VLOOKUP(B300,処理用Ｄ!$B$2:$R$401,17,FALSE))</f>
        <v/>
      </c>
    </row>
    <row r="301" spans="2:17" x14ac:dyDescent="0.2">
      <c r="B301" s="77" t="str">
        <f ca="1">IF(ROW()-1&gt;処理用Ｄ!$B$1-1,"",ROW()-1)</f>
        <v/>
      </c>
      <c r="C301" s="77" t="str">
        <f t="shared" ca="1" si="95"/>
        <v/>
      </c>
      <c r="D301" s="78" t="str">
        <f t="shared" ca="1" si="86"/>
        <v/>
      </c>
      <c r="E301" s="78" t="str">
        <f t="shared" ca="1" si="87"/>
        <v/>
      </c>
      <c r="F301" s="78" t="str">
        <f t="shared" ca="1" si="93"/>
        <v/>
      </c>
      <c r="G301" s="77" t="str">
        <f t="shared" ca="1" si="93"/>
        <v/>
      </c>
      <c r="H301" s="78" t="str">
        <f t="shared" ca="1" si="95"/>
        <v/>
      </c>
      <c r="I301" s="78" t="str">
        <f t="shared" ca="1" si="95"/>
        <v/>
      </c>
      <c r="J301" s="78" t="str">
        <f t="shared" ca="1" si="95"/>
        <v/>
      </c>
      <c r="K301" s="78" t="str">
        <f t="shared" ca="1" si="95"/>
        <v/>
      </c>
      <c r="L301" s="77" t="str">
        <f t="shared" ca="1" si="95"/>
        <v/>
      </c>
      <c r="M301" s="77" t="str">
        <f t="shared" ca="1" si="95"/>
        <v/>
      </c>
      <c r="N301" s="77" t="str">
        <f t="shared" ca="1" si="94"/>
        <v/>
      </c>
      <c r="O301" s="77" t="str">
        <f t="shared" ca="1" si="94"/>
        <v/>
      </c>
      <c r="P301" s="77" t="str">
        <f t="shared" ca="1" si="94"/>
        <v/>
      </c>
      <c r="Q301" s="17" t="str">
        <f ca="1">IF(B301="","",VLOOKUP(B301,処理用Ｄ!$B$2:$R$401,17,FALSE))</f>
        <v/>
      </c>
    </row>
    <row r="302" spans="2:17" x14ac:dyDescent="0.2">
      <c r="B302" s="77" t="str">
        <f ca="1">IF(ROW()-1&gt;処理用Ｄ!$B$1-1,"",ROW()-1)</f>
        <v/>
      </c>
      <c r="C302" s="77" t="str">
        <f t="shared" ref="C302:M311" ca="1" si="96">IF($B302="","",DBCS(VLOOKUP($B302,ダブルスＤＡＴＡ,COLUMN()-1,FALSE)))</f>
        <v/>
      </c>
      <c r="D302" s="78" t="str">
        <f t="shared" ca="1" si="86"/>
        <v/>
      </c>
      <c r="E302" s="78" t="str">
        <f t="shared" ca="1" si="87"/>
        <v/>
      </c>
      <c r="F302" s="78" t="str">
        <f t="shared" ref="F302:G321" ca="1" si="97">IF($B302="","",(VLOOKUP($B302,ダブルスＤＡＴＡ,COLUMN()-1,FALSE)))</f>
        <v/>
      </c>
      <c r="G302" s="77" t="str">
        <f t="shared" ca="1" si="97"/>
        <v/>
      </c>
      <c r="H302" s="78" t="str">
        <f t="shared" ca="1" si="96"/>
        <v/>
      </c>
      <c r="I302" s="78" t="str">
        <f t="shared" ca="1" si="96"/>
        <v/>
      </c>
      <c r="J302" s="78" t="str">
        <f t="shared" ca="1" si="96"/>
        <v/>
      </c>
      <c r="K302" s="78" t="str">
        <f t="shared" ca="1" si="96"/>
        <v/>
      </c>
      <c r="L302" s="77" t="str">
        <f t="shared" ca="1" si="96"/>
        <v/>
      </c>
      <c r="M302" s="77" t="str">
        <f t="shared" ca="1" si="96"/>
        <v/>
      </c>
      <c r="N302" s="77" t="str">
        <f t="shared" ref="N302:P321" ca="1" si="98">IF($B302="","",VALUE(VLOOKUP($B302,ダブルスＤＡＴＡ,COLUMN()-1,FALSE)))</f>
        <v/>
      </c>
      <c r="O302" s="77" t="str">
        <f t="shared" ca="1" si="98"/>
        <v/>
      </c>
      <c r="P302" s="77" t="str">
        <f t="shared" ca="1" si="98"/>
        <v/>
      </c>
      <c r="Q302" s="17" t="str">
        <f ca="1">IF(B302="","",VLOOKUP(B302,処理用Ｄ!$B$2:$R$401,17,FALSE))</f>
        <v/>
      </c>
    </row>
    <row r="303" spans="2:17" x14ac:dyDescent="0.2">
      <c r="B303" s="77" t="str">
        <f ca="1">IF(ROW()-1&gt;処理用Ｄ!$B$1-1,"",ROW()-1)</f>
        <v/>
      </c>
      <c r="C303" s="77" t="str">
        <f t="shared" ca="1" si="96"/>
        <v/>
      </c>
      <c r="D303" s="78" t="str">
        <f t="shared" ca="1" si="86"/>
        <v/>
      </c>
      <c r="E303" s="78" t="str">
        <f t="shared" ca="1" si="87"/>
        <v/>
      </c>
      <c r="F303" s="78" t="str">
        <f t="shared" ca="1" si="97"/>
        <v/>
      </c>
      <c r="G303" s="77" t="str">
        <f t="shared" ca="1" si="97"/>
        <v/>
      </c>
      <c r="H303" s="78" t="str">
        <f t="shared" ca="1" si="96"/>
        <v/>
      </c>
      <c r="I303" s="78" t="str">
        <f t="shared" ca="1" si="96"/>
        <v/>
      </c>
      <c r="J303" s="78" t="str">
        <f t="shared" ca="1" si="96"/>
        <v/>
      </c>
      <c r="K303" s="78" t="str">
        <f t="shared" ca="1" si="96"/>
        <v/>
      </c>
      <c r="L303" s="77" t="str">
        <f t="shared" ca="1" si="96"/>
        <v/>
      </c>
      <c r="M303" s="77" t="str">
        <f t="shared" ca="1" si="96"/>
        <v/>
      </c>
      <c r="N303" s="77" t="str">
        <f t="shared" ca="1" si="98"/>
        <v/>
      </c>
      <c r="O303" s="77" t="str">
        <f t="shared" ca="1" si="98"/>
        <v/>
      </c>
      <c r="P303" s="77" t="str">
        <f t="shared" ca="1" si="98"/>
        <v/>
      </c>
      <c r="Q303" s="17" t="str">
        <f ca="1">IF(B303="","",VLOOKUP(B303,処理用Ｄ!$B$2:$R$401,17,FALSE))</f>
        <v/>
      </c>
    </row>
    <row r="304" spans="2:17" x14ac:dyDescent="0.2">
      <c r="B304" s="77" t="str">
        <f ca="1">IF(ROW()-1&gt;処理用Ｄ!$B$1-1,"",ROW()-1)</f>
        <v/>
      </c>
      <c r="C304" s="77" t="str">
        <f t="shared" ca="1" si="96"/>
        <v/>
      </c>
      <c r="D304" s="78" t="str">
        <f t="shared" ca="1" si="86"/>
        <v/>
      </c>
      <c r="E304" s="78" t="str">
        <f t="shared" ca="1" si="87"/>
        <v/>
      </c>
      <c r="F304" s="78" t="str">
        <f t="shared" ca="1" si="97"/>
        <v/>
      </c>
      <c r="G304" s="77" t="str">
        <f t="shared" ca="1" si="97"/>
        <v/>
      </c>
      <c r="H304" s="78" t="str">
        <f t="shared" ca="1" si="96"/>
        <v/>
      </c>
      <c r="I304" s="78" t="str">
        <f t="shared" ca="1" si="96"/>
        <v/>
      </c>
      <c r="J304" s="78" t="str">
        <f t="shared" ca="1" si="96"/>
        <v/>
      </c>
      <c r="K304" s="78" t="str">
        <f t="shared" ca="1" si="96"/>
        <v/>
      </c>
      <c r="L304" s="77" t="str">
        <f t="shared" ca="1" si="96"/>
        <v/>
      </c>
      <c r="M304" s="77" t="str">
        <f t="shared" ca="1" si="96"/>
        <v/>
      </c>
      <c r="N304" s="77" t="str">
        <f t="shared" ca="1" si="98"/>
        <v/>
      </c>
      <c r="O304" s="77" t="str">
        <f t="shared" ca="1" si="98"/>
        <v/>
      </c>
      <c r="P304" s="77" t="str">
        <f t="shared" ca="1" si="98"/>
        <v/>
      </c>
      <c r="Q304" s="17" t="str">
        <f ca="1">IF(B304="","",VLOOKUP(B304,処理用Ｄ!$B$2:$R$401,17,FALSE))</f>
        <v/>
      </c>
    </row>
    <row r="305" spans="2:17" x14ac:dyDescent="0.2">
      <c r="B305" s="77" t="str">
        <f ca="1">IF(ROW()-1&gt;処理用Ｄ!$B$1-1,"",ROW()-1)</f>
        <v/>
      </c>
      <c r="C305" s="77" t="str">
        <f t="shared" ca="1" si="96"/>
        <v/>
      </c>
      <c r="D305" s="78" t="str">
        <f t="shared" ca="1" si="86"/>
        <v/>
      </c>
      <c r="E305" s="78" t="str">
        <f t="shared" ca="1" si="87"/>
        <v/>
      </c>
      <c r="F305" s="78" t="str">
        <f t="shared" ca="1" si="97"/>
        <v/>
      </c>
      <c r="G305" s="77" t="str">
        <f t="shared" ca="1" si="97"/>
        <v/>
      </c>
      <c r="H305" s="78" t="str">
        <f t="shared" ca="1" si="96"/>
        <v/>
      </c>
      <c r="I305" s="78" t="str">
        <f t="shared" ca="1" si="96"/>
        <v/>
      </c>
      <c r="J305" s="78" t="str">
        <f t="shared" ca="1" si="96"/>
        <v/>
      </c>
      <c r="K305" s="78" t="str">
        <f t="shared" ca="1" si="96"/>
        <v/>
      </c>
      <c r="L305" s="77" t="str">
        <f t="shared" ca="1" si="96"/>
        <v/>
      </c>
      <c r="M305" s="77" t="str">
        <f t="shared" ca="1" si="96"/>
        <v/>
      </c>
      <c r="N305" s="77" t="str">
        <f t="shared" ca="1" si="98"/>
        <v/>
      </c>
      <c r="O305" s="77" t="str">
        <f t="shared" ca="1" si="98"/>
        <v/>
      </c>
      <c r="P305" s="77" t="str">
        <f t="shared" ca="1" si="98"/>
        <v/>
      </c>
      <c r="Q305" s="17" t="str">
        <f ca="1">IF(B305="","",VLOOKUP(B305,処理用Ｄ!$B$2:$R$401,17,FALSE))</f>
        <v/>
      </c>
    </row>
    <row r="306" spans="2:17" x14ac:dyDescent="0.2">
      <c r="B306" s="77" t="str">
        <f ca="1">IF(ROW()-1&gt;処理用Ｄ!$B$1-1,"",ROW()-1)</f>
        <v/>
      </c>
      <c r="C306" s="77" t="str">
        <f t="shared" ca="1" si="96"/>
        <v/>
      </c>
      <c r="D306" s="78" t="str">
        <f t="shared" ca="1" si="86"/>
        <v/>
      </c>
      <c r="E306" s="78" t="str">
        <f t="shared" ca="1" si="87"/>
        <v/>
      </c>
      <c r="F306" s="78" t="str">
        <f t="shared" ca="1" si="97"/>
        <v/>
      </c>
      <c r="G306" s="77" t="str">
        <f t="shared" ca="1" si="97"/>
        <v/>
      </c>
      <c r="H306" s="78" t="str">
        <f t="shared" ca="1" si="96"/>
        <v/>
      </c>
      <c r="I306" s="78" t="str">
        <f t="shared" ca="1" si="96"/>
        <v/>
      </c>
      <c r="J306" s="78" t="str">
        <f t="shared" ca="1" si="96"/>
        <v/>
      </c>
      <c r="K306" s="78" t="str">
        <f t="shared" ca="1" si="96"/>
        <v/>
      </c>
      <c r="L306" s="77" t="str">
        <f t="shared" ca="1" si="96"/>
        <v/>
      </c>
      <c r="M306" s="77" t="str">
        <f t="shared" ca="1" si="96"/>
        <v/>
      </c>
      <c r="N306" s="77" t="str">
        <f t="shared" ca="1" si="98"/>
        <v/>
      </c>
      <c r="O306" s="77" t="str">
        <f t="shared" ca="1" si="98"/>
        <v/>
      </c>
      <c r="P306" s="77" t="str">
        <f t="shared" ca="1" si="98"/>
        <v/>
      </c>
      <c r="Q306" s="17" t="str">
        <f ca="1">IF(B306="","",VLOOKUP(B306,処理用Ｄ!$B$2:$R$401,17,FALSE))</f>
        <v/>
      </c>
    </row>
    <row r="307" spans="2:17" x14ac:dyDescent="0.2">
      <c r="B307" s="77" t="str">
        <f ca="1">IF(ROW()-1&gt;処理用Ｄ!$B$1-1,"",ROW()-1)</f>
        <v/>
      </c>
      <c r="C307" s="77" t="str">
        <f t="shared" ca="1" si="96"/>
        <v/>
      </c>
      <c r="D307" s="78" t="str">
        <f t="shared" ca="1" si="86"/>
        <v/>
      </c>
      <c r="E307" s="78" t="str">
        <f t="shared" ca="1" si="87"/>
        <v/>
      </c>
      <c r="F307" s="78" t="str">
        <f t="shared" ca="1" si="97"/>
        <v/>
      </c>
      <c r="G307" s="77" t="str">
        <f t="shared" ca="1" si="97"/>
        <v/>
      </c>
      <c r="H307" s="78" t="str">
        <f t="shared" ca="1" si="96"/>
        <v/>
      </c>
      <c r="I307" s="78" t="str">
        <f t="shared" ca="1" si="96"/>
        <v/>
      </c>
      <c r="J307" s="78" t="str">
        <f t="shared" ca="1" si="96"/>
        <v/>
      </c>
      <c r="K307" s="78" t="str">
        <f t="shared" ca="1" si="96"/>
        <v/>
      </c>
      <c r="L307" s="77" t="str">
        <f t="shared" ca="1" si="96"/>
        <v/>
      </c>
      <c r="M307" s="77" t="str">
        <f t="shared" ca="1" si="96"/>
        <v/>
      </c>
      <c r="N307" s="77" t="str">
        <f t="shared" ca="1" si="98"/>
        <v/>
      </c>
      <c r="O307" s="77" t="str">
        <f t="shared" ca="1" si="98"/>
        <v/>
      </c>
      <c r="P307" s="77" t="str">
        <f t="shared" ca="1" si="98"/>
        <v/>
      </c>
      <c r="Q307" s="17" t="str">
        <f ca="1">IF(B307="","",VLOOKUP(B307,処理用Ｄ!$B$2:$R$401,17,FALSE))</f>
        <v/>
      </c>
    </row>
    <row r="308" spans="2:17" x14ac:dyDescent="0.2">
      <c r="B308" s="77" t="str">
        <f ca="1">IF(ROW()-1&gt;処理用Ｄ!$B$1-1,"",ROW()-1)</f>
        <v/>
      </c>
      <c r="C308" s="77" t="str">
        <f t="shared" ca="1" si="96"/>
        <v/>
      </c>
      <c r="D308" s="78" t="str">
        <f t="shared" ca="1" si="86"/>
        <v/>
      </c>
      <c r="E308" s="78" t="str">
        <f t="shared" ca="1" si="87"/>
        <v/>
      </c>
      <c r="F308" s="78" t="str">
        <f t="shared" ca="1" si="97"/>
        <v/>
      </c>
      <c r="G308" s="77" t="str">
        <f t="shared" ca="1" si="97"/>
        <v/>
      </c>
      <c r="H308" s="78" t="str">
        <f t="shared" ca="1" si="96"/>
        <v/>
      </c>
      <c r="I308" s="78" t="str">
        <f t="shared" ca="1" si="96"/>
        <v/>
      </c>
      <c r="J308" s="78" t="str">
        <f t="shared" ca="1" si="96"/>
        <v/>
      </c>
      <c r="K308" s="78" t="str">
        <f t="shared" ca="1" si="96"/>
        <v/>
      </c>
      <c r="L308" s="77" t="str">
        <f t="shared" ca="1" si="96"/>
        <v/>
      </c>
      <c r="M308" s="77" t="str">
        <f t="shared" ca="1" si="96"/>
        <v/>
      </c>
      <c r="N308" s="77" t="str">
        <f t="shared" ca="1" si="98"/>
        <v/>
      </c>
      <c r="O308" s="77" t="str">
        <f t="shared" ca="1" si="98"/>
        <v/>
      </c>
      <c r="P308" s="77" t="str">
        <f t="shared" ca="1" si="98"/>
        <v/>
      </c>
      <c r="Q308" s="17" t="str">
        <f ca="1">IF(B308="","",VLOOKUP(B308,処理用Ｄ!$B$2:$R$401,17,FALSE))</f>
        <v/>
      </c>
    </row>
    <row r="309" spans="2:17" x14ac:dyDescent="0.2">
      <c r="B309" s="77" t="str">
        <f ca="1">IF(ROW()-1&gt;処理用Ｄ!$B$1-1,"",ROW()-1)</f>
        <v/>
      </c>
      <c r="C309" s="77" t="str">
        <f t="shared" ca="1" si="96"/>
        <v/>
      </c>
      <c r="D309" s="78" t="str">
        <f t="shared" ca="1" si="86"/>
        <v/>
      </c>
      <c r="E309" s="78" t="str">
        <f t="shared" ca="1" si="87"/>
        <v/>
      </c>
      <c r="F309" s="78" t="str">
        <f t="shared" ca="1" si="97"/>
        <v/>
      </c>
      <c r="G309" s="77" t="str">
        <f t="shared" ca="1" si="97"/>
        <v/>
      </c>
      <c r="H309" s="78" t="str">
        <f t="shared" ca="1" si="96"/>
        <v/>
      </c>
      <c r="I309" s="78" t="str">
        <f t="shared" ca="1" si="96"/>
        <v/>
      </c>
      <c r="J309" s="78" t="str">
        <f t="shared" ca="1" si="96"/>
        <v/>
      </c>
      <c r="K309" s="78" t="str">
        <f t="shared" ca="1" si="96"/>
        <v/>
      </c>
      <c r="L309" s="77" t="str">
        <f t="shared" ca="1" si="96"/>
        <v/>
      </c>
      <c r="M309" s="77" t="str">
        <f t="shared" ca="1" si="96"/>
        <v/>
      </c>
      <c r="N309" s="77" t="str">
        <f t="shared" ca="1" si="98"/>
        <v/>
      </c>
      <c r="O309" s="77" t="str">
        <f t="shared" ca="1" si="98"/>
        <v/>
      </c>
      <c r="P309" s="77" t="str">
        <f t="shared" ca="1" si="98"/>
        <v/>
      </c>
      <c r="Q309" s="17" t="str">
        <f ca="1">IF(B309="","",VLOOKUP(B309,処理用Ｄ!$B$2:$R$401,17,FALSE))</f>
        <v/>
      </c>
    </row>
    <row r="310" spans="2:17" x14ac:dyDescent="0.2">
      <c r="B310" s="77" t="str">
        <f ca="1">IF(ROW()-1&gt;処理用Ｄ!$B$1-1,"",ROW()-1)</f>
        <v/>
      </c>
      <c r="C310" s="77" t="str">
        <f t="shared" ca="1" si="96"/>
        <v/>
      </c>
      <c r="D310" s="78" t="str">
        <f t="shared" ca="1" si="86"/>
        <v/>
      </c>
      <c r="E310" s="78" t="str">
        <f t="shared" ca="1" si="87"/>
        <v/>
      </c>
      <c r="F310" s="78" t="str">
        <f t="shared" ca="1" si="97"/>
        <v/>
      </c>
      <c r="G310" s="77" t="str">
        <f t="shared" ca="1" si="97"/>
        <v/>
      </c>
      <c r="H310" s="78" t="str">
        <f t="shared" ca="1" si="96"/>
        <v/>
      </c>
      <c r="I310" s="78" t="str">
        <f t="shared" ca="1" si="96"/>
        <v/>
      </c>
      <c r="J310" s="78" t="str">
        <f t="shared" ca="1" si="96"/>
        <v/>
      </c>
      <c r="K310" s="78" t="str">
        <f t="shared" ca="1" si="96"/>
        <v/>
      </c>
      <c r="L310" s="77" t="str">
        <f t="shared" ca="1" si="96"/>
        <v/>
      </c>
      <c r="M310" s="77" t="str">
        <f t="shared" ca="1" si="96"/>
        <v/>
      </c>
      <c r="N310" s="77" t="str">
        <f t="shared" ca="1" si="98"/>
        <v/>
      </c>
      <c r="O310" s="77" t="str">
        <f t="shared" ca="1" si="98"/>
        <v/>
      </c>
      <c r="P310" s="77" t="str">
        <f t="shared" ca="1" si="98"/>
        <v/>
      </c>
      <c r="Q310" s="17" t="str">
        <f ca="1">IF(B310="","",VLOOKUP(B310,処理用Ｄ!$B$2:$R$401,17,FALSE))</f>
        <v/>
      </c>
    </row>
    <row r="311" spans="2:17" x14ac:dyDescent="0.2">
      <c r="B311" s="77" t="str">
        <f ca="1">IF(ROW()-1&gt;処理用Ｄ!$B$1-1,"",ROW()-1)</f>
        <v/>
      </c>
      <c r="C311" s="77" t="str">
        <f t="shared" ca="1" si="96"/>
        <v/>
      </c>
      <c r="D311" s="78" t="str">
        <f t="shared" ca="1" si="86"/>
        <v/>
      </c>
      <c r="E311" s="78" t="str">
        <f t="shared" ca="1" si="87"/>
        <v/>
      </c>
      <c r="F311" s="78" t="str">
        <f t="shared" ca="1" si="97"/>
        <v/>
      </c>
      <c r="G311" s="77" t="str">
        <f t="shared" ca="1" si="97"/>
        <v/>
      </c>
      <c r="H311" s="78" t="str">
        <f t="shared" ca="1" si="96"/>
        <v/>
      </c>
      <c r="I311" s="78" t="str">
        <f t="shared" ca="1" si="96"/>
        <v/>
      </c>
      <c r="J311" s="78" t="str">
        <f t="shared" ca="1" si="96"/>
        <v/>
      </c>
      <c r="K311" s="78" t="str">
        <f t="shared" ca="1" si="96"/>
        <v/>
      </c>
      <c r="L311" s="77" t="str">
        <f t="shared" ca="1" si="96"/>
        <v/>
      </c>
      <c r="M311" s="77" t="str">
        <f t="shared" ca="1" si="96"/>
        <v/>
      </c>
      <c r="N311" s="77" t="str">
        <f t="shared" ca="1" si="98"/>
        <v/>
      </c>
      <c r="O311" s="77" t="str">
        <f t="shared" ca="1" si="98"/>
        <v/>
      </c>
      <c r="P311" s="77" t="str">
        <f t="shared" ca="1" si="98"/>
        <v/>
      </c>
      <c r="Q311" s="17" t="str">
        <f ca="1">IF(B311="","",VLOOKUP(B311,処理用Ｄ!$B$2:$R$401,17,FALSE))</f>
        <v/>
      </c>
    </row>
    <row r="312" spans="2:17" x14ac:dyDescent="0.2">
      <c r="B312" s="77" t="str">
        <f ca="1">IF(ROW()-1&gt;処理用Ｄ!$B$1-1,"",ROW()-1)</f>
        <v/>
      </c>
      <c r="C312" s="77" t="str">
        <f t="shared" ref="C312:M321" ca="1" si="99">IF($B312="","",DBCS(VLOOKUP($B312,ダブルスＤＡＴＡ,COLUMN()-1,FALSE)))</f>
        <v/>
      </c>
      <c r="D312" s="78" t="str">
        <f t="shared" ca="1" si="86"/>
        <v/>
      </c>
      <c r="E312" s="78" t="str">
        <f t="shared" ca="1" si="87"/>
        <v/>
      </c>
      <c r="F312" s="78" t="str">
        <f t="shared" ca="1" si="97"/>
        <v/>
      </c>
      <c r="G312" s="77" t="str">
        <f t="shared" ca="1" si="97"/>
        <v/>
      </c>
      <c r="H312" s="78" t="str">
        <f t="shared" ca="1" si="99"/>
        <v/>
      </c>
      <c r="I312" s="78" t="str">
        <f t="shared" ca="1" si="99"/>
        <v/>
      </c>
      <c r="J312" s="78" t="str">
        <f t="shared" ca="1" si="99"/>
        <v/>
      </c>
      <c r="K312" s="78" t="str">
        <f t="shared" ca="1" si="99"/>
        <v/>
      </c>
      <c r="L312" s="77" t="str">
        <f t="shared" ca="1" si="99"/>
        <v/>
      </c>
      <c r="M312" s="77" t="str">
        <f t="shared" ca="1" si="99"/>
        <v/>
      </c>
      <c r="N312" s="77" t="str">
        <f t="shared" ca="1" si="98"/>
        <v/>
      </c>
      <c r="O312" s="77" t="str">
        <f t="shared" ca="1" si="98"/>
        <v/>
      </c>
      <c r="P312" s="77" t="str">
        <f t="shared" ca="1" si="98"/>
        <v/>
      </c>
      <c r="Q312" s="17" t="str">
        <f ca="1">IF(B312="","",VLOOKUP(B312,処理用Ｄ!$B$2:$R$401,17,FALSE))</f>
        <v/>
      </c>
    </row>
    <row r="313" spans="2:17" x14ac:dyDescent="0.2">
      <c r="B313" s="77" t="str">
        <f ca="1">IF(ROW()-1&gt;処理用Ｄ!$B$1-1,"",ROW()-1)</f>
        <v/>
      </c>
      <c r="C313" s="77" t="str">
        <f t="shared" ca="1" si="99"/>
        <v/>
      </c>
      <c r="D313" s="78" t="str">
        <f t="shared" ca="1" si="86"/>
        <v/>
      </c>
      <c r="E313" s="78" t="str">
        <f t="shared" ca="1" si="87"/>
        <v/>
      </c>
      <c r="F313" s="78" t="str">
        <f t="shared" ca="1" si="97"/>
        <v/>
      </c>
      <c r="G313" s="77" t="str">
        <f t="shared" ca="1" si="97"/>
        <v/>
      </c>
      <c r="H313" s="78" t="str">
        <f t="shared" ca="1" si="99"/>
        <v/>
      </c>
      <c r="I313" s="78" t="str">
        <f t="shared" ca="1" si="99"/>
        <v/>
      </c>
      <c r="J313" s="78" t="str">
        <f t="shared" ca="1" si="99"/>
        <v/>
      </c>
      <c r="K313" s="78" t="str">
        <f t="shared" ca="1" si="99"/>
        <v/>
      </c>
      <c r="L313" s="77" t="str">
        <f t="shared" ca="1" si="99"/>
        <v/>
      </c>
      <c r="M313" s="77" t="str">
        <f t="shared" ca="1" si="99"/>
        <v/>
      </c>
      <c r="N313" s="77" t="str">
        <f t="shared" ca="1" si="98"/>
        <v/>
      </c>
      <c r="O313" s="77" t="str">
        <f t="shared" ca="1" si="98"/>
        <v/>
      </c>
      <c r="P313" s="77" t="str">
        <f t="shared" ca="1" si="98"/>
        <v/>
      </c>
      <c r="Q313" s="17" t="str">
        <f ca="1">IF(B313="","",VLOOKUP(B313,処理用Ｄ!$B$2:$R$401,17,FALSE))</f>
        <v/>
      </c>
    </row>
    <row r="314" spans="2:17" x14ac:dyDescent="0.2">
      <c r="B314" s="77" t="str">
        <f ca="1">IF(ROW()-1&gt;処理用Ｄ!$B$1-1,"",ROW()-1)</f>
        <v/>
      </c>
      <c r="C314" s="77" t="str">
        <f t="shared" ca="1" si="99"/>
        <v/>
      </c>
      <c r="D314" s="78" t="str">
        <f t="shared" ca="1" si="86"/>
        <v/>
      </c>
      <c r="E314" s="78" t="str">
        <f t="shared" ca="1" si="87"/>
        <v/>
      </c>
      <c r="F314" s="78" t="str">
        <f t="shared" ca="1" si="97"/>
        <v/>
      </c>
      <c r="G314" s="77" t="str">
        <f t="shared" ca="1" si="97"/>
        <v/>
      </c>
      <c r="H314" s="78" t="str">
        <f t="shared" ca="1" si="99"/>
        <v/>
      </c>
      <c r="I314" s="78" t="str">
        <f t="shared" ca="1" si="99"/>
        <v/>
      </c>
      <c r="J314" s="78" t="str">
        <f t="shared" ca="1" si="99"/>
        <v/>
      </c>
      <c r="K314" s="78" t="str">
        <f t="shared" ca="1" si="99"/>
        <v/>
      </c>
      <c r="L314" s="77" t="str">
        <f t="shared" ca="1" si="99"/>
        <v/>
      </c>
      <c r="M314" s="77" t="str">
        <f t="shared" ca="1" si="99"/>
        <v/>
      </c>
      <c r="N314" s="77" t="str">
        <f t="shared" ca="1" si="98"/>
        <v/>
      </c>
      <c r="O314" s="77" t="str">
        <f t="shared" ca="1" si="98"/>
        <v/>
      </c>
      <c r="P314" s="77" t="str">
        <f t="shared" ca="1" si="98"/>
        <v/>
      </c>
      <c r="Q314" s="17" t="str">
        <f ca="1">IF(B314="","",VLOOKUP(B314,処理用Ｄ!$B$2:$R$401,17,FALSE))</f>
        <v/>
      </c>
    </row>
    <row r="315" spans="2:17" x14ac:dyDescent="0.2">
      <c r="B315" s="77" t="str">
        <f ca="1">IF(ROW()-1&gt;処理用Ｄ!$B$1-1,"",ROW()-1)</f>
        <v/>
      </c>
      <c r="C315" s="77" t="str">
        <f t="shared" ca="1" si="99"/>
        <v/>
      </c>
      <c r="D315" s="78" t="str">
        <f t="shared" ca="1" si="86"/>
        <v/>
      </c>
      <c r="E315" s="78" t="str">
        <f t="shared" ca="1" si="87"/>
        <v/>
      </c>
      <c r="F315" s="78" t="str">
        <f t="shared" ca="1" si="97"/>
        <v/>
      </c>
      <c r="G315" s="77" t="str">
        <f t="shared" ca="1" si="97"/>
        <v/>
      </c>
      <c r="H315" s="78" t="str">
        <f t="shared" ca="1" si="99"/>
        <v/>
      </c>
      <c r="I315" s="78" t="str">
        <f t="shared" ca="1" si="99"/>
        <v/>
      </c>
      <c r="J315" s="78" t="str">
        <f t="shared" ca="1" si="99"/>
        <v/>
      </c>
      <c r="K315" s="78" t="str">
        <f t="shared" ca="1" si="99"/>
        <v/>
      </c>
      <c r="L315" s="77" t="str">
        <f t="shared" ca="1" si="99"/>
        <v/>
      </c>
      <c r="M315" s="77" t="str">
        <f t="shared" ca="1" si="99"/>
        <v/>
      </c>
      <c r="N315" s="77" t="str">
        <f t="shared" ca="1" si="98"/>
        <v/>
      </c>
      <c r="O315" s="77" t="str">
        <f t="shared" ca="1" si="98"/>
        <v/>
      </c>
      <c r="P315" s="77" t="str">
        <f t="shared" ca="1" si="98"/>
        <v/>
      </c>
      <c r="Q315" s="17" t="str">
        <f ca="1">IF(B315="","",VLOOKUP(B315,処理用Ｄ!$B$2:$R$401,17,FALSE))</f>
        <v/>
      </c>
    </row>
    <row r="316" spans="2:17" x14ac:dyDescent="0.2">
      <c r="B316" s="77" t="str">
        <f ca="1">IF(ROW()-1&gt;処理用Ｄ!$B$1-1,"",ROW()-1)</f>
        <v/>
      </c>
      <c r="C316" s="77" t="str">
        <f t="shared" ca="1" si="99"/>
        <v/>
      </c>
      <c r="D316" s="78" t="str">
        <f t="shared" ca="1" si="86"/>
        <v/>
      </c>
      <c r="E316" s="78" t="str">
        <f t="shared" ca="1" si="87"/>
        <v/>
      </c>
      <c r="F316" s="78" t="str">
        <f t="shared" ca="1" si="97"/>
        <v/>
      </c>
      <c r="G316" s="77" t="str">
        <f t="shared" ca="1" si="97"/>
        <v/>
      </c>
      <c r="H316" s="78" t="str">
        <f t="shared" ca="1" si="99"/>
        <v/>
      </c>
      <c r="I316" s="78" t="str">
        <f t="shared" ca="1" si="99"/>
        <v/>
      </c>
      <c r="J316" s="78" t="str">
        <f t="shared" ca="1" si="99"/>
        <v/>
      </c>
      <c r="K316" s="78" t="str">
        <f t="shared" ca="1" si="99"/>
        <v/>
      </c>
      <c r="L316" s="77" t="str">
        <f t="shared" ca="1" si="99"/>
        <v/>
      </c>
      <c r="M316" s="77" t="str">
        <f t="shared" ca="1" si="99"/>
        <v/>
      </c>
      <c r="N316" s="77" t="str">
        <f t="shared" ca="1" si="98"/>
        <v/>
      </c>
      <c r="O316" s="77" t="str">
        <f t="shared" ca="1" si="98"/>
        <v/>
      </c>
      <c r="P316" s="77" t="str">
        <f t="shared" ca="1" si="98"/>
        <v/>
      </c>
      <c r="Q316" s="17" t="str">
        <f ca="1">IF(B316="","",VLOOKUP(B316,処理用Ｄ!$B$2:$R$401,17,FALSE))</f>
        <v/>
      </c>
    </row>
    <row r="317" spans="2:17" x14ac:dyDescent="0.2">
      <c r="B317" s="77" t="str">
        <f ca="1">IF(ROW()-1&gt;処理用Ｄ!$B$1-1,"",ROW()-1)</f>
        <v/>
      </c>
      <c r="C317" s="77" t="str">
        <f t="shared" ca="1" si="99"/>
        <v/>
      </c>
      <c r="D317" s="78" t="str">
        <f t="shared" ca="1" si="86"/>
        <v/>
      </c>
      <c r="E317" s="78" t="str">
        <f t="shared" ca="1" si="87"/>
        <v/>
      </c>
      <c r="F317" s="78" t="str">
        <f t="shared" ca="1" si="97"/>
        <v/>
      </c>
      <c r="G317" s="77" t="str">
        <f t="shared" ca="1" si="97"/>
        <v/>
      </c>
      <c r="H317" s="78" t="str">
        <f t="shared" ca="1" si="99"/>
        <v/>
      </c>
      <c r="I317" s="78" t="str">
        <f t="shared" ca="1" si="99"/>
        <v/>
      </c>
      <c r="J317" s="78" t="str">
        <f t="shared" ca="1" si="99"/>
        <v/>
      </c>
      <c r="K317" s="78" t="str">
        <f t="shared" ca="1" si="99"/>
        <v/>
      </c>
      <c r="L317" s="77" t="str">
        <f t="shared" ca="1" si="99"/>
        <v/>
      </c>
      <c r="M317" s="77" t="str">
        <f t="shared" ca="1" si="99"/>
        <v/>
      </c>
      <c r="N317" s="77" t="str">
        <f t="shared" ca="1" si="98"/>
        <v/>
      </c>
      <c r="O317" s="77" t="str">
        <f t="shared" ca="1" si="98"/>
        <v/>
      </c>
      <c r="P317" s="77" t="str">
        <f t="shared" ca="1" si="98"/>
        <v/>
      </c>
      <c r="Q317" s="17" t="str">
        <f ca="1">IF(B317="","",VLOOKUP(B317,処理用Ｄ!$B$2:$R$401,17,FALSE))</f>
        <v/>
      </c>
    </row>
    <row r="318" spans="2:17" x14ac:dyDescent="0.2">
      <c r="B318" s="77" t="str">
        <f ca="1">IF(ROW()-1&gt;処理用Ｄ!$B$1-1,"",ROW()-1)</f>
        <v/>
      </c>
      <c r="C318" s="77" t="str">
        <f t="shared" ca="1" si="99"/>
        <v/>
      </c>
      <c r="D318" s="78" t="str">
        <f t="shared" ca="1" si="86"/>
        <v/>
      </c>
      <c r="E318" s="78" t="str">
        <f t="shared" ca="1" si="87"/>
        <v/>
      </c>
      <c r="F318" s="78" t="str">
        <f t="shared" ca="1" si="97"/>
        <v/>
      </c>
      <c r="G318" s="77" t="str">
        <f t="shared" ca="1" si="97"/>
        <v/>
      </c>
      <c r="H318" s="78" t="str">
        <f t="shared" ca="1" si="99"/>
        <v/>
      </c>
      <c r="I318" s="78" t="str">
        <f t="shared" ca="1" si="99"/>
        <v/>
      </c>
      <c r="J318" s="78" t="str">
        <f t="shared" ca="1" si="99"/>
        <v/>
      </c>
      <c r="K318" s="78" t="str">
        <f t="shared" ca="1" si="99"/>
        <v/>
      </c>
      <c r="L318" s="77" t="str">
        <f t="shared" ca="1" si="99"/>
        <v/>
      </c>
      <c r="M318" s="77" t="str">
        <f t="shared" ca="1" si="99"/>
        <v/>
      </c>
      <c r="N318" s="77" t="str">
        <f t="shared" ca="1" si="98"/>
        <v/>
      </c>
      <c r="O318" s="77" t="str">
        <f t="shared" ca="1" si="98"/>
        <v/>
      </c>
      <c r="P318" s="77" t="str">
        <f t="shared" ca="1" si="98"/>
        <v/>
      </c>
      <c r="Q318" s="17" t="str">
        <f ca="1">IF(B318="","",VLOOKUP(B318,処理用Ｄ!$B$2:$R$401,17,FALSE))</f>
        <v/>
      </c>
    </row>
    <row r="319" spans="2:17" x14ac:dyDescent="0.2">
      <c r="B319" s="77" t="str">
        <f ca="1">IF(ROW()-1&gt;処理用Ｄ!$B$1-1,"",ROW()-1)</f>
        <v/>
      </c>
      <c r="C319" s="77" t="str">
        <f t="shared" ca="1" si="99"/>
        <v/>
      </c>
      <c r="D319" s="78" t="str">
        <f t="shared" ca="1" si="86"/>
        <v/>
      </c>
      <c r="E319" s="78" t="str">
        <f t="shared" ca="1" si="87"/>
        <v/>
      </c>
      <c r="F319" s="78" t="str">
        <f t="shared" ca="1" si="97"/>
        <v/>
      </c>
      <c r="G319" s="77" t="str">
        <f t="shared" ca="1" si="97"/>
        <v/>
      </c>
      <c r="H319" s="78" t="str">
        <f t="shared" ca="1" si="99"/>
        <v/>
      </c>
      <c r="I319" s="78" t="str">
        <f t="shared" ca="1" si="99"/>
        <v/>
      </c>
      <c r="J319" s="78" t="str">
        <f t="shared" ca="1" si="99"/>
        <v/>
      </c>
      <c r="K319" s="78" t="str">
        <f t="shared" ca="1" si="99"/>
        <v/>
      </c>
      <c r="L319" s="77" t="str">
        <f t="shared" ca="1" si="99"/>
        <v/>
      </c>
      <c r="M319" s="77" t="str">
        <f t="shared" ca="1" si="99"/>
        <v/>
      </c>
      <c r="N319" s="77" t="str">
        <f t="shared" ca="1" si="98"/>
        <v/>
      </c>
      <c r="O319" s="77" t="str">
        <f t="shared" ca="1" si="98"/>
        <v/>
      </c>
      <c r="P319" s="77" t="str">
        <f t="shared" ca="1" si="98"/>
        <v/>
      </c>
      <c r="Q319" s="17" t="str">
        <f ca="1">IF(B319="","",VLOOKUP(B319,処理用Ｄ!$B$2:$R$401,17,FALSE))</f>
        <v/>
      </c>
    </row>
    <row r="320" spans="2:17" x14ac:dyDescent="0.2">
      <c r="B320" s="77" t="str">
        <f ca="1">IF(ROW()-1&gt;処理用Ｄ!$B$1-1,"",ROW()-1)</f>
        <v/>
      </c>
      <c r="C320" s="77" t="str">
        <f t="shared" ca="1" si="99"/>
        <v/>
      </c>
      <c r="D320" s="78" t="str">
        <f t="shared" ca="1" si="86"/>
        <v/>
      </c>
      <c r="E320" s="78" t="str">
        <f t="shared" ca="1" si="87"/>
        <v/>
      </c>
      <c r="F320" s="78" t="str">
        <f t="shared" ca="1" si="97"/>
        <v/>
      </c>
      <c r="G320" s="77" t="str">
        <f t="shared" ca="1" si="97"/>
        <v/>
      </c>
      <c r="H320" s="78" t="str">
        <f t="shared" ca="1" si="99"/>
        <v/>
      </c>
      <c r="I320" s="78" t="str">
        <f t="shared" ca="1" si="99"/>
        <v/>
      </c>
      <c r="J320" s="78" t="str">
        <f t="shared" ca="1" si="99"/>
        <v/>
      </c>
      <c r="K320" s="78" t="str">
        <f t="shared" ca="1" si="99"/>
        <v/>
      </c>
      <c r="L320" s="77" t="str">
        <f t="shared" ca="1" si="99"/>
        <v/>
      </c>
      <c r="M320" s="77" t="str">
        <f t="shared" ca="1" si="99"/>
        <v/>
      </c>
      <c r="N320" s="77" t="str">
        <f t="shared" ca="1" si="98"/>
        <v/>
      </c>
      <c r="O320" s="77" t="str">
        <f t="shared" ca="1" si="98"/>
        <v/>
      </c>
      <c r="P320" s="77" t="str">
        <f t="shared" ca="1" si="98"/>
        <v/>
      </c>
      <c r="Q320" s="17" t="str">
        <f ca="1">IF(B320="","",VLOOKUP(B320,処理用Ｄ!$B$2:$R$401,17,FALSE))</f>
        <v/>
      </c>
    </row>
    <row r="321" spans="2:17" x14ac:dyDescent="0.2">
      <c r="B321" s="77" t="str">
        <f ca="1">IF(ROW()-1&gt;処理用Ｄ!$B$1-1,"",ROW()-1)</f>
        <v/>
      </c>
      <c r="C321" s="77" t="str">
        <f t="shared" ca="1" si="99"/>
        <v/>
      </c>
      <c r="D321" s="78" t="str">
        <f t="shared" ca="1" si="86"/>
        <v/>
      </c>
      <c r="E321" s="78" t="str">
        <f t="shared" ca="1" si="87"/>
        <v/>
      </c>
      <c r="F321" s="78" t="str">
        <f t="shared" ca="1" si="97"/>
        <v/>
      </c>
      <c r="G321" s="77" t="str">
        <f t="shared" ca="1" si="97"/>
        <v/>
      </c>
      <c r="H321" s="78" t="str">
        <f t="shared" ca="1" si="99"/>
        <v/>
      </c>
      <c r="I321" s="78" t="str">
        <f t="shared" ca="1" si="99"/>
        <v/>
      </c>
      <c r="J321" s="78" t="str">
        <f t="shared" ca="1" si="99"/>
        <v/>
      </c>
      <c r="K321" s="78" t="str">
        <f t="shared" ca="1" si="99"/>
        <v/>
      </c>
      <c r="L321" s="77" t="str">
        <f t="shared" ca="1" si="99"/>
        <v/>
      </c>
      <c r="M321" s="77" t="str">
        <f t="shared" ca="1" si="99"/>
        <v/>
      </c>
      <c r="N321" s="77" t="str">
        <f t="shared" ca="1" si="98"/>
        <v/>
      </c>
      <c r="O321" s="77" t="str">
        <f t="shared" ca="1" si="98"/>
        <v/>
      </c>
      <c r="P321" s="77" t="str">
        <f t="shared" ca="1" si="98"/>
        <v/>
      </c>
      <c r="Q321" s="17" t="str">
        <f ca="1">IF(B321="","",VLOOKUP(B321,処理用Ｄ!$B$2:$R$401,17,FALSE))</f>
        <v/>
      </c>
    </row>
    <row r="322" spans="2:17" x14ac:dyDescent="0.2">
      <c r="B322" s="77" t="str">
        <f ca="1">IF(ROW()-1&gt;処理用Ｄ!$B$1-1,"",ROW()-1)</f>
        <v/>
      </c>
      <c r="C322" s="77" t="str">
        <f t="shared" ref="C322:M331" ca="1" si="100">IF($B322="","",DBCS(VLOOKUP($B322,ダブルスＤＡＴＡ,COLUMN()-1,FALSE)))</f>
        <v/>
      </c>
      <c r="D322" s="78" t="str">
        <f t="shared" ref="D322:D385" ca="1" si="101">IF($B322="","",(VLOOKUP($B322,ダブルスＤＡＴＡ,COLUMN()-1,FALSE)))</f>
        <v/>
      </c>
      <c r="E322" s="78" t="str">
        <f t="shared" ref="E322:E385" ca="1" si="102">IF($B322="","",IF(VALUE(VLOOKUP($B322,ダブルスＤＡＴＡ,COLUMN()-1,FALSE))=0,"",VALUE(VLOOKUP($B322,ダブルスＤＡＴＡ,COLUMN()-1,FALSE))))</f>
        <v/>
      </c>
      <c r="F322" s="78" t="str">
        <f t="shared" ref="F322:G341" ca="1" si="103">IF($B322="","",(VLOOKUP($B322,ダブルスＤＡＴＡ,COLUMN()-1,FALSE)))</f>
        <v/>
      </c>
      <c r="G322" s="77" t="str">
        <f t="shared" ca="1" si="103"/>
        <v/>
      </c>
      <c r="H322" s="78" t="str">
        <f t="shared" ca="1" si="100"/>
        <v/>
      </c>
      <c r="I322" s="78" t="str">
        <f t="shared" ca="1" si="100"/>
        <v/>
      </c>
      <c r="J322" s="78" t="str">
        <f t="shared" ca="1" si="100"/>
        <v/>
      </c>
      <c r="K322" s="78" t="str">
        <f t="shared" ca="1" si="100"/>
        <v/>
      </c>
      <c r="L322" s="77" t="str">
        <f t="shared" ca="1" si="100"/>
        <v/>
      </c>
      <c r="M322" s="77" t="str">
        <f t="shared" ca="1" si="100"/>
        <v/>
      </c>
      <c r="N322" s="77" t="str">
        <f t="shared" ref="N322:P341" ca="1" si="104">IF($B322="","",VALUE(VLOOKUP($B322,ダブルスＤＡＴＡ,COLUMN()-1,FALSE)))</f>
        <v/>
      </c>
      <c r="O322" s="77" t="str">
        <f t="shared" ca="1" si="104"/>
        <v/>
      </c>
      <c r="P322" s="77" t="str">
        <f t="shared" ca="1" si="104"/>
        <v/>
      </c>
      <c r="Q322" s="17" t="str">
        <f ca="1">IF(B322="","",VLOOKUP(B322,処理用Ｄ!$B$2:$R$401,17,FALSE))</f>
        <v/>
      </c>
    </row>
    <row r="323" spans="2:17" x14ac:dyDescent="0.2">
      <c r="B323" s="77" t="str">
        <f ca="1">IF(ROW()-1&gt;処理用Ｄ!$B$1-1,"",ROW()-1)</f>
        <v/>
      </c>
      <c r="C323" s="77" t="str">
        <f t="shared" ca="1" si="100"/>
        <v/>
      </c>
      <c r="D323" s="78" t="str">
        <f t="shared" ca="1" si="101"/>
        <v/>
      </c>
      <c r="E323" s="78" t="str">
        <f t="shared" ca="1" si="102"/>
        <v/>
      </c>
      <c r="F323" s="78" t="str">
        <f t="shared" ca="1" si="103"/>
        <v/>
      </c>
      <c r="G323" s="77" t="str">
        <f t="shared" ca="1" si="103"/>
        <v/>
      </c>
      <c r="H323" s="78" t="str">
        <f t="shared" ca="1" si="100"/>
        <v/>
      </c>
      <c r="I323" s="78" t="str">
        <f t="shared" ca="1" si="100"/>
        <v/>
      </c>
      <c r="J323" s="78" t="str">
        <f t="shared" ca="1" si="100"/>
        <v/>
      </c>
      <c r="K323" s="78" t="str">
        <f t="shared" ca="1" si="100"/>
        <v/>
      </c>
      <c r="L323" s="77" t="str">
        <f t="shared" ca="1" si="100"/>
        <v/>
      </c>
      <c r="M323" s="77" t="str">
        <f t="shared" ca="1" si="100"/>
        <v/>
      </c>
      <c r="N323" s="77" t="str">
        <f t="shared" ca="1" si="104"/>
        <v/>
      </c>
      <c r="O323" s="77" t="str">
        <f t="shared" ca="1" si="104"/>
        <v/>
      </c>
      <c r="P323" s="77" t="str">
        <f t="shared" ca="1" si="104"/>
        <v/>
      </c>
      <c r="Q323" s="17" t="str">
        <f ca="1">IF(B323="","",VLOOKUP(B323,処理用Ｄ!$B$2:$R$401,17,FALSE))</f>
        <v/>
      </c>
    </row>
    <row r="324" spans="2:17" x14ac:dyDescent="0.2">
      <c r="B324" s="77" t="str">
        <f ca="1">IF(ROW()-1&gt;処理用Ｄ!$B$1-1,"",ROW()-1)</f>
        <v/>
      </c>
      <c r="C324" s="77" t="str">
        <f t="shared" ca="1" si="100"/>
        <v/>
      </c>
      <c r="D324" s="78" t="str">
        <f t="shared" ca="1" si="101"/>
        <v/>
      </c>
      <c r="E324" s="78" t="str">
        <f t="shared" ca="1" si="102"/>
        <v/>
      </c>
      <c r="F324" s="78" t="str">
        <f t="shared" ca="1" si="103"/>
        <v/>
      </c>
      <c r="G324" s="77" t="str">
        <f t="shared" ca="1" si="103"/>
        <v/>
      </c>
      <c r="H324" s="78" t="str">
        <f t="shared" ca="1" si="100"/>
        <v/>
      </c>
      <c r="I324" s="78" t="str">
        <f t="shared" ca="1" si="100"/>
        <v/>
      </c>
      <c r="J324" s="78" t="str">
        <f t="shared" ca="1" si="100"/>
        <v/>
      </c>
      <c r="K324" s="78" t="str">
        <f t="shared" ca="1" si="100"/>
        <v/>
      </c>
      <c r="L324" s="77" t="str">
        <f t="shared" ca="1" si="100"/>
        <v/>
      </c>
      <c r="M324" s="77" t="str">
        <f t="shared" ca="1" si="100"/>
        <v/>
      </c>
      <c r="N324" s="77" t="str">
        <f t="shared" ca="1" si="104"/>
        <v/>
      </c>
      <c r="O324" s="77" t="str">
        <f t="shared" ca="1" si="104"/>
        <v/>
      </c>
      <c r="P324" s="77" t="str">
        <f t="shared" ca="1" si="104"/>
        <v/>
      </c>
      <c r="Q324" s="17" t="str">
        <f ca="1">IF(B324="","",VLOOKUP(B324,処理用Ｄ!$B$2:$R$401,17,FALSE))</f>
        <v/>
      </c>
    </row>
    <row r="325" spans="2:17" x14ac:dyDescent="0.2">
      <c r="B325" s="77" t="str">
        <f ca="1">IF(ROW()-1&gt;処理用Ｄ!$B$1-1,"",ROW()-1)</f>
        <v/>
      </c>
      <c r="C325" s="77" t="str">
        <f t="shared" ca="1" si="100"/>
        <v/>
      </c>
      <c r="D325" s="78" t="str">
        <f t="shared" ca="1" si="101"/>
        <v/>
      </c>
      <c r="E325" s="78" t="str">
        <f t="shared" ca="1" si="102"/>
        <v/>
      </c>
      <c r="F325" s="78" t="str">
        <f t="shared" ca="1" si="103"/>
        <v/>
      </c>
      <c r="G325" s="77" t="str">
        <f t="shared" ca="1" si="103"/>
        <v/>
      </c>
      <c r="H325" s="78" t="str">
        <f t="shared" ca="1" si="100"/>
        <v/>
      </c>
      <c r="I325" s="78" t="str">
        <f t="shared" ca="1" si="100"/>
        <v/>
      </c>
      <c r="J325" s="78" t="str">
        <f t="shared" ca="1" si="100"/>
        <v/>
      </c>
      <c r="K325" s="78" t="str">
        <f t="shared" ca="1" si="100"/>
        <v/>
      </c>
      <c r="L325" s="77" t="str">
        <f t="shared" ca="1" si="100"/>
        <v/>
      </c>
      <c r="M325" s="77" t="str">
        <f t="shared" ca="1" si="100"/>
        <v/>
      </c>
      <c r="N325" s="77" t="str">
        <f t="shared" ca="1" si="104"/>
        <v/>
      </c>
      <c r="O325" s="77" t="str">
        <f t="shared" ca="1" si="104"/>
        <v/>
      </c>
      <c r="P325" s="77" t="str">
        <f t="shared" ca="1" si="104"/>
        <v/>
      </c>
      <c r="Q325" s="17" t="str">
        <f ca="1">IF(B325="","",VLOOKUP(B325,処理用Ｄ!$B$2:$R$401,17,FALSE))</f>
        <v/>
      </c>
    </row>
    <row r="326" spans="2:17" x14ac:dyDescent="0.2">
      <c r="B326" s="77" t="str">
        <f ca="1">IF(ROW()-1&gt;処理用Ｄ!$B$1-1,"",ROW()-1)</f>
        <v/>
      </c>
      <c r="C326" s="77" t="str">
        <f t="shared" ca="1" si="100"/>
        <v/>
      </c>
      <c r="D326" s="78" t="str">
        <f t="shared" ca="1" si="101"/>
        <v/>
      </c>
      <c r="E326" s="78" t="str">
        <f t="shared" ca="1" si="102"/>
        <v/>
      </c>
      <c r="F326" s="78" t="str">
        <f t="shared" ca="1" si="103"/>
        <v/>
      </c>
      <c r="G326" s="77" t="str">
        <f t="shared" ca="1" si="103"/>
        <v/>
      </c>
      <c r="H326" s="78" t="str">
        <f t="shared" ca="1" si="100"/>
        <v/>
      </c>
      <c r="I326" s="78" t="str">
        <f t="shared" ca="1" si="100"/>
        <v/>
      </c>
      <c r="J326" s="78" t="str">
        <f t="shared" ca="1" si="100"/>
        <v/>
      </c>
      <c r="K326" s="78" t="str">
        <f t="shared" ca="1" si="100"/>
        <v/>
      </c>
      <c r="L326" s="77" t="str">
        <f t="shared" ca="1" si="100"/>
        <v/>
      </c>
      <c r="M326" s="77" t="str">
        <f t="shared" ca="1" si="100"/>
        <v/>
      </c>
      <c r="N326" s="77" t="str">
        <f t="shared" ca="1" si="104"/>
        <v/>
      </c>
      <c r="O326" s="77" t="str">
        <f t="shared" ca="1" si="104"/>
        <v/>
      </c>
      <c r="P326" s="77" t="str">
        <f t="shared" ca="1" si="104"/>
        <v/>
      </c>
      <c r="Q326" s="17" t="str">
        <f ca="1">IF(B326="","",VLOOKUP(B326,処理用Ｄ!$B$2:$R$401,17,FALSE))</f>
        <v/>
      </c>
    </row>
    <row r="327" spans="2:17" x14ac:dyDescent="0.2">
      <c r="B327" s="77" t="str">
        <f ca="1">IF(ROW()-1&gt;処理用Ｄ!$B$1-1,"",ROW()-1)</f>
        <v/>
      </c>
      <c r="C327" s="77" t="str">
        <f t="shared" ca="1" si="100"/>
        <v/>
      </c>
      <c r="D327" s="78" t="str">
        <f t="shared" ca="1" si="101"/>
        <v/>
      </c>
      <c r="E327" s="78" t="str">
        <f t="shared" ca="1" si="102"/>
        <v/>
      </c>
      <c r="F327" s="78" t="str">
        <f t="shared" ca="1" si="103"/>
        <v/>
      </c>
      <c r="G327" s="77" t="str">
        <f t="shared" ca="1" si="103"/>
        <v/>
      </c>
      <c r="H327" s="78" t="str">
        <f t="shared" ca="1" si="100"/>
        <v/>
      </c>
      <c r="I327" s="78" t="str">
        <f t="shared" ca="1" si="100"/>
        <v/>
      </c>
      <c r="J327" s="78" t="str">
        <f t="shared" ca="1" si="100"/>
        <v/>
      </c>
      <c r="K327" s="78" t="str">
        <f t="shared" ca="1" si="100"/>
        <v/>
      </c>
      <c r="L327" s="77" t="str">
        <f t="shared" ca="1" si="100"/>
        <v/>
      </c>
      <c r="M327" s="77" t="str">
        <f t="shared" ca="1" si="100"/>
        <v/>
      </c>
      <c r="N327" s="77" t="str">
        <f t="shared" ca="1" si="104"/>
        <v/>
      </c>
      <c r="O327" s="77" t="str">
        <f t="shared" ca="1" si="104"/>
        <v/>
      </c>
      <c r="P327" s="77" t="str">
        <f t="shared" ca="1" si="104"/>
        <v/>
      </c>
      <c r="Q327" s="17" t="str">
        <f ca="1">IF(B327="","",VLOOKUP(B327,処理用Ｄ!$B$2:$R$401,17,FALSE))</f>
        <v/>
      </c>
    </row>
    <row r="328" spans="2:17" x14ac:dyDescent="0.2">
      <c r="B328" s="77" t="str">
        <f ca="1">IF(ROW()-1&gt;処理用Ｄ!$B$1-1,"",ROW()-1)</f>
        <v/>
      </c>
      <c r="C328" s="77" t="str">
        <f t="shared" ca="1" si="100"/>
        <v/>
      </c>
      <c r="D328" s="78" t="str">
        <f t="shared" ca="1" si="101"/>
        <v/>
      </c>
      <c r="E328" s="78" t="str">
        <f t="shared" ca="1" si="102"/>
        <v/>
      </c>
      <c r="F328" s="78" t="str">
        <f t="shared" ca="1" si="103"/>
        <v/>
      </c>
      <c r="G328" s="77" t="str">
        <f t="shared" ca="1" si="103"/>
        <v/>
      </c>
      <c r="H328" s="78" t="str">
        <f t="shared" ca="1" si="100"/>
        <v/>
      </c>
      <c r="I328" s="78" t="str">
        <f t="shared" ca="1" si="100"/>
        <v/>
      </c>
      <c r="J328" s="78" t="str">
        <f t="shared" ca="1" si="100"/>
        <v/>
      </c>
      <c r="K328" s="78" t="str">
        <f t="shared" ca="1" si="100"/>
        <v/>
      </c>
      <c r="L328" s="77" t="str">
        <f t="shared" ca="1" si="100"/>
        <v/>
      </c>
      <c r="M328" s="77" t="str">
        <f t="shared" ca="1" si="100"/>
        <v/>
      </c>
      <c r="N328" s="77" t="str">
        <f t="shared" ca="1" si="104"/>
        <v/>
      </c>
      <c r="O328" s="77" t="str">
        <f t="shared" ca="1" si="104"/>
        <v/>
      </c>
      <c r="P328" s="77" t="str">
        <f t="shared" ca="1" si="104"/>
        <v/>
      </c>
      <c r="Q328" s="17" t="str">
        <f ca="1">IF(B328="","",VLOOKUP(B328,処理用Ｄ!$B$2:$R$401,17,FALSE))</f>
        <v/>
      </c>
    </row>
    <row r="329" spans="2:17" x14ac:dyDescent="0.2">
      <c r="B329" s="77" t="str">
        <f ca="1">IF(ROW()-1&gt;処理用Ｄ!$B$1-1,"",ROW()-1)</f>
        <v/>
      </c>
      <c r="C329" s="77" t="str">
        <f t="shared" ca="1" si="100"/>
        <v/>
      </c>
      <c r="D329" s="78" t="str">
        <f t="shared" ca="1" si="101"/>
        <v/>
      </c>
      <c r="E329" s="78" t="str">
        <f t="shared" ca="1" si="102"/>
        <v/>
      </c>
      <c r="F329" s="78" t="str">
        <f t="shared" ca="1" si="103"/>
        <v/>
      </c>
      <c r="G329" s="77" t="str">
        <f t="shared" ca="1" si="103"/>
        <v/>
      </c>
      <c r="H329" s="78" t="str">
        <f t="shared" ca="1" si="100"/>
        <v/>
      </c>
      <c r="I329" s="78" t="str">
        <f t="shared" ca="1" si="100"/>
        <v/>
      </c>
      <c r="J329" s="78" t="str">
        <f t="shared" ca="1" si="100"/>
        <v/>
      </c>
      <c r="K329" s="78" t="str">
        <f t="shared" ca="1" si="100"/>
        <v/>
      </c>
      <c r="L329" s="77" t="str">
        <f t="shared" ca="1" si="100"/>
        <v/>
      </c>
      <c r="M329" s="77" t="str">
        <f t="shared" ca="1" si="100"/>
        <v/>
      </c>
      <c r="N329" s="77" t="str">
        <f t="shared" ca="1" si="104"/>
        <v/>
      </c>
      <c r="O329" s="77" t="str">
        <f t="shared" ca="1" si="104"/>
        <v/>
      </c>
      <c r="P329" s="77" t="str">
        <f t="shared" ca="1" si="104"/>
        <v/>
      </c>
      <c r="Q329" s="17" t="str">
        <f ca="1">IF(B329="","",VLOOKUP(B329,処理用Ｄ!$B$2:$R$401,17,FALSE))</f>
        <v/>
      </c>
    </row>
    <row r="330" spans="2:17" x14ac:dyDescent="0.2">
      <c r="B330" s="77" t="str">
        <f ca="1">IF(ROW()-1&gt;処理用Ｄ!$B$1-1,"",ROW()-1)</f>
        <v/>
      </c>
      <c r="C330" s="77" t="str">
        <f t="shared" ca="1" si="100"/>
        <v/>
      </c>
      <c r="D330" s="78" t="str">
        <f t="shared" ca="1" si="101"/>
        <v/>
      </c>
      <c r="E330" s="78" t="str">
        <f t="shared" ca="1" si="102"/>
        <v/>
      </c>
      <c r="F330" s="78" t="str">
        <f t="shared" ca="1" si="103"/>
        <v/>
      </c>
      <c r="G330" s="77" t="str">
        <f t="shared" ca="1" si="103"/>
        <v/>
      </c>
      <c r="H330" s="78" t="str">
        <f t="shared" ca="1" si="100"/>
        <v/>
      </c>
      <c r="I330" s="78" t="str">
        <f t="shared" ca="1" si="100"/>
        <v/>
      </c>
      <c r="J330" s="78" t="str">
        <f t="shared" ca="1" si="100"/>
        <v/>
      </c>
      <c r="K330" s="78" t="str">
        <f t="shared" ca="1" si="100"/>
        <v/>
      </c>
      <c r="L330" s="77" t="str">
        <f t="shared" ca="1" si="100"/>
        <v/>
      </c>
      <c r="M330" s="77" t="str">
        <f t="shared" ca="1" si="100"/>
        <v/>
      </c>
      <c r="N330" s="77" t="str">
        <f t="shared" ca="1" si="104"/>
        <v/>
      </c>
      <c r="O330" s="77" t="str">
        <f t="shared" ca="1" si="104"/>
        <v/>
      </c>
      <c r="P330" s="77" t="str">
        <f t="shared" ca="1" si="104"/>
        <v/>
      </c>
      <c r="Q330" s="17" t="str">
        <f ca="1">IF(B330="","",VLOOKUP(B330,処理用Ｄ!$B$2:$R$401,17,FALSE))</f>
        <v/>
      </c>
    </row>
    <row r="331" spans="2:17" x14ac:dyDescent="0.2">
      <c r="B331" s="77" t="str">
        <f ca="1">IF(ROW()-1&gt;処理用Ｄ!$B$1-1,"",ROW()-1)</f>
        <v/>
      </c>
      <c r="C331" s="77" t="str">
        <f t="shared" ca="1" si="100"/>
        <v/>
      </c>
      <c r="D331" s="78" t="str">
        <f t="shared" ca="1" si="101"/>
        <v/>
      </c>
      <c r="E331" s="78" t="str">
        <f t="shared" ca="1" si="102"/>
        <v/>
      </c>
      <c r="F331" s="78" t="str">
        <f t="shared" ca="1" si="103"/>
        <v/>
      </c>
      <c r="G331" s="77" t="str">
        <f t="shared" ca="1" si="103"/>
        <v/>
      </c>
      <c r="H331" s="78" t="str">
        <f t="shared" ca="1" si="100"/>
        <v/>
      </c>
      <c r="I331" s="78" t="str">
        <f t="shared" ca="1" si="100"/>
        <v/>
      </c>
      <c r="J331" s="78" t="str">
        <f t="shared" ca="1" si="100"/>
        <v/>
      </c>
      <c r="K331" s="78" t="str">
        <f t="shared" ca="1" si="100"/>
        <v/>
      </c>
      <c r="L331" s="77" t="str">
        <f t="shared" ca="1" si="100"/>
        <v/>
      </c>
      <c r="M331" s="77" t="str">
        <f t="shared" ca="1" si="100"/>
        <v/>
      </c>
      <c r="N331" s="77" t="str">
        <f t="shared" ca="1" si="104"/>
        <v/>
      </c>
      <c r="O331" s="77" t="str">
        <f t="shared" ca="1" si="104"/>
        <v/>
      </c>
      <c r="P331" s="77" t="str">
        <f t="shared" ca="1" si="104"/>
        <v/>
      </c>
      <c r="Q331" s="17" t="str">
        <f ca="1">IF(B331="","",VLOOKUP(B331,処理用Ｄ!$B$2:$R$401,17,FALSE))</f>
        <v/>
      </c>
    </row>
    <row r="332" spans="2:17" x14ac:dyDescent="0.2">
      <c r="B332" s="77" t="str">
        <f ca="1">IF(ROW()-1&gt;処理用Ｄ!$B$1-1,"",ROW()-1)</f>
        <v/>
      </c>
      <c r="C332" s="77" t="str">
        <f t="shared" ref="C332:M341" ca="1" si="105">IF($B332="","",DBCS(VLOOKUP($B332,ダブルスＤＡＴＡ,COLUMN()-1,FALSE)))</f>
        <v/>
      </c>
      <c r="D332" s="78" t="str">
        <f t="shared" ca="1" si="101"/>
        <v/>
      </c>
      <c r="E332" s="78" t="str">
        <f t="shared" ca="1" si="102"/>
        <v/>
      </c>
      <c r="F332" s="78" t="str">
        <f t="shared" ca="1" si="103"/>
        <v/>
      </c>
      <c r="G332" s="77" t="str">
        <f t="shared" ca="1" si="103"/>
        <v/>
      </c>
      <c r="H332" s="78" t="str">
        <f t="shared" ca="1" si="105"/>
        <v/>
      </c>
      <c r="I332" s="78" t="str">
        <f t="shared" ca="1" si="105"/>
        <v/>
      </c>
      <c r="J332" s="78" t="str">
        <f t="shared" ca="1" si="105"/>
        <v/>
      </c>
      <c r="K332" s="78" t="str">
        <f t="shared" ca="1" si="105"/>
        <v/>
      </c>
      <c r="L332" s="77" t="str">
        <f t="shared" ca="1" si="105"/>
        <v/>
      </c>
      <c r="M332" s="77" t="str">
        <f t="shared" ca="1" si="105"/>
        <v/>
      </c>
      <c r="N332" s="77" t="str">
        <f t="shared" ca="1" si="104"/>
        <v/>
      </c>
      <c r="O332" s="77" t="str">
        <f t="shared" ca="1" si="104"/>
        <v/>
      </c>
      <c r="P332" s="77" t="str">
        <f t="shared" ca="1" si="104"/>
        <v/>
      </c>
      <c r="Q332" s="17" t="str">
        <f ca="1">IF(B332="","",VLOOKUP(B332,処理用Ｄ!$B$2:$R$401,17,FALSE))</f>
        <v/>
      </c>
    </row>
    <row r="333" spans="2:17" x14ac:dyDescent="0.2">
      <c r="B333" s="77" t="str">
        <f ca="1">IF(ROW()-1&gt;処理用Ｄ!$B$1-1,"",ROW()-1)</f>
        <v/>
      </c>
      <c r="C333" s="77" t="str">
        <f t="shared" ca="1" si="105"/>
        <v/>
      </c>
      <c r="D333" s="78" t="str">
        <f t="shared" ca="1" si="101"/>
        <v/>
      </c>
      <c r="E333" s="78" t="str">
        <f t="shared" ca="1" si="102"/>
        <v/>
      </c>
      <c r="F333" s="78" t="str">
        <f t="shared" ca="1" si="103"/>
        <v/>
      </c>
      <c r="G333" s="77" t="str">
        <f t="shared" ca="1" si="103"/>
        <v/>
      </c>
      <c r="H333" s="78" t="str">
        <f t="shared" ca="1" si="105"/>
        <v/>
      </c>
      <c r="I333" s="78" t="str">
        <f t="shared" ca="1" si="105"/>
        <v/>
      </c>
      <c r="J333" s="78" t="str">
        <f t="shared" ca="1" si="105"/>
        <v/>
      </c>
      <c r="K333" s="78" t="str">
        <f t="shared" ca="1" si="105"/>
        <v/>
      </c>
      <c r="L333" s="77" t="str">
        <f t="shared" ca="1" si="105"/>
        <v/>
      </c>
      <c r="M333" s="77" t="str">
        <f t="shared" ca="1" si="105"/>
        <v/>
      </c>
      <c r="N333" s="77" t="str">
        <f t="shared" ca="1" si="104"/>
        <v/>
      </c>
      <c r="O333" s="77" t="str">
        <f t="shared" ca="1" si="104"/>
        <v/>
      </c>
      <c r="P333" s="77" t="str">
        <f t="shared" ca="1" si="104"/>
        <v/>
      </c>
      <c r="Q333" s="17" t="str">
        <f ca="1">IF(B333="","",VLOOKUP(B333,処理用Ｄ!$B$2:$R$401,17,FALSE))</f>
        <v/>
      </c>
    </row>
    <row r="334" spans="2:17" x14ac:dyDescent="0.2">
      <c r="B334" s="77" t="str">
        <f ca="1">IF(ROW()-1&gt;処理用Ｄ!$B$1-1,"",ROW()-1)</f>
        <v/>
      </c>
      <c r="C334" s="77" t="str">
        <f t="shared" ca="1" si="105"/>
        <v/>
      </c>
      <c r="D334" s="78" t="str">
        <f t="shared" ca="1" si="101"/>
        <v/>
      </c>
      <c r="E334" s="78" t="str">
        <f t="shared" ca="1" si="102"/>
        <v/>
      </c>
      <c r="F334" s="78" t="str">
        <f t="shared" ca="1" si="103"/>
        <v/>
      </c>
      <c r="G334" s="77" t="str">
        <f t="shared" ca="1" si="103"/>
        <v/>
      </c>
      <c r="H334" s="78" t="str">
        <f t="shared" ca="1" si="105"/>
        <v/>
      </c>
      <c r="I334" s="78" t="str">
        <f t="shared" ca="1" si="105"/>
        <v/>
      </c>
      <c r="J334" s="78" t="str">
        <f t="shared" ca="1" si="105"/>
        <v/>
      </c>
      <c r="K334" s="78" t="str">
        <f t="shared" ca="1" si="105"/>
        <v/>
      </c>
      <c r="L334" s="77" t="str">
        <f t="shared" ca="1" si="105"/>
        <v/>
      </c>
      <c r="M334" s="77" t="str">
        <f t="shared" ca="1" si="105"/>
        <v/>
      </c>
      <c r="N334" s="77" t="str">
        <f t="shared" ca="1" si="104"/>
        <v/>
      </c>
      <c r="O334" s="77" t="str">
        <f t="shared" ca="1" si="104"/>
        <v/>
      </c>
      <c r="P334" s="77" t="str">
        <f t="shared" ca="1" si="104"/>
        <v/>
      </c>
      <c r="Q334" s="17" t="str">
        <f ca="1">IF(B334="","",VLOOKUP(B334,処理用Ｄ!$B$2:$R$401,17,FALSE))</f>
        <v/>
      </c>
    </row>
    <row r="335" spans="2:17" x14ac:dyDescent="0.2">
      <c r="B335" s="77" t="str">
        <f ca="1">IF(ROW()-1&gt;処理用Ｄ!$B$1-1,"",ROW()-1)</f>
        <v/>
      </c>
      <c r="C335" s="77" t="str">
        <f t="shared" ca="1" si="105"/>
        <v/>
      </c>
      <c r="D335" s="78" t="str">
        <f t="shared" ca="1" si="101"/>
        <v/>
      </c>
      <c r="E335" s="78" t="str">
        <f t="shared" ca="1" si="102"/>
        <v/>
      </c>
      <c r="F335" s="78" t="str">
        <f t="shared" ca="1" si="103"/>
        <v/>
      </c>
      <c r="G335" s="77" t="str">
        <f t="shared" ca="1" si="103"/>
        <v/>
      </c>
      <c r="H335" s="78" t="str">
        <f t="shared" ca="1" si="105"/>
        <v/>
      </c>
      <c r="I335" s="78" t="str">
        <f t="shared" ca="1" si="105"/>
        <v/>
      </c>
      <c r="J335" s="78" t="str">
        <f t="shared" ca="1" si="105"/>
        <v/>
      </c>
      <c r="K335" s="78" t="str">
        <f t="shared" ca="1" si="105"/>
        <v/>
      </c>
      <c r="L335" s="77" t="str">
        <f t="shared" ca="1" si="105"/>
        <v/>
      </c>
      <c r="M335" s="77" t="str">
        <f t="shared" ca="1" si="105"/>
        <v/>
      </c>
      <c r="N335" s="77" t="str">
        <f t="shared" ca="1" si="104"/>
        <v/>
      </c>
      <c r="O335" s="77" t="str">
        <f t="shared" ca="1" si="104"/>
        <v/>
      </c>
      <c r="P335" s="77" t="str">
        <f t="shared" ca="1" si="104"/>
        <v/>
      </c>
      <c r="Q335" s="17" t="str">
        <f ca="1">IF(B335="","",VLOOKUP(B335,処理用Ｄ!$B$2:$R$401,17,FALSE))</f>
        <v/>
      </c>
    </row>
    <row r="336" spans="2:17" x14ac:dyDescent="0.2">
      <c r="B336" s="77" t="str">
        <f ca="1">IF(ROW()-1&gt;処理用Ｄ!$B$1-1,"",ROW()-1)</f>
        <v/>
      </c>
      <c r="C336" s="77" t="str">
        <f t="shared" ca="1" si="105"/>
        <v/>
      </c>
      <c r="D336" s="78" t="str">
        <f t="shared" ca="1" si="101"/>
        <v/>
      </c>
      <c r="E336" s="78" t="str">
        <f t="shared" ca="1" si="102"/>
        <v/>
      </c>
      <c r="F336" s="78" t="str">
        <f t="shared" ca="1" si="103"/>
        <v/>
      </c>
      <c r="G336" s="77" t="str">
        <f t="shared" ca="1" si="103"/>
        <v/>
      </c>
      <c r="H336" s="78" t="str">
        <f t="shared" ca="1" si="105"/>
        <v/>
      </c>
      <c r="I336" s="78" t="str">
        <f t="shared" ca="1" si="105"/>
        <v/>
      </c>
      <c r="J336" s="78" t="str">
        <f t="shared" ca="1" si="105"/>
        <v/>
      </c>
      <c r="K336" s="78" t="str">
        <f t="shared" ca="1" si="105"/>
        <v/>
      </c>
      <c r="L336" s="77" t="str">
        <f t="shared" ca="1" si="105"/>
        <v/>
      </c>
      <c r="M336" s="77" t="str">
        <f t="shared" ca="1" si="105"/>
        <v/>
      </c>
      <c r="N336" s="77" t="str">
        <f t="shared" ca="1" si="104"/>
        <v/>
      </c>
      <c r="O336" s="77" t="str">
        <f t="shared" ca="1" si="104"/>
        <v/>
      </c>
      <c r="P336" s="77" t="str">
        <f t="shared" ca="1" si="104"/>
        <v/>
      </c>
      <c r="Q336" s="17" t="str">
        <f ca="1">IF(B336="","",VLOOKUP(B336,処理用Ｄ!$B$2:$R$401,17,FALSE))</f>
        <v/>
      </c>
    </row>
    <row r="337" spans="2:17" x14ac:dyDescent="0.2">
      <c r="B337" s="77" t="str">
        <f ca="1">IF(ROW()-1&gt;処理用Ｄ!$B$1-1,"",ROW()-1)</f>
        <v/>
      </c>
      <c r="C337" s="77" t="str">
        <f t="shared" ca="1" si="105"/>
        <v/>
      </c>
      <c r="D337" s="78" t="str">
        <f t="shared" ca="1" si="101"/>
        <v/>
      </c>
      <c r="E337" s="78" t="str">
        <f t="shared" ca="1" si="102"/>
        <v/>
      </c>
      <c r="F337" s="78" t="str">
        <f t="shared" ca="1" si="103"/>
        <v/>
      </c>
      <c r="G337" s="77" t="str">
        <f t="shared" ca="1" si="103"/>
        <v/>
      </c>
      <c r="H337" s="78" t="str">
        <f t="shared" ca="1" si="105"/>
        <v/>
      </c>
      <c r="I337" s="78" t="str">
        <f t="shared" ca="1" si="105"/>
        <v/>
      </c>
      <c r="J337" s="78" t="str">
        <f t="shared" ca="1" si="105"/>
        <v/>
      </c>
      <c r="K337" s="78" t="str">
        <f t="shared" ca="1" si="105"/>
        <v/>
      </c>
      <c r="L337" s="77" t="str">
        <f t="shared" ca="1" si="105"/>
        <v/>
      </c>
      <c r="M337" s="77" t="str">
        <f t="shared" ca="1" si="105"/>
        <v/>
      </c>
      <c r="N337" s="77" t="str">
        <f t="shared" ca="1" si="104"/>
        <v/>
      </c>
      <c r="O337" s="77" t="str">
        <f t="shared" ca="1" si="104"/>
        <v/>
      </c>
      <c r="P337" s="77" t="str">
        <f t="shared" ca="1" si="104"/>
        <v/>
      </c>
      <c r="Q337" s="17" t="str">
        <f ca="1">IF(B337="","",VLOOKUP(B337,処理用Ｄ!$B$2:$R$401,17,FALSE))</f>
        <v/>
      </c>
    </row>
    <row r="338" spans="2:17" x14ac:dyDescent="0.2">
      <c r="B338" s="77" t="str">
        <f ca="1">IF(ROW()-1&gt;処理用Ｄ!$B$1-1,"",ROW()-1)</f>
        <v/>
      </c>
      <c r="C338" s="77" t="str">
        <f t="shared" ca="1" si="105"/>
        <v/>
      </c>
      <c r="D338" s="78" t="str">
        <f t="shared" ca="1" si="101"/>
        <v/>
      </c>
      <c r="E338" s="78" t="str">
        <f t="shared" ca="1" si="102"/>
        <v/>
      </c>
      <c r="F338" s="78" t="str">
        <f t="shared" ca="1" si="103"/>
        <v/>
      </c>
      <c r="G338" s="77" t="str">
        <f t="shared" ca="1" si="103"/>
        <v/>
      </c>
      <c r="H338" s="78" t="str">
        <f t="shared" ca="1" si="105"/>
        <v/>
      </c>
      <c r="I338" s="78" t="str">
        <f t="shared" ca="1" si="105"/>
        <v/>
      </c>
      <c r="J338" s="78" t="str">
        <f t="shared" ca="1" si="105"/>
        <v/>
      </c>
      <c r="K338" s="78" t="str">
        <f t="shared" ca="1" si="105"/>
        <v/>
      </c>
      <c r="L338" s="77" t="str">
        <f t="shared" ca="1" si="105"/>
        <v/>
      </c>
      <c r="M338" s="77" t="str">
        <f t="shared" ca="1" si="105"/>
        <v/>
      </c>
      <c r="N338" s="77" t="str">
        <f t="shared" ca="1" si="104"/>
        <v/>
      </c>
      <c r="O338" s="77" t="str">
        <f t="shared" ca="1" si="104"/>
        <v/>
      </c>
      <c r="P338" s="77" t="str">
        <f t="shared" ca="1" si="104"/>
        <v/>
      </c>
      <c r="Q338" s="17" t="str">
        <f ca="1">IF(B338="","",VLOOKUP(B338,処理用Ｄ!$B$2:$R$401,17,FALSE))</f>
        <v/>
      </c>
    </row>
    <row r="339" spans="2:17" x14ac:dyDescent="0.2">
      <c r="B339" s="77" t="str">
        <f ca="1">IF(ROW()-1&gt;処理用Ｄ!$B$1-1,"",ROW()-1)</f>
        <v/>
      </c>
      <c r="C339" s="77" t="str">
        <f t="shared" ca="1" si="105"/>
        <v/>
      </c>
      <c r="D339" s="78" t="str">
        <f t="shared" ca="1" si="101"/>
        <v/>
      </c>
      <c r="E339" s="78" t="str">
        <f t="shared" ca="1" si="102"/>
        <v/>
      </c>
      <c r="F339" s="78" t="str">
        <f t="shared" ca="1" si="103"/>
        <v/>
      </c>
      <c r="G339" s="77" t="str">
        <f t="shared" ca="1" si="103"/>
        <v/>
      </c>
      <c r="H339" s="78" t="str">
        <f t="shared" ca="1" si="105"/>
        <v/>
      </c>
      <c r="I339" s="78" t="str">
        <f t="shared" ca="1" si="105"/>
        <v/>
      </c>
      <c r="J339" s="78" t="str">
        <f t="shared" ca="1" si="105"/>
        <v/>
      </c>
      <c r="K339" s="78" t="str">
        <f t="shared" ca="1" si="105"/>
        <v/>
      </c>
      <c r="L339" s="77" t="str">
        <f t="shared" ca="1" si="105"/>
        <v/>
      </c>
      <c r="M339" s="77" t="str">
        <f t="shared" ca="1" si="105"/>
        <v/>
      </c>
      <c r="N339" s="77" t="str">
        <f t="shared" ca="1" si="104"/>
        <v/>
      </c>
      <c r="O339" s="77" t="str">
        <f t="shared" ca="1" si="104"/>
        <v/>
      </c>
      <c r="P339" s="77" t="str">
        <f t="shared" ca="1" si="104"/>
        <v/>
      </c>
      <c r="Q339" s="17" t="str">
        <f ca="1">IF(B339="","",VLOOKUP(B339,処理用Ｄ!$B$2:$R$401,17,FALSE))</f>
        <v/>
      </c>
    </row>
    <row r="340" spans="2:17" x14ac:dyDescent="0.2">
      <c r="B340" s="77" t="str">
        <f ca="1">IF(ROW()-1&gt;処理用Ｄ!$B$1-1,"",ROW()-1)</f>
        <v/>
      </c>
      <c r="C340" s="77" t="str">
        <f t="shared" ca="1" si="105"/>
        <v/>
      </c>
      <c r="D340" s="78" t="str">
        <f t="shared" ca="1" si="101"/>
        <v/>
      </c>
      <c r="E340" s="78" t="str">
        <f t="shared" ca="1" si="102"/>
        <v/>
      </c>
      <c r="F340" s="78" t="str">
        <f t="shared" ca="1" si="103"/>
        <v/>
      </c>
      <c r="G340" s="77" t="str">
        <f t="shared" ca="1" si="103"/>
        <v/>
      </c>
      <c r="H340" s="78" t="str">
        <f t="shared" ca="1" si="105"/>
        <v/>
      </c>
      <c r="I340" s="78" t="str">
        <f t="shared" ca="1" si="105"/>
        <v/>
      </c>
      <c r="J340" s="78" t="str">
        <f t="shared" ca="1" si="105"/>
        <v/>
      </c>
      <c r="K340" s="78" t="str">
        <f t="shared" ca="1" si="105"/>
        <v/>
      </c>
      <c r="L340" s="77" t="str">
        <f t="shared" ca="1" si="105"/>
        <v/>
      </c>
      <c r="M340" s="77" t="str">
        <f t="shared" ca="1" si="105"/>
        <v/>
      </c>
      <c r="N340" s="77" t="str">
        <f t="shared" ca="1" si="104"/>
        <v/>
      </c>
      <c r="O340" s="77" t="str">
        <f t="shared" ca="1" si="104"/>
        <v/>
      </c>
      <c r="P340" s="77" t="str">
        <f t="shared" ca="1" si="104"/>
        <v/>
      </c>
      <c r="Q340" s="17" t="str">
        <f ca="1">IF(B340="","",VLOOKUP(B340,処理用Ｄ!$B$2:$R$401,17,FALSE))</f>
        <v/>
      </c>
    </row>
    <row r="341" spans="2:17" x14ac:dyDescent="0.2">
      <c r="B341" s="77" t="str">
        <f ca="1">IF(ROW()-1&gt;処理用Ｄ!$B$1-1,"",ROW()-1)</f>
        <v/>
      </c>
      <c r="C341" s="77" t="str">
        <f t="shared" ca="1" si="105"/>
        <v/>
      </c>
      <c r="D341" s="78" t="str">
        <f t="shared" ca="1" si="101"/>
        <v/>
      </c>
      <c r="E341" s="78" t="str">
        <f t="shared" ca="1" si="102"/>
        <v/>
      </c>
      <c r="F341" s="78" t="str">
        <f t="shared" ca="1" si="103"/>
        <v/>
      </c>
      <c r="G341" s="77" t="str">
        <f t="shared" ca="1" si="103"/>
        <v/>
      </c>
      <c r="H341" s="78" t="str">
        <f t="shared" ca="1" si="105"/>
        <v/>
      </c>
      <c r="I341" s="78" t="str">
        <f t="shared" ca="1" si="105"/>
        <v/>
      </c>
      <c r="J341" s="78" t="str">
        <f t="shared" ca="1" si="105"/>
        <v/>
      </c>
      <c r="K341" s="78" t="str">
        <f t="shared" ca="1" si="105"/>
        <v/>
      </c>
      <c r="L341" s="77" t="str">
        <f t="shared" ca="1" si="105"/>
        <v/>
      </c>
      <c r="M341" s="77" t="str">
        <f t="shared" ca="1" si="105"/>
        <v/>
      </c>
      <c r="N341" s="77" t="str">
        <f t="shared" ca="1" si="104"/>
        <v/>
      </c>
      <c r="O341" s="77" t="str">
        <f t="shared" ca="1" si="104"/>
        <v/>
      </c>
      <c r="P341" s="77" t="str">
        <f t="shared" ca="1" si="104"/>
        <v/>
      </c>
      <c r="Q341" s="17" t="str">
        <f ca="1">IF(B341="","",VLOOKUP(B341,処理用Ｄ!$B$2:$R$401,17,FALSE))</f>
        <v/>
      </c>
    </row>
    <row r="342" spans="2:17" x14ac:dyDescent="0.2">
      <c r="B342" s="77" t="str">
        <f ca="1">IF(ROW()-1&gt;処理用Ｄ!$B$1-1,"",ROW()-1)</f>
        <v/>
      </c>
      <c r="C342" s="77" t="str">
        <f t="shared" ref="C342:M351" ca="1" si="106">IF($B342="","",DBCS(VLOOKUP($B342,ダブルスＤＡＴＡ,COLUMN()-1,FALSE)))</f>
        <v/>
      </c>
      <c r="D342" s="78" t="str">
        <f t="shared" ca="1" si="101"/>
        <v/>
      </c>
      <c r="E342" s="78" t="str">
        <f t="shared" ca="1" si="102"/>
        <v/>
      </c>
      <c r="F342" s="78" t="str">
        <f t="shared" ref="F342:G361" ca="1" si="107">IF($B342="","",(VLOOKUP($B342,ダブルスＤＡＴＡ,COLUMN()-1,FALSE)))</f>
        <v/>
      </c>
      <c r="G342" s="77" t="str">
        <f t="shared" ca="1" si="107"/>
        <v/>
      </c>
      <c r="H342" s="78" t="str">
        <f t="shared" ca="1" si="106"/>
        <v/>
      </c>
      <c r="I342" s="78" t="str">
        <f t="shared" ca="1" si="106"/>
        <v/>
      </c>
      <c r="J342" s="78" t="str">
        <f t="shared" ca="1" si="106"/>
        <v/>
      </c>
      <c r="K342" s="78" t="str">
        <f t="shared" ca="1" si="106"/>
        <v/>
      </c>
      <c r="L342" s="77" t="str">
        <f t="shared" ca="1" si="106"/>
        <v/>
      </c>
      <c r="M342" s="77" t="str">
        <f t="shared" ca="1" si="106"/>
        <v/>
      </c>
      <c r="N342" s="77" t="str">
        <f t="shared" ref="N342:P361" ca="1" si="108">IF($B342="","",VALUE(VLOOKUP($B342,ダブルスＤＡＴＡ,COLUMN()-1,FALSE)))</f>
        <v/>
      </c>
      <c r="O342" s="77" t="str">
        <f t="shared" ca="1" si="108"/>
        <v/>
      </c>
      <c r="P342" s="77" t="str">
        <f t="shared" ca="1" si="108"/>
        <v/>
      </c>
      <c r="Q342" s="17" t="str">
        <f ca="1">IF(B342="","",VLOOKUP(B342,処理用Ｄ!$B$2:$R$401,17,FALSE))</f>
        <v/>
      </c>
    </row>
    <row r="343" spans="2:17" x14ac:dyDescent="0.2">
      <c r="B343" s="77" t="str">
        <f ca="1">IF(ROW()-1&gt;処理用Ｄ!$B$1-1,"",ROW()-1)</f>
        <v/>
      </c>
      <c r="C343" s="77" t="str">
        <f t="shared" ca="1" si="106"/>
        <v/>
      </c>
      <c r="D343" s="78" t="str">
        <f t="shared" ca="1" si="101"/>
        <v/>
      </c>
      <c r="E343" s="78" t="str">
        <f t="shared" ca="1" si="102"/>
        <v/>
      </c>
      <c r="F343" s="78" t="str">
        <f t="shared" ca="1" si="107"/>
        <v/>
      </c>
      <c r="G343" s="77" t="str">
        <f t="shared" ca="1" si="107"/>
        <v/>
      </c>
      <c r="H343" s="78" t="str">
        <f t="shared" ca="1" si="106"/>
        <v/>
      </c>
      <c r="I343" s="78" t="str">
        <f t="shared" ca="1" si="106"/>
        <v/>
      </c>
      <c r="J343" s="78" t="str">
        <f t="shared" ca="1" si="106"/>
        <v/>
      </c>
      <c r="K343" s="78" t="str">
        <f t="shared" ca="1" si="106"/>
        <v/>
      </c>
      <c r="L343" s="77" t="str">
        <f t="shared" ca="1" si="106"/>
        <v/>
      </c>
      <c r="M343" s="77" t="str">
        <f t="shared" ca="1" si="106"/>
        <v/>
      </c>
      <c r="N343" s="77" t="str">
        <f t="shared" ca="1" si="108"/>
        <v/>
      </c>
      <c r="O343" s="77" t="str">
        <f t="shared" ca="1" si="108"/>
        <v/>
      </c>
      <c r="P343" s="77" t="str">
        <f t="shared" ca="1" si="108"/>
        <v/>
      </c>
      <c r="Q343" s="17" t="str">
        <f ca="1">IF(B343="","",VLOOKUP(B343,処理用Ｄ!$B$2:$R$401,17,FALSE))</f>
        <v/>
      </c>
    </row>
    <row r="344" spans="2:17" x14ac:dyDescent="0.2">
      <c r="B344" s="77" t="str">
        <f ca="1">IF(ROW()-1&gt;処理用Ｄ!$B$1-1,"",ROW()-1)</f>
        <v/>
      </c>
      <c r="C344" s="77" t="str">
        <f t="shared" ca="1" si="106"/>
        <v/>
      </c>
      <c r="D344" s="78" t="str">
        <f t="shared" ca="1" si="101"/>
        <v/>
      </c>
      <c r="E344" s="78" t="str">
        <f t="shared" ca="1" si="102"/>
        <v/>
      </c>
      <c r="F344" s="78" t="str">
        <f t="shared" ca="1" si="107"/>
        <v/>
      </c>
      <c r="G344" s="77" t="str">
        <f t="shared" ca="1" si="107"/>
        <v/>
      </c>
      <c r="H344" s="78" t="str">
        <f t="shared" ca="1" si="106"/>
        <v/>
      </c>
      <c r="I344" s="78" t="str">
        <f t="shared" ca="1" si="106"/>
        <v/>
      </c>
      <c r="J344" s="78" t="str">
        <f t="shared" ca="1" si="106"/>
        <v/>
      </c>
      <c r="K344" s="78" t="str">
        <f t="shared" ca="1" si="106"/>
        <v/>
      </c>
      <c r="L344" s="77" t="str">
        <f t="shared" ca="1" si="106"/>
        <v/>
      </c>
      <c r="M344" s="77" t="str">
        <f t="shared" ca="1" si="106"/>
        <v/>
      </c>
      <c r="N344" s="77" t="str">
        <f t="shared" ca="1" si="108"/>
        <v/>
      </c>
      <c r="O344" s="77" t="str">
        <f t="shared" ca="1" si="108"/>
        <v/>
      </c>
      <c r="P344" s="77" t="str">
        <f t="shared" ca="1" si="108"/>
        <v/>
      </c>
      <c r="Q344" s="17" t="str">
        <f ca="1">IF(B344="","",VLOOKUP(B344,処理用Ｄ!$B$2:$R$401,17,FALSE))</f>
        <v/>
      </c>
    </row>
    <row r="345" spans="2:17" x14ac:dyDescent="0.2">
      <c r="B345" s="77" t="str">
        <f ca="1">IF(ROW()-1&gt;処理用Ｄ!$B$1-1,"",ROW()-1)</f>
        <v/>
      </c>
      <c r="C345" s="77" t="str">
        <f t="shared" ca="1" si="106"/>
        <v/>
      </c>
      <c r="D345" s="78" t="str">
        <f t="shared" ca="1" si="101"/>
        <v/>
      </c>
      <c r="E345" s="78" t="str">
        <f t="shared" ca="1" si="102"/>
        <v/>
      </c>
      <c r="F345" s="78" t="str">
        <f t="shared" ca="1" si="107"/>
        <v/>
      </c>
      <c r="G345" s="77" t="str">
        <f t="shared" ca="1" si="107"/>
        <v/>
      </c>
      <c r="H345" s="78" t="str">
        <f t="shared" ca="1" si="106"/>
        <v/>
      </c>
      <c r="I345" s="78" t="str">
        <f t="shared" ca="1" si="106"/>
        <v/>
      </c>
      <c r="J345" s="78" t="str">
        <f t="shared" ca="1" si="106"/>
        <v/>
      </c>
      <c r="K345" s="78" t="str">
        <f t="shared" ca="1" si="106"/>
        <v/>
      </c>
      <c r="L345" s="77" t="str">
        <f t="shared" ca="1" si="106"/>
        <v/>
      </c>
      <c r="M345" s="77" t="str">
        <f t="shared" ca="1" si="106"/>
        <v/>
      </c>
      <c r="N345" s="77" t="str">
        <f t="shared" ca="1" si="108"/>
        <v/>
      </c>
      <c r="O345" s="77" t="str">
        <f t="shared" ca="1" si="108"/>
        <v/>
      </c>
      <c r="P345" s="77" t="str">
        <f t="shared" ca="1" si="108"/>
        <v/>
      </c>
      <c r="Q345" s="17" t="str">
        <f ca="1">IF(B345="","",VLOOKUP(B345,処理用Ｄ!$B$2:$R$401,17,FALSE))</f>
        <v/>
      </c>
    </row>
    <row r="346" spans="2:17" x14ac:dyDescent="0.2">
      <c r="B346" s="77" t="str">
        <f ca="1">IF(ROW()-1&gt;処理用Ｄ!$B$1-1,"",ROW()-1)</f>
        <v/>
      </c>
      <c r="C346" s="77" t="str">
        <f t="shared" ca="1" si="106"/>
        <v/>
      </c>
      <c r="D346" s="78" t="str">
        <f t="shared" ca="1" si="101"/>
        <v/>
      </c>
      <c r="E346" s="78" t="str">
        <f t="shared" ca="1" si="102"/>
        <v/>
      </c>
      <c r="F346" s="78" t="str">
        <f t="shared" ca="1" si="107"/>
        <v/>
      </c>
      <c r="G346" s="77" t="str">
        <f t="shared" ca="1" si="107"/>
        <v/>
      </c>
      <c r="H346" s="78" t="str">
        <f t="shared" ca="1" si="106"/>
        <v/>
      </c>
      <c r="I346" s="78" t="str">
        <f t="shared" ca="1" si="106"/>
        <v/>
      </c>
      <c r="J346" s="78" t="str">
        <f t="shared" ca="1" si="106"/>
        <v/>
      </c>
      <c r="K346" s="78" t="str">
        <f t="shared" ca="1" si="106"/>
        <v/>
      </c>
      <c r="L346" s="77" t="str">
        <f t="shared" ca="1" si="106"/>
        <v/>
      </c>
      <c r="M346" s="77" t="str">
        <f t="shared" ca="1" si="106"/>
        <v/>
      </c>
      <c r="N346" s="77" t="str">
        <f t="shared" ca="1" si="108"/>
        <v/>
      </c>
      <c r="O346" s="77" t="str">
        <f t="shared" ca="1" si="108"/>
        <v/>
      </c>
      <c r="P346" s="77" t="str">
        <f t="shared" ca="1" si="108"/>
        <v/>
      </c>
      <c r="Q346" s="17" t="str">
        <f ca="1">IF(B346="","",VLOOKUP(B346,処理用Ｄ!$B$2:$R$401,17,FALSE))</f>
        <v/>
      </c>
    </row>
    <row r="347" spans="2:17" x14ac:dyDescent="0.2">
      <c r="B347" s="77" t="str">
        <f ca="1">IF(ROW()-1&gt;処理用Ｄ!$B$1-1,"",ROW()-1)</f>
        <v/>
      </c>
      <c r="C347" s="77" t="str">
        <f t="shared" ca="1" si="106"/>
        <v/>
      </c>
      <c r="D347" s="78" t="str">
        <f t="shared" ca="1" si="101"/>
        <v/>
      </c>
      <c r="E347" s="78" t="str">
        <f t="shared" ca="1" si="102"/>
        <v/>
      </c>
      <c r="F347" s="78" t="str">
        <f t="shared" ca="1" si="107"/>
        <v/>
      </c>
      <c r="G347" s="77" t="str">
        <f t="shared" ca="1" si="107"/>
        <v/>
      </c>
      <c r="H347" s="78" t="str">
        <f t="shared" ca="1" si="106"/>
        <v/>
      </c>
      <c r="I347" s="78" t="str">
        <f t="shared" ca="1" si="106"/>
        <v/>
      </c>
      <c r="J347" s="78" t="str">
        <f t="shared" ca="1" si="106"/>
        <v/>
      </c>
      <c r="K347" s="78" t="str">
        <f t="shared" ca="1" si="106"/>
        <v/>
      </c>
      <c r="L347" s="77" t="str">
        <f t="shared" ca="1" si="106"/>
        <v/>
      </c>
      <c r="M347" s="77" t="str">
        <f t="shared" ca="1" si="106"/>
        <v/>
      </c>
      <c r="N347" s="77" t="str">
        <f t="shared" ca="1" si="108"/>
        <v/>
      </c>
      <c r="O347" s="77" t="str">
        <f t="shared" ca="1" si="108"/>
        <v/>
      </c>
      <c r="P347" s="77" t="str">
        <f t="shared" ca="1" si="108"/>
        <v/>
      </c>
      <c r="Q347" s="17" t="str">
        <f ca="1">IF(B347="","",VLOOKUP(B347,処理用Ｄ!$B$2:$R$401,17,FALSE))</f>
        <v/>
      </c>
    </row>
    <row r="348" spans="2:17" x14ac:dyDescent="0.2">
      <c r="B348" s="77" t="str">
        <f ca="1">IF(ROW()-1&gt;処理用Ｄ!$B$1-1,"",ROW()-1)</f>
        <v/>
      </c>
      <c r="C348" s="77" t="str">
        <f t="shared" ca="1" si="106"/>
        <v/>
      </c>
      <c r="D348" s="78" t="str">
        <f t="shared" ca="1" si="101"/>
        <v/>
      </c>
      <c r="E348" s="78" t="str">
        <f t="shared" ca="1" si="102"/>
        <v/>
      </c>
      <c r="F348" s="78" t="str">
        <f t="shared" ca="1" si="107"/>
        <v/>
      </c>
      <c r="G348" s="77" t="str">
        <f t="shared" ca="1" si="107"/>
        <v/>
      </c>
      <c r="H348" s="78" t="str">
        <f t="shared" ca="1" si="106"/>
        <v/>
      </c>
      <c r="I348" s="78" t="str">
        <f t="shared" ca="1" si="106"/>
        <v/>
      </c>
      <c r="J348" s="78" t="str">
        <f t="shared" ca="1" si="106"/>
        <v/>
      </c>
      <c r="K348" s="78" t="str">
        <f t="shared" ca="1" si="106"/>
        <v/>
      </c>
      <c r="L348" s="77" t="str">
        <f t="shared" ca="1" si="106"/>
        <v/>
      </c>
      <c r="M348" s="77" t="str">
        <f t="shared" ca="1" si="106"/>
        <v/>
      </c>
      <c r="N348" s="77" t="str">
        <f t="shared" ca="1" si="108"/>
        <v/>
      </c>
      <c r="O348" s="77" t="str">
        <f t="shared" ca="1" si="108"/>
        <v/>
      </c>
      <c r="P348" s="77" t="str">
        <f t="shared" ca="1" si="108"/>
        <v/>
      </c>
      <c r="Q348" s="17" t="str">
        <f ca="1">IF(B348="","",VLOOKUP(B348,処理用Ｄ!$B$2:$R$401,17,FALSE))</f>
        <v/>
      </c>
    </row>
    <row r="349" spans="2:17" x14ac:dyDescent="0.2">
      <c r="B349" s="77" t="str">
        <f ca="1">IF(ROW()-1&gt;処理用Ｄ!$B$1-1,"",ROW()-1)</f>
        <v/>
      </c>
      <c r="C349" s="77" t="str">
        <f t="shared" ca="1" si="106"/>
        <v/>
      </c>
      <c r="D349" s="78" t="str">
        <f t="shared" ca="1" si="101"/>
        <v/>
      </c>
      <c r="E349" s="78" t="str">
        <f t="shared" ca="1" si="102"/>
        <v/>
      </c>
      <c r="F349" s="78" t="str">
        <f t="shared" ca="1" si="107"/>
        <v/>
      </c>
      <c r="G349" s="77" t="str">
        <f t="shared" ca="1" si="107"/>
        <v/>
      </c>
      <c r="H349" s="78" t="str">
        <f t="shared" ca="1" si="106"/>
        <v/>
      </c>
      <c r="I349" s="78" t="str">
        <f t="shared" ca="1" si="106"/>
        <v/>
      </c>
      <c r="J349" s="78" t="str">
        <f t="shared" ca="1" si="106"/>
        <v/>
      </c>
      <c r="K349" s="78" t="str">
        <f t="shared" ca="1" si="106"/>
        <v/>
      </c>
      <c r="L349" s="77" t="str">
        <f t="shared" ca="1" si="106"/>
        <v/>
      </c>
      <c r="M349" s="77" t="str">
        <f t="shared" ca="1" si="106"/>
        <v/>
      </c>
      <c r="N349" s="77" t="str">
        <f t="shared" ca="1" si="108"/>
        <v/>
      </c>
      <c r="O349" s="77" t="str">
        <f t="shared" ca="1" si="108"/>
        <v/>
      </c>
      <c r="P349" s="77" t="str">
        <f t="shared" ca="1" si="108"/>
        <v/>
      </c>
      <c r="Q349" s="17" t="str">
        <f ca="1">IF(B349="","",VLOOKUP(B349,処理用Ｄ!$B$2:$R$401,17,FALSE))</f>
        <v/>
      </c>
    </row>
    <row r="350" spans="2:17" x14ac:dyDescent="0.2">
      <c r="B350" s="77" t="str">
        <f ca="1">IF(ROW()-1&gt;処理用Ｄ!$B$1-1,"",ROW()-1)</f>
        <v/>
      </c>
      <c r="C350" s="77" t="str">
        <f t="shared" ca="1" si="106"/>
        <v/>
      </c>
      <c r="D350" s="78" t="str">
        <f t="shared" ca="1" si="101"/>
        <v/>
      </c>
      <c r="E350" s="78" t="str">
        <f t="shared" ca="1" si="102"/>
        <v/>
      </c>
      <c r="F350" s="78" t="str">
        <f t="shared" ca="1" si="107"/>
        <v/>
      </c>
      <c r="G350" s="77" t="str">
        <f t="shared" ca="1" si="107"/>
        <v/>
      </c>
      <c r="H350" s="78" t="str">
        <f t="shared" ca="1" si="106"/>
        <v/>
      </c>
      <c r="I350" s="78" t="str">
        <f t="shared" ca="1" si="106"/>
        <v/>
      </c>
      <c r="J350" s="78" t="str">
        <f t="shared" ca="1" si="106"/>
        <v/>
      </c>
      <c r="K350" s="78" t="str">
        <f t="shared" ca="1" si="106"/>
        <v/>
      </c>
      <c r="L350" s="77" t="str">
        <f t="shared" ca="1" si="106"/>
        <v/>
      </c>
      <c r="M350" s="77" t="str">
        <f t="shared" ca="1" si="106"/>
        <v/>
      </c>
      <c r="N350" s="77" t="str">
        <f t="shared" ca="1" si="108"/>
        <v/>
      </c>
      <c r="O350" s="77" t="str">
        <f t="shared" ca="1" si="108"/>
        <v/>
      </c>
      <c r="P350" s="77" t="str">
        <f t="shared" ca="1" si="108"/>
        <v/>
      </c>
      <c r="Q350" s="17" t="str">
        <f ca="1">IF(B350="","",VLOOKUP(B350,処理用Ｄ!$B$2:$R$401,17,FALSE))</f>
        <v/>
      </c>
    </row>
    <row r="351" spans="2:17" x14ac:dyDescent="0.2">
      <c r="B351" s="77" t="str">
        <f ca="1">IF(ROW()-1&gt;処理用Ｄ!$B$1-1,"",ROW()-1)</f>
        <v/>
      </c>
      <c r="C351" s="77" t="str">
        <f t="shared" ca="1" si="106"/>
        <v/>
      </c>
      <c r="D351" s="78" t="str">
        <f t="shared" ca="1" si="101"/>
        <v/>
      </c>
      <c r="E351" s="78" t="str">
        <f t="shared" ca="1" si="102"/>
        <v/>
      </c>
      <c r="F351" s="78" t="str">
        <f t="shared" ca="1" si="107"/>
        <v/>
      </c>
      <c r="G351" s="77" t="str">
        <f t="shared" ca="1" si="107"/>
        <v/>
      </c>
      <c r="H351" s="78" t="str">
        <f t="shared" ca="1" si="106"/>
        <v/>
      </c>
      <c r="I351" s="78" t="str">
        <f t="shared" ca="1" si="106"/>
        <v/>
      </c>
      <c r="J351" s="78" t="str">
        <f t="shared" ca="1" si="106"/>
        <v/>
      </c>
      <c r="K351" s="78" t="str">
        <f t="shared" ca="1" si="106"/>
        <v/>
      </c>
      <c r="L351" s="77" t="str">
        <f t="shared" ca="1" si="106"/>
        <v/>
      </c>
      <c r="M351" s="77" t="str">
        <f t="shared" ca="1" si="106"/>
        <v/>
      </c>
      <c r="N351" s="77" t="str">
        <f t="shared" ca="1" si="108"/>
        <v/>
      </c>
      <c r="O351" s="77" t="str">
        <f t="shared" ca="1" si="108"/>
        <v/>
      </c>
      <c r="P351" s="77" t="str">
        <f t="shared" ca="1" si="108"/>
        <v/>
      </c>
      <c r="Q351" s="17" t="str">
        <f ca="1">IF(B351="","",VLOOKUP(B351,処理用Ｄ!$B$2:$R$401,17,FALSE))</f>
        <v/>
      </c>
    </row>
    <row r="352" spans="2:17" x14ac:dyDescent="0.2">
      <c r="B352" s="77" t="str">
        <f ca="1">IF(ROW()-1&gt;処理用Ｄ!$B$1-1,"",ROW()-1)</f>
        <v/>
      </c>
      <c r="C352" s="77" t="str">
        <f t="shared" ref="C352:M361" ca="1" si="109">IF($B352="","",DBCS(VLOOKUP($B352,ダブルスＤＡＴＡ,COLUMN()-1,FALSE)))</f>
        <v/>
      </c>
      <c r="D352" s="78" t="str">
        <f t="shared" ca="1" si="101"/>
        <v/>
      </c>
      <c r="E352" s="78" t="str">
        <f t="shared" ca="1" si="102"/>
        <v/>
      </c>
      <c r="F352" s="78" t="str">
        <f t="shared" ca="1" si="107"/>
        <v/>
      </c>
      <c r="G352" s="77" t="str">
        <f t="shared" ca="1" si="107"/>
        <v/>
      </c>
      <c r="H352" s="78" t="str">
        <f t="shared" ca="1" si="109"/>
        <v/>
      </c>
      <c r="I352" s="78" t="str">
        <f t="shared" ca="1" si="109"/>
        <v/>
      </c>
      <c r="J352" s="78" t="str">
        <f t="shared" ca="1" si="109"/>
        <v/>
      </c>
      <c r="K352" s="78" t="str">
        <f t="shared" ca="1" si="109"/>
        <v/>
      </c>
      <c r="L352" s="77" t="str">
        <f t="shared" ca="1" si="109"/>
        <v/>
      </c>
      <c r="M352" s="77" t="str">
        <f t="shared" ca="1" si="109"/>
        <v/>
      </c>
      <c r="N352" s="77" t="str">
        <f t="shared" ca="1" si="108"/>
        <v/>
      </c>
      <c r="O352" s="77" t="str">
        <f t="shared" ca="1" si="108"/>
        <v/>
      </c>
      <c r="P352" s="77" t="str">
        <f t="shared" ca="1" si="108"/>
        <v/>
      </c>
      <c r="Q352" s="17" t="str">
        <f ca="1">IF(B352="","",VLOOKUP(B352,処理用Ｄ!$B$2:$R$401,17,FALSE))</f>
        <v/>
      </c>
    </row>
    <row r="353" spans="2:17" x14ac:dyDescent="0.2">
      <c r="B353" s="77" t="str">
        <f ca="1">IF(ROW()-1&gt;処理用Ｄ!$B$1-1,"",ROW()-1)</f>
        <v/>
      </c>
      <c r="C353" s="77" t="str">
        <f t="shared" ca="1" si="109"/>
        <v/>
      </c>
      <c r="D353" s="78" t="str">
        <f t="shared" ca="1" si="101"/>
        <v/>
      </c>
      <c r="E353" s="78" t="str">
        <f t="shared" ca="1" si="102"/>
        <v/>
      </c>
      <c r="F353" s="78" t="str">
        <f t="shared" ca="1" si="107"/>
        <v/>
      </c>
      <c r="G353" s="77" t="str">
        <f t="shared" ca="1" si="107"/>
        <v/>
      </c>
      <c r="H353" s="78" t="str">
        <f t="shared" ca="1" si="109"/>
        <v/>
      </c>
      <c r="I353" s="78" t="str">
        <f t="shared" ca="1" si="109"/>
        <v/>
      </c>
      <c r="J353" s="78" t="str">
        <f t="shared" ca="1" si="109"/>
        <v/>
      </c>
      <c r="K353" s="78" t="str">
        <f t="shared" ca="1" si="109"/>
        <v/>
      </c>
      <c r="L353" s="77" t="str">
        <f t="shared" ca="1" si="109"/>
        <v/>
      </c>
      <c r="M353" s="77" t="str">
        <f t="shared" ca="1" si="109"/>
        <v/>
      </c>
      <c r="N353" s="77" t="str">
        <f t="shared" ca="1" si="108"/>
        <v/>
      </c>
      <c r="O353" s="77" t="str">
        <f t="shared" ca="1" si="108"/>
        <v/>
      </c>
      <c r="P353" s="77" t="str">
        <f t="shared" ca="1" si="108"/>
        <v/>
      </c>
      <c r="Q353" s="17" t="str">
        <f ca="1">IF(B353="","",VLOOKUP(B353,処理用Ｄ!$B$2:$R$401,17,FALSE))</f>
        <v/>
      </c>
    </row>
    <row r="354" spans="2:17" x14ac:dyDescent="0.2">
      <c r="B354" s="77" t="str">
        <f ca="1">IF(ROW()-1&gt;処理用Ｄ!$B$1-1,"",ROW()-1)</f>
        <v/>
      </c>
      <c r="C354" s="77" t="str">
        <f t="shared" ca="1" si="109"/>
        <v/>
      </c>
      <c r="D354" s="78" t="str">
        <f t="shared" ca="1" si="101"/>
        <v/>
      </c>
      <c r="E354" s="78" t="str">
        <f t="shared" ca="1" si="102"/>
        <v/>
      </c>
      <c r="F354" s="78" t="str">
        <f t="shared" ca="1" si="107"/>
        <v/>
      </c>
      <c r="G354" s="77" t="str">
        <f t="shared" ca="1" si="107"/>
        <v/>
      </c>
      <c r="H354" s="78" t="str">
        <f t="shared" ca="1" si="109"/>
        <v/>
      </c>
      <c r="I354" s="78" t="str">
        <f t="shared" ca="1" si="109"/>
        <v/>
      </c>
      <c r="J354" s="78" t="str">
        <f t="shared" ca="1" si="109"/>
        <v/>
      </c>
      <c r="K354" s="78" t="str">
        <f t="shared" ca="1" si="109"/>
        <v/>
      </c>
      <c r="L354" s="77" t="str">
        <f t="shared" ca="1" si="109"/>
        <v/>
      </c>
      <c r="M354" s="77" t="str">
        <f t="shared" ca="1" si="109"/>
        <v/>
      </c>
      <c r="N354" s="77" t="str">
        <f t="shared" ca="1" si="108"/>
        <v/>
      </c>
      <c r="O354" s="77" t="str">
        <f t="shared" ca="1" si="108"/>
        <v/>
      </c>
      <c r="P354" s="77" t="str">
        <f t="shared" ca="1" si="108"/>
        <v/>
      </c>
      <c r="Q354" s="17" t="str">
        <f ca="1">IF(B354="","",VLOOKUP(B354,処理用Ｄ!$B$2:$R$401,17,FALSE))</f>
        <v/>
      </c>
    </row>
    <row r="355" spans="2:17" x14ac:dyDescent="0.2">
      <c r="B355" s="77" t="str">
        <f ca="1">IF(ROW()-1&gt;処理用Ｄ!$B$1-1,"",ROW()-1)</f>
        <v/>
      </c>
      <c r="C355" s="77" t="str">
        <f t="shared" ca="1" si="109"/>
        <v/>
      </c>
      <c r="D355" s="78" t="str">
        <f t="shared" ca="1" si="101"/>
        <v/>
      </c>
      <c r="E355" s="78" t="str">
        <f t="shared" ca="1" si="102"/>
        <v/>
      </c>
      <c r="F355" s="78" t="str">
        <f t="shared" ca="1" si="107"/>
        <v/>
      </c>
      <c r="G355" s="77" t="str">
        <f t="shared" ca="1" si="107"/>
        <v/>
      </c>
      <c r="H355" s="78" t="str">
        <f t="shared" ca="1" si="109"/>
        <v/>
      </c>
      <c r="I355" s="78" t="str">
        <f t="shared" ca="1" si="109"/>
        <v/>
      </c>
      <c r="J355" s="78" t="str">
        <f t="shared" ca="1" si="109"/>
        <v/>
      </c>
      <c r="K355" s="78" t="str">
        <f t="shared" ca="1" si="109"/>
        <v/>
      </c>
      <c r="L355" s="77" t="str">
        <f t="shared" ca="1" si="109"/>
        <v/>
      </c>
      <c r="M355" s="77" t="str">
        <f t="shared" ca="1" si="109"/>
        <v/>
      </c>
      <c r="N355" s="77" t="str">
        <f t="shared" ca="1" si="108"/>
        <v/>
      </c>
      <c r="O355" s="77" t="str">
        <f t="shared" ca="1" si="108"/>
        <v/>
      </c>
      <c r="P355" s="77" t="str">
        <f t="shared" ca="1" si="108"/>
        <v/>
      </c>
      <c r="Q355" s="17" t="str">
        <f ca="1">IF(B355="","",VLOOKUP(B355,処理用Ｄ!$B$2:$R$401,17,FALSE))</f>
        <v/>
      </c>
    </row>
    <row r="356" spans="2:17" x14ac:dyDescent="0.2">
      <c r="B356" s="77" t="str">
        <f ca="1">IF(ROW()-1&gt;処理用Ｄ!$B$1-1,"",ROW()-1)</f>
        <v/>
      </c>
      <c r="C356" s="77" t="str">
        <f t="shared" ca="1" si="109"/>
        <v/>
      </c>
      <c r="D356" s="78" t="str">
        <f t="shared" ca="1" si="101"/>
        <v/>
      </c>
      <c r="E356" s="78" t="str">
        <f t="shared" ca="1" si="102"/>
        <v/>
      </c>
      <c r="F356" s="78" t="str">
        <f t="shared" ca="1" si="107"/>
        <v/>
      </c>
      <c r="G356" s="77" t="str">
        <f t="shared" ca="1" si="107"/>
        <v/>
      </c>
      <c r="H356" s="78" t="str">
        <f t="shared" ca="1" si="109"/>
        <v/>
      </c>
      <c r="I356" s="78" t="str">
        <f t="shared" ca="1" si="109"/>
        <v/>
      </c>
      <c r="J356" s="78" t="str">
        <f t="shared" ca="1" si="109"/>
        <v/>
      </c>
      <c r="K356" s="78" t="str">
        <f t="shared" ca="1" si="109"/>
        <v/>
      </c>
      <c r="L356" s="77" t="str">
        <f t="shared" ca="1" si="109"/>
        <v/>
      </c>
      <c r="M356" s="77" t="str">
        <f t="shared" ca="1" si="109"/>
        <v/>
      </c>
      <c r="N356" s="77" t="str">
        <f t="shared" ca="1" si="108"/>
        <v/>
      </c>
      <c r="O356" s="77" t="str">
        <f t="shared" ca="1" si="108"/>
        <v/>
      </c>
      <c r="P356" s="77" t="str">
        <f t="shared" ca="1" si="108"/>
        <v/>
      </c>
      <c r="Q356" s="17" t="str">
        <f ca="1">IF(B356="","",VLOOKUP(B356,処理用Ｄ!$B$2:$R$401,17,FALSE))</f>
        <v/>
      </c>
    </row>
    <row r="357" spans="2:17" x14ac:dyDescent="0.2">
      <c r="B357" s="77" t="str">
        <f ca="1">IF(ROW()-1&gt;処理用Ｄ!$B$1-1,"",ROW()-1)</f>
        <v/>
      </c>
      <c r="C357" s="77" t="str">
        <f t="shared" ca="1" si="109"/>
        <v/>
      </c>
      <c r="D357" s="78" t="str">
        <f t="shared" ca="1" si="101"/>
        <v/>
      </c>
      <c r="E357" s="78" t="str">
        <f t="shared" ca="1" si="102"/>
        <v/>
      </c>
      <c r="F357" s="78" t="str">
        <f t="shared" ca="1" si="107"/>
        <v/>
      </c>
      <c r="G357" s="77" t="str">
        <f t="shared" ca="1" si="107"/>
        <v/>
      </c>
      <c r="H357" s="78" t="str">
        <f t="shared" ca="1" si="109"/>
        <v/>
      </c>
      <c r="I357" s="78" t="str">
        <f t="shared" ca="1" si="109"/>
        <v/>
      </c>
      <c r="J357" s="78" t="str">
        <f t="shared" ca="1" si="109"/>
        <v/>
      </c>
      <c r="K357" s="78" t="str">
        <f t="shared" ca="1" si="109"/>
        <v/>
      </c>
      <c r="L357" s="77" t="str">
        <f t="shared" ca="1" si="109"/>
        <v/>
      </c>
      <c r="M357" s="77" t="str">
        <f t="shared" ca="1" si="109"/>
        <v/>
      </c>
      <c r="N357" s="77" t="str">
        <f t="shared" ca="1" si="108"/>
        <v/>
      </c>
      <c r="O357" s="77" t="str">
        <f t="shared" ca="1" si="108"/>
        <v/>
      </c>
      <c r="P357" s="77" t="str">
        <f t="shared" ca="1" si="108"/>
        <v/>
      </c>
      <c r="Q357" s="17" t="str">
        <f ca="1">IF(B357="","",VLOOKUP(B357,処理用Ｄ!$B$2:$R$401,17,FALSE))</f>
        <v/>
      </c>
    </row>
    <row r="358" spans="2:17" x14ac:dyDescent="0.2">
      <c r="B358" s="77" t="str">
        <f ca="1">IF(ROW()-1&gt;処理用Ｄ!$B$1-1,"",ROW()-1)</f>
        <v/>
      </c>
      <c r="C358" s="77" t="str">
        <f t="shared" ca="1" si="109"/>
        <v/>
      </c>
      <c r="D358" s="78" t="str">
        <f t="shared" ca="1" si="101"/>
        <v/>
      </c>
      <c r="E358" s="78" t="str">
        <f t="shared" ca="1" si="102"/>
        <v/>
      </c>
      <c r="F358" s="78" t="str">
        <f t="shared" ca="1" si="107"/>
        <v/>
      </c>
      <c r="G358" s="77" t="str">
        <f t="shared" ca="1" si="107"/>
        <v/>
      </c>
      <c r="H358" s="78" t="str">
        <f t="shared" ca="1" si="109"/>
        <v/>
      </c>
      <c r="I358" s="78" t="str">
        <f t="shared" ca="1" si="109"/>
        <v/>
      </c>
      <c r="J358" s="78" t="str">
        <f t="shared" ca="1" si="109"/>
        <v/>
      </c>
      <c r="K358" s="78" t="str">
        <f t="shared" ca="1" si="109"/>
        <v/>
      </c>
      <c r="L358" s="77" t="str">
        <f t="shared" ca="1" si="109"/>
        <v/>
      </c>
      <c r="M358" s="77" t="str">
        <f t="shared" ca="1" si="109"/>
        <v/>
      </c>
      <c r="N358" s="77" t="str">
        <f t="shared" ca="1" si="108"/>
        <v/>
      </c>
      <c r="O358" s="77" t="str">
        <f t="shared" ca="1" si="108"/>
        <v/>
      </c>
      <c r="P358" s="77" t="str">
        <f t="shared" ca="1" si="108"/>
        <v/>
      </c>
      <c r="Q358" s="17" t="str">
        <f ca="1">IF(B358="","",VLOOKUP(B358,処理用Ｄ!$B$2:$R$401,17,FALSE))</f>
        <v/>
      </c>
    </row>
    <row r="359" spans="2:17" x14ac:dyDescent="0.2">
      <c r="B359" s="77" t="str">
        <f ca="1">IF(ROW()-1&gt;処理用Ｄ!$B$1-1,"",ROW()-1)</f>
        <v/>
      </c>
      <c r="C359" s="77" t="str">
        <f t="shared" ca="1" si="109"/>
        <v/>
      </c>
      <c r="D359" s="78" t="str">
        <f t="shared" ca="1" si="101"/>
        <v/>
      </c>
      <c r="E359" s="78" t="str">
        <f t="shared" ca="1" si="102"/>
        <v/>
      </c>
      <c r="F359" s="78" t="str">
        <f t="shared" ca="1" si="107"/>
        <v/>
      </c>
      <c r="G359" s="77" t="str">
        <f t="shared" ca="1" si="107"/>
        <v/>
      </c>
      <c r="H359" s="78" t="str">
        <f t="shared" ca="1" si="109"/>
        <v/>
      </c>
      <c r="I359" s="78" t="str">
        <f t="shared" ca="1" si="109"/>
        <v/>
      </c>
      <c r="J359" s="78" t="str">
        <f t="shared" ca="1" si="109"/>
        <v/>
      </c>
      <c r="K359" s="78" t="str">
        <f t="shared" ca="1" si="109"/>
        <v/>
      </c>
      <c r="L359" s="77" t="str">
        <f t="shared" ca="1" si="109"/>
        <v/>
      </c>
      <c r="M359" s="77" t="str">
        <f t="shared" ca="1" si="109"/>
        <v/>
      </c>
      <c r="N359" s="77" t="str">
        <f t="shared" ca="1" si="108"/>
        <v/>
      </c>
      <c r="O359" s="77" t="str">
        <f t="shared" ca="1" si="108"/>
        <v/>
      </c>
      <c r="P359" s="77" t="str">
        <f t="shared" ca="1" si="108"/>
        <v/>
      </c>
      <c r="Q359" s="17" t="str">
        <f ca="1">IF(B359="","",VLOOKUP(B359,処理用Ｄ!$B$2:$R$401,17,FALSE))</f>
        <v/>
      </c>
    </row>
    <row r="360" spans="2:17" x14ac:dyDescent="0.2">
      <c r="B360" s="77" t="str">
        <f ca="1">IF(ROW()-1&gt;処理用Ｄ!$B$1-1,"",ROW()-1)</f>
        <v/>
      </c>
      <c r="C360" s="77" t="str">
        <f t="shared" ca="1" si="109"/>
        <v/>
      </c>
      <c r="D360" s="78" t="str">
        <f t="shared" ca="1" si="101"/>
        <v/>
      </c>
      <c r="E360" s="78" t="str">
        <f t="shared" ca="1" si="102"/>
        <v/>
      </c>
      <c r="F360" s="78" t="str">
        <f t="shared" ca="1" si="107"/>
        <v/>
      </c>
      <c r="G360" s="77" t="str">
        <f t="shared" ca="1" si="107"/>
        <v/>
      </c>
      <c r="H360" s="78" t="str">
        <f t="shared" ca="1" si="109"/>
        <v/>
      </c>
      <c r="I360" s="78" t="str">
        <f t="shared" ca="1" si="109"/>
        <v/>
      </c>
      <c r="J360" s="78" t="str">
        <f t="shared" ca="1" si="109"/>
        <v/>
      </c>
      <c r="K360" s="78" t="str">
        <f t="shared" ca="1" si="109"/>
        <v/>
      </c>
      <c r="L360" s="77" t="str">
        <f t="shared" ca="1" si="109"/>
        <v/>
      </c>
      <c r="M360" s="77" t="str">
        <f t="shared" ca="1" si="109"/>
        <v/>
      </c>
      <c r="N360" s="77" t="str">
        <f t="shared" ca="1" si="108"/>
        <v/>
      </c>
      <c r="O360" s="77" t="str">
        <f t="shared" ca="1" si="108"/>
        <v/>
      </c>
      <c r="P360" s="77" t="str">
        <f t="shared" ca="1" si="108"/>
        <v/>
      </c>
      <c r="Q360" s="17" t="str">
        <f ca="1">IF(B360="","",VLOOKUP(B360,処理用Ｄ!$B$2:$R$401,17,FALSE))</f>
        <v/>
      </c>
    </row>
    <row r="361" spans="2:17" x14ac:dyDescent="0.2">
      <c r="B361" s="77" t="str">
        <f ca="1">IF(ROW()-1&gt;処理用Ｄ!$B$1-1,"",ROW()-1)</f>
        <v/>
      </c>
      <c r="C361" s="77" t="str">
        <f t="shared" ca="1" si="109"/>
        <v/>
      </c>
      <c r="D361" s="78" t="str">
        <f t="shared" ca="1" si="101"/>
        <v/>
      </c>
      <c r="E361" s="78" t="str">
        <f t="shared" ca="1" si="102"/>
        <v/>
      </c>
      <c r="F361" s="78" t="str">
        <f t="shared" ca="1" si="107"/>
        <v/>
      </c>
      <c r="G361" s="77" t="str">
        <f t="shared" ca="1" si="107"/>
        <v/>
      </c>
      <c r="H361" s="78" t="str">
        <f t="shared" ca="1" si="109"/>
        <v/>
      </c>
      <c r="I361" s="78" t="str">
        <f t="shared" ca="1" si="109"/>
        <v/>
      </c>
      <c r="J361" s="78" t="str">
        <f t="shared" ca="1" si="109"/>
        <v/>
      </c>
      <c r="K361" s="78" t="str">
        <f t="shared" ca="1" si="109"/>
        <v/>
      </c>
      <c r="L361" s="77" t="str">
        <f t="shared" ca="1" si="109"/>
        <v/>
      </c>
      <c r="M361" s="77" t="str">
        <f t="shared" ca="1" si="109"/>
        <v/>
      </c>
      <c r="N361" s="77" t="str">
        <f t="shared" ca="1" si="108"/>
        <v/>
      </c>
      <c r="O361" s="77" t="str">
        <f t="shared" ca="1" si="108"/>
        <v/>
      </c>
      <c r="P361" s="77" t="str">
        <f t="shared" ca="1" si="108"/>
        <v/>
      </c>
      <c r="Q361" s="17" t="str">
        <f ca="1">IF(B361="","",VLOOKUP(B361,処理用Ｄ!$B$2:$R$401,17,FALSE))</f>
        <v/>
      </c>
    </row>
    <row r="362" spans="2:17" x14ac:dyDescent="0.2">
      <c r="B362" s="77" t="str">
        <f ca="1">IF(ROW()-1&gt;処理用Ｄ!$B$1-1,"",ROW()-1)</f>
        <v/>
      </c>
      <c r="C362" s="77" t="str">
        <f t="shared" ref="C362:M371" ca="1" si="110">IF($B362="","",DBCS(VLOOKUP($B362,ダブルスＤＡＴＡ,COLUMN()-1,FALSE)))</f>
        <v/>
      </c>
      <c r="D362" s="78" t="str">
        <f t="shared" ca="1" si="101"/>
        <v/>
      </c>
      <c r="E362" s="78" t="str">
        <f t="shared" ca="1" si="102"/>
        <v/>
      </c>
      <c r="F362" s="78" t="str">
        <f t="shared" ref="F362:G381" ca="1" si="111">IF($B362="","",(VLOOKUP($B362,ダブルスＤＡＴＡ,COLUMN()-1,FALSE)))</f>
        <v/>
      </c>
      <c r="G362" s="77" t="str">
        <f t="shared" ca="1" si="111"/>
        <v/>
      </c>
      <c r="H362" s="78" t="str">
        <f t="shared" ca="1" si="110"/>
        <v/>
      </c>
      <c r="I362" s="78" t="str">
        <f t="shared" ca="1" si="110"/>
        <v/>
      </c>
      <c r="J362" s="78" t="str">
        <f t="shared" ca="1" si="110"/>
        <v/>
      </c>
      <c r="K362" s="78" t="str">
        <f t="shared" ca="1" si="110"/>
        <v/>
      </c>
      <c r="L362" s="77" t="str">
        <f t="shared" ca="1" si="110"/>
        <v/>
      </c>
      <c r="M362" s="77" t="str">
        <f t="shared" ca="1" si="110"/>
        <v/>
      </c>
      <c r="N362" s="77" t="str">
        <f t="shared" ref="N362:P381" ca="1" si="112">IF($B362="","",VALUE(VLOOKUP($B362,ダブルスＤＡＴＡ,COLUMN()-1,FALSE)))</f>
        <v/>
      </c>
      <c r="O362" s="77" t="str">
        <f t="shared" ca="1" si="112"/>
        <v/>
      </c>
      <c r="P362" s="77" t="str">
        <f t="shared" ca="1" si="112"/>
        <v/>
      </c>
      <c r="Q362" s="17" t="str">
        <f ca="1">IF(B362="","",VLOOKUP(B362,処理用Ｄ!$B$2:$R$401,17,FALSE))</f>
        <v/>
      </c>
    </row>
    <row r="363" spans="2:17" x14ac:dyDescent="0.2">
      <c r="B363" s="77" t="str">
        <f ca="1">IF(ROW()-1&gt;処理用Ｄ!$B$1-1,"",ROW()-1)</f>
        <v/>
      </c>
      <c r="C363" s="77" t="str">
        <f t="shared" ca="1" si="110"/>
        <v/>
      </c>
      <c r="D363" s="78" t="str">
        <f t="shared" ca="1" si="101"/>
        <v/>
      </c>
      <c r="E363" s="78" t="str">
        <f t="shared" ca="1" si="102"/>
        <v/>
      </c>
      <c r="F363" s="78" t="str">
        <f t="shared" ca="1" si="111"/>
        <v/>
      </c>
      <c r="G363" s="77" t="str">
        <f t="shared" ca="1" si="111"/>
        <v/>
      </c>
      <c r="H363" s="78" t="str">
        <f t="shared" ca="1" si="110"/>
        <v/>
      </c>
      <c r="I363" s="78" t="str">
        <f t="shared" ca="1" si="110"/>
        <v/>
      </c>
      <c r="J363" s="78" t="str">
        <f t="shared" ca="1" si="110"/>
        <v/>
      </c>
      <c r="K363" s="78" t="str">
        <f t="shared" ca="1" si="110"/>
        <v/>
      </c>
      <c r="L363" s="77" t="str">
        <f t="shared" ca="1" si="110"/>
        <v/>
      </c>
      <c r="M363" s="77" t="str">
        <f t="shared" ca="1" si="110"/>
        <v/>
      </c>
      <c r="N363" s="77" t="str">
        <f t="shared" ca="1" si="112"/>
        <v/>
      </c>
      <c r="O363" s="77" t="str">
        <f t="shared" ca="1" si="112"/>
        <v/>
      </c>
      <c r="P363" s="77" t="str">
        <f t="shared" ca="1" si="112"/>
        <v/>
      </c>
      <c r="Q363" s="17" t="str">
        <f ca="1">IF(B363="","",VLOOKUP(B363,処理用Ｄ!$B$2:$R$401,17,FALSE))</f>
        <v/>
      </c>
    </row>
    <row r="364" spans="2:17" x14ac:dyDescent="0.2">
      <c r="B364" s="77" t="str">
        <f ca="1">IF(ROW()-1&gt;処理用Ｄ!$B$1-1,"",ROW()-1)</f>
        <v/>
      </c>
      <c r="C364" s="77" t="str">
        <f t="shared" ca="1" si="110"/>
        <v/>
      </c>
      <c r="D364" s="78" t="str">
        <f t="shared" ca="1" si="101"/>
        <v/>
      </c>
      <c r="E364" s="78" t="str">
        <f t="shared" ca="1" si="102"/>
        <v/>
      </c>
      <c r="F364" s="78" t="str">
        <f t="shared" ca="1" si="111"/>
        <v/>
      </c>
      <c r="G364" s="77" t="str">
        <f t="shared" ca="1" si="111"/>
        <v/>
      </c>
      <c r="H364" s="78" t="str">
        <f t="shared" ca="1" si="110"/>
        <v/>
      </c>
      <c r="I364" s="78" t="str">
        <f t="shared" ca="1" si="110"/>
        <v/>
      </c>
      <c r="J364" s="78" t="str">
        <f t="shared" ca="1" si="110"/>
        <v/>
      </c>
      <c r="K364" s="78" t="str">
        <f t="shared" ca="1" si="110"/>
        <v/>
      </c>
      <c r="L364" s="77" t="str">
        <f t="shared" ca="1" si="110"/>
        <v/>
      </c>
      <c r="M364" s="77" t="str">
        <f t="shared" ca="1" si="110"/>
        <v/>
      </c>
      <c r="N364" s="77" t="str">
        <f t="shared" ca="1" si="112"/>
        <v/>
      </c>
      <c r="O364" s="77" t="str">
        <f t="shared" ca="1" si="112"/>
        <v/>
      </c>
      <c r="P364" s="77" t="str">
        <f t="shared" ca="1" si="112"/>
        <v/>
      </c>
      <c r="Q364" s="17" t="str">
        <f ca="1">IF(B364="","",VLOOKUP(B364,処理用Ｄ!$B$2:$R$401,17,FALSE))</f>
        <v/>
      </c>
    </row>
    <row r="365" spans="2:17" x14ac:dyDescent="0.2">
      <c r="B365" s="77" t="str">
        <f ca="1">IF(ROW()-1&gt;処理用Ｄ!$B$1-1,"",ROW()-1)</f>
        <v/>
      </c>
      <c r="C365" s="77" t="str">
        <f t="shared" ca="1" si="110"/>
        <v/>
      </c>
      <c r="D365" s="78" t="str">
        <f t="shared" ca="1" si="101"/>
        <v/>
      </c>
      <c r="E365" s="78" t="str">
        <f t="shared" ca="1" si="102"/>
        <v/>
      </c>
      <c r="F365" s="78" t="str">
        <f t="shared" ca="1" si="111"/>
        <v/>
      </c>
      <c r="G365" s="77" t="str">
        <f t="shared" ca="1" si="111"/>
        <v/>
      </c>
      <c r="H365" s="78" t="str">
        <f t="shared" ca="1" si="110"/>
        <v/>
      </c>
      <c r="I365" s="78" t="str">
        <f t="shared" ca="1" si="110"/>
        <v/>
      </c>
      <c r="J365" s="78" t="str">
        <f t="shared" ca="1" si="110"/>
        <v/>
      </c>
      <c r="K365" s="78" t="str">
        <f t="shared" ca="1" si="110"/>
        <v/>
      </c>
      <c r="L365" s="77" t="str">
        <f t="shared" ca="1" si="110"/>
        <v/>
      </c>
      <c r="M365" s="77" t="str">
        <f t="shared" ca="1" si="110"/>
        <v/>
      </c>
      <c r="N365" s="77" t="str">
        <f t="shared" ca="1" si="112"/>
        <v/>
      </c>
      <c r="O365" s="77" t="str">
        <f t="shared" ca="1" si="112"/>
        <v/>
      </c>
      <c r="P365" s="77" t="str">
        <f t="shared" ca="1" si="112"/>
        <v/>
      </c>
      <c r="Q365" s="17" t="str">
        <f ca="1">IF(B365="","",VLOOKUP(B365,処理用Ｄ!$B$2:$R$401,17,FALSE))</f>
        <v/>
      </c>
    </row>
    <row r="366" spans="2:17" x14ac:dyDescent="0.2">
      <c r="B366" s="77" t="str">
        <f ca="1">IF(ROW()-1&gt;処理用Ｄ!$B$1-1,"",ROW()-1)</f>
        <v/>
      </c>
      <c r="C366" s="77" t="str">
        <f t="shared" ca="1" si="110"/>
        <v/>
      </c>
      <c r="D366" s="78" t="str">
        <f t="shared" ca="1" si="101"/>
        <v/>
      </c>
      <c r="E366" s="78" t="str">
        <f t="shared" ca="1" si="102"/>
        <v/>
      </c>
      <c r="F366" s="78" t="str">
        <f t="shared" ca="1" si="111"/>
        <v/>
      </c>
      <c r="G366" s="77" t="str">
        <f t="shared" ca="1" si="111"/>
        <v/>
      </c>
      <c r="H366" s="78" t="str">
        <f t="shared" ca="1" si="110"/>
        <v/>
      </c>
      <c r="I366" s="78" t="str">
        <f t="shared" ca="1" si="110"/>
        <v/>
      </c>
      <c r="J366" s="78" t="str">
        <f t="shared" ca="1" si="110"/>
        <v/>
      </c>
      <c r="K366" s="78" t="str">
        <f t="shared" ca="1" si="110"/>
        <v/>
      </c>
      <c r="L366" s="77" t="str">
        <f t="shared" ca="1" si="110"/>
        <v/>
      </c>
      <c r="M366" s="77" t="str">
        <f t="shared" ca="1" si="110"/>
        <v/>
      </c>
      <c r="N366" s="77" t="str">
        <f t="shared" ca="1" si="112"/>
        <v/>
      </c>
      <c r="O366" s="77" t="str">
        <f t="shared" ca="1" si="112"/>
        <v/>
      </c>
      <c r="P366" s="77" t="str">
        <f t="shared" ca="1" si="112"/>
        <v/>
      </c>
      <c r="Q366" s="17" t="str">
        <f ca="1">IF(B366="","",VLOOKUP(B366,処理用Ｄ!$B$2:$R$401,17,FALSE))</f>
        <v/>
      </c>
    </row>
    <row r="367" spans="2:17" x14ac:dyDescent="0.2">
      <c r="B367" s="77" t="str">
        <f ca="1">IF(ROW()-1&gt;処理用Ｄ!$B$1-1,"",ROW()-1)</f>
        <v/>
      </c>
      <c r="C367" s="77" t="str">
        <f t="shared" ca="1" si="110"/>
        <v/>
      </c>
      <c r="D367" s="78" t="str">
        <f t="shared" ca="1" si="101"/>
        <v/>
      </c>
      <c r="E367" s="78" t="str">
        <f t="shared" ca="1" si="102"/>
        <v/>
      </c>
      <c r="F367" s="78" t="str">
        <f t="shared" ca="1" si="111"/>
        <v/>
      </c>
      <c r="G367" s="77" t="str">
        <f t="shared" ca="1" si="111"/>
        <v/>
      </c>
      <c r="H367" s="78" t="str">
        <f t="shared" ca="1" si="110"/>
        <v/>
      </c>
      <c r="I367" s="78" t="str">
        <f t="shared" ca="1" si="110"/>
        <v/>
      </c>
      <c r="J367" s="78" t="str">
        <f t="shared" ca="1" si="110"/>
        <v/>
      </c>
      <c r="K367" s="78" t="str">
        <f t="shared" ca="1" si="110"/>
        <v/>
      </c>
      <c r="L367" s="77" t="str">
        <f t="shared" ca="1" si="110"/>
        <v/>
      </c>
      <c r="M367" s="77" t="str">
        <f t="shared" ca="1" si="110"/>
        <v/>
      </c>
      <c r="N367" s="77" t="str">
        <f t="shared" ca="1" si="112"/>
        <v/>
      </c>
      <c r="O367" s="77" t="str">
        <f t="shared" ca="1" si="112"/>
        <v/>
      </c>
      <c r="P367" s="77" t="str">
        <f t="shared" ca="1" si="112"/>
        <v/>
      </c>
      <c r="Q367" s="17" t="str">
        <f ca="1">IF(B367="","",VLOOKUP(B367,処理用Ｄ!$B$2:$R$401,17,FALSE))</f>
        <v/>
      </c>
    </row>
    <row r="368" spans="2:17" x14ac:dyDescent="0.2">
      <c r="B368" s="77" t="str">
        <f ca="1">IF(ROW()-1&gt;処理用Ｄ!$B$1-1,"",ROW()-1)</f>
        <v/>
      </c>
      <c r="C368" s="77" t="str">
        <f t="shared" ca="1" si="110"/>
        <v/>
      </c>
      <c r="D368" s="78" t="str">
        <f t="shared" ca="1" si="101"/>
        <v/>
      </c>
      <c r="E368" s="78" t="str">
        <f t="shared" ca="1" si="102"/>
        <v/>
      </c>
      <c r="F368" s="78" t="str">
        <f t="shared" ca="1" si="111"/>
        <v/>
      </c>
      <c r="G368" s="77" t="str">
        <f t="shared" ca="1" si="111"/>
        <v/>
      </c>
      <c r="H368" s="78" t="str">
        <f t="shared" ca="1" si="110"/>
        <v/>
      </c>
      <c r="I368" s="78" t="str">
        <f t="shared" ca="1" si="110"/>
        <v/>
      </c>
      <c r="J368" s="78" t="str">
        <f t="shared" ca="1" si="110"/>
        <v/>
      </c>
      <c r="K368" s="78" t="str">
        <f t="shared" ca="1" si="110"/>
        <v/>
      </c>
      <c r="L368" s="77" t="str">
        <f t="shared" ca="1" si="110"/>
        <v/>
      </c>
      <c r="M368" s="77" t="str">
        <f t="shared" ca="1" si="110"/>
        <v/>
      </c>
      <c r="N368" s="77" t="str">
        <f t="shared" ca="1" si="112"/>
        <v/>
      </c>
      <c r="O368" s="77" t="str">
        <f t="shared" ca="1" si="112"/>
        <v/>
      </c>
      <c r="P368" s="77" t="str">
        <f t="shared" ca="1" si="112"/>
        <v/>
      </c>
      <c r="Q368" s="17" t="str">
        <f ca="1">IF(B368="","",VLOOKUP(B368,処理用Ｄ!$B$2:$R$401,17,FALSE))</f>
        <v/>
      </c>
    </row>
    <row r="369" spans="2:17" x14ac:dyDescent="0.2">
      <c r="B369" s="77" t="str">
        <f ca="1">IF(ROW()-1&gt;処理用Ｄ!$B$1-1,"",ROW()-1)</f>
        <v/>
      </c>
      <c r="C369" s="77" t="str">
        <f t="shared" ca="1" si="110"/>
        <v/>
      </c>
      <c r="D369" s="78" t="str">
        <f t="shared" ca="1" si="101"/>
        <v/>
      </c>
      <c r="E369" s="78" t="str">
        <f t="shared" ca="1" si="102"/>
        <v/>
      </c>
      <c r="F369" s="78" t="str">
        <f t="shared" ca="1" si="111"/>
        <v/>
      </c>
      <c r="G369" s="77" t="str">
        <f t="shared" ca="1" si="111"/>
        <v/>
      </c>
      <c r="H369" s="78" t="str">
        <f t="shared" ca="1" si="110"/>
        <v/>
      </c>
      <c r="I369" s="78" t="str">
        <f t="shared" ca="1" si="110"/>
        <v/>
      </c>
      <c r="J369" s="78" t="str">
        <f t="shared" ca="1" si="110"/>
        <v/>
      </c>
      <c r="K369" s="78" t="str">
        <f t="shared" ca="1" si="110"/>
        <v/>
      </c>
      <c r="L369" s="77" t="str">
        <f t="shared" ca="1" si="110"/>
        <v/>
      </c>
      <c r="M369" s="77" t="str">
        <f t="shared" ca="1" si="110"/>
        <v/>
      </c>
      <c r="N369" s="77" t="str">
        <f t="shared" ca="1" si="112"/>
        <v/>
      </c>
      <c r="O369" s="77" t="str">
        <f t="shared" ca="1" si="112"/>
        <v/>
      </c>
      <c r="P369" s="77" t="str">
        <f t="shared" ca="1" si="112"/>
        <v/>
      </c>
      <c r="Q369" s="17" t="str">
        <f ca="1">IF(B369="","",VLOOKUP(B369,処理用Ｄ!$B$2:$R$401,17,FALSE))</f>
        <v/>
      </c>
    </row>
    <row r="370" spans="2:17" x14ac:dyDescent="0.2">
      <c r="B370" s="77" t="str">
        <f ca="1">IF(ROW()-1&gt;処理用Ｄ!$B$1-1,"",ROW()-1)</f>
        <v/>
      </c>
      <c r="C370" s="77" t="str">
        <f t="shared" ca="1" si="110"/>
        <v/>
      </c>
      <c r="D370" s="78" t="str">
        <f t="shared" ca="1" si="101"/>
        <v/>
      </c>
      <c r="E370" s="78" t="str">
        <f t="shared" ca="1" si="102"/>
        <v/>
      </c>
      <c r="F370" s="78" t="str">
        <f t="shared" ca="1" si="111"/>
        <v/>
      </c>
      <c r="G370" s="77" t="str">
        <f t="shared" ca="1" si="111"/>
        <v/>
      </c>
      <c r="H370" s="78" t="str">
        <f t="shared" ca="1" si="110"/>
        <v/>
      </c>
      <c r="I370" s="78" t="str">
        <f t="shared" ca="1" si="110"/>
        <v/>
      </c>
      <c r="J370" s="78" t="str">
        <f t="shared" ca="1" si="110"/>
        <v/>
      </c>
      <c r="K370" s="78" t="str">
        <f t="shared" ca="1" si="110"/>
        <v/>
      </c>
      <c r="L370" s="77" t="str">
        <f t="shared" ca="1" si="110"/>
        <v/>
      </c>
      <c r="M370" s="77" t="str">
        <f t="shared" ca="1" si="110"/>
        <v/>
      </c>
      <c r="N370" s="77" t="str">
        <f t="shared" ca="1" si="112"/>
        <v/>
      </c>
      <c r="O370" s="77" t="str">
        <f t="shared" ca="1" si="112"/>
        <v/>
      </c>
      <c r="P370" s="77" t="str">
        <f t="shared" ca="1" si="112"/>
        <v/>
      </c>
      <c r="Q370" s="17" t="str">
        <f ca="1">IF(B370="","",VLOOKUP(B370,処理用Ｄ!$B$2:$R$401,17,FALSE))</f>
        <v/>
      </c>
    </row>
    <row r="371" spans="2:17" x14ac:dyDescent="0.2">
      <c r="B371" s="77" t="str">
        <f ca="1">IF(ROW()-1&gt;処理用Ｄ!$B$1-1,"",ROW()-1)</f>
        <v/>
      </c>
      <c r="C371" s="77" t="str">
        <f t="shared" ca="1" si="110"/>
        <v/>
      </c>
      <c r="D371" s="78" t="str">
        <f t="shared" ca="1" si="101"/>
        <v/>
      </c>
      <c r="E371" s="78" t="str">
        <f t="shared" ca="1" si="102"/>
        <v/>
      </c>
      <c r="F371" s="78" t="str">
        <f t="shared" ca="1" si="111"/>
        <v/>
      </c>
      <c r="G371" s="77" t="str">
        <f t="shared" ca="1" si="111"/>
        <v/>
      </c>
      <c r="H371" s="78" t="str">
        <f t="shared" ca="1" si="110"/>
        <v/>
      </c>
      <c r="I371" s="78" t="str">
        <f t="shared" ca="1" si="110"/>
        <v/>
      </c>
      <c r="J371" s="78" t="str">
        <f t="shared" ca="1" si="110"/>
        <v/>
      </c>
      <c r="K371" s="78" t="str">
        <f t="shared" ca="1" si="110"/>
        <v/>
      </c>
      <c r="L371" s="77" t="str">
        <f t="shared" ca="1" si="110"/>
        <v/>
      </c>
      <c r="M371" s="77" t="str">
        <f t="shared" ca="1" si="110"/>
        <v/>
      </c>
      <c r="N371" s="77" t="str">
        <f t="shared" ca="1" si="112"/>
        <v/>
      </c>
      <c r="O371" s="77" t="str">
        <f t="shared" ca="1" si="112"/>
        <v/>
      </c>
      <c r="P371" s="77" t="str">
        <f t="shared" ca="1" si="112"/>
        <v/>
      </c>
      <c r="Q371" s="17" t="str">
        <f ca="1">IF(B371="","",VLOOKUP(B371,処理用Ｄ!$B$2:$R$401,17,FALSE))</f>
        <v/>
      </c>
    </row>
    <row r="372" spans="2:17" x14ac:dyDescent="0.2">
      <c r="B372" s="77" t="str">
        <f ca="1">IF(ROW()-1&gt;処理用Ｄ!$B$1-1,"",ROW()-1)</f>
        <v/>
      </c>
      <c r="C372" s="77" t="str">
        <f t="shared" ref="C372:M381" ca="1" si="113">IF($B372="","",DBCS(VLOOKUP($B372,ダブルスＤＡＴＡ,COLUMN()-1,FALSE)))</f>
        <v/>
      </c>
      <c r="D372" s="78" t="str">
        <f t="shared" ca="1" si="101"/>
        <v/>
      </c>
      <c r="E372" s="78" t="str">
        <f t="shared" ca="1" si="102"/>
        <v/>
      </c>
      <c r="F372" s="78" t="str">
        <f t="shared" ca="1" si="111"/>
        <v/>
      </c>
      <c r="G372" s="77" t="str">
        <f t="shared" ca="1" si="111"/>
        <v/>
      </c>
      <c r="H372" s="78" t="str">
        <f t="shared" ca="1" si="113"/>
        <v/>
      </c>
      <c r="I372" s="78" t="str">
        <f t="shared" ca="1" si="113"/>
        <v/>
      </c>
      <c r="J372" s="78" t="str">
        <f t="shared" ca="1" si="113"/>
        <v/>
      </c>
      <c r="K372" s="78" t="str">
        <f t="shared" ca="1" si="113"/>
        <v/>
      </c>
      <c r="L372" s="77" t="str">
        <f t="shared" ca="1" si="113"/>
        <v/>
      </c>
      <c r="M372" s="77" t="str">
        <f t="shared" ca="1" si="113"/>
        <v/>
      </c>
      <c r="N372" s="77" t="str">
        <f t="shared" ca="1" si="112"/>
        <v/>
      </c>
      <c r="O372" s="77" t="str">
        <f t="shared" ca="1" si="112"/>
        <v/>
      </c>
      <c r="P372" s="77" t="str">
        <f t="shared" ca="1" si="112"/>
        <v/>
      </c>
      <c r="Q372" s="17" t="str">
        <f ca="1">IF(B372="","",VLOOKUP(B372,処理用Ｄ!$B$2:$R$401,17,FALSE))</f>
        <v/>
      </c>
    </row>
    <row r="373" spans="2:17" x14ac:dyDescent="0.2">
      <c r="B373" s="77" t="str">
        <f ca="1">IF(ROW()-1&gt;処理用Ｄ!$B$1-1,"",ROW()-1)</f>
        <v/>
      </c>
      <c r="C373" s="77" t="str">
        <f t="shared" ca="1" si="113"/>
        <v/>
      </c>
      <c r="D373" s="78" t="str">
        <f t="shared" ca="1" si="101"/>
        <v/>
      </c>
      <c r="E373" s="78" t="str">
        <f t="shared" ca="1" si="102"/>
        <v/>
      </c>
      <c r="F373" s="78" t="str">
        <f t="shared" ca="1" si="111"/>
        <v/>
      </c>
      <c r="G373" s="77" t="str">
        <f t="shared" ca="1" si="111"/>
        <v/>
      </c>
      <c r="H373" s="78" t="str">
        <f t="shared" ca="1" si="113"/>
        <v/>
      </c>
      <c r="I373" s="78" t="str">
        <f t="shared" ca="1" si="113"/>
        <v/>
      </c>
      <c r="J373" s="78" t="str">
        <f t="shared" ca="1" si="113"/>
        <v/>
      </c>
      <c r="K373" s="78" t="str">
        <f t="shared" ca="1" si="113"/>
        <v/>
      </c>
      <c r="L373" s="77" t="str">
        <f t="shared" ca="1" si="113"/>
        <v/>
      </c>
      <c r="M373" s="77" t="str">
        <f t="shared" ca="1" si="113"/>
        <v/>
      </c>
      <c r="N373" s="77" t="str">
        <f t="shared" ca="1" si="112"/>
        <v/>
      </c>
      <c r="O373" s="77" t="str">
        <f t="shared" ca="1" si="112"/>
        <v/>
      </c>
      <c r="P373" s="77" t="str">
        <f t="shared" ca="1" si="112"/>
        <v/>
      </c>
      <c r="Q373" s="17" t="str">
        <f ca="1">IF(B373="","",VLOOKUP(B373,処理用Ｄ!$B$2:$R$401,17,FALSE))</f>
        <v/>
      </c>
    </row>
    <row r="374" spans="2:17" x14ac:dyDescent="0.2">
      <c r="B374" s="77" t="str">
        <f ca="1">IF(ROW()-1&gt;処理用Ｄ!$B$1-1,"",ROW()-1)</f>
        <v/>
      </c>
      <c r="C374" s="77" t="str">
        <f t="shared" ca="1" si="113"/>
        <v/>
      </c>
      <c r="D374" s="78" t="str">
        <f t="shared" ca="1" si="101"/>
        <v/>
      </c>
      <c r="E374" s="78" t="str">
        <f t="shared" ca="1" si="102"/>
        <v/>
      </c>
      <c r="F374" s="78" t="str">
        <f t="shared" ca="1" si="111"/>
        <v/>
      </c>
      <c r="G374" s="77" t="str">
        <f t="shared" ca="1" si="111"/>
        <v/>
      </c>
      <c r="H374" s="78" t="str">
        <f t="shared" ca="1" si="113"/>
        <v/>
      </c>
      <c r="I374" s="78" t="str">
        <f t="shared" ca="1" si="113"/>
        <v/>
      </c>
      <c r="J374" s="78" t="str">
        <f t="shared" ca="1" si="113"/>
        <v/>
      </c>
      <c r="K374" s="78" t="str">
        <f t="shared" ca="1" si="113"/>
        <v/>
      </c>
      <c r="L374" s="77" t="str">
        <f t="shared" ca="1" si="113"/>
        <v/>
      </c>
      <c r="M374" s="77" t="str">
        <f t="shared" ca="1" si="113"/>
        <v/>
      </c>
      <c r="N374" s="77" t="str">
        <f t="shared" ca="1" si="112"/>
        <v/>
      </c>
      <c r="O374" s="77" t="str">
        <f t="shared" ca="1" si="112"/>
        <v/>
      </c>
      <c r="P374" s="77" t="str">
        <f t="shared" ca="1" si="112"/>
        <v/>
      </c>
      <c r="Q374" s="17" t="str">
        <f ca="1">IF(B374="","",VLOOKUP(B374,処理用Ｄ!$B$2:$R$401,17,FALSE))</f>
        <v/>
      </c>
    </row>
    <row r="375" spans="2:17" x14ac:dyDescent="0.2">
      <c r="B375" s="77" t="str">
        <f ca="1">IF(ROW()-1&gt;処理用Ｄ!$B$1-1,"",ROW()-1)</f>
        <v/>
      </c>
      <c r="C375" s="77" t="str">
        <f t="shared" ca="1" si="113"/>
        <v/>
      </c>
      <c r="D375" s="78" t="str">
        <f t="shared" ca="1" si="101"/>
        <v/>
      </c>
      <c r="E375" s="78" t="str">
        <f t="shared" ca="1" si="102"/>
        <v/>
      </c>
      <c r="F375" s="78" t="str">
        <f t="shared" ca="1" si="111"/>
        <v/>
      </c>
      <c r="G375" s="77" t="str">
        <f t="shared" ca="1" si="111"/>
        <v/>
      </c>
      <c r="H375" s="78" t="str">
        <f t="shared" ca="1" si="113"/>
        <v/>
      </c>
      <c r="I375" s="78" t="str">
        <f t="shared" ca="1" si="113"/>
        <v/>
      </c>
      <c r="J375" s="78" t="str">
        <f t="shared" ca="1" si="113"/>
        <v/>
      </c>
      <c r="K375" s="78" t="str">
        <f t="shared" ca="1" si="113"/>
        <v/>
      </c>
      <c r="L375" s="77" t="str">
        <f t="shared" ca="1" si="113"/>
        <v/>
      </c>
      <c r="M375" s="77" t="str">
        <f t="shared" ca="1" si="113"/>
        <v/>
      </c>
      <c r="N375" s="77" t="str">
        <f t="shared" ca="1" si="112"/>
        <v/>
      </c>
      <c r="O375" s="77" t="str">
        <f t="shared" ca="1" si="112"/>
        <v/>
      </c>
      <c r="P375" s="77" t="str">
        <f t="shared" ca="1" si="112"/>
        <v/>
      </c>
      <c r="Q375" s="17" t="str">
        <f ca="1">IF(B375="","",VLOOKUP(B375,処理用Ｄ!$B$2:$R$401,17,FALSE))</f>
        <v/>
      </c>
    </row>
    <row r="376" spans="2:17" x14ac:dyDescent="0.2">
      <c r="B376" s="77" t="str">
        <f ca="1">IF(ROW()-1&gt;処理用Ｄ!$B$1-1,"",ROW()-1)</f>
        <v/>
      </c>
      <c r="C376" s="77" t="str">
        <f t="shared" ca="1" si="113"/>
        <v/>
      </c>
      <c r="D376" s="78" t="str">
        <f t="shared" ca="1" si="101"/>
        <v/>
      </c>
      <c r="E376" s="78" t="str">
        <f t="shared" ca="1" si="102"/>
        <v/>
      </c>
      <c r="F376" s="78" t="str">
        <f t="shared" ca="1" si="111"/>
        <v/>
      </c>
      <c r="G376" s="77" t="str">
        <f t="shared" ca="1" si="111"/>
        <v/>
      </c>
      <c r="H376" s="78" t="str">
        <f t="shared" ca="1" si="113"/>
        <v/>
      </c>
      <c r="I376" s="78" t="str">
        <f t="shared" ca="1" si="113"/>
        <v/>
      </c>
      <c r="J376" s="78" t="str">
        <f t="shared" ca="1" si="113"/>
        <v/>
      </c>
      <c r="K376" s="78" t="str">
        <f t="shared" ca="1" si="113"/>
        <v/>
      </c>
      <c r="L376" s="77" t="str">
        <f t="shared" ca="1" si="113"/>
        <v/>
      </c>
      <c r="M376" s="77" t="str">
        <f t="shared" ca="1" si="113"/>
        <v/>
      </c>
      <c r="N376" s="77" t="str">
        <f t="shared" ca="1" si="112"/>
        <v/>
      </c>
      <c r="O376" s="77" t="str">
        <f t="shared" ca="1" si="112"/>
        <v/>
      </c>
      <c r="P376" s="77" t="str">
        <f t="shared" ca="1" si="112"/>
        <v/>
      </c>
      <c r="Q376" s="17" t="str">
        <f ca="1">IF(B376="","",VLOOKUP(B376,処理用Ｄ!$B$2:$R$401,17,FALSE))</f>
        <v/>
      </c>
    </row>
    <row r="377" spans="2:17" x14ac:dyDescent="0.2">
      <c r="B377" s="77" t="str">
        <f ca="1">IF(ROW()-1&gt;処理用Ｄ!$B$1-1,"",ROW()-1)</f>
        <v/>
      </c>
      <c r="C377" s="77" t="str">
        <f t="shared" ca="1" si="113"/>
        <v/>
      </c>
      <c r="D377" s="78" t="str">
        <f t="shared" ca="1" si="101"/>
        <v/>
      </c>
      <c r="E377" s="78" t="str">
        <f t="shared" ca="1" si="102"/>
        <v/>
      </c>
      <c r="F377" s="78" t="str">
        <f t="shared" ca="1" si="111"/>
        <v/>
      </c>
      <c r="G377" s="77" t="str">
        <f t="shared" ca="1" si="111"/>
        <v/>
      </c>
      <c r="H377" s="78" t="str">
        <f t="shared" ca="1" si="113"/>
        <v/>
      </c>
      <c r="I377" s="78" t="str">
        <f t="shared" ca="1" si="113"/>
        <v/>
      </c>
      <c r="J377" s="78" t="str">
        <f t="shared" ca="1" si="113"/>
        <v/>
      </c>
      <c r="K377" s="78" t="str">
        <f t="shared" ca="1" si="113"/>
        <v/>
      </c>
      <c r="L377" s="77" t="str">
        <f t="shared" ca="1" si="113"/>
        <v/>
      </c>
      <c r="M377" s="77" t="str">
        <f t="shared" ca="1" si="113"/>
        <v/>
      </c>
      <c r="N377" s="77" t="str">
        <f t="shared" ca="1" si="112"/>
        <v/>
      </c>
      <c r="O377" s="77" t="str">
        <f t="shared" ca="1" si="112"/>
        <v/>
      </c>
      <c r="P377" s="77" t="str">
        <f t="shared" ca="1" si="112"/>
        <v/>
      </c>
      <c r="Q377" s="17" t="str">
        <f ca="1">IF(B377="","",VLOOKUP(B377,処理用Ｄ!$B$2:$R$401,17,FALSE))</f>
        <v/>
      </c>
    </row>
    <row r="378" spans="2:17" x14ac:dyDescent="0.2">
      <c r="B378" s="77" t="str">
        <f ca="1">IF(ROW()-1&gt;処理用Ｄ!$B$1-1,"",ROW()-1)</f>
        <v/>
      </c>
      <c r="C378" s="77" t="str">
        <f t="shared" ca="1" si="113"/>
        <v/>
      </c>
      <c r="D378" s="78" t="str">
        <f t="shared" ca="1" si="101"/>
        <v/>
      </c>
      <c r="E378" s="78" t="str">
        <f t="shared" ca="1" si="102"/>
        <v/>
      </c>
      <c r="F378" s="78" t="str">
        <f t="shared" ca="1" si="111"/>
        <v/>
      </c>
      <c r="G378" s="77" t="str">
        <f t="shared" ca="1" si="111"/>
        <v/>
      </c>
      <c r="H378" s="78" t="str">
        <f t="shared" ca="1" si="113"/>
        <v/>
      </c>
      <c r="I378" s="78" t="str">
        <f t="shared" ca="1" si="113"/>
        <v/>
      </c>
      <c r="J378" s="78" t="str">
        <f t="shared" ca="1" si="113"/>
        <v/>
      </c>
      <c r="K378" s="78" t="str">
        <f t="shared" ca="1" si="113"/>
        <v/>
      </c>
      <c r="L378" s="77" t="str">
        <f t="shared" ca="1" si="113"/>
        <v/>
      </c>
      <c r="M378" s="77" t="str">
        <f t="shared" ca="1" si="113"/>
        <v/>
      </c>
      <c r="N378" s="77" t="str">
        <f t="shared" ca="1" si="112"/>
        <v/>
      </c>
      <c r="O378" s="77" t="str">
        <f t="shared" ca="1" si="112"/>
        <v/>
      </c>
      <c r="P378" s="77" t="str">
        <f t="shared" ca="1" si="112"/>
        <v/>
      </c>
      <c r="Q378" s="17" t="str">
        <f ca="1">IF(B378="","",VLOOKUP(B378,処理用Ｄ!$B$2:$R$401,17,FALSE))</f>
        <v/>
      </c>
    </row>
    <row r="379" spans="2:17" x14ac:dyDescent="0.2">
      <c r="B379" s="77" t="str">
        <f ca="1">IF(ROW()-1&gt;処理用Ｄ!$B$1-1,"",ROW()-1)</f>
        <v/>
      </c>
      <c r="C379" s="77" t="str">
        <f t="shared" ca="1" si="113"/>
        <v/>
      </c>
      <c r="D379" s="78" t="str">
        <f t="shared" ca="1" si="101"/>
        <v/>
      </c>
      <c r="E379" s="78" t="str">
        <f t="shared" ca="1" si="102"/>
        <v/>
      </c>
      <c r="F379" s="78" t="str">
        <f t="shared" ca="1" si="111"/>
        <v/>
      </c>
      <c r="G379" s="77" t="str">
        <f t="shared" ca="1" si="111"/>
        <v/>
      </c>
      <c r="H379" s="78" t="str">
        <f t="shared" ca="1" si="113"/>
        <v/>
      </c>
      <c r="I379" s="78" t="str">
        <f t="shared" ca="1" si="113"/>
        <v/>
      </c>
      <c r="J379" s="78" t="str">
        <f t="shared" ca="1" si="113"/>
        <v/>
      </c>
      <c r="K379" s="78" t="str">
        <f t="shared" ca="1" si="113"/>
        <v/>
      </c>
      <c r="L379" s="77" t="str">
        <f t="shared" ca="1" si="113"/>
        <v/>
      </c>
      <c r="M379" s="77" t="str">
        <f t="shared" ca="1" si="113"/>
        <v/>
      </c>
      <c r="N379" s="77" t="str">
        <f t="shared" ca="1" si="112"/>
        <v/>
      </c>
      <c r="O379" s="77" t="str">
        <f t="shared" ca="1" si="112"/>
        <v/>
      </c>
      <c r="P379" s="77" t="str">
        <f t="shared" ca="1" si="112"/>
        <v/>
      </c>
      <c r="Q379" s="17" t="str">
        <f ca="1">IF(B379="","",VLOOKUP(B379,処理用Ｄ!$B$2:$R$401,17,FALSE))</f>
        <v/>
      </c>
    </row>
    <row r="380" spans="2:17" x14ac:dyDescent="0.2">
      <c r="B380" s="77" t="str">
        <f ca="1">IF(ROW()-1&gt;処理用Ｄ!$B$1-1,"",ROW()-1)</f>
        <v/>
      </c>
      <c r="C380" s="77" t="str">
        <f t="shared" ca="1" si="113"/>
        <v/>
      </c>
      <c r="D380" s="78" t="str">
        <f t="shared" ca="1" si="101"/>
        <v/>
      </c>
      <c r="E380" s="78" t="str">
        <f t="shared" ca="1" si="102"/>
        <v/>
      </c>
      <c r="F380" s="78" t="str">
        <f t="shared" ca="1" si="111"/>
        <v/>
      </c>
      <c r="G380" s="77" t="str">
        <f t="shared" ca="1" si="111"/>
        <v/>
      </c>
      <c r="H380" s="78" t="str">
        <f t="shared" ca="1" si="113"/>
        <v/>
      </c>
      <c r="I380" s="78" t="str">
        <f t="shared" ca="1" si="113"/>
        <v/>
      </c>
      <c r="J380" s="78" t="str">
        <f t="shared" ca="1" si="113"/>
        <v/>
      </c>
      <c r="K380" s="78" t="str">
        <f t="shared" ca="1" si="113"/>
        <v/>
      </c>
      <c r="L380" s="77" t="str">
        <f t="shared" ca="1" si="113"/>
        <v/>
      </c>
      <c r="M380" s="77" t="str">
        <f t="shared" ca="1" si="113"/>
        <v/>
      </c>
      <c r="N380" s="77" t="str">
        <f t="shared" ca="1" si="112"/>
        <v/>
      </c>
      <c r="O380" s="77" t="str">
        <f t="shared" ca="1" si="112"/>
        <v/>
      </c>
      <c r="P380" s="77" t="str">
        <f t="shared" ca="1" si="112"/>
        <v/>
      </c>
      <c r="Q380" s="17" t="str">
        <f ca="1">IF(B380="","",VLOOKUP(B380,処理用Ｄ!$B$2:$R$401,17,FALSE))</f>
        <v/>
      </c>
    </row>
    <row r="381" spans="2:17" x14ac:dyDescent="0.2">
      <c r="B381" s="77" t="str">
        <f ca="1">IF(ROW()-1&gt;処理用Ｄ!$B$1-1,"",ROW()-1)</f>
        <v/>
      </c>
      <c r="C381" s="77" t="str">
        <f t="shared" ca="1" si="113"/>
        <v/>
      </c>
      <c r="D381" s="78" t="str">
        <f t="shared" ca="1" si="101"/>
        <v/>
      </c>
      <c r="E381" s="78" t="str">
        <f t="shared" ca="1" si="102"/>
        <v/>
      </c>
      <c r="F381" s="78" t="str">
        <f t="shared" ca="1" si="111"/>
        <v/>
      </c>
      <c r="G381" s="77" t="str">
        <f t="shared" ca="1" si="111"/>
        <v/>
      </c>
      <c r="H381" s="78" t="str">
        <f t="shared" ca="1" si="113"/>
        <v/>
      </c>
      <c r="I381" s="78" t="str">
        <f t="shared" ca="1" si="113"/>
        <v/>
      </c>
      <c r="J381" s="78" t="str">
        <f t="shared" ca="1" si="113"/>
        <v/>
      </c>
      <c r="K381" s="78" t="str">
        <f t="shared" ca="1" si="113"/>
        <v/>
      </c>
      <c r="L381" s="77" t="str">
        <f t="shared" ca="1" si="113"/>
        <v/>
      </c>
      <c r="M381" s="77" t="str">
        <f t="shared" ca="1" si="113"/>
        <v/>
      </c>
      <c r="N381" s="77" t="str">
        <f t="shared" ca="1" si="112"/>
        <v/>
      </c>
      <c r="O381" s="77" t="str">
        <f t="shared" ca="1" si="112"/>
        <v/>
      </c>
      <c r="P381" s="77" t="str">
        <f t="shared" ca="1" si="112"/>
        <v/>
      </c>
      <c r="Q381" s="17" t="str">
        <f ca="1">IF(B381="","",VLOOKUP(B381,処理用Ｄ!$B$2:$R$401,17,FALSE))</f>
        <v/>
      </c>
    </row>
    <row r="382" spans="2:17" x14ac:dyDescent="0.2">
      <c r="B382" s="77" t="str">
        <f ca="1">IF(ROW()-1&gt;処理用Ｄ!$B$1-1,"",ROW()-1)</f>
        <v/>
      </c>
      <c r="C382" s="77" t="str">
        <f t="shared" ref="C382:M391" ca="1" si="114">IF($B382="","",DBCS(VLOOKUP($B382,ダブルスＤＡＴＡ,COLUMN()-1,FALSE)))</f>
        <v/>
      </c>
      <c r="D382" s="78" t="str">
        <f t="shared" ca="1" si="101"/>
        <v/>
      </c>
      <c r="E382" s="78" t="str">
        <f t="shared" ca="1" si="102"/>
        <v/>
      </c>
      <c r="F382" s="78" t="str">
        <f t="shared" ref="F382:G401" ca="1" si="115">IF($B382="","",(VLOOKUP($B382,ダブルスＤＡＴＡ,COLUMN()-1,FALSE)))</f>
        <v/>
      </c>
      <c r="G382" s="77" t="str">
        <f t="shared" ca="1" si="115"/>
        <v/>
      </c>
      <c r="H382" s="78" t="str">
        <f t="shared" ca="1" si="114"/>
        <v/>
      </c>
      <c r="I382" s="78" t="str">
        <f t="shared" ca="1" si="114"/>
        <v/>
      </c>
      <c r="J382" s="78" t="str">
        <f t="shared" ca="1" si="114"/>
        <v/>
      </c>
      <c r="K382" s="78" t="str">
        <f t="shared" ca="1" si="114"/>
        <v/>
      </c>
      <c r="L382" s="77" t="str">
        <f t="shared" ca="1" si="114"/>
        <v/>
      </c>
      <c r="M382" s="77" t="str">
        <f t="shared" ca="1" si="114"/>
        <v/>
      </c>
      <c r="N382" s="77" t="str">
        <f t="shared" ref="N382:P401" ca="1" si="116">IF($B382="","",VALUE(VLOOKUP($B382,ダブルスＤＡＴＡ,COLUMN()-1,FALSE)))</f>
        <v/>
      </c>
      <c r="O382" s="77" t="str">
        <f t="shared" ca="1" si="116"/>
        <v/>
      </c>
      <c r="P382" s="77" t="str">
        <f t="shared" ca="1" si="116"/>
        <v/>
      </c>
      <c r="Q382" s="17" t="str">
        <f ca="1">IF(B382="","",VLOOKUP(B382,処理用Ｄ!$B$2:$R$401,17,FALSE))</f>
        <v/>
      </c>
    </row>
    <row r="383" spans="2:17" x14ac:dyDescent="0.2">
      <c r="B383" s="77" t="str">
        <f ca="1">IF(ROW()-1&gt;処理用Ｄ!$B$1-1,"",ROW()-1)</f>
        <v/>
      </c>
      <c r="C383" s="77" t="str">
        <f t="shared" ca="1" si="114"/>
        <v/>
      </c>
      <c r="D383" s="78" t="str">
        <f t="shared" ca="1" si="101"/>
        <v/>
      </c>
      <c r="E383" s="78" t="str">
        <f t="shared" ca="1" si="102"/>
        <v/>
      </c>
      <c r="F383" s="78" t="str">
        <f t="shared" ca="1" si="115"/>
        <v/>
      </c>
      <c r="G383" s="77" t="str">
        <f t="shared" ca="1" si="115"/>
        <v/>
      </c>
      <c r="H383" s="78" t="str">
        <f t="shared" ca="1" si="114"/>
        <v/>
      </c>
      <c r="I383" s="78" t="str">
        <f t="shared" ca="1" si="114"/>
        <v/>
      </c>
      <c r="J383" s="78" t="str">
        <f t="shared" ca="1" si="114"/>
        <v/>
      </c>
      <c r="K383" s="78" t="str">
        <f t="shared" ca="1" si="114"/>
        <v/>
      </c>
      <c r="L383" s="77" t="str">
        <f t="shared" ca="1" si="114"/>
        <v/>
      </c>
      <c r="M383" s="77" t="str">
        <f t="shared" ca="1" si="114"/>
        <v/>
      </c>
      <c r="N383" s="77" t="str">
        <f t="shared" ca="1" si="116"/>
        <v/>
      </c>
      <c r="O383" s="77" t="str">
        <f t="shared" ca="1" si="116"/>
        <v/>
      </c>
      <c r="P383" s="77" t="str">
        <f t="shared" ca="1" si="116"/>
        <v/>
      </c>
      <c r="Q383" s="17" t="str">
        <f ca="1">IF(B383="","",VLOOKUP(B383,処理用Ｄ!$B$2:$R$401,17,FALSE))</f>
        <v/>
      </c>
    </row>
    <row r="384" spans="2:17" x14ac:dyDescent="0.2">
      <c r="B384" s="77" t="str">
        <f ca="1">IF(ROW()-1&gt;処理用Ｄ!$B$1-1,"",ROW()-1)</f>
        <v/>
      </c>
      <c r="C384" s="77" t="str">
        <f t="shared" ca="1" si="114"/>
        <v/>
      </c>
      <c r="D384" s="78" t="str">
        <f t="shared" ca="1" si="101"/>
        <v/>
      </c>
      <c r="E384" s="78" t="str">
        <f t="shared" ca="1" si="102"/>
        <v/>
      </c>
      <c r="F384" s="78" t="str">
        <f t="shared" ca="1" si="115"/>
        <v/>
      </c>
      <c r="G384" s="77" t="str">
        <f t="shared" ca="1" si="115"/>
        <v/>
      </c>
      <c r="H384" s="78" t="str">
        <f t="shared" ca="1" si="114"/>
        <v/>
      </c>
      <c r="I384" s="78" t="str">
        <f t="shared" ca="1" si="114"/>
        <v/>
      </c>
      <c r="J384" s="78" t="str">
        <f t="shared" ca="1" si="114"/>
        <v/>
      </c>
      <c r="K384" s="78" t="str">
        <f t="shared" ca="1" si="114"/>
        <v/>
      </c>
      <c r="L384" s="77" t="str">
        <f t="shared" ca="1" si="114"/>
        <v/>
      </c>
      <c r="M384" s="77" t="str">
        <f t="shared" ca="1" si="114"/>
        <v/>
      </c>
      <c r="N384" s="77" t="str">
        <f t="shared" ca="1" si="116"/>
        <v/>
      </c>
      <c r="O384" s="77" t="str">
        <f t="shared" ca="1" si="116"/>
        <v/>
      </c>
      <c r="P384" s="77" t="str">
        <f t="shared" ca="1" si="116"/>
        <v/>
      </c>
      <c r="Q384" s="17" t="str">
        <f ca="1">IF(B384="","",VLOOKUP(B384,処理用Ｄ!$B$2:$R$401,17,FALSE))</f>
        <v/>
      </c>
    </row>
    <row r="385" spans="2:17" x14ac:dyDescent="0.2">
      <c r="B385" s="77" t="str">
        <f ca="1">IF(ROW()-1&gt;処理用Ｄ!$B$1-1,"",ROW()-1)</f>
        <v/>
      </c>
      <c r="C385" s="77" t="str">
        <f t="shared" ca="1" si="114"/>
        <v/>
      </c>
      <c r="D385" s="78" t="str">
        <f t="shared" ca="1" si="101"/>
        <v/>
      </c>
      <c r="E385" s="78" t="str">
        <f t="shared" ca="1" si="102"/>
        <v/>
      </c>
      <c r="F385" s="78" t="str">
        <f t="shared" ca="1" si="115"/>
        <v/>
      </c>
      <c r="G385" s="77" t="str">
        <f t="shared" ca="1" si="115"/>
        <v/>
      </c>
      <c r="H385" s="78" t="str">
        <f t="shared" ca="1" si="114"/>
        <v/>
      </c>
      <c r="I385" s="78" t="str">
        <f t="shared" ca="1" si="114"/>
        <v/>
      </c>
      <c r="J385" s="78" t="str">
        <f t="shared" ca="1" si="114"/>
        <v/>
      </c>
      <c r="K385" s="78" t="str">
        <f t="shared" ca="1" si="114"/>
        <v/>
      </c>
      <c r="L385" s="77" t="str">
        <f t="shared" ca="1" si="114"/>
        <v/>
      </c>
      <c r="M385" s="77" t="str">
        <f t="shared" ca="1" si="114"/>
        <v/>
      </c>
      <c r="N385" s="77" t="str">
        <f t="shared" ca="1" si="116"/>
        <v/>
      </c>
      <c r="O385" s="77" t="str">
        <f t="shared" ca="1" si="116"/>
        <v/>
      </c>
      <c r="P385" s="77" t="str">
        <f t="shared" ca="1" si="116"/>
        <v/>
      </c>
      <c r="Q385" s="17" t="str">
        <f ca="1">IF(B385="","",VLOOKUP(B385,処理用Ｄ!$B$2:$R$401,17,FALSE))</f>
        <v/>
      </c>
    </row>
    <row r="386" spans="2:17" x14ac:dyDescent="0.2">
      <c r="B386" s="77" t="str">
        <f ca="1">IF(ROW()-1&gt;処理用Ｄ!$B$1-1,"",ROW()-1)</f>
        <v/>
      </c>
      <c r="C386" s="77" t="str">
        <f t="shared" ca="1" si="114"/>
        <v/>
      </c>
      <c r="D386" s="78" t="str">
        <f t="shared" ref="D386:D449" ca="1" si="117">IF($B386="","",(VLOOKUP($B386,ダブルスＤＡＴＡ,COLUMN()-1,FALSE)))</f>
        <v/>
      </c>
      <c r="E386" s="78" t="str">
        <f t="shared" ref="E386:E449" ca="1" si="118">IF($B386="","",IF(VALUE(VLOOKUP($B386,ダブルスＤＡＴＡ,COLUMN()-1,FALSE))=0,"",VALUE(VLOOKUP($B386,ダブルスＤＡＴＡ,COLUMN()-1,FALSE))))</f>
        <v/>
      </c>
      <c r="F386" s="78" t="str">
        <f t="shared" ca="1" si="115"/>
        <v/>
      </c>
      <c r="G386" s="77" t="str">
        <f t="shared" ca="1" si="115"/>
        <v/>
      </c>
      <c r="H386" s="78" t="str">
        <f t="shared" ca="1" si="114"/>
        <v/>
      </c>
      <c r="I386" s="78" t="str">
        <f t="shared" ca="1" si="114"/>
        <v/>
      </c>
      <c r="J386" s="78" t="str">
        <f t="shared" ca="1" si="114"/>
        <v/>
      </c>
      <c r="K386" s="78" t="str">
        <f t="shared" ca="1" si="114"/>
        <v/>
      </c>
      <c r="L386" s="77" t="str">
        <f t="shared" ca="1" si="114"/>
        <v/>
      </c>
      <c r="M386" s="77" t="str">
        <f t="shared" ca="1" si="114"/>
        <v/>
      </c>
      <c r="N386" s="77" t="str">
        <f t="shared" ca="1" si="116"/>
        <v/>
      </c>
      <c r="O386" s="77" t="str">
        <f t="shared" ca="1" si="116"/>
        <v/>
      </c>
      <c r="P386" s="77" t="str">
        <f t="shared" ca="1" si="116"/>
        <v/>
      </c>
      <c r="Q386" s="17" t="str">
        <f ca="1">IF(B386="","",VLOOKUP(B386,処理用Ｄ!$B$2:$R$401,17,FALSE))</f>
        <v/>
      </c>
    </row>
    <row r="387" spans="2:17" x14ac:dyDescent="0.2">
      <c r="B387" s="77" t="str">
        <f ca="1">IF(ROW()-1&gt;処理用Ｄ!$B$1-1,"",ROW()-1)</f>
        <v/>
      </c>
      <c r="C387" s="77" t="str">
        <f t="shared" ca="1" si="114"/>
        <v/>
      </c>
      <c r="D387" s="78" t="str">
        <f t="shared" ca="1" si="117"/>
        <v/>
      </c>
      <c r="E387" s="78" t="str">
        <f t="shared" ca="1" si="118"/>
        <v/>
      </c>
      <c r="F387" s="78" t="str">
        <f t="shared" ca="1" si="115"/>
        <v/>
      </c>
      <c r="G387" s="77" t="str">
        <f t="shared" ca="1" si="115"/>
        <v/>
      </c>
      <c r="H387" s="78" t="str">
        <f t="shared" ca="1" si="114"/>
        <v/>
      </c>
      <c r="I387" s="78" t="str">
        <f t="shared" ca="1" si="114"/>
        <v/>
      </c>
      <c r="J387" s="78" t="str">
        <f t="shared" ca="1" si="114"/>
        <v/>
      </c>
      <c r="K387" s="78" t="str">
        <f t="shared" ca="1" si="114"/>
        <v/>
      </c>
      <c r="L387" s="77" t="str">
        <f t="shared" ca="1" si="114"/>
        <v/>
      </c>
      <c r="M387" s="77" t="str">
        <f t="shared" ca="1" si="114"/>
        <v/>
      </c>
      <c r="N387" s="77" t="str">
        <f t="shared" ca="1" si="116"/>
        <v/>
      </c>
      <c r="O387" s="77" t="str">
        <f t="shared" ca="1" si="116"/>
        <v/>
      </c>
      <c r="P387" s="77" t="str">
        <f t="shared" ca="1" si="116"/>
        <v/>
      </c>
      <c r="Q387" s="17" t="str">
        <f ca="1">IF(B387="","",VLOOKUP(B387,処理用Ｄ!$B$2:$R$401,17,FALSE))</f>
        <v/>
      </c>
    </row>
    <row r="388" spans="2:17" x14ac:dyDescent="0.2">
      <c r="B388" s="77" t="str">
        <f ca="1">IF(ROW()-1&gt;処理用Ｄ!$B$1-1,"",ROW()-1)</f>
        <v/>
      </c>
      <c r="C388" s="77" t="str">
        <f t="shared" ca="1" si="114"/>
        <v/>
      </c>
      <c r="D388" s="78" t="str">
        <f t="shared" ca="1" si="117"/>
        <v/>
      </c>
      <c r="E388" s="78" t="str">
        <f t="shared" ca="1" si="118"/>
        <v/>
      </c>
      <c r="F388" s="78" t="str">
        <f t="shared" ca="1" si="115"/>
        <v/>
      </c>
      <c r="G388" s="77" t="str">
        <f t="shared" ca="1" si="115"/>
        <v/>
      </c>
      <c r="H388" s="78" t="str">
        <f t="shared" ca="1" si="114"/>
        <v/>
      </c>
      <c r="I388" s="78" t="str">
        <f t="shared" ca="1" si="114"/>
        <v/>
      </c>
      <c r="J388" s="78" t="str">
        <f t="shared" ca="1" si="114"/>
        <v/>
      </c>
      <c r="K388" s="78" t="str">
        <f t="shared" ca="1" si="114"/>
        <v/>
      </c>
      <c r="L388" s="77" t="str">
        <f t="shared" ca="1" si="114"/>
        <v/>
      </c>
      <c r="M388" s="77" t="str">
        <f t="shared" ca="1" si="114"/>
        <v/>
      </c>
      <c r="N388" s="77" t="str">
        <f t="shared" ca="1" si="116"/>
        <v/>
      </c>
      <c r="O388" s="77" t="str">
        <f t="shared" ca="1" si="116"/>
        <v/>
      </c>
      <c r="P388" s="77" t="str">
        <f t="shared" ca="1" si="116"/>
        <v/>
      </c>
      <c r="Q388" s="17" t="str">
        <f ca="1">IF(B388="","",VLOOKUP(B388,処理用Ｄ!$B$2:$R$401,17,FALSE))</f>
        <v/>
      </c>
    </row>
    <row r="389" spans="2:17" x14ac:dyDescent="0.2">
      <c r="B389" s="77" t="str">
        <f ca="1">IF(ROW()-1&gt;処理用Ｄ!$B$1-1,"",ROW()-1)</f>
        <v/>
      </c>
      <c r="C389" s="77" t="str">
        <f t="shared" ca="1" si="114"/>
        <v/>
      </c>
      <c r="D389" s="78" t="str">
        <f t="shared" ca="1" si="117"/>
        <v/>
      </c>
      <c r="E389" s="78" t="str">
        <f t="shared" ca="1" si="118"/>
        <v/>
      </c>
      <c r="F389" s="78" t="str">
        <f t="shared" ca="1" si="115"/>
        <v/>
      </c>
      <c r="G389" s="77" t="str">
        <f t="shared" ca="1" si="115"/>
        <v/>
      </c>
      <c r="H389" s="78" t="str">
        <f t="shared" ca="1" si="114"/>
        <v/>
      </c>
      <c r="I389" s="78" t="str">
        <f t="shared" ca="1" si="114"/>
        <v/>
      </c>
      <c r="J389" s="78" t="str">
        <f t="shared" ca="1" si="114"/>
        <v/>
      </c>
      <c r="K389" s="78" t="str">
        <f t="shared" ca="1" si="114"/>
        <v/>
      </c>
      <c r="L389" s="77" t="str">
        <f t="shared" ca="1" si="114"/>
        <v/>
      </c>
      <c r="M389" s="77" t="str">
        <f t="shared" ca="1" si="114"/>
        <v/>
      </c>
      <c r="N389" s="77" t="str">
        <f t="shared" ca="1" si="116"/>
        <v/>
      </c>
      <c r="O389" s="77" t="str">
        <f t="shared" ca="1" si="116"/>
        <v/>
      </c>
      <c r="P389" s="77" t="str">
        <f t="shared" ca="1" si="116"/>
        <v/>
      </c>
      <c r="Q389" s="17" t="str">
        <f ca="1">IF(B389="","",VLOOKUP(B389,処理用Ｄ!$B$2:$R$401,17,FALSE))</f>
        <v/>
      </c>
    </row>
    <row r="390" spans="2:17" x14ac:dyDescent="0.2">
      <c r="B390" s="77" t="str">
        <f ca="1">IF(ROW()-1&gt;処理用Ｄ!$B$1-1,"",ROW()-1)</f>
        <v/>
      </c>
      <c r="C390" s="77" t="str">
        <f t="shared" ca="1" si="114"/>
        <v/>
      </c>
      <c r="D390" s="78" t="str">
        <f t="shared" ca="1" si="117"/>
        <v/>
      </c>
      <c r="E390" s="78" t="str">
        <f t="shared" ca="1" si="118"/>
        <v/>
      </c>
      <c r="F390" s="78" t="str">
        <f t="shared" ca="1" si="115"/>
        <v/>
      </c>
      <c r="G390" s="77" t="str">
        <f t="shared" ca="1" si="115"/>
        <v/>
      </c>
      <c r="H390" s="78" t="str">
        <f t="shared" ca="1" si="114"/>
        <v/>
      </c>
      <c r="I390" s="78" t="str">
        <f t="shared" ca="1" si="114"/>
        <v/>
      </c>
      <c r="J390" s="78" t="str">
        <f t="shared" ca="1" si="114"/>
        <v/>
      </c>
      <c r="K390" s="78" t="str">
        <f t="shared" ca="1" si="114"/>
        <v/>
      </c>
      <c r="L390" s="77" t="str">
        <f t="shared" ca="1" si="114"/>
        <v/>
      </c>
      <c r="M390" s="77" t="str">
        <f t="shared" ca="1" si="114"/>
        <v/>
      </c>
      <c r="N390" s="77" t="str">
        <f t="shared" ca="1" si="116"/>
        <v/>
      </c>
      <c r="O390" s="77" t="str">
        <f t="shared" ca="1" si="116"/>
        <v/>
      </c>
      <c r="P390" s="77" t="str">
        <f t="shared" ca="1" si="116"/>
        <v/>
      </c>
      <c r="Q390" s="17" t="str">
        <f ca="1">IF(B390="","",VLOOKUP(B390,処理用Ｄ!$B$2:$R$401,17,FALSE))</f>
        <v/>
      </c>
    </row>
    <row r="391" spans="2:17" x14ac:dyDescent="0.2">
      <c r="B391" s="77" t="str">
        <f ca="1">IF(ROW()-1&gt;処理用Ｄ!$B$1-1,"",ROW()-1)</f>
        <v/>
      </c>
      <c r="C391" s="77" t="str">
        <f t="shared" ca="1" si="114"/>
        <v/>
      </c>
      <c r="D391" s="78" t="str">
        <f t="shared" ca="1" si="117"/>
        <v/>
      </c>
      <c r="E391" s="78" t="str">
        <f t="shared" ca="1" si="118"/>
        <v/>
      </c>
      <c r="F391" s="78" t="str">
        <f t="shared" ca="1" si="115"/>
        <v/>
      </c>
      <c r="G391" s="77" t="str">
        <f t="shared" ca="1" si="115"/>
        <v/>
      </c>
      <c r="H391" s="78" t="str">
        <f t="shared" ca="1" si="114"/>
        <v/>
      </c>
      <c r="I391" s="78" t="str">
        <f t="shared" ca="1" si="114"/>
        <v/>
      </c>
      <c r="J391" s="78" t="str">
        <f t="shared" ca="1" si="114"/>
        <v/>
      </c>
      <c r="K391" s="78" t="str">
        <f t="shared" ca="1" si="114"/>
        <v/>
      </c>
      <c r="L391" s="77" t="str">
        <f t="shared" ca="1" si="114"/>
        <v/>
      </c>
      <c r="M391" s="77" t="str">
        <f t="shared" ca="1" si="114"/>
        <v/>
      </c>
      <c r="N391" s="77" t="str">
        <f t="shared" ca="1" si="116"/>
        <v/>
      </c>
      <c r="O391" s="77" t="str">
        <f t="shared" ca="1" si="116"/>
        <v/>
      </c>
      <c r="P391" s="77" t="str">
        <f t="shared" ca="1" si="116"/>
        <v/>
      </c>
      <c r="Q391" s="17" t="str">
        <f ca="1">IF(B391="","",VLOOKUP(B391,処理用Ｄ!$B$2:$R$401,17,FALSE))</f>
        <v/>
      </c>
    </row>
    <row r="392" spans="2:17" x14ac:dyDescent="0.2">
      <c r="B392" s="77" t="str">
        <f ca="1">IF(ROW()-1&gt;処理用Ｄ!$B$1-1,"",ROW()-1)</f>
        <v/>
      </c>
      <c r="C392" s="77" t="str">
        <f t="shared" ref="C392:M401" ca="1" si="119">IF($B392="","",DBCS(VLOOKUP($B392,ダブルスＤＡＴＡ,COLUMN()-1,FALSE)))</f>
        <v/>
      </c>
      <c r="D392" s="78" t="str">
        <f t="shared" ca="1" si="117"/>
        <v/>
      </c>
      <c r="E392" s="78" t="str">
        <f t="shared" ca="1" si="118"/>
        <v/>
      </c>
      <c r="F392" s="78" t="str">
        <f t="shared" ca="1" si="115"/>
        <v/>
      </c>
      <c r="G392" s="77" t="str">
        <f t="shared" ca="1" si="115"/>
        <v/>
      </c>
      <c r="H392" s="78" t="str">
        <f t="shared" ca="1" si="119"/>
        <v/>
      </c>
      <c r="I392" s="78" t="str">
        <f t="shared" ca="1" si="119"/>
        <v/>
      </c>
      <c r="J392" s="78" t="str">
        <f t="shared" ca="1" si="119"/>
        <v/>
      </c>
      <c r="K392" s="78" t="str">
        <f t="shared" ca="1" si="119"/>
        <v/>
      </c>
      <c r="L392" s="77" t="str">
        <f t="shared" ca="1" si="119"/>
        <v/>
      </c>
      <c r="M392" s="77" t="str">
        <f t="shared" ca="1" si="119"/>
        <v/>
      </c>
      <c r="N392" s="77" t="str">
        <f t="shared" ca="1" si="116"/>
        <v/>
      </c>
      <c r="O392" s="77" t="str">
        <f t="shared" ca="1" si="116"/>
        <v/>
      </c>
      <c r="P392" s="77" t="str">
        <f t="shared" ca="1" si="116"/>
        <v/>
      </c>
      <c r="Q392" s="17" t="str">
        <f ca="1">IF(B392="","",VLOOKUP(B392,処理用Ｄ!$B$2:$R$401,17,FALSE))</f>
        <v/>
      </c>
    </row>
    <row r="393" spans="2:17" x14ac:dyDescent="0.2">
      <c r="B393" s="77" t="str">
        <f ca="1">IF(ROW()-1&gt;処理用Ｄ!$B$1-1,"",ROW()-1)</f>
        <v/>
      </c>
      <c r="C393" s="77" t="str">
        <f t="shared" ca="1" si="119"/>
        <v/>
      </c>
      <c r="D393" s="78" t="str">
        <f t="shared" ca="1" si="117"/>
        <v/>
      </c>
      <c r="E393" s="78" t="str">
        <f t="shared" ca="1" si="118"/>
        <v/>
      </c>
      <c r="F393" s="78" t="str">
        <f t="shared" ca="1" si="115"/>
        <v/>
      </c>
      <c r="G393" s="77" t="str">
        <f t="shared" ca="1" si="115"/>
        <v/>
      </c>
      <c r="H393" s="78" t="str">
        <f t="shared" ca="1" si="119"/>
        <v/>
      </c>
      <c r="I393" s="78" t="str">
        <f t="shared" ca="1" si="119"/>
        <v/>
      </c>
      <c r="J393" s="78" t="str">
        <f t="shared" ca="1" si="119"/>
        <v/>
      </c>
      <c r="K393" s="78" t="str">
        <f t="shared" ca="1" si="119"/>
        <v/>
      </c>
      <c r="L393" s="77" t="str">
        <f t="shared" ca="1" si="119"/>
        <v/>
      </c>
      <c r="M393" s="77" t="str">
        <f t="shared" ca="1" si="119"/>
        <v/>
      </c>
      <c r="N393" s="77" t="str">
        <f t="shared" ca="1" si="116"/>
        <v/>
      </c>
      <c r="O393" s="77" t="str">
        <f t="shared" ca="1" si="116"/>
        <v/>
      </c>
      <c r="P393" s="77" t="str">
        <f t="shared" ca="1" si="116"/>
        <v/>
      </c>
      <c r="Q393" s="17" t="str">
        <f ca="1">IF(B393="","",VLOOKUP(B393,処理用Ｄ!$B$2:$R$401,17,FALSE))</f>
        <v/>
      </c>
    </row>
    <row r="394" spans="2:17" x14ac:dyDescent="0.2">
      <c r="B394" s="77" t="str">
        <f ca="1">IF(ROW()-1&gt;処理用Ｄ!$B$1-1,"",ROW()-1)</f>
        <v/>
      </c>
      <c r="C394" s="77" t="str">
        <f t="shared" ca="1" si="119"/>
        <v/>
      </c>
      <c r="D394" s="78" t="str">
        <f t="shared" ca="1" si="117"/>
        <v/>
      </c>
      <c r="E394" s="78" t="str">
        <f t="shared" ca="1" si="118"/>
        <v/>
      </c>
      <c r="F394" s="78" t="str">
        <f t="shared" ca="1" si="115"/>
        <v/>
      </c>
      <c r="G394" s="77" t="str">
        <f t="shared" ca="1" si="115"/>
        <v/>
      </c>
      <c r="H394" s="78" t="str">
        <f t="shared" ca="1" si="119"/>
        <v/>
      </c>
      <c r="I394" s="78" t="str">
        <f t="shared" ca="1" si="119"/>
        <v/>
      </c>
      <c r="J394" s="78" t="str">
        <f t="shared" ca="1" si="119"/>
        <v/>
      </c>
      <c r="K394" s="78" t="str">
        <f t="shared" ca="1" si="119"/>
        <v/>
      </c>
      <c r="L394" s="77" t="str">
        <f t="shared" ca="1" si="119"/>
        <v/>
      </c>
      <c r="M394" s="77" t="str">
        <f t="shared" ca="1" si="119"/>
        <v/>
      </c>
      <c r="N394" s="77" t="str">
        <f t="shared" ca="1" si="116"/>
        <v/>
      </c>
      <c r="O394" s="77" t="str">
        <f t="shared" ca="1" si="116"/>
        <v/>
      </c>
      <c r="P394" s="77" t="str">
        <f t="shared" ca="1" si="116"/>
        <v/>
      </c>
      <c r="Q394" s="17" t="str">
        <f ca="1">IF(B394="","",VLOOKUP(B394,処理用Ｄ!$B$2:$R$401,17,FALSE))</f>
        <v/>
      </c>
    </row>
    <row r="395" spans="2:17" x14ac:dyDescent="0.2">
      <c r="B395" s="77" t="str">
        <f ca="1">IF(ROW()-1&gt;処理用Ｄ!$B$1-1,"",ROW()-1)</f>
        <v/>
      </c>
      <c r="C395" s="77" t="str">
        <f t="shared" ca="1" si="119"/>
        <v/>
      </c>
      <c r="D395" s="78" t="str">
        <f t="shared" ca="1" si="117"/>
        <v/>
      </c>
      <c r="E395" s="78" t="str">
        <f t="shared" ca="1" si="118"/>
        <v/>
      </c>
      <c r="F395" s="78" t="str">
        <f t="shared" ca="1" si="115"/>
        <v/>
      </c>
      <c r="G395" s="77" t="str">
        <f t="shared" ca="1" si="115"/>
        <v/>
      </c>
      <c r="H395" s="78" t="str">
        <f t="shared" ca="1" si="119"/>
        <v/>
      </c>
      <c r="I395" s="78" t="str">
        <f t="shared" ca="1" si="119"/>
        <v/>
      </c>
      <c r="J395" s="78" t="str">
        <f t="shared" ca="1" si="119"/>
        <v/>
      </c>
      <c r="K395" s="78" t="str">
        <f t="shared" ca="1" si="119"/>
        <v/>
      </c>
      <c r="L395" s="77" t="str">
        <f t="shared" ca="1" si="119"/>
        <v/>
      </c>
      <c r="M395" s="77" t="str">
        <f t="shared" ca="1" si="119"/>
        <v/>
      </c>
      <c r="N395" s="77" t="str">
        <f t="shared" ca="1" si="116"/>
        <v/>
      </c>
      <c r="O395" s="77" t="str">
        <f t="shared" ca="1" si="116"/>
        <v/>
      </c>
      <c r="P395" s="77" t="str">
        <f t="shared" ca="1" si="116"/>
        <v/>
      </c>
      <c r="Q395" s="17" t="str">
        <f ca="1">IF(B395="","",VLOOKUP(B395,処理用Ｄ!$B$2:$R$401,17,FALSE))</f>
        <v/>
      </c>
    </row>
    <row r="396" spans="2:17" x14ac:dyDescent="0.2">
      <c r="B396" s="77" t="str">
        <f ca="1">IF(ROW()-1&gt;処理用Ｄ!$B$1-1,"",ROW()-1)</f>
        <v/>
      </c>
      <c r="C396" s="77" t="str">
        <f t="shared" ca="1" si="119"/>
        <v/>
      </c>
      <c r="D396" s="78" t="str">
        <f t="shared" ca="1" si="117"/>
        <v/>
      </c>
      <c r="E396" s="78" t="str">
        <f t="shared" ca="1" si="118"/>
        <v/>
      </c>
      <c r="F396" s="78" t="str">
        <f t="shared" ca="1" si="115"/>
        <v/>
      </c>
      <c r="G396" s="77" t="str">
        <f t="shared" ca="1" si="115"/>
        <v/>
      </c>
      <c r="H396" s="78" t="str">
        <f t="shared" ca="1" si="119"/>
        <v/>
      </c>
      <c r="I396" s="78" t="str">
        <f t="shared" ca="1" si="119"/>
        <v/>
      </c>
      <c r="J396" s="78" t="str">
        <f t="shared" ca="1" si="119"/>
        <v/>
      </c>
      <c r="K396" s="78" t="str">
        <f t="shared" ca="1" si="119"/>
        <v/>
      </c>
      <c r="L396" s="77" t="str">
        <f t="shared" ca="1" si="119"/>
        <v/>
      </c>
      <c r="M396" s="77" t="str">
        <f t="shared" ca="1" si="119"/>
        <v/>
      </c>
      <c r="N396" s="77" t="str">
        <f t="shared" ca="1" si="116"/>
        <v/>
      </c>
      <c r="O396" s="77" t="str">
        <f t="shared" ca="1" si="116"/>
        <v/>
      </c>
      <c r="P396" s="77" t="str">
        <f t="shared" ca="1" si="116"/>
        <v/>
      </c>
      <c r="Q396" s="17" t="str">
        <f ca="1">IF(B396="","",VLOOKUP(B396,処理用Ｄ!$B$2:$R$401,17,FALSE))</f>
        <v/>
      </c>
    </row>
    <row r="397" spans="2:17" x14ac:dyDescent="0.2">
      <c r="B397" s="77" t="str">
        <f ca="1">IF(ROW()-1&gt;処理用Ｄ!$B$1-1,"",ROW()-1)</f>
        <v/>
      </c>
      <c r="C397" s="77" t="str">
        <f t="shared" ca="1" si="119"/>
        <v/>
      </c>
      <c r="D397" s="78" t="str">
        <f t="shared" ca="1" si="117"/>
        <v/>
      </c>
      <c r="E397" s="78" t="str">
        <f t="shared" ca="1" si="118"/>
        <v/>
      </c>
      <c r="F397" s="78" t="str">
        <f t="shared" ca="1" si="115"/>
        <v/>
      </c>
      <c r="G397" s="77" t="str">
        <f t="shared" ca="1" si="115"/>
        <v/>
      </c>
      <c r="H397" s="78" t="str">
        <f t="shared" ca="1" si="119"/>
        <v/>
      </c>
      <c r="I397" s="78" t="str">
        <f t="shared" ca="1" si="119"/>
        <v/>
      </c>
      <c r="J397" s="78" t="str">
        <f t="shared" ca="1" si="119"/>
        <v/>
      </c>
      <c r="K397" s="78" t="str">
        <f t="shared" ca="1" si="119"/>
        <v/>
      </c>
      <c r="L397" s="77" t="str">
        <f t="shared" ca="1" si="119"/>
        <v/>
      </c>
      <c r="M397" s="77" t="str">
        <f t="shared" ca="1" si="119"/>
        <v/>
      </c>
      <c r="N397" s="77" t="str">
        <f t="shared" ca="1" si="116"/>
        <v/>
      </c>
      <c r="O397" s="77" t="str">
        <f t="shared" ca="1" si="116"/>
        <v/>
      </c>
      <c r="P397" s="77" t="str">
        <f t="shared" ca="1" si="116"/>
        <v/>
      </c>
      <c r="Q397" s="17" t="str">
        <f ca="1">IF(B397="","",VLOOKUP(B397,処理用Ｄ!$B$2:$R$401,17,FALSE))</f>
        <v/>
      </c>
    </row>
    <row r="398" spans="2:17" x14ac:dyDescent="0.2">
      <c r="B398" s="77" t="str">
        <f ca="1">IF(ROW()-1&gt;処理用Ｄ!$B$1-1,"",ROW()-1)</f>
        <v/>
      </c>
      <c r="C398" s="77" t="str">
        <f t="shared" ca="1" si="119"/>
        <v/>
      </c>
      <c r="D398" s="78" t="str">
        <f t="shared" ca="1" si="117"/>
        <v/>
      </c>
      <c r="E398" s="78" t="str">
        <f t="shared" ca="1" si="118"/>
        <v/>
      </c>
      <c r="F398" s="78" t="str">
        <f t="shared" ca="1" si="115"/>
        <v/>
      </c>
      <c r="G398" s="77" t="str">
        <f t="shared" ca="1" si="115"/>
        <v/>
      </c>
      <c r="H398" s="78" t="str">
        <f t="shared" ca="1" si="119"/>
        <v/>
      </c>
      <c r="I398" s="78" t="str">
        <f t="shared" ca="1" si="119"/>
        <v/>
      </c>
      <c r="J398" s="78" t="str">
        <f t="shared" ca="1" si="119"/>
        <v/>
      </c>
      <c r="K398" s="78" t="str">
        <f t="shared" ca="1" si="119"/>
        <v/>
      </c>
      <c r="L398" s="77" t="str">
        <f t="shared" ca="1" si="119"/>
        <v/>
      </c>
      <c r="M398" s="77" t="str">
        <f t="shared" ca="1" si="119"/>
        <v/>
      </c>
      <c r="N398" s="77" t="str">
        <f t="shared" ca="1" si="116"/>
        <v/>
      </c>
      <c r="O398" s="77" t="str">
        <f t="shared" ca="1" si="116"/>
        <v/>
      </c>
      <c r="P398" s="77" t="str">
        <f t="shared" ca="1" si="116"/>
        <v/>
      </c>
      <c r="Q398" s="17" t="str">
        <f ca="1">IF(B398="","",VLOOKUP(B398,処理用Ｄ!$B$2:$R$401,17,FALSE))</f>
        <v/>
      </c>
    </row>
    <row r="399" spans="2:17" x14ac:dyDescent="0.2">
      <c r="B399" s="77" t="str">
        <f ca="1">IF(ROW()-1&gt;処理用Ｄ!$B$1-1,"",ROW()-1)</f>
        <v/>
      </c>
      <c r="C399" s="77" t="str">
        <f t="shared" ca="1" si="119"/>
        <v/>
      </c>
      <c r="D399" s="78" t="str">
        <f t="shared" ca="1" si="117"/>
        <v/>
      </c>
      <c r="E399" s="78" t="str">
        <f t="shared" ca="1" si="118"/>
        <v/>
      </c>
      <c r="F399" s="78" t="str">
        <f t="shared" ca="1" si="115"/>
        <v/>
      </c>
      <c r="G399" s="77" t="str">
        <f t="shared" ca="1" si="115"/>
        <v/>
      </c>
      <c r="H399" s="78" t="str">
        <f t="shared" ca="1" si="119"/>
        <v/>
      </c>
      <c r="I399" s="78" t="str">
        <f t="shared" ca="1" si="119"/>
        <v/>
      </c>
      <c r="J399" s="78" t="str">
        <f t="shared" ca="1" si="119"/>
        <v/>
      </c>
      <c r="K399" s="78" t="str">
        <f t="shared" ca="1" si="119"/>
        <v/>
      </c>
      <c r="L399" s="77" t="str">
        <f t="shared" ca="1" si="119"/>
        <v/>
      </c>
      <c r="M399" s="77" t="str">
        <f t="shared" ca="1" si="119"/>
        <v/>
      </c>
      <c r="N399" s="77" t="str">
        <f t="shared" ca="1" si="116"/>
        <v/>
      </c>
      <c r="O399" s="77" t="str">
        <f t="shared" ca="1" si="116"/>
        <v/>
      </c>
      <c r="P399" s="77" t="str">
        <f t="shared" ca="1" si="116"/>
        <v/>
      </c>
      <c r="Q399" s="17" t="str">
        <f ca="1">IF(B399="","",VLOOKUP(B399,処理用Ｄ!$B$2:$R$401,17,FALSE))</f>
        <v/>
      </c>
    </row>
    <row r="400" spans="2:17" x14ac:dyDescent="0.2">
      <c r="B400" s="77" t="str">
        <f ca="1">IF(ROW()-1&gt;処理用Ｄ!$B$1-1,"",ROW()-1)</f>
        <v/>
      </c>
      <c r="C400" s="77" t="str">
        <f t="shared" ca="1" si="119"/>
        <v/>
      </c>
      <c r="D400" s="78" t="str">
        <f t="shared" ca="1" si="117"/>
        <v/>
      </c>
      <c r="E400" s="78" t="str">
        <f t="shared" ca="1" si="118"/>
        <v/>
      </c>
      <c r="F400" s="78" t="str">
        <f t="shared" ca="1" si="115"/>
        <v/>
      </c>
      <c r="G400" s="77" t="str">
        <f t="shared" ca="1" si="115"/>
        <v/>
      </c>
      <c r="H400" s="78" t="str">
        <f t="shared" ca="1" si="119"/>
        <v/>
      </c>
      <c r="I400" s="78" t="str">
        <f t="shared" ca="1" si="119"/>
        <v/>
      </c>
      <c r="J400" s="78" t="str">
        <f t="shared" ca="1" si="119"/>
        <v/>
      </c>
      <c r="K400" s="78" t="str">
        <f t="shared" ca="1" si="119"/>
        <v/>
      </c>
      <c r="L400" s="77" t="str">
        <f t="shared" ca="1" si="119"/>
        <v/>
      </c>
      <c r="M400" s="77" t="str">
        <f t="shared" ca="1" si="119"/>
        <v/>
      </c>
      <c r="N400" s="77" t="str">
        <f t="shared" ca="1" si="116"/>
        <v/>
      </c>
      <c r="O400" s="77" t="str">
        <f t="shared" ca="1" si="116"/>
        <v/>
      </c>
      <c r="P400" s="77" t="str">
        <f t="shared" ca="1" si="116"/>
        <v/>
      </c>
      <c r="Q400" s="17" t="str">
        <f ca="1">IF(B400="","",VLOOKUP(B400,処理用Ｄ!$B$2:$R$401,17,FALSE))</f>
        <v/>
      </c>
    </row>
    <row r="401" spans="2:17" x14ac:dyDescent="0.2">
      <c r="B401" s="77" t="str">
        <f ca="1">IF(ROW()-1&gt;処理用Ｄ!$B$1-1,"",ROW()-1)</f>
        <v/>
      </c>
      <c r="C401" s="77" t="str">
        <f t="shared" ca="1" si="119"/>
        <v/>
      </c>
      <c r="D401" s="78" t="str">
        <f t="shared" ca="1" si="117"/>
        <v/>
      </c>
      <c r="E401" s="78" t="str">
        <f t="shared" ca="1" si="118"/>
        <v/>
      </c>
      <c r="F401" s="78" t="str">
        <f t="shared" ca="1" si="115"/>
        <v/>
      </c>
      <c r="G401" s="77" t="str">
        <f t="shared" ca="1" si="115"/>
        <v/>
      </c>
      <c r="H401" s="78" t="str">
        <f t="shared" ca="1" si="119"/>
        <v/>
      </c>
      <c r="I401" s="78" t="str">
        <f t="shared" ca="1" si="119"/>
        <v/>
      </c>
      <c r="J401" s="78" t="str">
        <f t="shared" ca="1" si="119"/>
        <v/>
      </c>
      <c r="K401" s="78" t="str">
        <f t="shared" ca="1" si="119"/>
        <v/>
      </c>
      <c r="L401" s="77" t="str">
        <f t="shared" ca="1" si="119"/>
        <v/>
      </c>
      <c r="M401" s="77" t="str">
        <f t="shared" ca="1" si="119"/>
        <v/>
      </c>
      <c r="N401" s="77" t="str">
        <f t="shared" ca="1" si="116"/>
        <v/>
      </c>
      <c r="O401" s="77" t="str">
        <f t="shared" ca="1" si="116"/>
        <v/>
      </c>
      <c r="P401" s="77" t="str">
        <f t="shared" ca="1" si="116"/>
        <v/>
      </c>
      <c r="Q401" s="17" t="str">
        <f ca="1">IF(B401="","",VLOOKUP(B401,処理用Ｄ!$B$2:$R$401,17,FALSE))</f>
        <v/>
      </c>
    </row>
    <row r="402" spans="2:17" x14ac:dyDescent="0.2">
      <c r="B402" s="77" t="str">
        <f ca="1">IF(ROW()-1&gt;処理用Ｄ!$B$1-1,"",ROW()-1)</f>
        <v/>
      </c>
      <c r="C402" s="77" t="str">
        <f t="shared" ref="C402:M411" ca="1" si="120">IF($B402="","",DBCS(VLOOKUP($B402,ダブルスＤＡＴＡ,COLUMN()-1,FALSE)))</f>
        <v/>
      </c>
      <c r="D402" s="78" t="str">
        <f t="shared" ca="1" si="117"/>
        <v/>
      </c>
      <c r="E402" s="78" t="str">
        <f t="shared" ca="1" si="118"/>
        <v/>
      </c>
      <c r="F402" s="78" t="str">
        <f t="shared" ref="F402:G421" ca="1" si="121">IF($B402="","",(VLOOKUP($B402,ダブルスＤＡＴＡ,COLUMN()-1,FALSE)))</f>
        <v/>
      </c>
      <c r="G402" s="77" t="str">
        <f t="shared" ca="1" si="121"/>
        <v/>
      </c>
      <c r="H402" s="78" t="str">
        <f t="shared" ca="1" si="120"/>
        <v/>
      </c>
      <c r="I402" s="78" t="str">
        <f t="shared" ca="1" si="120"/>
        <v/>
      </c>
      <c r="J402" s="78" t="str">
        <f t="shared" ca="1" si="120"/>
        <v/>
      </c>
      <c r="K402" s="78" t="str">
        <f t="shared" ca="1" si="120"/>
        <v/>
      </c>
      <c r="L402" s="77" t="str">
        <f t="shared" ca="1" si="120"/>
        <v/>
      </c>
      <c r="M402" s="77" t="str">
        <f t="shared" ca="1" si="120"/>
        <v/>
      </c>
      <c r="N402" s="77" t="str">
        <f t="shared" ref="N402:P421" ca="1" si="122">IF($B402="","",VALUE(VLOOKUP($B402,ダブルスＤＡＴＡ,COLUMN()-1,FALSE)))</f>
        <v/>
      </c>
      <c r="O402" s="77" t="str">
        <f t="shared" ca="1" si="122"/>
        <v/>
      </c>
      <c r="P402" s="77" t="str">
        <f t="shared" ca="1" si="122"/>
        <v/>
      </c>
      <c r="Q402" s="17" t="str">
        <f ca="1">IF(B402="","",VLOOKUP(B402,処理用Ｄ!$B$2:$R$401,17,FALSE))</f>
        <v/>
      </c>
    </row>
    <row r="403" spans="2:17" x14ac:dyDescent="0.2">
      <c r="B403" s="77" t="str">
        <f ca="1">IF(ROW()-1&gt;処理用Ｄ!$B$1-1,"",ROW()-1)</f>
        <v/>
      </c>
      <c r="C403" s="77" t="str">
        <f t="shared" ca="1" si="120"/>
        <v/>
      </c>
      <c r="D403" s="78" t="str">
        <f t="shared" ca="1" si="117"/>
        <v/>
      </c>
      <c r="E403" s="78" t="str">
        <f t="shared" ca="1" si="118"/>
        <v/>
      </c>
      <c r="F403" s="78" t="str">
        <f t="shared" ca="1" si="121"/>
        <v/>
      </c>
      <c r="G403" s="77" t="str">
        <f t="shared" ca="1" si="121"/>
        <v/>
      </c>
      <c r="H403" s="78" t="str">
        <f t="shared" ca="1" si="120"/>
        <v/>
      </c>
      <c r="I403" s="78" t="str">
        <f t="shared" ca="1" si="120"/>
        <v/>
      </c>
      <c r="J403" s="78" t="str">
        <f t="shared" ca="1" si="120"/>
        <v/>
      </c>
      <c r="K403" s="78" t="str">
        <f t="shared" ca="1" si="120"/>
        <v/>
      </c>
      <c r="L403" s="77" t="str">
        <f t="shared" ca="1" si="120"/>
        <v/>
      </c>
      <c r="M403" s="77" t="str">
        <f t="shared" ca="1" si="120"/>
        <v/>
      </c>
      <c r="N403" s="77" t="str">
        <f t="shared" ca="1" si="122"/>
        <v/>
      </c>
      <c r="O403" s="77" t="str">
        <f t="shared" ca="1" si="122"/>
        <v/>
      </c>
      <c r="P403" s="77" t="str">
        <f t="shared" ca="1" si="122"/>
        <v/>
      </c>
      <c r="Q403" s="17" t="str">
        <f ca="1">IF(B403="","",VLOOKUP(B403,処理用Ｄ!$B$2:$R$401,17,FALSE))</f>
        <v/>
      </c>
    </row>
    <row r="404" spans="2:17" x14ac:dyDescent="0.2">
      <c r="B404" s="77" t="str">
        <f ca="1">IF(ROW()-1&gt;処理用Ｄ!$B$1-1,"",ROW()-1)</f>
        <v/>
      </c>
      <c r="C404" s="77" t="str">
        <f t="shared" ca="1" si="120"/>
        <v/>
      </c>
      <c r="D404" s="78" t="str">
        <f t="shared" ca="1" si="117"/>
        <v/>
      </c>
      <c r="E404" s="78" t="str">
        <f t="shared" ca="1" si="118"/>
        <v/>
      </c>
      <c r="F404" s="78" t="str">
        <f t="shared" ca="1" si="121"/>
        <v/>
      </c>
      <c r="G404" s="77" t="str">
        <f t="shared" ca="1" si="121"/>
        <v/>
      </c>
      <c r="H404" s="78" t="str">
        <f t="shared" ca="1" si="120"/>
        <v/>
      </c>
      <c r="I404" s="78" t="str">
        <f t="shared" ca="1" si="120"/>
        <v/>
      </c>
      <c r="J404" s="78" t="str">
        <f t="shared" ca="1" si="120"/>
        <v/>
      </c>
      <c r="K404" s="78" t="str">
        <f t="shared" ca="1" si="120"/>
        <v/>
      </c>
      <c r="L404" s="77" t="str">
        <f t="shared" ca="1" si="120"/>
        <v/>
      </c>
      <c r="M404" s="77" t="str">
        <f t="shared" ca="1" si="120"/>
        <v/>
      </c>
      <c r="N404" s="77" t="str">
        <f t="shared" ca="1" si="122"/>
        <v/>
      </c>
      <c r="O404" s="77" t="str">
        <f t="shared" ca="1" si="122"/>
        <v/>
      </c>
      <c r="P404" s="77" t="str">
        <f t="shared" ca="1" si="122"/>
        <v/>
      </c>
      <c r="Q404" s="17" t="str">
        <f ca="1">IF(B404="","",VLOOKUP(B404,処理用Ｄ!$B$2:$R$401,17,FALSE))</f>
        <v/>
      </c>
    </row>
    <row r="405" spans="2:17" x14ac:dyDescent="0.2">
      <c r="B405" s="77" t="str">
        <f ca="1">IF(ROW()-1&gt;処理用Ｄ!$B$1-1,"",ROW()-1)</f>
        <v/>
      </c>
      <c r="C405" s="77" t="str">
        <f t="shared" ca="1" si="120"/>
        <v/>
      </c>
      <c r="D405" s="78" t="str">
        <f t="shared" ca="1" si="117"/>
        <v/>
      </c>
      <c r="E405" s="78" t="str">
        <f t="shared" ca="1" si="118"/>
        <v/>
      </c>
      <c r="F405" s="78" t="str">
        <f t="shared" ca="1" si="121"/>
        <v/>
      </c>
      <c r="G405" s="77" t="str">
        <f t="shared" ca="1" si="121"/>
        <v/>
      </c>
      <c r="H405" s="78" t="str">
        <f t="shared" ca="1" si="120"/>
        <v/>
      </c>
      <c r="I405" s="78" t="str">
        <f t="shared" ca="1" si="120"/>
        <v/>
      </c>
      <c r="J405" s="78" t="str">
        <f t="shared" ca="1" si="120"/>
        <v/>
      </c>
      <c r="K405" s="78" t="str">
        <f t="shared" ca="1" si="120"/>
        <v/>
      </c>
      <c r="L405" s="77" t="str">
        <f t="shared" ca="1" si="120"/>
        <v/>
      </c>
      <c r="M405" s="77" t="str">
        <f t="shared" ca="1" si="120"/>
        <v/>
      </c>
      <c r="N405" s="77" t="str">
        <f t="shared" ca="1" si="122"/>
        <v/>
      </c>
      <c r="O405" s="77" t="str">
        <f t="shared" ca="1" si="122"/>
        <v/>
      </c>
      <c r="P405" s="77" t="str">
        <f t="shared" ca="1" si="122"/>
        <v/>
      </c>
      <c r="Q405" s="17" t="str">
        <f ca="1">IF(B405="","",VLOOKUP(B405,処理用Ｄ!$B$2:$R$401,17,FALSE))</f>
        <v/>
      </c>
    </row>
    <row r="406" spans="2:17" x14ac:dyDescent="0.2">
      <c r="B406" s="77" t="str">
        <f ca="1">IF(ROW()-1&gt;処理用Ｄ!$B$1-1,"",ROW()-1)</f>
        <v/>
      </c>
      <c r="C406" s="77" t="str">
        <f t="shared" ca="1" si="120"/>
        <v/>
      </c>
      <c r="D406" s="78" t="str">
        <f t="shared" ca="1" si="117"/>
        <v/>
      </c>
      <c r="E406" s="78" t="str">
        <f t="shared" ca="1" si="118"/>
        <v/>
      </c>
      <c r="F406" s="78" t="str">
        <f t="shared" ca="1" si="121"/>
        <v/>
      </c>
      <c r="G406" s="77" t="str">
        <f t="shared" ca="1" si="121"/>
        <v/>
      </c>
      <c r="H406" s="78" t="str">
        <f t="shared" ca="1" si="120"/>
        <v/>
      </c>
      <c r="I406" s="78" t="str">
        <f t="shared" ca="1" si="120"/>
        <v/>
      </c>
      <c r="J406" s="78" t="str">
        <f t="shared" ca="1" si="120"/>
        <v/>
      </c>
      <c r="K406" s="78" t="str">
        <f t="shared" ca="1" si="120"/>
        <v/>
      </c>
      <c r="L406" s="77" t="str">
        <f t="shared" ca="1" si="120"/>
        <v/>
      </c>
      <c r="M406" s="77" t="str">
        <f t="shared" ca="1" si="120"/>
        <v/>
      </c>
      <c r="N406" s="77" t="str">
        <f t="shared" ca="1" si="122"/>
        <v/>
      </c>
      <c r="O406" s="77" t="str">
        <f t="shared" ca="1" si="122"/>
        <v/>
      </c>
      <c r="P406" s="77" t="str">
        <f t="shared" ca="1" si="122"/>
        <v/>
      </c>
      <c r="Q406" s="17" t="str">
        <f ca="1">IF(B406="","",VLOOKUP(B406,処理用Ｄ!$B$2:$R$401,17,FALSE))</f>
        <v/>
      </c>
    </row>
    <row r="407" spans="2:17" x14ac:dyDescent="0.2">
      <c r="B407" s="77" t="str">
        <f ca="1">IF(ROW()-1&gt;処理用Ｄ!$B$1-1,"",ROW()-1)</f>
        <v/>
      </c>
      <c r="C407" s="77" t="str">
        <f t="shared" ca="1" si="120"/>
        <v/>
      </c>
      <c r="D407" s="78" t="str">
        <f t="shared" ca="1" si="117"/>
        <v/>
      </c>
      <c r="E407" s="78" t="str">
        <f t="shared" ca="1" si="118"/>
        <v/>
      </c>
      <c r="F407" s="78" t="str">
        <f t="shared" ca="1" si="121"/>
        <v/>
      </c>
      <c r="G407" s="77" t="str">
        <f t="shared" ca="1" si="121"/>
        <v/>
      </c>
      <c r="H407" s="78" t="str">
        <f t="shared" ca="1" si="120"/>
        <v/>
      </c>
      <c r="I407" s="78" t="str">
        <f t="shared" ca="1" si="120"/>
        <v/>
      </c>
      <c r="J407" s="78" t="str">
        <f t="shared" ca="1" si="120"/>
        <v/>
      </c>
      <c r="K407" s="78" t="str">
        <f t="shared" ca="1" si="120"/>
        <v/>
      </c>
      <c r="L407" s="77" t="str">
        <f t="shared" ca="1" si="120"/>
        <v/>
      </c>
      <c r="M407" s="77" t="str">
        <f t="shared" ca="1" si="120"/>
        <v/>
      </c>
      <c r="N407" s="77" t="str">
        <f t="shared" ca="1" si="122"/>
        <v/>
      </c>
      <c r="O407" s="77" t="str">
        <f t="shared" ca="1" si="122"/>
        <v/>
      </c>
      <c r="P407" s="77" t="str">
        <f t="shared" ca="1" si="122"/>
        <v/>
      </c>
      <c r="Q407" s="17" t="str">
        <f ca="1">IF(B407="","",VLOOKUP(B407,処理用Ｄ!$B$2:$R$401,17,FALSE))</f>
        <v/>
      </c>
    </row>
    <row r="408" spans="2:17" x14ac:dyDescent="0.2">
      <c r="B408" s="77" t="str">
        <f ca="1">IF(ROW()-1&gt;処理用Ｄ!$B$1-1,"",ROW()-1)</f>
        <v/>
      </c>
      <c r="C408" s="77" t="str">
        <f t="shared" ca="1" si="120"/>
        <v/>
      </c>
      <c r="D408" s="78" t="str">
        <f t="shared" ca="1" si="117"/>
        <v/>
      </c>
      <c r="E408" s="78" t="str">
        <f t="shared" ca="1" si="118"/>
        <v/>
      </c>
      <c r="F408" s="78" t="str">
        <f t="shared" ca="1" si="121"/>
        <v/>
      </c>
      <c r="G408" s="77" t="str">
        <f t="shared" ca="1" si="121"/>
        <v/>
      </c>
      <c r="H408" s="78" t="str">
        <f t="shared" ca="1" si="120"/>
        <v/>
      </c>
      <c r="I408" s="78" t="str">
        <f t="shared" ca="1" si="120"/>
        <v/>
      </c>
      <c r="J408" s="78" t="str">
        <f t="shared" ca="1" si="120"/>
        <v/>
      </c>
      <c r="K408" s="78" t="str">
        <f t="shared" ca="1" si="120"/>
        <v/>
      </c>
      <c r="L408" s="77" t="str">
        <f t="shared" ca="1" si="120"/>
        <v/>
      </c>
      <c r="M408" s="77" t="str">
        <f t="shared" ca="1" si="120"/>
        <v/>
      </c>
      <c r="N408" s="77" t="str">
        <f t="shared" ca="1" si="122"/>
        <v/>
      </c>
      <c r="O408" s="77" t="str">
        <f t="shared" ca="1" si="122"/>
        <v/>
      </c>
      <c r="P408" s="77" t="str">
        <f t="shared" ca="1" si="122"/>
        <v/>
      </c>
      <c r="Q408" s="17" t="str">
        <f ca="1">IF(B408="","",VLOOKUP(B408,処理用Ｄ!$B$2:$R$401,17,FALSE))</f>
        <v/>
      </c>
    </row>
    <row r="409" spans="2:17" x14ac:dyDescent="0.2">
      <c r="B409" s="77" t="str">
        <f ca="1">IF(ROW()-1&gt;処理用Ｄ!$B$1-1,"",ROW()-1)</f>
        <v/>
      </c>
      <c r="C409" s="77" t="str">
        <f t="shared" ca="1" si="120"/>
        <v/>
      </c>
      <c r="D409" s="78" t="str">
        <f t="shared" ca="1" si="117"/>
        <v/>
      </c>
      <c r="E409" s="78" t="str">
        <f t="shared" ca="1" si="118"/>
        <v/>
      </c>
      <c r="F409" s="78" t="str">
        <f t="shared" ca="1" si="121"/>
        <v/>
      </c>
      <c r="G409" s="77" t="str">
        <f t="shared" ca="1" si="121"/>
        <v/>
      </c>
      <c r="H409" s="78" t="str">
        <f t="shared" ca="1" si="120"/>
        <v/>
      </c>
      <c r="I409" s="78" t="str">
        <f t="shared" ca="1" si="120"/>
        <v/>
      </c>
      <c r="J409" s="78" t="str">
        <f t="shared" ca="1" si="120"/>
        <v/>
      </c>
      <c r="K409" s="78" t="str">
        <f t="shared" ca="1" si="120"/>
        <v/>
      </c>
      <c r="L409" s="77" t="str">
        <f t="shared" ca="1" si="120"/>
        <v/>
      </c>
      <c r="M409" s="77" t="str">
        <f t="shared" ca="1" si="120"/>
        <v/>
      </c>
      <c r="N409" s="77" t="str">
        <f t="shared" ca="1" si="122"/>
        <v/>
      </c>
      <c r="O409" s="77" t="str">
        <f t="shared" ca="1" si="122"/>
        <v/>
      </c>
      <c r="P409" s="77" t="str">
        <f t="shared" ca="1" si="122"/>
        <v/>
      </c>
      <c r="Q409" s="17" t="str">
        <f ca="1">IF(B409="","",VLOOKUP(B409,処理用Ｄ!$B$2:$R$401,17,FALSE))</f>
        <v/>
      </c>
    </row>
    <row r="410" spans="2:17" x14ac:dyDescent="0.2">
      <c r="B410" s="77" t="str">
        <f ca="1">IF(ROW()-1&gt;処理用Ｄ!$B$1-1,"",ROW()-1)</f>
        <v/>
      </c>
      <c r="C410" s="77" t="str">
        <f t="shared" ca="1" si="120"/>
        <v/>
      </c>
      <c r="D410" s="78" t="str">
        <f t="shared" ca="1" si="117"/>
        <v/>
      </c>
      <c r="E410" s="78" t="str">
        <f t="shared" ca="1" si="118"/>
        <v/>
      </c>
      <c r="F410" s="78" t="str">
        <f t="shared" ca="1" si="121"/>
        <v/>
      </c>
      <c r="G410" s="77" t="str">
        <f t="shared" ca="1" si="121"/>
        <v/>
      </c>
      <c r="H410" s="78" t="str">
        <f t="shared" ca="1" si="120"/>
        <v/>
      </c>
      <c r="I410" s="78" t="str">
        <f t="shared" ca="1" si="120"/>
        <v/>
      </c>
      <c r="J410" s="78" t="str">
        <f t="shared" ca="1" si="120"/>
        <v/>
      </c>
      <c r="K410" s="78" t="str">
        <f t="shared" ca="1" si="120"/>
        <v/>
      </c>
      <c r="L410" s="77" t="str">
        <f t="shared" ca="1" si="120"/>
        <v/>
      </c>
      <c r="M410" s="77" t="str">
        <f t="shared" ca="1" si="120"/>
        <v/>
      </c>
      <c r="N410" s="77" t="str">
        <f t="shared" ca="1" si="122"/>
        <v/>
      </c>
      <c r="O410" s="77" t="str">
        <f t="shared" ca="1" si="122"/>
        <v/>
      </c>
      <c r="P410" s="77" t="str">
        <f t="shared" ca="1" si="122"/>
        <v/>
      </c>
      <c r="Q410" s="17" t="str">
        <f ca="1">IF(B410="","",VLOOKUP(B410,処理用Ｄ!$B$2:$R$401,17,FALSE))</f>
        <v/>
      </c>
    </row>
    <row r="411" spans="2:17" x14ac:dyDescent="0.2">
      <c r="B411" s="77" t="str">
        <f ca="1">IF(ROW()-1&gt;処理用Ｄ!$B$1-1,"",ROW()-1)</f>
        <v/>
      </c>
      <c r="C411" s="77" t="str">
        <f t="shared" ca="1" si="120"/>
        <v/>
      </c>
      <c r="D411" s="78" t="str">
        <f t="shared" ca="1" si="117"/>
        <v/>
      </c>
      <c r="E411" s="78" t="str">
        <f t="shared" ca="1" si="118"/>
        <v/>
      </c>
      <c r="F411" s="78" t="str">
        <f t="shared" ca="1" si="121"/>
        <v/>
      </c>
      <c r="G411" s="77" t="str">
        <f t="shared" ca="1" si="121"/>
        <v/>
      </c>
      <c r="H411" s="78" t="str">
        <f t="shared" ca="1" si="120"/>
        <v/>
      </c>
      <c r="I411" s="78" t="str">
        <f t="shared" ca="1" si="120"/>
        <v/>
      </c>
      <c r="J411" s="78" t="str">
        <f t="shared" ca="1" si="120"/>
        <v/>
      </c>
      <c r="K411" s="78" t="str">
        <f t="shared" ca="1" si="120"/>
        <v/>
      </c>
      <c r="L411" s="77" t="str">
        <f t="shared" ca="1" si="120"/>
        <v/>
      </c>
      <c r="M411" s="77" t="str">
        <f t="shared" ca="1" si="120"/>
        <v/>
      </c>
      <c r="N411" s="77" t="str">
        <f t="shared" ca="1" si="122"/>
        <v/>
      </c>
      <c r="O411" s="77" t="str">
        <f t="shared" ca="1" si="122"/>
        <v/>
      </c>
      <c r="P411" s="77" t="str">
        <f t="shared" ca="1" si="122"/>
        <v/>
      </c>
      <c r="Q411" s="17" t="str">
        <f ca="1">IF(B411="","",VLOOKUP(B411,処理用Ｄ!$B$2:$R$401,17,FALSE))</f>
        <v/>
      </c>
    </row>
    <row r="412" spans="2:17" x14ac:dyDescent="0.2">
      <c r="B412" s="77" t="str">
        <f ca="1">IF(ROW()-1&gt;処理用Ｄ!$B$1-1,"",ROW()-1)</f>
        <v/>
      </c>
      <c r="C412" s="77" t="str">
        <f t="shared" ref="C412:M421" ca="1" si="123">IF($B412="","",DBCS(VLOOKUP($B412,ダブルスＤＡＴＡ,COLUMN()-1,FALSE)))</f>
        <v/>
      </c>
      <c r="D412" s="78" t="str">
        <f t="shared" ca="1" si="117"/>
        <v/>
      </c>
      <c r="E412" s="78" t="str">
        <f t="shared" ca="1" si="118"/>
        <v/>
      </c>
      <c r="F412" s="78" t="str">
        <f t="shared" ca="1" si="121"/>
        <v/>
      </c>
      <c r="G412" s="77" t="str">
        <f t="shared" ca="1" si="121"/>
        <v/>
      </c>
      <c r="H412" s="78" t="str">
        <f t="shared" ca="1" si="123"/>
        <v/>
      </c>
      <c r="I412" s="78" t="str">
        <f t="shared" ca="1" si="123"/>
        <v/>
      </c>
      <c r="J412" s="78" t="str">
        <f t="shared" ca="1" si="123"/>
        <v/>
      </c>
      <c r="K412" s="78" t="str">
        <f t="shared" ca="1" si="123"/>
        <v/>
      </c>
      <c r="L412" s="77" t="str">
        <f t="shared" ca="1" si="123"/>
        <v/>
      </c>
      <c r="M412" s="77" t="str">
        <f t="shared" ca="1" si="123"/>
        <v/>
      </c>
      <c r="N412" s="77" t="str">
        <f t="shared" ca="1" si="122"/>
        <v/>
      </c>
      <c r="O412" s="77" t="str">
        <f t="shared" ca="1" si="122"/>
        <v/>
      </c>
      <c r="P412" s="77" t="str">
        <f t="shared" ca="1" si="122"/>
        <v/>
      </c>
      <c r="Q412" s="17" t="str">
        <f ca="1">IF(B412="","",VLOOKUP(B412,処理用Ｄ!$B$2:$R$401,17,FALSE))</f>
        <v/>
      </c>
    </row>
    <row r="413" spans="2:17" x14ac:dyDescent="0.2">
      <c r="B413" s="77" t="str">
        <f ca="1">IF(ROW()-1&gt;処理用Ｄ!$B$1-1,"",ROW()-1)</f>
        <v/>
      </c>
      <c r="C413" s="77" t="str">
        <f t="shared" ca="1" si="123"/>
        <v/>
      </c>
      <c r="D413" s="78" t="str">
        <f t="shared" ca="1" si="117"/>
        <v/>
      </c>
      <c r="E413" s="78" t="str">
        <f t="shared" ca="1" si="118"/>
        <v/>
      </c>
      <c r="F413" s="78" t="str">
        <f t="shared" ca="1" si="121"/>
        <v/>
      </c>
      <c r="G413" s="77" t="str">
        <f t="shared" ca="1" si="121"/>
        <v/>
      </c>
      <c r="H413" s="78" t="str">
        <f t="shared" ca="1" si="123"/>
        <v/>
      </c>
      <c r="I413" s="78" t="str">
        <f t="shared" ca="1" si="123"/>
        <v/>
      </c>
      <c r="J413" s="78" t="str">
        <f t="shared" ca="1" si="123"/>
        <v/>
      </c>
      <c r="K413" s="78" t="str">
        <f t="shared" ca="1" si="123"/>
        <v/>
      </c>
      <c r="L413" s="77" t="str">
        <f t="shared" ca="1" si="123"/>
        <v/>
      </c>
      <c r="M413" s="77" t="str">
        <f t="shared" ca="1" si="123"/>
        <v/>
      </c>
      <c r="N413" s="77" t="str">
        <f t="shared" ca="1" si="122"/>
        <v/>
      </c>
      <c r="O413" s="77" t="str">
        <f t="shared" ca="1" si="122"/>
        <v/>
      </c>
      <c r="P413" s="77" t="str">
        <f t="shared" ca="1" si="122"/>
        <v/>
      </c>
      <c r="Q413" s="17" t="str">
        <f ca="1">IF(B413="","",VLOOKUP(B413,処理用Ｄ!$B$2:$R$401,17,FALSE))</f>
        <v/>
      </c>
    </row>
    <row r="414" spans="2:17" x14ac:dyDescent="0.2">
      <c r="B414" s="77" t="str">
        <f ca="1">IF(ROW()-1&gt;処理用Ｄ!$B$1-1,"",ROW()-1)</f>
        <v/>
      </c>
      <c r="C414" s="77" t="str">
        <f t="shared" ca="1" si="123"/>
        <v/>
      </c>
      <c r="D414" s="78" t="str">
        <f t="shared" ca="1" si="117"/>
        <v/>
      </c>
      <c r="E414" s="78" t="str">
        <f t="shared" ca="1" si="118"/>
        <v/>
      </c>
      <c r="F414" s="78" t="str">
        <f t="shared" ca="1" si="121"/>
        <v/>
      </c>
      <c r="G414" s="77" t="str">
        <f t="shared" ca="1" si="121"/>
        <v/>
      </c>
      <c r="H414" s="78" t="str">
        <f t="shared" ca="1" si="123"/>
        <v/>
      </c>
      <c r="I414" s="78" t="str">
        <f t="shared" ca="1" si="123"/>
        <v/>
      </c>
      <c r="J414" s="78" t="str">
        <f t="shared" ca="1" si="123"/>
        <v/>
      </c>
      <c r="K414" s="78" t="str">
        <f t="shared" ca="1" si="123"/>
        <v/>
      </c>
      <c r="L414" s="77" t="str">
        <f t="shared" ca="1" si="123"/>
        <v/>
      </c>
      <c r="M414" s="77" t="str">
        <f t="shared" ca="1" si="123"/>
        <v/>
      </c>
      <c r="N414" s="77" t="str">
        <f t="shared" ca="1" si="122"/>
        <v/>
      </c>
      <c r="O414" s="77" t="str">
        <f t="shared" ca="1" si="122"/>
        <v/>
      </c>
      <c r="P414" s="77" t="str">
        <f t="shared" ca="1" si="122"/>
        <v/>
      </c>
      <c r="Q414" s="17" t="str">
        <f ca="1">IF(B414="","",VLOOKUP(B414,処理用Ｄ!$B$2:$R$401,17,FALSE))</f>
        <v/>
      </c>
    </row>
    <row r="415" spans="2:17" x14ac:dyDescent="0.2">
      <c r="B415" s="77" t="str">
        <f ca="1">IF(ROW()-1&gt;処理用Ｄ!$B$1-1,"",ROW()-1)</f>
        <v/>
      </c>
      <c r="C415" s="77" t="str">
        <f t="shared" ca="1" si="123"/>
        <v/>
      </c>
      <c r="D415" s="78" t="str">
        <f t="shared" ca="1" si="117"/>
        <v/>
      </c>
      <c r="E415" s="78" t="str">
        <f t="shared" ca="1" si="118"/>
        <v/>
      </c>
      <c r="F415" s="78" t="str">
        <f t="shared" ca="1" si="121"/>
        <v/>
      </c>
      <c r="G415" s="77" t="str">
        <f t="shared" ca="1" si="121"/>
        <v/>
      </c>
      <c r="H415" s="78" t="str">
        <f t="shared" ca="1" si="123"/>
        <v/>
      </c>
      <c r="I415" s="78" t="str">
        <f t="shared" ca="1" si="123"/>
        <v/>
      </c>
      <c r="J415" s="78" t="str">
        <f t="shared" ca="1" si="123"/>
        <v/>
      </c>
      <c r="K415" s="78" t="str">
        <f t="shared" ca="1" si="123"/>
        <v/>
      </c>
      <c r="L415" s="77" t="str">
        <f t="shared" ca="1" si="123"/>
        <v/>
      </c>
      <c r="M415" s="77" t="str">
        <f t="shared" ca="1" si="123"/>
        <v/>
      </c>
      <c r="N415" s="77" t="str">
        <f t="shared" ca="1" si="122"/>
        <v/>
      </c>
      <c r="O415" s="77" t="str">
        <f t="shared" ca="1" si="122"/>
        <v/>
      </c>
      <c r="P415" s="77" t="str">
        <f t="shared" ca="1" si="122"/>
        <v/>
      </c>
      <c r="Q415" s="17" t="str">
        <f ca="1">IF(B415="","",VLOOKUP(B415,処理用Ｄ!$B$2:$R$401,17,FALSE))</f>
        <v/>
      </c>
    </row>
    <row r="416" spans="2:17" x14ac:dyDescent="0.2">
      <c r="B416" s="77" t="str">
        <f ca="1">IF(ROW()-1&gt;処理用Ｄ!$B$1-1,"",ROW()-1)</f>
        <v/>
      </c>
      <c r="C416" s="77" t="str">
        <f t="shared" ca="1" si="123"/>
        <v/>
      </c>
      <c r="D416" s="78" t="str">
        <f t="shared" ca="1" si="117"/>
        <v/>
      </c>
      <c r="E416" s="78" t="str">
        <f t="shared" ca="1" si="118"/>
        <v/>
      </c>
      <c r="F416" s="78" t="str">
        <f t="shared" ca="1" si="121"/>
        <v/>
      </c>
      <c r="G416" s="77" t="str">
        <f t="shared" ca="1" si="121"/>
        <v/>
      </c>
      <c r="H416" s="78" t="str">
        <f t="shared" ca="1" si="123"/>
        <v/>
      </c>
      <c r="I416" s="78" t="str">
        <f t="shared" ca="1" si="123"/>
        <v/>
      </c>
      <c r="J416" s="78" t="str">
        <f t="shared" ca="1" si="123"/>
        <v/>
      </c>
      <c r="K416" s="78" t="str">
        <f t="shared" ca="1" si="123"/>
        <v/>
      </c>
      <c r="L416" s="77" t="str">
        <f t="shared" ca="1" si="123"/>
        <v/>
      </c>
      <c r="M416" s="77" t="str">
        <f t="shared" ca="1" si="123"/>
        <v/>
      </c>
      <c r="N416" s="77" t="str">
        <f t="shared" ca="1" si="122"/>
        <v/>
      </c>
      <c r="O416" s="77" t="str">
        <f t="shared" ca="1" si="122"/>
        <v/>
      </c>
      <c r="P416" s="77" t="str">
        <f t="shared" ca="1" si="122"/>
        <v/>
      </c>
      <c r="Q416" s="17" t="str">
        <f ca="1">IF(B416="","",VLOOKUP(B416,処理用Ｄ!$B$2:$R$401,17,FALSE))</f>
        <v/>
      </c>
    </row>
    <row r="417" spans="2:17" x14ac:dyDescent="0.2">
      <c r="B417" s="77" t="str">
        <f ca="1">IF(ROW()-1&gt;処理用Ｄ!$B$1-1,"",ROW()-1)</f>
        <v/>
      </c>
      <c r="C417" s="77" t="str">
        <f t="shared" ca="1" si="123"/>
        <v/>
      </c>
      <c r="D417" s="78" t="str">
        <f t="shared" ca="1" si="117"/>
        <v/>
      </c>
      <c r="E417" s="78" t="str">
        <f t="shared" ca="1" si="118"/>
        <v/>
      </c>
      <c r="F417" s="78" t="str">
        <f t="shared" ca="1" si="121"/>
        <v/>
      </c>
      <c r="G417" s="77" t="str">
        <f t="shared" ca="1" si="121"/>
        <v/>
      </c>
      <c r="H417" s="78" t="str">
        <f t="shared" ca="1" si="123"/>
        <v/>
      </c>
      <c r="I417" s="78" t="str">
        <f t="shared" ca="1" si="123"/>
        <v/>
      </c>
      <c r="J417" s="78" t="str">
        <f t="shared" ca="1" si="123"/>
        <v/>
      </c>
      <c r="K417" s="78" t="str">
        <f t="shared" ca="1" si="123"/>
        <v/>
      </c>
      <c r="L417" s="77" t="str">
        <f t="shared" ca="1" si="123"/>
        <v/>
      </c>
      <c r="M417" s="77" t="str">
        <f t="shared" ca="1" si="123"/>
        <v/>
      </c>
      <c r="N417" s="77" t="str">
        <f t="shared" ca="1" si="122"/>
        <v/>
      </c>
      <c r="O417" s="77" t="str">
        <f t="shared" ca="1" si="122"/>
        <v/>
      </c>
      <c r="P417" s="77" t="str">
        <f t="shared" ca="1" si="122"/>
        <v/>
      </c>
      <c r="Q417" s="17" t="str">
        <f ca="1">IF(B417="","",VLOOKUP(B417,処理用Ｄ!$B$2:$R$401,17,FALSE))</f>
        <v/>
      </c>
    </row>
    <row r="418" spans="2:17" x14ac:dyDescent="0.2">
      <c r="B418" s="77" t="str">
        <f ca="1">IF(ROW()-1&gt;処理用Ｄ!$B$1-1,"",ROW()-1)</f>
        <v/>
      </c>
      <c r="C418" s="77" t="str">
        <f t="shared" ca="1" si="123"/>
        <v/>
      </c>
      <c r="D418" s="78" t="str">
        <f t="shared" ca="1" si="117"/>
        <v/>
      </c>
      <c r="E418" s="78" t="str">
        <f t="shared" ca="1" si="118"/>
        <v/>
      </c>
      <c r="F418" s="78" t="str">
        <f t="shared" ca="1" si="121"/>
        <v/>
      </c>
      <c r="G418" s="77" t="str">
        <f t="shared" ca="1" si="121"/>
        <v/>
      </c>
      <c r="H418" s="78" t="str">
        <f t="shared" ca="1" si="123"/>
        <v/>
      </c>
      <c r="I418" s="78" t="str">
        <f t="shared" ca="1" si="123"/>
        <v/>
      </c>
      <c r="J418" s="78" t="str">
        <f t="shared" ca="1" si="123"/>
        <v/>
      </c>
      <c r="K418" s="78" t="str">
        <f t="shared" ca="1" si="123"/>
        <v/>
      </c>
      <c r="L418" s="77" t="str">
        <f t="shared" ca="1" si="123"/>
        <v/>
      </c>
      <c r="M418" s="77" t="str">
        <f t="shared" ca="1" si="123"/>
        <v/>
      </c>
      <c r="N418" s="77" t="str">
        <f t="shared" ca="1" si="122"/>
        <v/>
      </c>
      <c r="O418" s="77" t="str">
        <f t="shared" ca="1" si="122"/>
        <v/>
      </c>
      <c r="P418" s="77" t="str">
        <f t="shared" ca="1" si="122"/>
        <v/>
      </c>
      <c r="Q418" s="17" t="str">
        <f ca="1">IF(B418="","",VLOOKUP(B418,処理用Ｄ!$B$2:$R$401,17,FALSE))</f>
        <v/>
      </c>
    </row>
    <row r="419" spans="2:17" x14ac:dyDescent="0.2">
      <c r="B419" s="77" t="str">
        <f ca="1">IF(ROW()-1&gt;処理用Ｄ!$B$1-1,"",ROW()-1)</f>
        <v/>
      </c>
      <c r="C419" s="77" t="str">
        <f t="shared" ca="1" si="123"/>
        <v/>
      </c>
      <c r="D419" s="78" t="str">
        <f t="shared" ca="1" si="117"/>
        <v/>
      </c>
      <c r="E419" s="78" t="str">
        <f t="shared" ca="1" si="118"/>
        <v/>
      </c>
      <c r="F419" s="78" t="str">
        <f t="shared" ca="1" si="121"/>
        <v/>
      </c>
      <c r="G419" s="77" t="str">
        <f t="shared" ca="1" si="121"/>
        <v/>
      </c>
      <c r="H419" s="78" t="str">
        <f t="shared" ca="1" si="123"/>
        <v/>
      </c>
      <c r="I419" s="78" t="str">
        <f t="shared" ca="1" si="123"/>
        <v/>
      </c>
      <c r="J419" s="78" t="str">
        <f t="shared" ca="1" si="123"/>
        <v/>
      </c>
      <c r="K419" s="78" t="str">
        <f t="shared" ca="1" si="123"/>
        <v/>
      </c>
      <c r="L419" s="77" t="str">
        <f t="shared" ca="1" si="123"/>
        <v/>
      </c>
      <c r="M419" s="77" t="str">
        <f t="shared" ca="1" si="123"/>
        <v/>
      </c>
      <c r="N419" s="77" t="str">
        <f t="shared" ca="1" si="122"/>
        <v/>
      </c>
      <c r="O419" s="77" t="str">
        <f t="shared" ca="1" si="122"/>
        <v/>
      </c>
      <c r="P419" s="77" t="str">
        <f t="shared" ca="1" si="122"/>
        <v/>
      </c>
      <c r="Q419" s="17" t="str">
        <f ca="1">IF(B419="","",VLOOKUP(B419,処理用Ｄ!$B$2:$R$401,17,FALSE))</f>
        <v/>
      </c>
    </row>
    <row r="420" spans="2:17" x14ac:dyDescent="0.2">
      <c r="B420" s="77" t="str">
        <f ca="1">IF(ROW()-1&gt;処理用Ｄ!$B$1-1,"",ROW()-1)</f>
        <v/>
      </c>
      <c r="C420" s="77" t="str">
        <f t="shared" ca="1" si="123"/>
        <v/>
      </c>
      <c r="D420" s="78" t="str">
        <f t="shared" ca="1" si="117"/>
        <v/>
      </c>
      <c r="E420" s="78" t="str">
        <f t="shared" ca="1" si="118"/>
        <v/>
      </c>
      <c r="F420" s="78" t="str">
        <f t="shared" ca="1" si="121"/>
        <v/>
      </c>
      <c r="G420" s="77" t="str">
        <f t="shared" ca="1" si="121"/>
        <v/>
      </c>
      <c r="H420" s="78" t="str">
        <f t="shared" ca="1" si="123"/>
        <v/>
      </c>
      <c r="I420" s="78" t="str">
        <f t="shared" ca="1" si="123"/>
        <v/>
      </c>
      <c r="J420" s="78" t="str">
        <f t="shared" ca="1" si="123"/>
        <v/>
      </c>
      <c r="K420" s="78" t="str">
        <f t="shared" ca="1" si="123"/>
        <v/>
      </c>
      <c r="L420" s="77" t="str">
        <f t="shared" ca="1" si="123"/>
        <v/>
      </c>
      <c r="M420" s="77" t="str">
        <f t="shared" ca="1" si="123"/>
        <v/>
      </c>
      <c r="N420" s="77" t="str">
        <f t="shared" ca="1" si="122"/>
        <v/>
      </c>
      <c r="O420" s="77" t="str">
        <f t="shared" ca="1" si="122"/>
        <v/>
      </c>
      <c r="P420" s="77" t="str">
        <f t="shared" ca="1" si="122"/>
        <v/>
      </c>
      <c r="Q420" s="17" t="str">
        <f ca="1">IF(B420="","",VLOOKUP(B420,処理用Ｄ!$B$2:$R$401,17,FALSE))</f>
        <v/>
      </c>
    </row>
    <row r="421" spans="2:17" x14ac:dyDescent="0.2">
      <c r="B421" s="77" t="str">
        <f ca="1">IF(ROW()-1&gt;処理用Ｄ!$B$1-1,"",ROW()-1)</f>
        <v/>
      </c>
      <c r="C421" s="77" t="str">
        <f t="shared" ca="1" si="123"/>
        <v/>
      </c>
      <c r="D421" s="78" t="str">
        <f t="shared" ca="1" si="117"/>
        <v/>
      </c>
      <c r="E421" s="78" t="str">
        <f t="shared" ca="1" si="118"/>
        <v/>
      </c>
      <c r="F421" s="78" t="str">
        <f t="shared" ca="1" si="121"/>
        <v/>
      </c>
      <c r="G421" s="77" t="str">
        <f t="shared" ca="1" si="121"/>
        <v/>
      </c>
      <c r="H421" s="78" t="str">
        <f t="shared" ca="1" si="123"/>
        <v/>
      </c>
      <c r="I421" s="78" t="str">
        <f t="shared" ca="1" si="123"/>
        <v/>
      </c>
      <c r="J421" s="78" t="str">
        <f t="shared" ca="1" si="123"/>
        <v/>
      </c>
      <c r="K421" s="78" t="str">
        <f t="shared" ca="1" si="123"/>
        <v/>
      </c>
      <c r="L421" s="77" t="str">
        <f t="shared" ca="1" si="123"/>
        <v/>
      </c>
      <c r="M421" s="77" t="str">
        <f t="shared" ca="1" si="123"/>
        <v/>
      </c>
      <c r="N421" s="77" t="str">
        <f t="shared" ca="1" si="122"/>
        <v/>
      </c>
      <c r="O421" s="77" t="str">
        <f t="shared" ca="1" si="122"/>
        <v/>
      </c>
      <c r="P421" s="77" t="str">
        <f t="shared" ca="1" si="122"/>
        <v/>
      </c>
      <c r="Q421" s="17" t="str">
        <f ca="1">IF(B421="","",VLOOKUP(B421,処理用Ｄ!$B$2:$R$401,17,FALSE))</f>
        <v/>
      </c>
    </row>
    <row r="422" spans="2:17" x14ac:dyDescent="0.2">
      <c r="B422" s="77" t="str">
        <f ca="1">IF(ROW()-1&gt;処理用Ｄ!$B$1-1,"",ROW()-1)</f>
        <v/>
      </c>
      <c r="C422" s="77" t="str">
        <f t="shared" ref="C422:M431" ca="1" si="124">IF($B422="","",DBCS(VLOOKUP($B422,ダブルスＤＡＴＡ,COLUMN()-1,FALSE)))</f>
        <v/>
      </c>
      <c r="D422" s="78" t="str">
        <f t="shared" ca="1" si="117"/>
        <v/>
      </c>
      <c r="E422" s="78" t="str">
        <f t="shared" ca="1" si="118"/>
        <v/>
      </c>
      <c r="F422" s="78" t="str">
        <f t="shared" ref="F422:G441" ca="1" si="125">IF($B422="","",(VLOOKUP($B422,ダブルスＤＡＴＡ,COLUMN()-1,FALSE)))</f>
        <v/>
      </c>
      <c r="G422" s="77" t="str">
        <f t="shared" ca="1" si="125"/>
        <v/>
      </c>
      <c r="H422" s="78" t="str">
        <f t="shared" ca="1" si="124"/>
        <v/>
      </c>
      <c r="I422" s="78" t="str">
        <f t="shared" ca="1" si="124"/>
        <v/>
      </c>
      <c r="J422" s="78" t="str">
        <f t="shared" ca="1" si="124"/>
        <v/>
      </c>
      <c r="K422" s="78" t="str">
        <f t="shared" ca="1" si="124"/>
        <v/>
      </c>
      <c r="L422" s="77" t="str">
        <f t="shared" ca="1" si="124"/>
        <v/>
      </c>
      <c r="M422" s="77" t="str">
        <f t="shared" ca="1" si="124"/>
        <v/>
      </c>
      <c r="N422" s="77" t="str">
        <f t="shared" ref="N422:P441" ca="1" si="126">IF($B422="","",VALUE(VLOOKUP($B422,ダブルスＤＡＴＡ,COLUMN()-1,FALSE)))</f>
        <v/>
      </c>
      <c r="O422" s="77" t="str">
        <f t="shared" ca="1" si="126"/>
        <v/>
      </c>
      <c r="P422" s="77" t="str">
        <f t="shared" ca="1" si="126"/>
        <v/>
      </c>
      <c r="Q422" s="17" t="str">
        <f ca="1">IF(B422="","",VLOOKUP(B422,処理用Ｄ!$B$2:$R$401,17,FALSE))</f>
        <v/>
      </c>
    </row>
    <row r="423" spans="2:17" x14ac:dyDescent="0.2">
      <c r="B423" s="77" t="str">
        <f ca="1">IF(ROW()-1&gt;処理用Ｄ!$B$1-1,"",ROW()-1)</f>
        <v/>
      </c>
      <c r="C423" s="77" t="str">
        <f t="shared" ca="1" si="124"/>
        <v/>
      </c>
      <c r="D423" s="78" t="str">
        <f t="shared" ca="1" si="117"/>
        <v/>
      </c>
      <c r="E423" s="78" t="str">
        <f t="shared" ca="1" si="118"/>
        <v/>
      </c>
      <c r="F423" s="78" t="str">
        <f t="shared" ca="1" si="125"/>
        <v/>
      </c>
      <c r="G423" s="77" t="str">
        <f t="shared" ca="1" si="125"/>
        <v/>
      </c>
      <c r="H423" s="78" t="str">
        <f t="shared" ca="1" si="124"/>
        <v/>
      </c>
      <c r="I423" s="78" t="str">
        <f t="shared" ca="1" si="124"/>
        <v/>
      </c>
      <c r="J423" s="78" t="str">
        <f t="shared" ca="1" si="124"/>
        <v/>
      </c>
      <c r="K423" s="78" t="str">
        <f t="shared" ca="1" si="124"/>
        <v/>
      </c>
      <c r="L423" s="77" t="str">
        <f t="shared" ca="1" si="124"/>
        <v/>
      </c>
      <c r="M423" s="77" t="str">
        <f t="shared" ca="1" si="124"/>
        <v/>
      </c>
      <c r="N423" s="77" t="str">
        <f t="shared" ca="1" si="126"/>
        <v/>
      </c>
      <c r="O423" s="77" t="str">
        <f t="shared" ca="1" si="126"/>
        <v/>
      </c>
      <c r="P423" s="77" t="str">
        <f t="shared" ca="1" si="126"/>
        <v/>
      </c>
      <c r="Q423" s="17" t="str">
        <f ca="1">IF(B423="","",VLOOKUP(B423,処理用Ｄ!$B$2:$R$401,17,FALSE))</f>
        <v/>
      </c>
    </row>
    <row r="424" spans="2:17" x14ac:dyDescent="0.2">
      <c r="B424" s="77" t="str">
        <f ca="1">IF(ROW()-1&gt;処理用Ｄ!$B$1-1,"",ROW()-1)</f>
        <v/>
      </c>
      <c r="C424" s="77" t="str">
        <f t="shared" ca="1" si="124"/>
        <v/>
      </c>
      <c r="D424" s="78" t="str">
        <f t="shared" ca="1" si="117"/>
        <v/>
      </c>
      <c r="E424" s="78" t="str">
        <f t="shared" ca="1" si="118"/>
        <v/>
      </c>
      <c r="F424" s="78" t="str">
        <f t="shared" ca="1" si="125"/>
        <v/>
      </c>
      <c r="G424" s="77" t="str">
        <f t="shared" ca="1" si="125"/>
        <v/>
      </c>
      <c r="H424" s="78" t="str">
        <f t="shared" ca="1" si="124"/>
        <v/>
      </c>
      <c r="I424" s="78" t="str">
        <f t="shared" ca="1" si="124"/>
        <v/>
      </c>
      <c r="J424" s="78" t="str">
        <f t="shared" ca="1" si="124"/>
        <v/>
      </c>
      <c r="K424" s="78" t="str">
        <f t="shared" ca="1" si="124"/>
        <v/>
      </c>
      <c r="L424" s="77" t="str">
        <f t="shared" ca="1" si="124"/>
        <v/>
      </c>
      <c r="M424" s="77" t="str">
        <f t="shared" ca="1" si="124"/>
        <v/>
      </c>
      <c r="N424" s="77" t="str">
        <f t="shared" ca="1" si="126"/>
        <v/>
      </c>
      <c r="O424" s="77" t="str">
        <f t="shared" ca="1" si="126"/>
        <v/>
      </c>
      <c r="P424" s="77" t="str">
        <f t="shared" ca="1" si="126"/>
        <v/>
      </c>
      <c r="Q424" s="17" t="str">
        <f ca="1">IF(B424="","",VLOOKUP(B424,処理用Ｄ!$B$2:$R$401,17,FALSE))</f>
        <v/>
      </c>
    </row>
    <row r="425" spans="2:17" x14ac:dyDescent="0.2">
      <c r="B425" s="77" t="str">
        <f ca="1">IF(ROW()-1&gt;処理用Ｄ!$B$1-1,"",ROW()-1)</f>
        <v/>
      </c>
      <c r="C425" s="77" t="str">
        <f t="shared" ca="1" si="124"/>
        <v/>
      </c>
      <c r="D425" s="78" t="str">
        <f t="shared" ca="1" si="117"/>
        <v/>
      </c>
      <c r="E425" s="78" t="str">
        <f t="shared" ca="1" si="118"/>
        <v/>
      </c>
      <c r="F425" s="78" t="str">
        <f t="shared" ca="1" si="125"/>
        <v/>
      </c>
      <c r="G425" s="77" t="str">
        <f t="shared" ca="1" si="125"/>
        <v/>
      </c>
      <c r="H425" s="78" t="str">
        <f t="shared" ca="1" si="124"/>
        <v/>
      </c>
      <c r="I425" s="78" t="str">
        <f t="shared" ca="1" si="124"/>
        <v/>
      </c>
      <c r="J425" s="78" t="str">
        <f t="shared" ca="1" si="124"/>
        <v/>
      </c>
      <c r="K425" s="78" t="str">
        <f t="shared" ca="1" si="124"/>
        <v/>
      </c>
      <c r="L425" s="77" t="str">
        <f t="shared" ca="1" si="124"/>
        <v/>
      </c>
      <c r="M425" s="77" t="str">
        <f t="shared" ca="1" si="124"/>
        <v/>
      </c>
      <c r="N425" s="77" t="str">
        <f t="shared" ca="1" si="126"/>
        <v/>
      </c>
      <c r="O425" s="77" t="str">
        <f t="shared" ca="1" si="126"/>
        <v/>
      </c>
      <c r="P425" s="77" t="str">
        <f t="shared" ca="1" si="126"/>
        <v/>
      </c>
      <c r="Q425" s="17" t="str">
        <f ca="1">IF(B425="","",VLOOKUP(B425,処理用Ｄ!$B$2:$R$401,17,FALSE))</f>
        <v/>
      </c>
    </row>
    <row r="426" spans="2:17" x14ac:dyDescent="0.2">
      <c r="B426" s="77" t="str">
        <f ca="1">IF(ROW()-1&gt;処理用Ｄ!$B$1-1,"",ROW()-1)</f>
        <v/>
      </c>
      <c r="C426" s="77" t="str">
        <f t="shared" ca="1" si="124"/>
        <v/>
      </c>
      <c r="D426" s="78" t="str">
        <f t="shared" ca="1" si="117"/>
        <v/>
      </c>
      <c r="E426" s="78" t="str">
        <f t="shared" ca="1" si="118"/>
        <v/>
      </c>
      <c r="F426" s="78" t="str">
        <f t="shared" ca="1" si="125"/>
        <v/>
      </c>
      <c r="G426" s="77" t="str">
        <f t="shared" ca="1" si="125"/>
        <v/>
      </c>
      <c r="H426" s="78" t="str">
        <f t="shared" ca="1" si="124"/>
        <v/>
      </c>
      <c r="I426" s="78" t="str">
        <f t="shared" ca="1" si="124"/>
        <v/>
      </c>
      <c r="J426" s="78" t="str">
        <f t="shared" ca="1" si="124"/>
        <v/>
      </c>
      <c r="K426" s="78" t="str">
        <f t="shared" ca="1" si="124"/>
        <v/>
      </c>
      <c r="L426" s="77" t="str">
        <f t="shared" ca="1" si="124"/>
        <v/>
      </c>
      <c r="M426" s="77" t="str">
        <f t="shared" ca="1" si="124"/>
        <v/>
      </c>
      <c r="N426" s="77" t="str">
        <f t="shared" ca="1" si="126"/>
        <v/>
      </c>
      <c r="O426" s="77" t="str">
        <f t="shared" ca="1" si="126"/>
        <v/>
      </c>
      <c r="P426" s="77" t="str">
        <f t="shared" ca="1" si="126"/>
        <v/>
      </c>
      <c r="Q426" s="17" t="str">
        <f ca="1">IF(B426="","",VLOOKUP(B426,処理用Ｄ!$B$2:$R$401,17,FALSE))</f>
        <v/>
      </c>
    </row>
    <row r="427" spans="2:17" x14ac:dyDescent="0.2">
      <c r="B427" s="77" t="str">
        <f ca="1">IF(ROW()-1&gt;処理用Ｄ!$B$1-1,"",ROW()-1)</f>
        <v/>
      </c>
      <c r="C427" s="77" t="str">
        <f t="shared" ca="1" si="124"/>
        <v/>
      </c>
      <c r="D427" s="78" t="str">
        <f t="shared" ca="1" si="117"/>
        <v/>
      </c>
      <c r="E427" s="78" t="str">
        <f t="shared" ca="1" si="118"/>
        <v/>
      </c>
      <c r="F427" s="78" t="str">
        <f t="shared" ca="1" si="125"/>
        <v/>
      </c>
      <c r="G427" s="77" t="str">
        <f t="shared" ca="1" si="125"/>
        <v/>
      </c>
      <c r="H427" s="78" t="str">
        <f t="shared" ca="1" si="124"/>
        <v/>
      </c>
      <c r="I427" s="78" t="str">
        <f t="shared" ca="1" si="124"/>
        <v/>
      </c>
      <c r="J427" s="78" t="str">
        <f t="shared" ca="1" si="124"/>
        <v/>
      </c>
      <c r="K427" s="78" t="str">
        <f t="shared" ca="1" si="124"/>
        <v/>
      </c>
      <c r="L427" s="77" t="str">
        <f t="shared" ca="1" si="124"/>
        <v/>
      </c>
      <c r="M427" s="77" t="str">
        <f t="shared" ca="1" si="124"/>
        <v/>
      </c>
      <c r="N427" s="77" t="str">
        <f t="shared" ca="1" si="126"/>
        <v/>
      </c>
      <c r="O427" s="77" t="str">
        <f t="shared" ca="1" si="126"/>
        <v/>
      </c>
      <c r="P427" s="77" t="str">
        <f t="shared" ca="1" si="126"/>
        <v/>
      </c>
      <c r="Q427" s="17" t="str">
        <f ca="1">IF(B427="","",VLOOKUP(B427,処理用Ｄ!$B$2:$R$401,17,FALSE))</f>
        <v/>
      </c>
    </row>
    <row r="428" spans="2:17" x14ac:dyDescent="0.2">
      <c r="B428" s="77" t="str">
        <f ca="1">IF(ROW()-1&gt;処理用Ｄ!$B$1-1,"",ROW()-1)</f>
        <v/>
      </c>
      <c r="C428" s="77" t="str">
        <f t="shared" ca="1" si="124"/>
        <v/>
      </c>
      <c r="D428" s="78" t="str">
        <f t="shared" ca="1" si="117"/>
        <v/>
      </c>
      <c r="E428" s="78" t="str">
        <f t="shared" ca="1" si="118"/>
        <v/>
      </c>
      <c r="F428" s="78" t="str">
        <f t="shared" ca="1" si="125"/>
        <v/>
      </c>
      <c r="G428" s="77" t="str">
        <f t="shared" ca="1" si="125"/>
        <v/>
      </c>
      <c r="H428" s="78" t="str">
        <f t="shared" ca="1" si="124"/>
        <v/>
      </c>
      <c r="I428" s="78" t="str">
        <f t="shared" ca="1" si="124"/>
        <v/>
      </c>
      <c r="J428" s="78" t="str">
        <f t="shared" ca="1" si="124"/>
        <v/>
      </c>
      <c r="K428" s="78" t="str">
        <f t="shared" ca="1" si="124"/>
        <v/>
      </c>
      <c r="L428" s="77" t="str">
        <f t="shared" ca="1" si="124"/>
        <v/>
      </c>
      <c r="M428" s="77" t="str">
        <f t="shared" ca="1" si="124"/>
        <v/>
      </c>
      <c r="N428" s="77" t="str">
        <f t="shared" ca="1" si="126"/>
        <v/>
      </c>
      <c r="O428" s="77" t="str">
        <f t="shared" ca="1" si="126"/>
        <v/>
      </c>
      <c r="P428" s="77" t="str">
        <f t="shared" ca="1" si="126"/>
        <v/>
      </c>
      <c r="Q428" s="17" t="str">
        <f ca="1">IF(B428="","",VLOOKUP(B428,処理用Ｄ!$B$2:$R$401,17,FALSE))</f>
        <v/>
      </c>
    </row>
    <row r="429" spans="2:17" x14ac:dyDescent="0.2">
      <c r="B429" s="77" t="str">
        <f ca="1">IF(ROW()-1&gt;処理用Ｄ!$B$1-1,"",ROW()-1)</f>
        <v/>
      </c>
      <c r="C429" s="77" t="str">
        <f t="shared" ca="1" si="124"/>
        <v/>
      </c>
      <c r="D429" s="78" t="str">
        <f t="shared" ca="1" si="117"/>
        <v/>
      </c>
      <c r="E429" s="78" t="str">
        <f t="shared" ca="1" si="118"/>
        <v/>
      </c>
      <c r="F429" s="78" t="str">
        <f t="shared" ca="1" si="125"/>
        <v/>
      </c>
      <c r="G429" s="77" t="str">
        <f t="shared" ca="1" si="125"/>
        <v/>
      </c>
      <c r="H429" s="78" t="str">
        <f t="shared" ca="1" si="124"/>
        <v/>
      </c>
      <c r="I429" s="78" t="str">
        <f t="shared" ca="1" si="124"/>
        <v/>
      </c>
      <c r="J429" s="78" t="str">
        <f t="shared" ca="1" si="124"/>
        <v/>
      </c>
      <c r="K429" s="78" t="str">
        <f t="shared" ca="1" si="124"/>
        <v/>
      </c>
      <c r="L429" s="77" t="str">
        <f t="shared" ca="1" si="124"/>
        <v/>
      </c>
      <c r="M429" s="77" t="str">
        <f t="shared" ca="1" si="124"/>
        <v/>
      </c>
      <c r="N429" s="77" t="str">
        <f t="shared" ca="1" si="126"/>
        <v/>
      </c>
      <c r="O429" s="77" t="str">
        <f t="shared" ca="1" si="126"/>
        <v/>
      </c>
      <c r="P429" s="77" t="str">
        <f t="shared" ca="1" si="126"/>
        <v/>
      </c>
      <c r="Q429" s="17" t="str">
        <f ca="1">IF(B429="","",VLOOKUP(B429,処理用Ｄ!$B$2:$R$401,17,FALSE))</f>
        <v/>
      </c>
    </row>
    <row r="430" spans="2:17" x14ac:dyDescent="0.2">
      <c r="B430" s="77" t="str">
        <f ca="1">IF(ROW()-1&gt;処理用Ｄ!$B$1-1,"",ROW()-1)</f>
        <v/>
      </c>
      <c r="C430" s="77" t="str">
        <f t="shared" ca="1" si="124"/>
        <v/>
      </c>
      <c r="D430" s="78" t="str">
        <f t="shared" ca="1" si="117"/>
        <v/>
      </c>
      <c r="E430" s="78" t="str">
        <f t="shared" ca="1" si="118"/>
        <v/>
      </c>
      <c r="F430" s="78" t="str">
        <f t="shared" ca="1" si="125"/>
        <v/>
      </c>
      <c r="G430" s="77" t="str">
        <f t="shared" ca="1" si="125"/>
        <v/>
      </c>
      <c r="H430" s="78" t="str">
        <f t="shared" ca="1" si="124"/>
        <v/>
      </c>
      <c r="I430" s="78" t="str">
        <f t="shared" ca="1" si="124"/>
        <v/>
      </c>
      <c r="J430" s="78" t="str">
        <f t="shared" ca="1" si="124"/>
        <v/>
      </c>
      <c r="K430" s="78" t="str">
        <f t="shared" ca="1" si="124"/>
        <v/>
      </c>
      <c r="L430" s="77" t="str">
        <f t="shared" ca="1" si="124"/>
        <v/>
      </c>
      <c r="M430" s="77" t="str">
        <f t="shared" ca="1" si="124"/>
        <v/>
      </c>
      <c r="N430" s="77" t="str">
        <f t="shared" ca="1" si="126"/>
        <v/>
      </c>
      <c r="O430" s="77" t="str">
        <f t="shared" ca="1" si="126"/>
        <v/>
      </c>
      <c r="P430" s="77" t="str">
        <f t="shared" ca="1" si="126"/>
        <v/>
      </c>
      <c r="Q430" s="17" t="str">
        <f ca="1">IF(B430="","",VLOOKUP(B430,処理用Ｄ!$B$2:$R$401,17,FALSE))</f>
        <v/>
      </c>
    </row>
    <row r="431" spans="2:17" x14ac:dyDescent="0.2">
      <c r="B431" s="77" t="str">
        <f ca="1">IF(ROW()-1&gt;処理用Ｄ!$B$1-1,"",ROW()-1)</f>
        <v/>
      </c>
      <c r="C431" s="77" t="str">
        <f t="shared" ca="1" si="124"/>
        <v/>
      </c>
      <c r="D431" s="78" t="str">
        <f t="shared" ca="1" si="117"/>
        <v/>
      </c>
      <c r="E431" s="78" t="str">
        <f t="shared" ca="1" si="118"/>
        <v/>
      </c>
      <c r="F431" s="78" t="str">
        <f t="shared" ca="1" si="125"/>
        <v/>
      </c>
      <c r="G431" s="77" t="str">
        <f t="shared" ca="1" si="125"/>
        <v/>
      </c>
      <c r="H431" s="78" t="str">
        <f t="shared" ca="1" si="124"/>
        <v/>
      </c>
      <c r="I431" s="78" t="str">
        <f t="shared" ca="1" si="124"/>
        <v/>
      </c>
      <c r="J431" s="78" t="str">
        <f t="shared" ca="1" si="124"/>
        <v/>
      </c>
      <c r="K431" s="78" t="str">
        <f t="shared" ca="1" si="124"/>
        <v/>
      </c>
      <c r="L431" s="77" t="str">
        <f t="shared" ca="1" si="124"/>
        <v/>
      </c>
      <c r="M431" s="77" t="str">
        <f t="shared" ca="1" si="124"/>
        <v/>
      </c>
      <c r="N431" s="77" t="str">
        <f t="shared" ca="1" si="126"/>
        <v/>
      </c>
      <c r="O431" s="77" t="str">
        <f t="shared" ca="1" si="126"/>
        <v/>
      </c>
      <c r="P431" s="77" t="str">
        <f t="shared" ca="1" si="126"/>
        <v/>
      </c>
      <c r="Q431" s="17" t="str">
        <f ca="1">IF(B431="","",VLOOKUP(B431,処理用Ｄ!$B$2:$R$401,17,FALSE))</f>
        <v/>
      </c>
    </row>
    <row r="432" spans="2:17" x14ac:dyDescent="0.2">
      <c r="B432" s="77" t="str">
        <f ca="1">IF(ROW()-1&gt;処理用Ｄ!$B$1-1,"",ROW()-1)</f>
        <v/>
      </c>
      <c r="C432" s="77" t="str">
        <f t="shared" ref="C432:M441" ca="1" si="127">IF($B432="","",DBCS(VLOOKUP($B432,ダブルスＤＡＴＡ,COLUMN()-1,FALSE)))</f>
        <v/>
      </c>
      <c r="D432" s="78" t="str">
        <f t="shared" ca="1" si="117"/>
        <v/>
      </c>
      <c r="E432" s="78" t="str">
        <f t="shared" ca="1" si="118"/>
        <v/>
      </c>
      <c r="F432" s="78" t="str">
        <f t="shared" ca="1" si="125"/>
        <v/>
      </c>
      <c r="G432" s="77" t="str">
        <f t="shared" ca="1" si="125"/>
        <v/>
      </c>
      <c r="H432" s="78" t="str">
        <f t="shared" ca="1" si="127"/>
        <v/>
      </c>
      <c r="I432" s="78" t="str">
        <f t="shared" ca="1" si="127"/>
        <v/>
      </c>
      <c r="J432" s="78" t="str">
        <f t="shared" ca="1" si="127"/>
        <v/>
      </c>
      <c r="K432" s="78" t="str">
        <f t="shared" ca="1" si="127"/>
        <v/>
      </c>
      <c r="L432" s="77" t="str">
        <f t="shared" ca="1" si="127"/>
        <v/>
      </c>
      <c r="M432" s="77" t="str">
        <f t="shared" ca="1" si="127"/>
        <v/>
      </c>
      <c r="N432" s="77" t="str">
        <f t="shared" ca="1" si="126"/>
        <v/>
      </c>
      <c r="O432" s="77" t="str">
        <f t="shared" ca="1" si="126"/>
        <v/>
      </c>
      <c r="P432" s="77" t="str">
        <f t="shared" ca="1" si="126"/>
        <v/>
      </c>
      <c r="Q432" s="17" t="str">
        <f ca="1">IF(B432="","",VLOOKUP(B432,処理用Ｄ!$B$2:$R$401,17,FALSE))</f>
        <v/>
      </c>
    </row>
    <row r="433" spans="2:17" x14ac:dyDescent="0.2">
      <c r="B433" s="77" t="str">
        <f ca="1">IF(ROW()-1&gt;処理用Ｄ!$B$1-1,"",ROW()-1)</f>
        <v/>
      </c>
      <c r="C433" s="77" t="str">
        <f t="shared" ca="1" si="127"/>
        <v/>
      </c>
      <c r="D433" s="78" t="str">
        <f t="shared" ca="1" si="117"/>
        <v/>
      </c>
      <c r="E433" s="78" t="str">
        <f t="shared" ca="1" si="118"/>
        <v/>
      </c>
      <c r="F433" s="78" t="str">
        <f t="shared" ca="1" si="125"/>
        <v/>
      </c>
      <c r="G433" s="77" t="str">
        <f t="shared" ca="1" si="125"/>
        <v/>
      </c>
      <c r="H433" s="78" t="str">
        <f t="shared" ca="1" si="127"/>
        <v/>
      </c>
      <c r="I433" s="78" t="str">
        <f t="shared" ca="1" si="127"/>
        <v/>
      </c>
      <c r="J433" s="78" t="str">
        <f t="shared" ca="1" si="127"/>
        <v/>
      </c>
      <c r="K433" s="78" t="str">
        <f t="shared" ca="1" si="127"/>
        <v/>
      </c>
      <c r="L433" s="77" t="str">
        <f t="shared" ca="1" si="127"/>
        <v/>
      </c>
      <c r="M433" s="77" t="str">
        <f t="shared" ca="1" si="127"/>
        <v/>
      </c>
      <c r="N433" s="77" t="str">
        <f t="shared" ca="1" si="126"/>
        <v/>
      </c>
      <c r="O433" s="77" t="str">
        <f t="shared" ca="1" si="126"/>
        <v/>
      </c>
      <c r="P433" s="77" t="str">
        <f t="shared" ca="1" si="126"/>
        <v/>
      </c>
      <c r="Q433" s="17" t="str">
        <f ca="1">IF(B433="","",VLOOKUP(B433,処理用Ｄ!$B$2:$R$401,17,FALSE))</f>
        <v/>
      </c>
    </row>
    <row r="434" spans="2:17" x14ac:dyDescent="0.2">
      <c r="B434" s="77" t="str">
        <f ca="1">IF(ROW()-1&gt;処理用Ｄ!$B$1-1,"",ROW()-1)</f>
        <v/>
      </c>
      <c r="C434" s="77" t="str">
        <f t="shared" ca="1" si="127"/>
        <v/>
      </c>
      <c r="D434" s="78" t="str">
        <f t="shared" ca="1" si="117"/>
        <v/>
      </c>
      <c r="E434" s="78" t="str">
        <f t="shared" ca="1" si="118"/>
        <v/>
      </c>
      <c r="F434" s="78" t="str">
        <f t="shared" ca="1" si="125"/>
        <v/>
      </c>
      <c r="G434" s="77" t="str">
        <f t="shared" ca="1" si="125"/>
        <v/>
      </c>
      <c r="H434" s="78" t="str">
        <f t="shared" ca="1" si="127"/>
        <v/>
      </c>
      <c r="I434" s="78" t="str">
        <f t="shared" ca="1" si="127"/>
        <v/>
      </c>
      <c r="J434" s="78" t="str">
        <f t="shared" ca="1" si="127"/>
        <v/>
      </c>
      <c r="K434" s="78" t="str">
        <f t="shared" ca="1" si="127"/>
        <v/>
      </c>
      <c r="L434" s="77" t="str">
        <f t="shared" ca="1" si="127"/>
        <v/>
      </c>
      <c r="M434" s="77" t="str">
        <f t="shared" ca="1" si="127"/>
        <v/>
      </c>
      <c r="N434" s="77" t="str">
        <f t="shared" ca="1" si="126"/>
        <v/>
      </c>
      <c r="O434" s="77" t="str">
        <f t="shared" ca="1" si="126"/>
        <v/>
      </c>
      <c r="P434" s="77" t="str">
        <f t="shared" ca="1" si="126"/>
        <v/>
      </c>
      <c r="Q434" s="17" t="str">
        <f ca="1">IF(B434="","",VLOOKUP(B434,処理用Ｄ!$B$2:$R$401,17,FALSE))</f>
        <v/>
      </c>
    </row>
    <row r="435" spans="2:17" x14ac:dyDescent="0.2">
      <c r="B435" s="77" t="str">
        <f ca="1">IF(ROW()-1&gt;処理用Ｄ!$B$1-1,"",ROW()-1)</f>
        <v/>
      </c>
      <c r="C435" s="77" t="str">
        <f t="shared" ca="1" si="127"/>
        <v/>
      </c>
      <c r="D435" s="78" t="str">
        <f t="shared" ca="1" si="117"/>
        <v/>
      </c>
      <c r="E435" s="78" t="str">
        <f t="shared" ca="1" si="118"/>
        <v/>
      </c>
      <c r="F435" s="78" t="str">
        <f t="shared" ca="1" si="125"/>
        <v/>
      </c>
      <c r="G435" s="77" t="str">
        <f t="shared" ca="1" si="125"/>
        <v/>
      </c>
      <c r="H435" s="78" t="str">
        <f t="shared" ca="1" si="127"/>
        <v/>
      </c>
      <c r="I435" s="78" t="str">
        <f t="shared" ca="1" si="127"/>
        <v/>
      </c>
      <c r="J435" s="78" t="str">
        <f t="shared" ca="1" si="127"/>
        <v/>
      </c>
      <c r="K435" s="78" t="str">
        <f t="shared" ca="1" si="127"/>
        <v/>
      </c>
      <c r="L435" s="77" t="str">
        <f t="shared" ca="1" si="127"/>
        <v/>
      </c>
      <c r="M435" s="77" t="str">
        <f t="shared" ca="1" si="127"/>
        <v/>
      </c>
      <c r="N435" s="77" t="str">
        <f t="shared" ca="1" si="126"/>
        <v/>
      </c>
      <c r="O435" s="77" t="str">
        <f t="shared" ca="1" si="126"/>
        <v/>
      </c>
      <c r="P435" s="77" t="str">
        <f t="shared" ca="1" si="126"/>
        <v/>
      </c>
      <c r="Q435" s="17" t="str">
        <f ca="1">IF(B435="","",VLOOKUP(B435,処理用Ｄ!$B$2:$R$401,17,FALSE))</f>
        <v/>
      </c>
    </row>
    <row r="436" spans="2:17" x14ac:dyDescent="0.2">
      <c r="B436" s="77" t="str">
        <f ca="1">IF(ROW()-1&gt;処理用Ｄ!$B$1-1,"",ROW()-1)</f>
        <v/>
      </c>
      <c r="C436" s="77" t="str">
        <f t="shared" ca="1" si="127"/>
        <v/>
      </c>
      <c r="D436" s="78" t="str">
        <f t="shared" ca="1" si="117"/>
        <v/>
      </c>
      <c r="E436" s="78" t="str">
        <f t="shared" ca="1" si="118"/>
        <v/>
      </c>
      <c r="F436" s="78" t="str">
        <f t="shared" ca="1" si="125"/>
        <v/>
      </c>
      <c r="G436" s="77" t="str">
        <f t="shared" ca="1" si="125"/>
        <v/>
      </c>
      <c r="H436" s="78" t="str">
        <f t="shared" ca="1" si="127"/>
        <v/>
      </c>
      <c r="I436" s="78" t="str">
        <f t="shared" ca="1" si="127"/>
        <v/>
      </c>
      <c r="J436" s="78" t="str">
        <f t="shared" ca="1" si="127"/>
        <v/>
      </c>
      <c r="K436" s="78" t="str">
        <f t="shared" ca="1" si="127"/>
        <v/>
      </c>
      <c r="L436" s="77" t="str">
        <f t="shared" ca="1" si="127"/>
        <v/>
      </c>
      <c r="M436" s="77" t="str">
        <f t="shared" ca="1" si="127"/>
        <v/>
      </c>
      <c r="N436" s="77" t="str">
        <f t="shared" ca="1" si="126"/>
        <v/>
      </c>
      <c r="O436" s="77" t="str">
        <f t="shared" ca="1" si="126"/>
        <v/>
      </c>
      <c r="P436" s="77" t="str">
        <f t="shared" ca="1" si="126"/>
        <v/>
      </c>
      <c r="Q436" s="17" t="str">
        <f ca="1">IF(B436="","",VLOOKUP(B436,処理用Ｄ!$B$2:$R$401,17,FALSE))</f>
        <v/>
      </c>
    </row>
    <row r="437" spans="2:17" x14ac:dyDescent="0.2">
      <c r="B437" s="77" t="str">
        <f ca="1">IF(ROW()-1&gt;処理用Ｄ!$B$1-1,"",ROW()-1)</f>
        <v/>
      </c>
      <c r="C437" s="77" t="str">
        <f t="shared" ca="1" si="127"/>
        <v/>
      </c>
      <c r="D437" s="78" t="str">
        <f t="shared" ca="1" si="117"/>
        <v/>
      </c>
      <c r="E437" s="78" t="str">
        <f t="shared" ca="1" si="118"/>
        <v/>
      </c>
      <c r="F437" s="78" t="str">
        <f t="shared" ca="1" si="125"/>
        <v/>
      </c>
      <c r="G437" s="77" t="str">
        <f t="shared" ca="1" si="125"/>
        <v/>
      </c>
      <c r="H437" s="78" t="str">
        <f t="shared" ca="1" si="127"/>
        <v/>
      </c>
      <c r="I437" s="78" t="str">
        <f t="shared" ca="1" si="127"/>
        <v/>
      </c>
      <c r="J437" s="78" t="str">
        <f t="shared" ca="1" si="127"/>
        <v/>
      </c>
      <c r="K437" s="78" t="str">
        <f t="shared" ca="1" si="127"/>
        <v/>
      </c>
      <c r="L437" s="77" t="str">
        <f t="shared" ca="1" si="127"/>
        <v/>
      </c>
      <c r="M437" s="77" t="str">
        <f t="shared" ca="1" si="127"/>
        <v/>
      </c>
      <c r="N437" s="77" t="str">
        <f t="shared" ca="1" si="126"/>
        <v/>
      </c>
      <c r="O437" s="77" t="str">
        <f t="shared" ca="1" si="126"/>
        <v/>
      </c>
      <c r="P437" s="77" t="str">
        <f t="shared" ca="1" si="126"/>
        <v/>
      </c>
      <c r="Q437" s="17" t="str">
        <f ca="1">IF(B437="","",VLOOKUP(B437,処理用Ｄ!$B$2:$R$401,17,FALSE))</f>
        <v/>
      </c>
    </row>
    <row r="438" spans="2:17" x14ac:dyDescent="0.2">
      <c r="B438" s="77" t="str">
        <f ca="1">IF(ROW()-1&gt;処理用Ｄ!$B$1-1,"",ROW()-1)</f>
        <v/>
      </c>
      <c r="C438" s="77" t="str">
        <f t="shared" ca="1" si="127"/>
        <v/>
      </c>
      <c r="D438" s="78" t="str">
        <f t="shared" ca="1" si="117"/>
        <v/>
      </c>
      <c r="E438" s="78" t="str">
        <f t="shared" ca="1" si="118"/>
        <v/>
      </c>
      <c r="F438" s="78" t="str">
        <f t="shared" ca="1" si="125"/>
        <v/>
      </c>
      <c r="G438" s="77" t="str">
        <f t="shared" ca="1" si="125"/>
        <v/>
      </c>
      <c r="H438" s="78" t="str">
        <f t="shared" ca="1" si="127"/>
        <v/>
      </c>
      <c r="I438" s="78" t="str">
        <f t="shared" ca="1" si="127"/>
        <v/>
      </c>
      <c r="J438" s="78" t="str">
        <f t="shared" ca="1" si="127"/>
        <v/>
      </c>
      <c r="K438" s="78" t="str">
        <f t="shared" ca="1" si="127"/>
        <v/>
      </c>
      <c r="L438" s="77" t="str">
        <f t="shared" ca="1" si="127"/>
        <v/>
      </c>
      <c r="M438" s="77" t="str">
        <f t="shared" ca="1" si="127"/>
        <v/>
      </c>
      <c r="N438" s="77" t="str">
        <f t="shared" ca="1" si="126"/>
        <v/>
      </c>
      <c r="O438" s="77" t="str">
        <f t="shared" ca="1" si="126"/>
        <v/>
      </c>
      <c r="P438" s="77" t="str">
        <f t="shared" ca="1" si="126"/>
        <v/>
      </c>
      <c r="Q438" s="17" t="str">
        <f ca="1">IF(B438="","",VLOOKUP(B438,処理用Ｄ!$B$2:$R$401,17,FALSE))</f>
        <v/>
      </c>
    </row>
    <row r="439" spans="2:17" x14ac:dyDescent="0.2">
      <c r="B439" s="77" t="str">
        <f ca="1">IF(ROW()-1&gt;処理用Ｄ!$B$1-1,"",ROW()-1)</f>
        <v/>
      </c>
      <c r="C439" s="77" t="str">
        <f t="shared" ca="1" si="127"/>
        <v/>
      </c>
      <c r="D439" s="78" t="str">
        <f t="shared" ca="1" si="117"/>
        <v/>
      </c>
      <c r="E439" s="78" t="str">
        <f t="shared" ca="1" si="118"/>
        <v/>
      </c>
      <c r="F439" s="78" t="str">
        <f t="shared" ca="1" si="125"/>
        <v/>
      </c>
      <c r="G439" s="77" t="str">
        <f t="shared" ca="1" si="125"/>
        <v/>
      </c>
      <c r="H439" s="78" t="str">
        <f t="shared" ca="1" si="127"/>
        <v/>
      </c>
      <c r="I439" s="78" t="str">
        <f t="shared" ca="1" si="127"/>
        <v/>
      </c>
      <c r="J439" s="78" t="str">
        <f t="shared" ca="1" si="127"/>
        <v/>
      </c>
      <c r="K439" s="78" t="str">
        <f t="shared" ca="1" si="127"/>
        <v/>
      </c>
      <c r="L439" s="77" t="str">
        <f t="shared" ca="1" si="127"/>
        <v/>
      </c>
      <c r="M439" s="77" t="str">
        <f t="shared" ca="1" si="127"/>
        <v/>
      </c>
      <c r="N439" s="77" t="str">
        <f t="shared" ca="1" si="126"/>
        <v/>
      </c>
      <c r="O439" s="77" t="str">
        <f t="shared" ca="1" si="126"/>
        <v/>
      </c>
      <c r="P439" s="77" t="str">
        <f t="shared" ca="1" si="126"/>
        <v/>
      </c>
      <c r="Q439" s="17" t="str">
        <f ca="1">IF(B439="","",VLOOKUP(B439,処理用Ｄ!$B$2:$R$401,17,FALSE))</f>
        <v/>
      </c>
    </row>
    <row r="440" spans="2:17" x14ac:dyDescent="0.2">
      <c r="B440" s="77" t="str">
        <f ca="1">IF(ROW()-1&gt;処理用Ｄ!$B$1-1,"",ROW()-1)</f>
        <v/>
      </c>
      <c r="C440" s="77" t="str">
        <f t="shared" ca="1" si="127"/>
        <v/>
      </c>
      <c r="D440" s="78" t="str">
        <f t="shared" ca="1" si="117"/>
        <v/>
      </c>
      <c r="E440" s="78" t="str">
        <f t="shared" ca="1" si="118"/>
        <v/>
      </c>
      <c r="F440" s="78" t="str">
        <f t="shared" ca="1" si="125"/>
        <v/>
      </c>
      <c r="G440" s="77" t="str">
        <f t="shared" ca="1" si="125"/>
        <v/>
      </c>
      <c r="H440" s="78" t="str">
        <f t="shared" ca="1" si="127"/>
        <v/>
      </c>
      <c r="I440" s="78" t="str">
        <f t="shared" ca="1" si="127"/>
        <v/>
      </c>
      <c r="J440" s="78" t="str">
        <f t="shared" ca="1" si="127"/>
        <v/>
      </c>
      <c r="K440" s="78" t="str">
        <f t="shared" ca="1" si="127"/>
        <v/>
      </c>
      <c r="L440" s="77" t="str">
        <f t="shared" ca="1" si="127"/>
        <v/>
      </c>
      <c r="M440" s="77" t="str">
        <f t="shared" ca="1" si="127"/>
        <v/>
      </c>
      <c r="N440" s="77" t="str">
        <f t="shared" ca="1" si="126"/>
        <v/>
      </c>
      <c r="O440" s="77" t="str">
        <f t="shared" ca="1" si="126"/>
        <v/>
      </c>
      <c r="P440" s="77" t="str">
        <f t="shared" ca="1" si="126"/>
        <v/>
      </c>
      <c r="Q440" s="17" t="str">
        <f ca="1">IF(B440="","",VLOOKUP(B440,処理用Ｄ!$B$2:$R$401,17,FALSE))</f>
        <v/>
      </c>
    </row>
    <row r="441" spans="2:17" x14ac:dyDescent="0.2">
      <c r="B441" s="77" t="str">
        <f ca="1">IF(ROW()-1&gt;処理用Ｄ!$B$1-1,"",ROW()-1)</f>
        <v/>
      </c>
      <c r="C441" s="77" t="str">
        <f t="shared" ca="1" si="127"/>
        <v/>
      </c>
      <c r="D441" s="78" t="str">
        <f t="shared" ca="1" si="117"/>
        <v/>
      </c>
      <c r="E441" s="78" t="str">
        <f t="shared" ca="1" si="118"/>
        <v/>
      </c>
      <c r="F441" s="78" t="str">
        <f t="shared" ca="1" si="125"/>
        <v/>
      </c>
      <c r="G441" s="77" t="str">
        <f t="shared" ca="1" si="125"/>
        <v/>
      </c>
      <c r="H441" s="78" t="str">
        <f t="shared" ca="1" si="127"/>
        <v/>
      </c>
      <c r="I441" s="78" t="str">
        <f t="shared" ca="1" si="127"/>
        <v/>
      </c>
      <c r="J441" s="78" t="str">
        <f t="shared" ca="1" si="127"/>
        <v/>
      </c>
      <c r="K441" s="78" t="str">
        <f t="shared" ca="1" si="127"/>
        <v/>
      </c>
      <c r="L441" s="77" t="str">
        <f t="shared" ca="1" si="127"/>
        <v/>
      </c>
      <c r="M441" s="77" t="str">
        <f t="shared" ca="1" si="127"/>
        <v/>
      </c>
      <c r="N441" s="77" t="str">
        <f t="shared" ca="1" si="126"/>
        <v/>
      </c>
      <c r="O441" s="77" t="str">
        <f t="shared" ca="1" si="126"/>
        <v/>
      </c>
      <c r="P441" s="77" t="str">
        <f t="shared" ca="1" si="126"/>
        <v/>
      </c>
      <c r="Q441" s="17" t="str">
        <f ca="1">IF(B441="","",VLOOKUP(B441,処理用Ｄ!$B$2:$R$401,17,FALSE))</f>
        <v/>
      </c>
    </row>
    <row r="442" spans="2:17" x14ac:dyDescent="0.2">
      <c r="B442" s="77" t="str">
        <f ca="1">IF(ROW()-1&gt;処理用Ｄ!$B$1-1,"",ROW()-1)</f>
        <v/>
      </c>
      <c r="C442" s="77" t="str">
        <f t="shared" ref="C442:M451" ca="1" si="128">IF($B442="","",DBCS(VLOOKUP($B442,ダブルスＤＡＴＡ,COLUMN()-1,FALSE)))</f>
        <v/>
      </c>
      <c r="D442" s="78" t="str">
        <f t="shared" ca="1" si="117"/>
        <v/>
      </c>
      <c r="E442" s="78" t="str">
        <f t="shared" ca="1" si="118"/>
        <v/>
      </c>
      <c r="F442" s="78" t="str">
        <f t="shared" ref="F442:G461" ca="1" si="129">IF($B442="","",(VLOOKUP($B442,ダブルスＤＡＴＡ,COLUMN()-1,FALSE)))</f>
        <v/>
      </c>
      <c r="G442" s="77" t="str">
        <f t="shared" ca="1" si="129"/>
        <v/>
      </c>
      <c r="H442" s="78" t="str">
        <f t="shared" ca="1" si="128"/>
        <v/>
      </c>
      <c r="I442" s="78" t="str">
        <f t="shared" ca="1" si="128"/>
        <v/>
      </c>
      <c r="J442" s="78" t="str">
        <f t="shared" ca="1" si="128"/>
        <v/>
      </c>
      <c r="K442" s="78" t="str">
        <f t="shared" ca="1" si="128"/>
        <v/>
      </c>
      <c r="L442" s="77" t="str">
        <f t="shared" ca="1" si="128"/>
        <v/>
      </c>
      <c r="M442" s="77" t="str">
        <f t="shared" ca="1" si="128"/>
        <v/>
      </c>
      <c r="N442" s="77" t="str">
        <f t="shared" ref="N442:P461" ca="1" si="130">IF($B442="","",VALUE(VLOOKUP($B442,ダブルスＤＡＴＡ,COLUMN()-1,FALSE)))</f>
        <v/>
      </c>
      <c r="O442" s="77" t="str">
        <f t="shared" ca="1" si="130"/>
        <v/>
      </c>
      <c r="P442" s="77" t="str">
        <f t="shared" ca="1" si="130"/>
        <v/>
      </c>
      <c r="Q442" s="17" t="str">
        <f ca="1">IF(B442="","",VLOOKUP(B442,処理用Ｄ!$B$2:$R$401,17,FALSE))</f>
        <v/>
      </c>
    </row>
    <row r="443" spans="2:17" x14ac:dyDescent="0.2">
      <c r="B443" s="77" t="str">
        <f ca="1">IF(ROW()-1&gt;処理用Ｄ!$B$1-1,"",ROW()-1)</f>
        <v/>
      </c>
      <c r="C443" s="77" t="str">
        <f t="shared" ca="1" si="128"/>
        <v/>
      </c>
      <c r="D443" s="78" t="str">
        <f t="shared" ca="1" si="117"/>
        <v/>
      </c>
      <c r="E443" s="78" t="str">
        <f t="shared" ca="1" si="118"/>
        <v/>
      </c>
      <c r="F443" s="78" t="str">
        <f t="shared" ca="1" si="129"/>
        <v/>
      </c>
      <c r="G443" s="77" t="str">
        <f t="shared" ca="1" si="129"/>
        <v/>
      </c>
      <c r="H443" s="78" t="str">
        <f t="shared" ca="1" si="128"/>
        <v/>
      </c>
      <c r="I443" s="78" t="str">
        <f t="shared" ca="1" si="128"/>
        <v/>
      </c>
      <c r="J443" s="78" t="str">
        <f t="shared" ca="1" si="128"/>
        <v/>
      </c>
      <c r="K443" s="78" t="str">
        <f t="shared" ca="1" si="128"/>
        <v/>
      </c>
      <c r="L443" s="77" t="str">
        <f t="shared" ca="1" si="128"/>
        <v/>
      </c>
      <c r="M443" s="77" t="str">
        <f t="shared" ca="1" si="128"/>
        <v/>
      </c>
      <c r="N443" s="77" t="str">
        <f t="shared" ca="1" si="130"/>
        <v/>
      </c>
      <c r="O443" s="77" t="str">
        <f t="shared" ca="1" si="130"/>
        <v/>
      </c>
      <c r="P443" s="77" t="str">
        <f t="shared" ca="1" si="130"/>
        <v/>
      </c>
      <c r="Q443" s="17" t="str">
        <f ca="1">IF(B443="","",VLOOKUP(B443,処理用Ｄ!$B$2:$R$401,17,FALSE))</f>
        <v/>
      </c>
    </row>
    <row r="444" spans="2:17" x14ac:dyDescent="0.2">
      <c r="B444" s="77" t="str">
        <f ca="1">IF(ROW()-1&gt;処理用Ｄ!$B$1-1,"",ROW()-1)</f>
        <v/>
      </c>
      <c r="C444" s="77" t="str">
        <f t="shared" ca="1" si="128"/>
        <v/>
      </c>
      <c r="D444" s="78" t="str">
        <f t="shared" ca="1" si="117"/>
        <v/>
      </c>
      <c r="E444" s="78" t="str">
        <f t="shared" ca="1" si="118"/>
        <v/>
      </c>
      <c r="F444" s="78" t="str">
        <f t="shared" ca="1" si="129"/>
        <v/>
      </c>
      <c r="G444" s="77" t="str">
        <f t="shared" ca="1" si="129"/>
        <v/>
      </c>
      <c r="H444" s="78" t="str">
        <f t="shared" ca="1" si="128"/>
        <v/>
      </c>
      <c r="I444" s="78" t="str">
        <f t="shared" ca="1" si="128"/>
        <v/>
      </c>
      <c r="J444" s="78" t="str">
        <f t="shared" ca="1" si="128"/>
        <v/>
      </c>
      <c r="K444" s="78" t="str">
        <f t="shared" ca="1" si="128"/>
        <v/>
      </c>
      <c r="L444" s="77" t="str">
        <f t="shared" ca="1" si="128"/>
        <v/>
      </c>
      <c r="M444" s="77" t="str">
        <f t="shared" ca="1" si="128"/>
        <v/>
      </c>
      <c r="N444" s="77" t="str">
        <f t="shared" ca="1" si="130"/>
        <v/>
      </c>
      <c r="O444" s="77" t="str">
        <f t="shared" ca="1" si="130"/>
        <v/>
      </c>
      <c r="P444" s="77" t="str">
        <f t="shared" ca="1" si="130"/>
        <v/>
      </c>
      <c r="Q444" s="17" t="str">
        <f ca="1">IF(B444="","",VLOOKUP(B444,処理用Ｄ!$B$2:$R$401,17,FALSE))</f>
        <v/>
      </c>
    </row>
    <row r="445" spans="2:17" x14ac:dyDescent="0.2">
      <c r="B445" s="77" t="str">
        <f ca="1">IF(ROW()-1&gt;処理用Ｄ!$B$1-1,"",ROW()-1)</f>
        <v/>
      </c>
      <c r="C445" s="77" t="str">
        <f t="shared" ca="1" si="128"/>
        <v/>
      </c>
      <c r="D445" s="78" t="str">
        <f t="shared" ca="1" si="117"/>
        <v/>
      </c>
      <c r="E445" s="78" t="str">
        <f t="shared" ca="1" si="118"/>
        <v/>
      </c>
      <c r="F445" s="78" t="str">
        <f t="shared" ca="1" si="129"/>
        <v/>
      </c>
      <c r="G445" s="77" t="str">
        <f t="shared" ca="1" si="129"/>
        <v/>
      </c>
      <c r="H445" s="78" t="str">
        <f t="shared" ca="1" si="128"/>
        <v/>
      </c>
      <c r="I445" s="78" t="str">
        <f t="shared" ca="1" si="128"/>
        <v/>
      </c>
      <c r="J445" s="78" t="str">
        <f t="shared" ca="1" si="128"/>
        <v/>
      </c>
      <c r="K445" s="78" t="str">
        <f t="shared" ca="1" si="128"/>
        <v/>
      </c>
      <c r="L445" s="77" t="str">
        <f t="shared" ca="1" si="128"/>
        <v/>
      </c>
      <c r="M445" s="77" t="str">
        <f t="shared" ca="1" si="128"/>
        <v/>
      </c>
      <c r="N445" s="77" t="str">
        <f t="shared" ca="1" si="130"/>
        <v/>
      </c>
      <c r="O445" s="77" t="str">
        <f t="shared" ca="1" si="130"/>
        <v/>
      </c>
      <c r="P445" s="77" t="str">
        <f t="shared" ca="1" si="130"/>
        <v/>
      </c>
      <c r="Q445" s="17" t="str">
        <f ca="1">IF(B445="","",VLOOKUP(B445,処理用Ｄ!$B$2:$R$401,17,FALSE))</f>
        <v/>
      </c>
    </row>
    <row r="446" spans="2:17" x14ac:dyDescent="0.2">
      <c r="B446" s="77" t="str">
        <f ca="1">IF(ROW()-1&gt;処理用Ｄ!$B$1-1,"",ROW()-1)</f>
        <v/>
      </c>
      <c r="C446" s="77" t="str">
        <f t="shared" ca="1" si="128"/>
        <v/>
      </c>
      <c r="D446" s="78" t="str">
        <f t="shared" ca="1" si="117"/>
        <v/>
      </c>
      <c r="E446" s="78" t="str">
        <f t="shared" ca="1" si="118"/>
        <v/>
      </c>
      <c r="F446" s="78" t="str">
        <f t="shared" ca="1" si="129"/>
        <v/>
      </c>
      <c r="G446" s="77" t="str">
        <f t="shared" ca="1" si="129"/>
        <v/>
      </c>
      <c r="H446" s="78" t="str">
        <f t="shared" ca="1" si="128"/>
        <v/>
      </c>
      <c r="I446" s="78" t="str">
        <f t="shared" ca="1" si="128"/>
        <v/>
      </c>
      <c r="J446" s="78" t="str">
        <f t="shared" ca="1" si="128"/>
        <v/>
      </c>
      <c r="K446" s="78" t="str">
        <f t="shared" ca="1" si="128"/>
        <v/>
      </c>
      <c r="L446" s="77" t="str">
        <f t="shared" ca="1" si="128"/>
        <v/>
      </c>
      <c r="M446" s="77" t="str">
        <f t="shared" ca="1" si="128"/>
        <v/>
      </c>
      <c r="N446" s="77" t="str">
        <f t="shared" ca="1" si="130"/>
        <v/>
      </c>
      <c r="O446" s="77" t="str">
        <f t="shared" ca="1" si="130"/>
        <v/>
      </c>
      <c r="P446" s="77" t="str">
        <f t="shared" ca="1" si="130"/>
        <v/>
      </c>
      <c r="Q446" s="17" t="str">
        <f ca="1">IF(B446="","",VLOOKUP(B446,処理用Ｄ!$B$2:$R$401,17,FALSE))</f>
        <v/>
      </c>
    </row>
    <row r="447" spans="2:17" x14ac:dyDescent="0.2">
      <c r="B447" s="77" t="str">
        <f ca="1">IF(ROW()-1&gt;処理用Ｄ!$B$1-1,"",ROW()-1)</f>
        <v/>
      </c>
      <c r="C447" s="77" t="str">
        <f t="shared" ca="1" si="128"/>
        <v/>
      </c>
      <c r="D447" s="78" t="str">
        <f t="shared" ca="1" si="117"/>
        <v/>
      </c>
      <c r="E447" s="78" t="str">
        <f t="shared" ca="1" si="118"/>
        <v/>
      </c>
      <c r="F447" s="78" t="str">
        <f t="shared" ca="1" si="129"/>
        <v/>
      </c>
      <c r="G447" s="77" t="str">
        <f t="shared" ca="1" si="129"/>
        <v/>
      </c>
      <c r="H447" s="78" t="str">
        <f t="shared" ca="1" si="128"/>
        <v/>
      </c>
      <c r="I447" s="78" t="str">
        <f t="shared" ca="1" si="128"/>
        <v/>
      </c>
      <c r="J447" s="78" t="str">
        <f t="shared" ca="1" si="128"/>
        <v/>
      </c>
      <c r="K447" s="78" t="str">
        <f t="shared" ca="1" si="128"/>
        <v/>
      </c>
      <c r="L447" s="77" t="str">
        <f t="shared" ca="1" si="128"/>
        <v/>
      </c>
      <c r="M447" s="77" t="str">
        <f t="shared" ca="1" si="128"/>
        <v/>
      </c>
      <c r="N447" s="77" t="str">
        <f t="shared" ca="1" si="130"/>
        <v/>
      </c>
      <c r="O447" s="77" t="str">
        <f t="shared" ca="1" si="130"/>
        <v/>
      </c>
      <c r="P447" s="77" t="str">
        <f t="shared" ca="1" si="130"/>
        <v/>
      </c>
      <c r="Q447" s="17" t="str">
        <f ca="1">IF(B447="","",VLOOKUP(B447,処理用Ｄ!$B$2:$R$401,17,FALSE))</f>
        <v/>
      </c>
    </row>
    <row r="448" spans="2:17" x14ac:dyDescent="0.2">
      <c r="B448" s="77" t="str">
        <f ca="1">IF(ROW()-1&gt;処理用Ｄ!$B$1-1,"",ROW()-1)</f>
        <v/>
      </c>
      <c r="C448" s="77" t="str">
        <f t="shared" ca="1" si="128"/>
        <v/>
      </c>
      <c r="D448" s="78" t="str">
        <f t="shared" ca="1" si="117"/>
        <v/>
      </c>
      <c r="E448" s="78" t="str">
        <f t="shared" ca="1" si="118"/>
        <v/>
      </c>
      <c r="F448" s="78" t="str">
        <f t="shared" ca="1" si="129"/>
        <v/>
      </c>
      <c r="G448" s="77" t="str">
        <f t="shared" ca="1" si="129"/>
        <v/>
      </c>
      <c r="H448" s="78" t="str">
        <f t="shared" ca="1" si="128"/>
        <v/>
      </c>
      <c r="I448" s="78" t="str">
        <f t="shared" ca="1" si="128"/>
        <v/>
      </c>
      <c r="J448" s="78" t="str">
        <f t="shared" ca="1" si="128"/>
        <v/>
      </c>
      <c r="K448" s="78" t="str">
        <f t="shared" ca="1" si="128"/>
        <v/>
      </c>
      <c r="L448" s="77" t="str">
        <f t="shared" ca="1" si="128"/>
        <v/>
      </c>
      <c r="M448" s="77" t="str">
        <f t="shared" ca="1" si="128"/>
        <v/>
      </c>
      <c r="N448" s="77" t="str">
        <f t="shared" ca="1" si="130"/>
        <v/>
      </c>
      <c r="O448" s="77" t="str">
        <f t="shared" ca="1" si="130"/>
        <v/>
      </c>
      <c r="P448" s="77" t="str">
        <f t="shared" ca="1" si="130"/>
        <v/>
      </c>
      <c r="Q448" s="17" t="str">
        <f ca="1">IF(B448="","",VLOOKUP(B448,処理用Ｄ!$B$2:$R$401,17,FALSE))</f>
        <v/>
      </c>
    </row>
    <row r="449" spans="2:17" x14ac:dyDescent="0.2">
      <c r="B449" s="77" t="str">
        <f ca="1">IF(ROW()-1&gt;処理用Ｄ!$B$1-1,"",ROW()-1)</f>
        <v/>
      </c>
      <c r="C449" s="77" t="str">
        <f t="shared" ca="1" si="128"/>
        <v/>
      </c>
      <c r="D449" s="78" t="str">
        <f t="shared" ca="1" si="117"/>
        <v/>
      </c>
      <c r="E449" s="78" t="str">
        <f t="shared" ca="1" si="118"/>
        <v/>
      </c>
      <c r="F449" s="78" t="str">
        <f t="shared" ca="1" si="129"/>
        <v/>
      </c>
      <c r="G449" s="77" t="str">
        <f t="shared" ca="1" si="129"/>
        <v/>
      </c>
      <c r="H449" s="78" t="str">
        <f t="shared" ca="1" si="128"/>
        <v/>
      </c>
      <c r="I449" s="78" t="str">
        <f t="shared" ca="1" si="128"/>
        <v/>
      </c>
      <c r="J449" s="78" t="str">
        <f t="shared" ca="1" si="128"/>
        <v/>
      </c>
      <c r="K449" s="78" t="str">
        <f t="shared" ca="1" si="128"/>
        <v/>
      </c>
      <c r="L449" s="77" t="str">
        <f t="shared" ca="1" si="128"/>
        <v/>
      </c>
      <c r="M449" s="77" t="str">
        <f t="shared" ca="1" si="128"/>
        <v/>
      </c>
      <c r="N449" s="77" t="str">
        <f t="shared" ca="1" si="130"/>
        <v/>
      </c>
      <c r="O449" s="77" t="str">
        <f t="shared" ca="1" si="130"/>
        <v/>
      </c>
      <c r="P449" s="77" t="str">
        <f t="shared" ca="1" si="130"/>
        <v/>
      </c>
      <c r="Q449" s="17" t="str">
        <f ca="1">IF(B449="","",VLOOKUP(B449,処理用Ｄ!$B$2:$R$401,17,FALSE))</f>
        <v/>
      </c>
    </row>
    <row r="450" spans="2:17" x14ac:dyDescent="0.2">
      <c r="B450" s="77" t="str">
        <f ca="1">IF(ROW()-1&gt;処理用Ｄ!$B$1-1,"",ROW()-1)</f>
        <v/>
      </c>
      <c r="C450" s="77" t="str">
        <f t="shared" ca="1" si="128"/>
        <v/>
      </c>
      <c r="D450" s="78" t="str">
        <f t="shared" ref="D450:D513" ca="1" si="131">IF($B450="","",(VLOOKUP($B450,ダブルスＤＡＴＡ,COLUMN()-1,FALSE)))</f>
        <v/>
      </c>
      <c r="E450" s="78" t="str">
        <f t="shared" ref="E450:E513" ca="1" si="132">IF($B450="","",IF(VALUE(VLOOKUP($B450,ダブルスＤＡＴＡ,COLUMN()-1,FALSE))=0,"",VALUE(VLOOKUP($B450,ダブルスＤＡＴＡ,COLUMN()-1,FALSE))))</f>
        <v/>
      </c>
      <c r="F450" s="78" t="str">
        <f t="shared" ca="1" si="129"/>
        <v/>
      </c>
      <c r="G450" s="77" t="str">
        <f t="shared" ca="1" si="129"/>
        <v/>
      </c>
      <c r="H450" s="78" t="str">
        <f t="shared" ca="1" si="128"/>
        <v/>
      </c>
      <c r="I450" s="78" t="str">
        <f t="shared" ca="1" si="128"/>
        <v/>
      </c>
      <c r="J450" s="78" t="str">
        <f t="shared" ca="1" si="128"/>
        <v/>
      </c>
      <c r="K450" s="78" t="str">
        <f t="shared" ca="1" si="128"/>
        <v/>
      </c>
      <c r="L450" s="77" t="str">
        <f t="shared" ca="1" si="128"/>
        <v/>
      </c>
      <c r="M450" s="77" t="str">
        <f t="shared" ca="1" si="128"/>
        <v/>
      </c>
      <c r="N450" s="77" t="str">
        <f t="shared" ca="1" si="130"/>
        <v/>
      </c>
      <c r="O450" s="77" t="str">
        <f t="shared" ca="1" si="130"/>
        <v/>
      </c>
      <c r="P450" s="77" t="str">
        <f t="shared" ca="1" si="130"/>
        <v/>
      </c>
      <c r="Q450" s="17" t="str">
        <f ca="1">IF(B450="","",VLOOKUP(B450,処理用Ｄ!$B$2:$R$401,17,FALSE))</f>
        <v/>
      </c>
    </row>
    <row r="451" spans="2:17" x14ac:dyDescent="0.2">
      <c r="B451" s="77" t="str">
        <f ca="1">IF(ROW()-1&gt;処理用Ｄ!$B$1-1,"",ROW()-1)</f>
        <v/>
      </c>
      <c r="C451" s="77" t="str">
        <f t="shared" ca="1" si="128"/>
        <v/>
      </c>
      <c r="D451" s="78" t="str">
        <f t="shared" ca="1" si="131"/>
        <v/>
      </c>
      <c r="E451" s="78" t="str">
        <f t="shared" ca="1" si="132"/>
        <v/>
      </c>
      <c r="F451" s="78" t="str">
        <f t="shared" ca="1" si="129"/>
        <v/>
      </c>
      <c r="G451" s="77" t="str">
        <f t="shared" ca="1" si="129"/>
        <v/>
      </c>
      <c r="H451" s="78" t="str">
        <f t="shared" ca="1" si="128"/>
        <v/>
      </c>
      <c r="I451" s="78" t="str">
        <f t="shared" ca="1" si="128"/>
        <v/>
      </c>
      <c r="J451" s="78" t="str">
        <f t="shared" ca="1" si="128"/>
        <v/>
      </c>
      <c r="K451" s="78" t="str">
        <f t="shared" ca="1" si="128"/>
        <v/>
      </c>
      <c r="L451" s="77" t="str">
        <f t="shared" ca="1" si="128"/>
        <v/>
      </c>
      <c r="M451" s="77" t="str">
        <f t="shared" ca="1" si="128"/>
        <v/>
      </c>
      <c r="N451" s="77" t="str">
        <f t="shared" ca="1" si="130"/>
        <v/>
      </c>
      <c r="O451" s="77" t="str">
        <f t="shared" ca="1" si="130"/>
        <v/>
      </c>
      <c r="P451" s="77" t="str">
        <f t="shared" ca="1" si="130"/>
        <v/>
      </c>
      <c r="Q451" s="17" t="str">
        <f ca="1">IF(B451="","",VLOOKUP(B451,処理用Ｄ!$B$2:$R$401,17,FALSE))</f>
        <v/>
      </c>
    </row>
    <row r="452" spans="2:17" x14ac:dyDescent="0.2">
      <c r="B452" s="77" t="str">
        <f ca="1">IF(ROW()-1&gt;処理用Ｄ!$B$1-1,"",ROW()-1)</f>
        <v/>
      </c>
      <c r="C452" s="77" t="str">
        <f t="shared" ref="C452:M461" ca="1" si="133">IF($B452="","",DBCS(VLOOKUP($B452,ダブルスＤＡＴＡ,COLUMN()-1,FALSE)))</f>
        <v/>
      </c>
      <c r="D452" s="78" t="str">
        <f t="shared" ca="1" si="131"/>
        <v/>
      </c>
      <c r="E452" s="78" t="str">
        <f t="shared" ca="1" si="132"/>
        <v/>
      </c>
      <c r="F452" s="78" t="str">
        <f t="shared" ca="1" si="129"/>
        <v/>
      </c>
      <c r="G452" s="77" t="str">
        <f t="shared" ca="1" si="129"/>
        <v/>
      </c>
      <c r="H452" s="78" t="str">
        <f t="shared" ca="1" si="133"/>
        <v/>
      </c>
      <c r="I452" s="78" t="str">
        <f t="shared" ca="1" si="133"/>
        <v/>
      </c>
      <c r="J452" s="78" t="str">
        <f t="shared" ca="1" si="133"/>
        <v/>
      </c>
      <c r="K452" s="78" t="str">
        <f t="shared" ca="1" si="133"/>
        <v/>
      </c>
      <c r="L452" s="77" t="str">
        <f t="shared" ca="1" si="133"/>
        <v/>
      </c>
      <c r="M452" s="77" t="str">
        <f t="shared" ca="1" si="133"/>
        <v/>
      </c>
      <c r="N452" s="77" t="str">
        <f t="shared" ca="1" si="130"/>
        <v/>
      </c>
      <c r="O452" s="77" t="str">
        <f t="shared" ca="1" si="130"/>
        <v/>
      </c>
      <c r="P452" s="77" t="str">
        <f t="shared" ca="1" si="130"/>
        <v/>
      </c>
      <c r="Q452" s="17" t="str">
        <f ca="1">IF(B452="","",VLOOKUP(B452,処理用Ｄ!$B$2:$R$401,17,FALSE))</f>
        <v/>
      </c>
    </row>
    <row r="453" spans="2:17" x14ac:dyDescent="0.2">
      <c r="B453" s="77" t="str">
        <f ca="1">IF(ROW()-1&gt;処理用Ｄ!$B$1-1,"",ROW()-1)</f>
        <v/>
      </c>
      <c r="C453" s="77" t="str">
        <f t="shared" ca="1" si="133"/>
        <v/>
      </c>
      <c r="D453" s="78" t="str">
        <f t="shared" ca="1" si="131"/>
        <v/>
      </c>
      <c r="E453" s="78" t="str">
        <f t="shared" ca="1" si="132"/>
        <v/>
      </c>
      <c r="F453" s="78" t="str">
        <f t="shared" ca="1" si="129"/>
        <v/>
      </c>
      <c r="G453" s="77" t="str">
        <f t="shared" ca="1" si="129"/>
        <v/>
      </c>
      <c r="H453" s="78" t="str">
        <f t="shared" ca="1" si="133"/>
        <v/>
      </c>
      <c r="I453" s="78" t="str">
        <f t="shared" ca="1" si="133"/>
        <v/>
      </c>
      <c r="J453" s="78" t="str">
        <f t="shared" ca="1" si="133"/>
        <v/>
      </c>
      <c r="K453" s="78" t="str">
        <f t="shared" ca="1" si="133"/>
        <v/>
      </c>
      <c r="L453" s="77" t="str">
        <f t="shared" ca="1" si="133"/>
        <v/>
      </c>
      <c r="M453" s="77" t="str">
        <f t="shared" ca="1" si="133"/>
        <v/>
      </c>
      <c r="N453" s="77" t="str">
        <f t="shared" ca="1" si="130"/>
        <v/>
      </c>
      <c r="O453" s="77" t="str">
        <f t="shared" ca="1" si="130"/>
        <v/>
      </c>
      <c r="P453" s="77" t="str">
        <f t="shared" ca="1" si="130"/>
        <v/>
      </c>
      <c r="Q453" s="17" t="str">
        <f ca="1">IF(B453="","",VLOOKUP(B453,処理用Ｄ!$B$2:$R$401,17,FALSE))</f>
        <v/>
      </c>
    </row>
    <row r="454" spans="2:17" x14ac:dyDescent="0.2">
      <c r="B454" s="77" t="str">
        <f ca="1">IF(ROW()-1&gt;処理用Ｄ!$B$1-1,"",ROW()-1)</f>
        <v/>
      </c>
      <c r="C454" s="77" t="str">
        <f t="shared" ca="1" si="133"/>
        <v/>
      </c>
      <c r="D454" s="78" t="str">
        <f t="shared" ca="1" si="131"/>
        <v/>
      </c>
      <c r="E454" s="78" t="str">
        <f t="shared" ca="1" si="132"/>
        <v/>
      </c>
      <c r="F454" s="78" t="str">
        <f t="shared" ca="1" si="129"/>
        <v/>
      </c>
      <c r="G454" s="77" t="str">
        <f t="shared" ca="1" si="129"/>
        <v/>
      </c>
      <c r="H454" s="78" t="str">
        <f t="shared" ca="1" si="133"/>
        <v/>
      </c>
      <c r="I454" s="78" t="str">
        <f t="shared" ca="1" si="133"/>
        <v/>
      </c>
      <c r="J454" s="78" t="str">
        <f t="shared" ca="1" si="133"/>
        <v/>
      </c>
      <c r="K454" s="78" t="str">
        <f t="shared" ca="1" si="133"/>
        <v/>
      </c>
      <c r="L454" s="77" t="str">
        <f t="shared" ca="1" si="133"/>
        <v/>
      </c>
      <c r="M454" s="77" t="str">
        <f t="shared" ca="1" si="133"/>
        <v/>
      </c>
      <c r="N454" s="77" t="str">
        <f t="shared" ca="1" si="130"/>
        <v/>
      </c>
      <c r="O454" s="77" t="str">
        <f t="shared" ca="1" si="130"/>
        <v/>
      </c>
      <c r="P454" s="77" t="str">
        <f t="shared" ca="1" si="130"/>
        <v/>
      </c>
      <c r="Q454" s="17" t="str">
        <f ca="1">IF(B454="","",VLOOKUP(B454,処理用Ｄ!$B$2:$R$401,17,FALSE))</f>
        <v/>
      </c>
    </row>
    <row r="455" spans="2:17" x14ac:dyDescent="0.2">
      <c r="B455" s="77" t="str">
        <f ca="1">IF(ROW()-1&gt;処理用Ｄ!$B$1-1,"",ROW()-1)</f>
        <v/>
      </c>
      <c r="C455" s="77" t="str">
        <f t="shared" ca="1" si="133"/>
        <v/>
      </c>
      <c r="D455" s="78" t="str">
        <f t="shared" ca="1" si="131"/>
        <v/>
      </c>
      <c r="E455" s="78" t="str">
        <f t="shared" ca="1" si="132"/>
        <v/>
      </c>
      <c r="F455" s="78" t="str">
        <f t="shared" ca="1" si="129"/>
        <v/>
      </c>
      <c r="G455" s="77" t="str">
        <f t="shared" ca="1" si="129"/>
        <v/>
      </c>
      <c r="H455" s="78" t="str">
        <f t="shared" ca="1" si="133"/>
        <v/>
      </c>
      <c r="I455" s="78" t="str">
        <f t="shared" ca="1" si="133"/>
        <v/>
      </c>
      <c r="J455" s="78" t="str">
        <f t="shared" ca="1" si="133"/>
        <v/>
      </c>
      <c r="K455" s="78" t="str">
        <f t="shared" ca="1" si="133"/>
        <v/>
      </c>
      <c r="L455" s="77" t="str">
        <f t="shared" ca="1" si="133"/>
        <v/>
      </c>
      <c r="M455" s="77" t="str">
        <f t="shared" ca="1" si="133"/>
        <v/>
      </c>
      <c r="N455" s="77" t="str">
        <f t="shared" ca="1" si="130"/>
        <v/>
      </c>
      <c r="O455" s="77" t="str">
        <f t="shared" ca="1" si="130"/>
        <v/>
      </c>
      <c r="P455" s="77" t="str">
        <f t="shared" ca="1" si="130"/>
        <v/>
      </c>
      <c r="Q455" s="17" t="str">
        <f ca="1">IF(B455="","",VLOOKUP(B455,処理用Ｄ!$B$2:$R$401,17,FALSE))</f>
        <v/>
      </c>
    </row>
    <row r="456" spans="2:17" x14ac:dyDescent="0.2">
      <c r="B456" s="77" t="str">
        <f ca="1">IF(ROW()-1&gt;処理用Ｄ!$B$1-1,"",ROW()-1)</f>
        <v/>
      </c>
      <c r="C456" s="77" t="str">
        <f t="shared" ca="1" si="133"/>
        <v/>
      </c>
      <c r="D456" s="78" t="str">
        <f t="shared" ca="1" si="131"/>
        <v/>
      </c>
      <c r="E456" s="78" t="str">
        <f t="shared" ca="1" si="132"/>
        <v/>
      </c>
      <c r="F456" s="78" t="str">
        <f t="shared" ca="1" si="129"/>
        <v/>
      </c>
      <c r="G456" s="77" t="str">
        <f t="shared" ca="1" si="129"/>
        <v/>
      </c>
      <c r="H456" s="78" t="str">
        <f t="shared" ca="1" si="133"/>
        <v/>
      </c>
      <c r="I456" s="78" t="str">
        <f t="shared" ca="1" si="133"/>
        <v/>
      </c>
      <c r="J456" s="78" t="str">
        <f t="shared" ca="1" si="133"/>
        <v/>
      </c>
      <c r="K456" s="78" t="str">
        <f t="shared" ca="1" si="133"/>
        <v/>
      </c>
      <c r="L456" s="77" t="str">
        <f t="shared" ca="1" si="133"/>
        <v/>
      </c>
      <c r="M456" s="77" t="str">
        <f t="shared" ca="1" si="133"/>
        <v/>
      </c>
      <c r="N456" s="77" t="str">
        <f t="shared" ca="1" si="130"/>
        <v/>
      </c>
      <c r="O456" s="77" t="str">
        <f t="shared" ca="1" si="130"/>
        <v/>
      </c>
      <c r="P456" s="77" t="str">
        <f t="shared" ca="1" si="130"/>
        <v/>
      </c>
      <c r="Q456" s="17" t="str">
        <f ca="1">IF(B456="","",VLOOKUP(B456,処理用Ｄ!$B$2:$R$401,17,FALSE))</f>
        <v/>
      </c>
    </row>
    <row r="457" spans="2:17" x14ac:dyDescent="0.2">
      <c r="B457" s="77" t="str">
        <f ca="1">IF(ROW()-1&gt;処理用Ｄ!$B$1-1,"",ROW()-1)</f>
        <v/>
      </c>
      <c r="C457" s="77" t="str">
        <f t="shared" ca="1" si="133"/>
        <v/>
      </c>
      <c r="D457" s="78" t="str">
        <f t="shared" ca="1" si="131"/>
        <v/>
      </c>
      <c r="E457" s="78" t="str">
        <f t="shared" ca="1" si="132"/>
        <v/>
      </c>
      <c r="F457" s="78" t="str">
        <f t="shared" ca="1" si="129"/>
        <v/>
      </c>
      <c r="G457" s="77" t="str">
        <f t="shared" ca="1" si="129"/>
        <v/>
      </c>
      <c r="H457" s="78" t="str">
        <f t="shared" ca="1" si="133"/>
        <v/>
      </c>
      <c r="I457" s="78" t="str">
        <f t="shared" ca="1" si="133"/>
        <v/>
      </c>
      <c r="J457" s="78" t="str">
        <f t="shared" ca="1" si="133"/>
        <v/>
      </c>
      <c r="K457" s="78" t="str">
        <f t="shared" ca="1" si="133"/>
        <v/>
      </c>
      <c r="L457" s="77" t="str">
        <f t="shared" ca="1" si="133"/>
        <v/>
      </c>
      <c r="M457" s="77" t="str">
        <f t="shared" ca="1" si="133"/>
        <v/>
      </c>
      <c r="N457" s="77" t="str">
        <f t="shared" ca="1" si="130"/>
        <v/>
      </c>
      <c r="O457" s="77" t="str">
        <f t="shared" ca="1" si="130"/>
        <v/>
      </c>
      <c r="P457" s="77" t="str">
        <f t="shared" ca="1" si="130"/>
        <v/>
      </c>
      <c r="Q457" s="17" t="str">
        <f ca="1">IF(B457="","",VLOOKUP(B457,処理用Ｄ!$B$2:$R$401,17,FALSE))</f>
        <v/>
      </c>
    </row>
    <row r="458" spans="2:17" x14ac:dyDescent="0.2">
      <c r="B458" s="77" t="str">
        <f ca="1">IF(ROW()-1&gt;処理用Ｄ!$B$1-1,"",ROW()-1)</f>
        <v/>
      </c>
      <c r="C458" s="77" t="str">
        <f t="shared" ca="1" si="133"/>
        <v/>
      </c>
      <c r="D458" s="78" t="str">
        <f t="shared" ca="1" si="131"/>
        <v/>
      </c>
      <c r="E458" s="78" t="str">
        <f t="shared" ca="1" si="132"/>
        <v/>
      </c>
      <c r="F458" s="78" t="str">
        <f t="shared" ca="1" si="129"/>
        <v/>
      </c>
      <c r="G458" s="77" t="str">
        <f t="shared" ca="1" si="129"/>
        <v/>
      </c>
      <c r="H458" s="78" t="str">
        <f t="shared" ca="1" si="133"/>
        <v/>
      </c>
      <c r="I458" s="78" t="str">
        <f t="shared" ca="1" si="133"/>
        <v/>
      </c>
      <c r="J458" s="78" t="str">
        <f t="shared" ca="1" si="133"/>
        <v/>
      </c>
      <c r="K458" s="78" t="str">
        <f t="shared" ca="1" si="133"/>
        <v/>
      </c>
      <c r="L458" s="77" t="str">
        <f t="shared" ca="1" si="133"/>
        <v/>
      </c>
      <c r="M458" s="77" t="str">
        <f t="shared" ca="1" si="133"/>
        <v/>
      </c>
      <c r="N458" s="77" t="str">
        <f t="shared" ca="1" si="130"/>
        <v/>
      </c>
      <c r="O458" s="77" t="str">
        <f t="shared" ca="1" si="130"/>
        <v/>
      </c>
      <c r="P458" s="77" t="str">
        <f t="shared" ca="1" si="130"/>
        <v/>
      </c>
      <c r="Q458" s="17" t="str">
        <f ca="1">IF(B458="","",VLOOKUP(B458,処理用Ｄ!$B$2:$R$401,17,FALSE))</f>
        <v/>
      </c>
    </row>
    <row r="459" spans="2:17" x14ac:dyDescent="0.2">
      <c r="B459" s="77" t="str">
        <f ca="1">IF(ROW()-1&gt;処理用Ｄ!$B$1-1,"",ROW()-1)</f>
        <v/>
      </c>
      <c r="C459" s="77" t="str">
        <f t="shared" ca="1" si="133"/>
        <v/>
      </c>
      <c r="D459" s="78" t="str">
        <f t="shared" ca="1" si="131"/>
        <v/>
      </c>
      <c r="E459" s="78" t="str">
        <f t="shared" ca="1" si="132"/>
        <v/>
      </c>
      <c r="F459" s="78" t="str">
        <f t="shared" ca="1" si="129"/>
        <v/>
      </c>
      <c r="G459" s="77" t="str">
        <f t="shared" ca="1" si="129"/>
        <v/>
      </c>
      <c r="H459" s="78" t="str">
        <f t="shared" ca="1" si="133"/>
        <v/>
      </c>
      <c r="I459" s="78" t="str">
        <f t="shared" ca="1" si="133"/>
        <v/>
      </c>
      <c r="J459" s="78" t="str">
        <f t="shared" ca="1" si="133"/>
        <v/>
      </c>
      <c r="K459" s="78" t="str">
        <f t="shared" ca="1" si="133"/>
        <v/>
      </c>
      <c r="L459" s="77" t="str">
        <f t="shared" ca="1" si="133"/>
        <v/>
      </c>
      <c r="M459" s="77" t="str">
        <f t="shared" ca="1" si="133"/>
        <v/>
      </c>
      <c r="N459" s="77" t="str">
        <f t="shared" ca="1" si="130"/>
        <v/>
      </c>
      <c r="O459" s="77" t="str">
        <f t="shared" ca="1" si="130"/>
        <v/>
      </c>
      <c r="P459" s="77" t="str">
        <f t="shared" ca="1" si="130"/>
        <v/>
      </c>
      <c r="Q459" s="17" t="str">
        <f ca="1">IF(B459="","",VLOOKUP(B459,処理用Ｄ!$B$2:$R$401,17,FALSE))</f>
        <v/>
      </c>
    </row>
    <row r="460" spans="2:17" x14ac:dyDescent="0.2">
      <c r="B460" s="77" t="str">
        <f ca="1">IF(ROW()-1&gt;処理用Ｄ!$B$1-1,"",ROW()-1)</f>
        <v/>
      </c>
      <c r="C460" s="77" t="str">
        <f t="shared" ca="1" si="133"/>
        <v/>
      </c>
      <c r="D460" s="78" t="str">
        <f t="shared" ca="1" si="131"/>
        <v/>
      </c>
      <c r="E460" s="78" t="str">
        <f t="shared" ca="1" si="132"/>
        <v/>
      </c>
      <c r="F460" s="78" t="str">
        <f t="shared" ca="1" si="129"/>
        <v/>
      </c>
      <c r="G460" s="77" t="str">
        <f t="shared" ca="1" si="129"/>
        <v/>
      </c>
      <c r="H460" s="78" t="str">
        <f t="shared" ca="1" si="133"/>
        <v/>
      </c>
      <c r="I460" s="78" t="str">
        <f t="shared" ca="1" si="133"/>
        <v/>
      </c>
      <c r="J460" s="78" t="str">
        <f t="shared" ca="1" si="133"/>
        <v/>
      </c>
      <c r="K460" s="78" t="str">
        <f t="shared" ca="1" si="133"/>
        <v/>
      </c>
      <c r="L460" s="77" t="str">
        <f t="shared" ca="1" si="133"/>
        <v/>
      </c>
      <c r="M460" s="77" t="str">
        <f t="shared" ca="1" si="133"/>
        <v/>
      </c>
      <c r="N460" s="77" t="str">
        <f t="shared" ca="1" si="130"/>
        <v/>
      </c>
      <c r="O460" s="77" t="str">
        <f t="shared" ca="1" si="130"/>
        <v/>
      </c>
      <c r="P460" s="77" t="str">
        <f t="shared" ca="1" si="130"/>
        <v/>
      </c>
      <c r="Q460" s="17" t="str">
        <f ca="1">IF(B460="","",VLOOKUP(B460,処理用Ｄ!$B$2:$R$401,17,FALSE))</f>
        <v/>
      </c>
    </row>
    <row r="461" spans="2:17" x14ac:dyDescent="0.2">
      <c r="B461" s="77" t="str">
        <f ca="1">IF(ROW()-1&gt;処理用Ｄ!$B$1-1,"",ROW()-1)</f>
        <v/>
      </c>
      <c r="C461" s="77" t="str">
        <f t="shared" ca="1" si="133"/>
        <v/>
      </c>
      <c r="D461" s="78" t="str">
        <f t="shared" ca="1" si="131"/>
        <v/>
      </c>
      <c r="E461" s="78" t="str">
        <f t="shared" ca="1" si="132"/>
        <v/>
      </c>
      <c r="F461" s="78" t="str">
        <f t="shared" ca="1" si="129"/>
        <v/>
      </c>
      <c r="G461" s="77" t="str">
        <f t="shared" ca="1" si="129"/>
        <v/>
      </c>
      <c r="H461" s="78" t="str">
        <f t="shared" ca="1" si="133"/>
        <v/>
      </c>
      <c r="I461" s="78" t="str">
        <f t="shared" ca="1" si="133"/>
        <v/>
      </c>
      <c r="J461" s="78" t="str">
        <f t="shared" ca="1" si="133"/>
        <v/>
      </c>
      <c r="K461" s="78" t="str">
        <f t="shared" ca="1" si="133"/>
        <v/>
      </c>
      <c r="L461" s="77" t="str">
        <f t="shared" ca="1" si="133"/>
        <v/>
      </c>
      <c r="M461" s="77" t="str">
        <f t="shared" ca="1" si="133"/>
        <v/>
      </c>
      <c r="N461" s="77" t="str">
        <f t="shared" ca="1" si="130"/>
        <v/>
      </c>
      <c r="O461" s="77" t="str">
        <f t="shared" ca="1" si="130"/>
        <v/>
      </c>
      <c r="P461" s="77" t="str">
        <f t="shared" ca="1" si="130"/>
        <v/>
      </c>
      <c r="Q461" s="17" t="str">
        <f ca="1">IF(B461="","",VLOOKUP(B461,処理用Ｄ!$B$2:$R$401,17,FALSE))</f>
        <v/>
      </c>
    </row>
    <row r="462" spans="2:17" x14ac:dyDescent="0.2">
      <c r="B462" s="77" t="str">
        <f ca="1">IF(ROW()-1&gt;処理用Ｄ!$B$1-1,"",ROW()-1)</f>
        <v/>
      </c>
      <c r="C462" s="77" t="str">
        <f t="shared" ref="C462:M471" ca="1" si="134">IF($B462="","",DBCS(VLOOKUP($B462,ダブルスＤＡＴＡ,COLUMN()-1,FALSE)))</f>
        <v/>
      </c>
      <c r="D462" s="78" t="str">
        <f t="shared" ca="1" si="131"/>
        <v/>
      </c>
      <c r="E462" s="78" t="str">
        <f t="shared" ca="1" si="132"/>
        <v/>
      </c>
      <c r="F462" s="78" t="str">
        <f t="shared" ref="F462:G481" ca="1" si="135">IF($B462="","",(VLOOKUP($B462,ダブルスＤＡＴＡ,COLUMN()-1,FALSE)))</f>
        <v/>
      </c>
      <c r="G462" s="77" t="str">
        <f t="shared" ca="1" si="135"/>
        <v/>
      </c>
      <c r="H462" s="78" t="str">
        <f t="shared" ca="1" si="134"/>
        <v/>
      </c>
      <c r="I462" s="78" t="str">
        <f t="shared" ca="1" si="134"/>
        <v/>
      </c>
      <c r="J462" s="78" t="str">
        <f t="shared" ca="1" si="134"/>
        <v/>
      </c>
      <c r="K462" s="78" t="str">
        <f t="shared" ca="1" si="134"/>
        <v/>
      </c>
      <c r="L462" s="77" t="str">
        <f t="shared" ca="1" si="134"/>
        <v/>
      </c>
      <c r="M462" s="77" t="str">
        <f t="shared" ca="1" si="134"/>
        <v/>
      </c>
      <c r="N462" s="77" t="str">
        <f t="shared" ref="N462:P481" ca="1" si="136">IF($B462="","",VALUE(VLOOKUP($B462,ダブルスＤＡＴＡ,COLUMN()-1,FALSE)))</f>
        <v/>
      </c>
      <c r="O462" s="77" t="str">
        <f t="shared" ca="1" si="136"/>
        <v/>
      </c>
      <c r="P462" s="77" t="str">
        <f t="shared" ca="1" si="136"/>
        <v/>
      </c>
      <c r="Q462" s="17" t="str">
        <f ca="1">IF(B462="","",VLOOKUP(B462,処理用Ｄ!$B$2:$R$401,17,FALSE))</f>
        <v/>
      </c>
    </row>
    <row r="463" spans="2:17" x14ac:dyDescent="0.2">
      <c r="B463" s="77" t="str">
        <f ca="1">IF(ROW()-1&gt;処理用Ｄ!$B$1-1,"",ROW()-1)</f>
        <v/>
      </c>
      <c r="C463" s="77" t="str">
        <f t="shared" ca="1" si="134"/>
        <v/>
      </c>
      <c r="D463" s="78" t="str">
        <f t="shared" ca="1" si="131"/>
        <v/>
      </c>
      <c r="E463" s="78" t="str">
        <f t="shared" ca="1" si="132"/>
        <v/>
      </c>
      <c r="F463" s="78" t="str">
        <f t="shared" ca="1" si="135"/>
        <v/>
      </c>
      <c r="G463" s="77" t="str">
        <f t="shared" ca="1" si="135"/>
        <v/>
      </c>
      <c r="H463" s="78" t="str">
        <f t="shared" ca="1" si="134"/>
        <v/>
      </c>
      <c r="I463" s="78" t="str">
        <f t="shared" ca="1" si="134"/>
        <v/>
      </c>
      <c r="J463" s="78" t="str">
        <f t="shared" ca="1" si="134"/>
        <v/>
      </c>
      <c r="K463" s="78" t="str">
        <f t="shared" ca="1" si="134"/>
        <v/>
      </c>
      <c r="L463" s="77" t="str">
        <f t="shared" ca="1" si="134"/>
        <v/>
      </c>
      <c r="M463" s="77" t="str">
        <f t="shared" ca="1" si="134"/>
        <v/>
      </c>
      <c r="N463" s="77" t="str">
        <f t="shared" ca="1" si="136"/>
        <v/>
      </c>
      <c r="O463" s="77" t="str">
        <f t="shared" ca="1" si="136"/>
        <v/>
      </c>
      <c r="P463" s="77" t="str">
        <f t="shared" ca="1" si="136"/>
        <v/>
      </c>
      <c r="Q463" s="17" t="str">
        <f ca="1">IF(B463="","",VLOOKUP(B463,処理用Ｄ!$B$2:$R$401,17,FALSE))</f>
        <v/>
      </c>
    </row>
    <row r="464" spans="2:17" x14ac:dyDescent="0.2">
      <c r="B464" s="77" t="str">
        <f ca="1">IF(ROW()-1&gt;処理用Ｄ!$B$1-1,"",ROW()-1)</f>
        <v/>
      </c>
      <c r="C464" s="77" t="str">
        <f t="shared" ca="1" si="134"/>
        <v/>
      </c>
      <c r="D464" s="78" t="str">
        <f t="shared" ca="1" si="131"/>
        <v/>
      </c>
      <c r="E464" s="78" t="str">
        <f t="shared" ca="1" si="132"/>
        <v/>
      </c>
      <c r="F464" s="78" t="str">
        <f t="shared" ca="1" si="135"/>
        <v/>
      </c>
      <c r="G464" s="77" t="str">
        <f t="shared" ca="1" si="135"/>
        <v/>
      </c>
      <c r="H464" s="78" t="str">
        <f t="shared" ca="1" si="134"/>
        <v/>
      </c>
      <c r="I464" s="78" t="str">
        <f t="shared" ca="1" si="134"/>
        <v/>
      </c>
      <c r="J464" s="78" t="str">
        <f t="shared" ca="1" si="134"/>
        <v/>
      </c>
      <c r="K464" s="78" t="str">
        <f t="shared" ca="1" si="134"/>
        <v/>
      </c>
      <c r="L464" s="77" t="str">
        <f t="shared" ca="1" si="134"/>
        <v/>
      </c>
      <c r="M464" s="77" t="str">
        <f t="shared" ca="1" si="134"/>
        <v/>
      </c>
      <c r="N464" s="77" t="str">
        <f t="shared" ca="1" si="136"/>
        <v/>
      </c>
      <c r="O464" s="77" t="str">
        <f t="shared" ca="1" si="136"/>
        <v/>
      </c>
      <c r="P464" s="77" t="str">
        <f t="shared" ca="1" si="136"/>
        <v/>
      </c>
      <c r="Q464" s="17" t="str">
        <f ca="1">IF(B464="","",VLOOKUP(B464,処理用Ｄ!$B$2:$R$401,17,FALSE))</f>
        <v/>
      </c>
    </row>
    <row r="465" spans="2:17" x14ac:dyDescent="0.2">
      <c r="B465" s="77" t="str">
        <f ca="1">IF(ROW()-1&gt;処理用Ｄ!$B$1-1,"",ROW()-1)</f>
        <v/>
      </c>
      <c r="C465" s="77" t="str">
        <f t="shared" ca="1" si="134"/>
        <v/>
      </c>
      <c r="D465" s="78" t="str">
        <f t="shared" ca="1" si="131"/>
        <v/>
      </c>
      <c r="E465" s="78" t="str">
        <f t="shared" ca="1" si="132"/>
        <v/>
      </c>
      <c r="F465" s="78" t="str">
        <f t="shared" ca="1" si="135"/>
        <v/>
      </c>
      <c r="G465" s="77" t="str">
        <f t="shared" ca="1" si="135"/>
        <v/>
      </c>
      <c r="H465" s="78" t="str">
        <f t="shared" ca="1" si="134"/>
        <v/>
      </c>
      <c r="I465" s="78" t="str">
        <f t="shared" ca="1" si="134"/>
        <v/>
      </c>
      <c r="J465" s="78" t="str">
        <f t="shared" ca="1" si="134"/>
        <v/>
      </c>
      <c r="K465" s="78" t="str">
        <f t="shared" ca="1" si="134"/>
        <v/>
      </c>
      <c r="L465" s="77" t="str">
        <f t="shared" ca="1" si="134"/>
        <v/>
      </c>
      <c r="M465" s="77" t="str">
        <f t="shared" ca="1" si="134"/>
        <v/>
      </c>
      <c r="N465" s="77" t="str">
        <f t="shared" ca="1" si="136"/>
        <v/>
      </c>
      <c r="O465" s="77" t="str">
        <f t="shared" ca="1" si="136"/>
        <v/>
      </c>
      <c r="P465" s="77" t="str">
        <f t="shared" ca="1" si="136"/>
        <v/>
      </c>
      <c r="Q465" s="17" t="str">
        <f ca="1">IF(B465="","",VLOOKUP(B465,処理用Ｄ!$B$2:$R$401,17,FALSE))</f>
        <v/>
      </c>
    </row>
    <row r="466" spans="2:17" x14ac:dyDescent="0.2">
      <c r="B466" s="77" t="str">
        <f ca="1">IF(ROW()-1&gt;処理用Ｄ!$B$1-1,"",ROW()-1)</f>
        <v/>
      </c>
      <c r="C466" s="77" t="str">
        <f t="shared" ca="1" si="134"/>
        <v/>
      </c>
      <c r="D466" s="78" t="str">
        <f t="shared" ca="1" si="131"/>
        <v/>
      </c>
      <c r="E466" s="78" t="str">
        <f t="shared" ca="1" si="132"/>
        <v/>
      </c>
      <c r="F466" s="78" t="str">
        <f t="shared" ca="1" si="135"/>
        <v/>
      </c>
      <c r="G466" s="77" t="str">
        <f t="shared" ca="1" si="135"/>
        <v/>
      </c>
      <c r="H466" s="78" t="str">
        <f t="shared" ca="1" si="134"/>
        <v/>
      </c>
      <c r="I466" s="78" t="str">
        <f t="shared" ca="1" si="134"/>
        <v/>
      </c>
      <c r="J466" s="78" t="str">
        <f t="shared" ca="1" si="134"/>
        <v/>
      </c>
      <c r="K466" s="78" t="str">
        <f t="shared" ca="1" si="134"/>
        <v/>
      </c>
      <c r="L466" s="77" t="str">
        <f t="shared" ca="1" si="134"/>
        <v/>
      </c>
      <c r="M466" s="77" t="str">
        <f t="shared" ca="1" si="134"/>
        <v/>
      </c>
      <c r="N466" s="77" t="str">
        <f t="shared" ca="1" si="136"/>
        <v/>
      </c>
      <c r="O466" s="77" t="str">
        <f t="shared" ca="1" si="136"/>
        <v/>
      </c>
      <c r="P466" s="77" t="str">
        <f t="shared" ca="1" si="136"/>
        <v/>
      </c>
      <c r="Q466" s="17" t="str">
        <f ca="1">IF(B466="","",VLOOKUP(B466,処理用Ｄ!$B$2:$R$401,17,FALSE))</f>
        <v/>
      </c>
    </row>
    <row r="467" spans="2:17" x14ac:dyDescent="0.2">
      <c r="B467" s="77" t="str">
        <f ca="1">IF(ROW()-1&gt;処理用Ｄ!$B$1-1,"",ROW()-1)</f>
        <v/>
      </c>
      <c r="C467" s="77" t="str">
        <f t="shared" ca="1" si="134"/>
        <v/>
      </c>
      <c r="D467" s="78" t="str">
        <f t="shared" ca="1" si="131"/>
        <v/>
      </c>
      <c r="E467" s="78" t="str">
        <f t="shared" ca="1" si="132"/>
        <v/>
      </c>
      <c r="F467" s="78" t="str">
        <f t="shared" ca="1" si="135"/>
        <v/>
      </c>
      <c r="G467" s="77" t="str">
        <f t="shared" ca="1" si="135"/>
        <v/>
      </c>
      <c r="H467" s="78" t="str">
        <f t="shared" ca="1" si="134"/>
        <v/>
      </c>
      <c r="I467" s="78" t="str">
        <f t="shared" ca="1" si="134"/>
        <v/>
      </c>
      <c r="J467" s="78" t="str">
        <f t="shared" ca="1" si="134"/>
        <v/>
      </c>
      <c r="K467" s="78" t="str">
        <f t="shared" ca="1" si="134"/>
        <v/>
      </c>
      <c r="L467" s="77" t="str">
        <f t="shared" ca="1" si="134"/>
        <v/>
      </c>
      <c r="M467" s="77" t="str">
        <f t="shared" ca="1" si="134"/>
        <v/>
      </c>
      <c r="N467" s="77" t="str">
        <f t="shared" ca="1" si="136"/>
        <v/>
      </c>
      <c r="O467" s="77" t="str">
        <f t="shared" ca="1" si="136"/>
        <v/>
      </c>
      <c r="P467" s="77" t="str">
        <f t="shared" ca="1" si="136"/>
        <v/>
      </c>
      <c r="Q467" s="17" t="str">
        <f ca="1">IF(B467="","",VLOOKUP(B467,処理用Ｄ!$B$2:$R$401,17,FALSE))</f>
        <v/>
      </c>
    </row>
    <row r="468" spans="2:17" x14ac:dyDescent="0.2">
      <c r="B468" s="77" t="str">
        <f ca="1">IF(ROW()-1&gt;処理用Ｄ!$B$1-1,"",ROW()-1)</f>
        <v/>
      </c>
      <c r="C468" s="77" t="str">
        <f t="shared" ca="1" si="134"/>
        <v/>
      </c>
      <c r="D468" s="78" t="str">
        <f t="shared" ca="1" si="131"/>
        <v/>
      </c>
      <c r="E468" s="78" t="str">
        <f t="shared" ca="1" si="132"/>
        <v/>
      </c>
      <c r="F468" s="78" t="str">
        <f t="shared" ca="1" si="135"/>
        <v/>
      </c>
      <c r="G468" s="77" t="str">
        <f t="shared" ca="1" si="135"/>
        <v/>
      </c>
      <c r="H468" s="78" t="str">
        <f t="shared" ca="1" si="134"/>
        <v/>
      </c>
      <c r="I468" s="78" t="str">
        <f t="shared" ca="1" si="134"/>
        <v/>
      </c>
      <c r="J468" s="78" t="str">
        <f t="shared" ca="1" si="134"/>
        <v/>
      </c>
      <c r="K468" s="78" t="str">
        <f t="shared" ca="1" si="134"/>
        <v/>
      </c>
      <c r="L468" s="77" t="str">
        <f t="shared" ca="1" si="134"/>
        <v/>
      </c>
      <c r="M468" s="77" t="str">
        <f t="shared" ca="1" si="134"/>
        <v/>
      </c>
      <c r="N468" s="77" t="str">
        <f t="shared" ca="1" si="136"/>
        <v/>
      </c>
      <c r="O468" s="77" t="str">
        <f t="shared" ca="1" si="136"/>
        <v/>
      </c>
      <c r="P468" s="77" t="str">
        <f t="shared" ca="1" si="136"/>
        <v/>
      </c>
      <c r="Q468" s="17" t="str">
        <f ca="1">IF(B468="","",VLOOKUP(B468,処理用Ｄ!$B$2:$R$401,17,FALSE))</f>
        <v/>
      </c>
    </row>
    <row r="469" spans="2:17" x14ac:dyDescent="0.2">
      <c r="B469" s="77" t="str">
        <f ca="1">IF(ROW()-1&gt;処理用Ｄ!$B$1-1,"",ROW()-1)</f>
        <v/>
      </c>
      <c r="C469" s="77" t="str">
        <f t="shared" ca="1" si="134"/>
        <v/>
      </c>
      <c r="D469" s="78" t="str">
        <f t="shared" ca="1" si="131"/>
        <v/>
      </c>
      <c r="E469" s="78" t="str">
        <f t="shared" ca="1" si="132"/>
        <v/>
      </c>
      <c r="F469" s="78" t="str">
        <f t="shared" ca="1" si="135"/>
        <v/>
      </c>
      <c r="G469" s="77" t="str">
        <f t="shared" ca="1" si="135"/>
        <v/>
      </c>
      <c r="H469" s="78" t="str">
        <f t="shared" ca="1" si="134"/>
        <v/>
      </c>
      <c r="I469" s="78" t="str">
        <f t="shared" ca="1" si="134"/>
        <v/>
      </c>
      <c r="J469" s="78" t="str">
        <f t="shared" ca="1" si="134"/>
        <v/>
      </c>
      <c r="K469" s="78" t="str">
        <f t="shared" ca="1" si="134"/>
        <v/>
      </c>
      <c r="L469" s="77" t="str">
        <f t="shared" ca="1" si="134"/>
        <v/>
      </c>
      <c r="M469" s="77" t="str">
        <f t="shared" ca="1" si="134"/>
        <v/>
      </c>
      <c r="N469" s="77" t="str">
        <f t="shared" ca="1" si="136"/>
        <v/>
      </c>
      <c r="O469" s="77" t="str">
        <f t="shared" ca="1" si="136"/>
        <v/>
      </c>
      <c r="P469" s="77" t="str">
        <f t="shared" ca="1" si="136"/>
        <v/>
      </c>
      <c r="Q469" s="17" t="str">
        <f ca="1">IF(B469="","",VLOOKUP(B469,処理用Ｄ!$B$2:$R$401,17,FALSE))</f>
        <v/>
      </c>
    </row>
    <row r="470" spans="2:17" x14ac:dyDescent="0.2">
      <c r="B470" s="77" t="str">
        <f ca="1">IF(ROW()-1&gt;処理用Ｄ!$B$1-1,"",ROW()-1)</f>
        <v/>
      </c>
      <c r="C470" s="77" t="str">
        <f t="shared" ca="1" si="134"/>
        <v/>
      </c>
      <c r="D470" s="78" t="str">
        <f t="shared" ca="1" si="131"/>
        <v/>
      </c>
      <c r="E470" s="78" t="str">
        <f t="shared" ca="1" si="132"/>
        <v/>
      </c>
      <c r="F470" s="78" t="str">
        <f t="shared" ca="1" si="135"/>
        <v/>
      </c>
      <c r="G470" s="77" t="str">
        <f t="shared" ca="1" si="135"/>
        <v/>
      </c>
      <c r="H470" s="78" t="str">
        <f t="shared" ca="1" si="134"/>
        <v/>
      </c>
      <c r="I470" s="78" t="str">
        <f t="shared" ca="1" si="134"/>
        <v/>
      </c>
      <c r="J470" s="78" t="str">
        <f t="shared" ca="1" si="134"/>
        <v/>
      </c>
      <c r="K470" s="78" t="str">
        <f t="shared" ca="1" si="134"/>
        <v/>
      </c>
      <c r="L470" s="77" t="str">
        <f t="shared" ca="1" si="134"/>
        <v/>
      </c>
      <c r="M470" s="77" t="str">
        <f t="shared" ca="1" si="134"/>
        <v/>
      </c>
      <c r="N470" s="77" t="str">
        <f t="shared" ca="1" si="136"/>
        <v/>
      </c>
      <c r="O470" s="77" t="str">
        <f t="shared" ca="1" si="136"/>
        <v/>
      </c>
      <c r="P470" s="77" t="str">
        <f t="shared" ca="1" si="136"/>
        <v/>
      </c>
      <c r="Q470" s="17" t="str">
        <f ca="1">IF(B470="","",VLOOKUP(B470,処理用Ｄ!$B$2:$R$401,17,FALSE))</f>
        <v/>
      </c>
    </row>
    <row r="471" spans="2:17" x14ac:dyDescent="0.2">
      <c r="B471" s="77" t="str">
        <f ca="1">IF(ROW()-1&gt;処理用Ｄ!$B$1-1,"",ROW()-1)</f>
        <v/>
      </c>
      <c r="C471" s="77" t="str">
        <f t="shared" ca="1" si="134"/>
        <v/>
      </c>
      <c r="D471" s="78" t="str">
        <f t="shared" ca="1" si="131"/>
        <v/>
      </c>
      <c r="E471" s="78" t="str">
        <f t="shared" ca="1" si="132"/>
        <v/>
      </c>
      <c r="F471" s="78" t="str">
        <f t="shared" ca="1" si="135"/>
        <v/>
      </c>
      <c r="G471" s="77" t="str">
        <f t="shared" ca="1" si="135"/>
        <v/>
      </c>
      <c r="H471" s="78" t="str">
        <f t="shared" ca="1" si="134"/>
        <v/>
      </c>
      <c r="I471" s="78" t="str">
        <f t="shared" ca="1" si="134"/>
        <v/>
      </c>
      <c r="J471" s="78" t="str">
        <f t="shared" ca="1" si="134"/>
        <v/>
      </c>
      <c r="K471" s="78" t="str">
        <f t="shared" ca="1" si="134"/>
        <v/>
      </c>
      <c r="L471" s="77" t="str">
        <f t="shared" ca="1" si="134"/>
        <v/>
      </c>
      <c r="M471" s="77" t="str">
        <f t="shared" ca="1" si="134"/>
        <v/>
      </c>
      <c r="N471" s="77" t="str">
        <f t="shared" ca="1" si="136"/>
        <v/>
      </c>
      <c r="O471" s="77" t="str">
        <f t="shared" ca="1" si="136"/>
        <v/>
      </c>
      <c r="P471" s="77" t="str">
        <f t="shared" ca="1" si="136"/>
        <v/>
      </c>
      <c r="Q471" s="17" t="str">
        <f ca="1">IF(B471="","",VLOOKUP(B471,処理用Ｄ!$B$2:$R$401,17,FALSE))</f>
        <v/>
      </c>
    </row>
    <row r="472" spans="2:17" x14ac:dyDescent="0.2">
      <c r="B472" s="77" t="str">
        <f ca="1">IF(ROW()-1&gt;処理用Ｄ!$B$1-1,"",ROW()-1)</f>
        <v/>
      </c>
      <c r="C472" s="77" t="str">
        <f t="shared" ref="C472:M481" ca="1" si="137">IF($B472="","",DBCS(VLOOKUP($B472,ダブルスＤＡＴＡ,COLUMN()-1,FALSE)))</f>
        <v/>
      </c>
      <c r="D472" s="78" t="str">
        <f t="shared" ca="1" si="131"/>
        <v/>
      </c>
      <c r="E472" s="78" t="str">
        <f t="shared" ca="1" si="132"/>
        <v/>
      </c>
      <c r="F472" s="78" t="str">
        <f t="shared" ca="1" si="135"/>
        <v/>
      </c>
      <c r="G472" s="77" t="str">
        <f t="shared" ca="1" si="135"/>
        <v/>
      </c>
      <c r="H472" s="78" t="str">
        <f t="shared" ca="1" si="137"/>
        <v/>
      </c>
      <c r="I472" s="78" t="str">
        <f t="shared" ca="1" si="137"/>
        <v/>
      </c>
      <c r="J472" s="78" t="str">
        <f t="shared" ca="1" si="137"/>
        <v/>
      </c>
      <c r="K472" s="78" t="str">
        <f t="shared" ca="1" si="137"/>
        <v/>
      </c>
      <c r="L472" s="77" t="str">
        <f t="shared" ca="1" si="137"/>
        <v/>
      </c>
      <c r="M472" s="77" t="str">
        <f t="shared" ca="1" si="137"/>
        <v/>
      </c>
      <c r="N472" s="77" t="str">
        <f t="shared" ca="1" si="136"/>
        <v/>
      </c>
      <c r="O472" s="77" t="str">
        <f t="shared" ca="1" si="136"/>
        <v/>
      </c>
      <c r="P472" s="77" t="str">
        <f t="shared" ca="1" si="136"/>
        <v/>
      </c>
      <c r="Q472" s="17" t="str">
        <f ca="1">IF(B472="","",VLOOKUP(B472,処理用Ｄ!$B$2:$R$401,17,FALSE))</f>
        <v/>
      </c>
    </row>
    <row r="473" spans="2:17" x14ac:dyDescent="0.2">
      <c r="B473" s="77" t="str">
        <f ca="1">IF(ROW()-1&gt;処理用Ｄ!$B$1-1,"",ROW()-1)</f>
        <v/>
      </c>
      <c r="C473" s="77" t="str">
        <f t="shared" ca="1" si="137"/>
        <v/>
      </c>
      <c r="D473" s="78" t="str">
        <f t="shared" ca="1" si="131"/>
        <v/>
      </c>
      <c r="E473" s="78" t="str">
        <f t="shared" ca="1" si="132"/>
        <v/>
      </c>
      <c r="F473" s="78" t="str">
        <f t="shared" ca="1" si="135"/>
        <v/>
      </c>
      <c r="G473" s="77" t="str">
        <f t="shared" ca="1" si="135"/>
        <v/>
      </c>
      <c r="H473" s="78" t="str">
        <f t="shared" ca="1" si="137"/>
        <v/>
      </c>
      <c r="I473" s="78" t="str">
        <f t="shared" ca="1" si="137"/>
        <v/>
      </c>
      <c r="J473" s="78" t="str">
        <f t="shared" ca="1" si="137"/>
        <v/>
      </c>
      <c r="K473" s="78" t="str">
        <f t="shared" ca="1" si="137"/>
        <v/>
      </c>
      <c r="L473" s="77" t="str">
        <f t="shared" ca="1" si="137"/>
        <v/>
      </c>
      <c r="M473" s="77" t="str">
        <f t="shared" ca="1" si="137"/>
        <v/>
      </c>
      <c r="N473" s="77" t="str">
        <f t="shared" ca="1" si="136"/>
        <v/>
      </c>
      <c r="O473" s="77" t="str">
        <f t="shared" ca="1" si="136"/>
        <v/>
      </c>
      <c r="P473" s="77" t="str">
        <f t="shared" ca="1" si="136"/>
        <v/>
      </c>
      <c r="Q473" s="17" t="str">
        <f ca="1">IF(B473="","",VLOOKUP(B473,処理用Ｄ!$B$2:$R$401,17,FALSE))</f>
        <v/>
      </c>
    </row>
    <row r="474" spans="2:17" x14ac:dyDescent="0.2">
      <c r="B474" s="77" t="str">
        <f ca="1">IF(ROW()-1&gt;処理用Ｄ!$B$1-1,"",ROW()-1)</f>
        <v/>
      </c>
      <c r="C474" s="77" t="str">
        <f t="shared" ca="1" si="137"/>
        <v/>
      </c>
      <c r="D474" s="78" t="str">
        <f t="shared" ca="1" si="131"/>
        <v/>
      </c>
      <c r="E474" s="78" t="str">
        <f t="shared" ca="1" si="132"/>
        <v/>
      </c>
      <c r="F474" s="78" t="str">
        <f t="shared" ca="1" si="135"/>
        <v/>
      </c>
      <c r="G474" s="77" t="str">
        <f t="shared" ca="1" si="135"/>
        <v/>
      </c>
      <c r="H474" s="78" t="str">
        <f t="shared" ca="1" si="137"/>
        <v/>
      </c>
      <c r="I474" s="78" t="str">
        <f t="shared" ca="1" si="137"/>
        <v/>
      </c>
      <c r="J474" s="78" t="str">
        <f t="shared" ca="1" si="137"/>
        <v/>
      </c>
      <c r="K474" s="78" t="str">
        <f t="shared" ca="1" si="137"/>
        <v/>
      </c>
      <c r="L474" s="77" t="str">
        <f t="shared" ca="1" si="137"/>
        <v/>
      </c>
      <c r="M474" s="77" t="str">
        <f t="shared" ca="1" si="137"/>
        <v/>
      </c>
      <c r="N474" s="77" t="str">
        <f t="shared" ca="1" si="136"/>
        <v/>
      </c>
      <c r="O474" s="77" t="str">
        <f t="shared" ca="1" si="136"/>
        <v/>
      </c>
      <c r="P474" s="77" t="str">
        <f t="shared" ca="1" si="136"/>
        <v/>
      </c>
      <c r="Q474" s="17" t="str">
        <f ca="1">IF(B474="","",VLOOKUP(B474,処理用Ｄ!$B$2:$R$401,17,FALSE))</f>
        <v/>
      </c>
    </row>
    <row r="475" spans="2:17" x14ac:dyDescent="0.2">
      <c r="B475" s="77" t="str">
        <f ca="1">IF(ROW()-1&gt;処理用Ｄ!$B$1-1,"",ROW()-1)</f>
        <v/>
      </c>
      <c r="C475" s="77" t="str">
        <f t="shared" ca="1" si="137"/>
        <v/>
      </c>
      <c r="D475" s="78" t="str">
        <f t="shared" ca="1" si="131"/>
        <v/>
      </c>
      <c r="E475" s="78" t="str">
        <f t="shared" ca="1" si="132"/>
        <v/>
      </c>
      <c r="F475" s="78" t="str">
        <f t="shared" ca="1" si="135"/>
        <v/>
      </c>
      <c r="G475" s="77" t="str">
        <f t="shared" ca="1" si="135"/>
        <v/>
      </c>
      <c r="H475" s="78" t="str">
        <f t="shared" ca="1" si="137"/>
        <v/>
      </c>
      <c r="I475" s="78" t="str">
        <f t="shared" ca="1" si="137"/>
        <v/>
      </c>
      <c r="J475" s="78" t="str">
        <f t="shared" ca="1" si="137"/>
        <v/>
      </c>
      <c r="K475" s="78" t="str">
        <f t="shared" ca="1" si="137"/>
        <v/>
      </c>
      <c r="L475" s="77" t="str">
        <f t="shared" ca="1" si="137"/>
        <v/>
      </c>
      <c r="M475" s="77" t="str">
        <f t="shared" ca="1" si="137"/>
        <v/>
      </c>
      <c r="N475" s="77" t="str">
        <f t="shared" ca="1" si="136"/>
        <v/>
      </c>
      <c r="O475" s="77" t="str">
        <f t="shared" ca="1" si="136"/>
        <v/>
      </c>
      <c r="P475" s="77" t="str">
        <f t="shared" ca="1" si="136"/>
        <v/>
      </c>
      <c r="Q475" s="17" t="str">
        <f ca="1">IF(B475="","",VLOOKUP(B475,処理用Ｄ!$B$2:$R$401,17,FALSE))</f>
        <v/>
      </c>
    </row>
    <row r="476" spans="2:17" x14ac:dyDescent="0.2">
      <c r="B476" s="77" t="str">
        <f ca="1">IF(ROW()-1&gt;処理用Ｄ!$B$1-1,"",ROW()-1)</f>
        <v/>
      </c>
      <c r="C476" s="77" t="str">
        <f t="shared" ca="1" si="137"/>
        <v/>
      </c>
      <c r="D476" s="78" t="str">
        <f t="shared" ca="1" si="131"/>
        <v/>
      </c>
      <c r="E476" s="78" t="str">
        <f t="shared" ca="1" si="132"/>
        <v/>
      </c>
      <c r="F476" s="78" t="str">
        <f t="shared" ca="1" si="135"/>
        <v/>
      </c>
      <c r="G476" s="77" t="str">
        <f t="shared" ca="1" si="135"/>
        <v/>
      </c>
      <c r="H476" s="78" t="str">
        <f t="shared" ca="1" si="137"/>
        <v/>
      </c>
      <c r="I476" s="78" t="str">
        <f t="shared" ca="1" si="137"/>
        <v/>
      </c>
      <c r="J476" s="78" t="str">
        <f t="shared" ca="1" si="137"/>
        <v/>
      </c>
      <c r="K476" s="78" t="str">
        <f t="shared" ca="1" si="137"/>
        <v/>
      </c>
      <c r="L476" s="77" t="str">
        <f t="shared" ca="1" si="137"/>
        <v/>
      </c>
      <c r="M476" s="77" t="str">
        <f t="shared" ca="1" si="137"/>
        <v/>
      </c>
      <c r="N476" s="77" t="str">
        <f t="shared" ca="1" si="136"/>
        <v/>
      </c>
      <c r="O476" s="77" t="str">
        <f t="shared" ca="1" si="136"/>
        <v/>
      </c>
      <c r="P476" s="77" t="str">
        <f t="shared" ca="1" si="136"/>
        <v/>
      </c>
      <c r="Q476" s="17" t="str">
        <f ca="1">IF(B476="","",VLOOKUP(B476,処理用Ｄ!$B$2:$R$401,17,FALSE))</f>
        <v/>
      </c>
    </row>
    <row r="477" spans="2:17" x14ac:dyDescent="0.2">
      <c r="B477" s="77" t="str">
        <f ca="1">IF(ROW()-1&gt;処理用Ｄ!$B$1-1,"",ROW()-1)</f>
        <v/>
      </c>
      <c r="C477" s="77" t="str">
        <f t="shared" ca="1" si="137"/>
        <v/>
      </c>
      <c r="D477" s="78" t="str">
        <f t="shared" ca="1" si="131"/>
        <v/>
      </c>
      <c r="E477" s="78" t="str">
        <f t="shared" ca="1" si="132"/>
        <v/>
      </c>
      <c r="F477" s="78" t="str">
        <f t="shared" ca="1" si="135"/>
        <v/>
      </c>
      <c r="G477" s="77" t="str">
        <f t="shared" ca="1" si="135"/>
        <v/>
      </c>
      <c r="H477" s="78" t="str">
        <f t="shared" ca="1" si="137"/>
        <v/>
      </c>
      <c r="I477" s="78" t="str">
        <f t="shared" ca="1" si="137"/>
        <v/>
      </c>
      <c r="J477" s="78" t="str">
        <f t="shared" ca="1" si="137"/>
        <v/>
      </c>
      <c r="K477" s="78" t="str">
        <f t="shared" ca="1" si="137"/>
        <v/>
      </c>
      <c r="L477" s="77" t="str">
        <f t="shared" ca="1" si="137"/>
        <v/>
      </c>
      <c r="M477" s="77" t="str">
        <f t="shared" ca="1" si="137"/>
        <v/>
      </c>
      <c r="N477" s="77" t="str">
        <f t="shared" ca="1" si="136"/>
        <v/>
      </c>
      <c r="O477" s="77" t="str">
        <f t="shared" ca="1" si="136"/>
        <v/>
      </c>
      <c r="P477" s="77" t="str">
        <f t="shared" ca="1" si="136"/>
        <v/>
      </c>
      <c r="Q477" s="17" t="str">
        <f ca="1">IF(B477="","",VLOOKUP(B477,処理用Ｄ!$B$2:$R$401,17,FALSE))</f>
        <v/>
      </c>
    </row>
    <row r="478" spans="2:17" x14ac:dyDescent="0.2">
      <c r="B478" s="77" t="str">
        <f ca="1">IF(ROW()-1&gt;処理用Ｄ!$B$1-1,"",ROW()-1)</f>
        <v/>
      </c>
      <c r="C478" s="77" t="str">
        <f t="shared" ca="1" si="137"/>
        <v/>
      </c>
      <c r="D478" s="78" t="str">
        <f t="shared" ca="1" si="131"/>
        <v/>
      </c>
      <c r="E478" s="78" t="str">
        <f t="shared" ca="1" si="132"/>
        <v/>
      </c>
      <c r="F478" s="78" t="str">
        <f t="shared" ca="1" si="135"/>
        <v/>
      </c>
      <c r="G478" s="77" t="str">
        <f t="shared" ca="1" si="135"/>
        <v/>
      </c>
      <c r="H478" s="78" t="str">
        <f t="shared" ca="1" si="137"/>
        <v/>
      </c>
      <c r="I478" s="78" t="str">
        <f t="shared" ca="1" si="137"/>
        <v/>
      </c>
      <c r="J478" s="78" t="str">
        <f t="shared" ca="1" si="137"/>
        <v/>
      </c>
      <c r="K478" s="78" t="str">
        <f t="shared" ca="1" si="137"/>
        <v/>
      </c>
      <c r="L478" s="77" t="str">
        <f t="shared" ca="1" si="137"/>
        <v/>
      </c>
      <c r="M478" s="77" t="str">
        <f t="shared" ca="1" si="137"/>
        <v/>
      </c>
      <c r="N478" s="77" t="str">
        <f t="shared" ca="1" si="136"/>
        <v/>
      </c>
      <c r="O478" s="77" t="str">
        <f t="shared" ca="1" si="136"/>
        <v/>
      </c>
      <c r="P478" s="77" t="str">
        <f t="shared" ca="1" si="136"/>
        <v/>
      </c>
      <c r="Q478" s="17" t="str">
        <f ca="1">IF(B478="","",VLOOKUP(B478,処理用Ｄ!$B$2:$R$401,17,FALSE))</f>
        <v/>
      </c>
    </row>
    <row r="479" spans="2:17" x14ac:dyDescent="0.2">
      <c r="B479" s="77" t="str">
        <f ca="1">IF(ROW()-1&gt;処理用Ｄ!$B$1-1,"",ROW()-1)</f>
        <v/>
      </c>
      <c r="C479" s="77" t="str">
        <f t="shared" ca="1" si="137"/>
        <v/>
      </c>
      <c r="D479" s="78" t="str">
        <f t="shared" ca="1" si="131"/>
        <v/>
      </c>
      <c r="E479" s="78" t="str">
        <f t="shared" ca="1" si="132"/>
        <v/>
      </c>
      <c r="F479" s="78" t="str">
        <f t="shared" ca="1" si="135"/>
        <v/>
      </c>
      <c r="G479" s="77" t="str">
        <f t="shared" ca="1" si="135"/>
        <v/>
      </c>
      <c r="H479" s="78" t="str">
        <f t="shared" ca="1" si="137"/>
        <v/>
      </c>
      <c r="I479" s="78" t="str">
        <f t="shared" ca="1" si="137"/>
        <v/>
      </c>
      <c r="J479" s="78" t="str">
        <f t="shared" ca="1" si="137"/>
        <v/>
      </c>
      <c r="K479" s="78" t="str">
        <f t="shared" ca="1" si="137"/>
        <v/>
      </c>
      <c r="L479" s="77" t="str">
        <f t="shared" ca="1" si="137"/>
        <v/>
      </c>
      <c r="M479" s="77" t="str">
        <f t="shared" ca="1" si="137"/>
        <v/>
      </c>
      <c r="N479" s="77" t="str">
        <f t="shared" ca="1" si="136"/>
        <v/>
      </c>
      <c r="O479" s="77" t="str">
        <f t="shared" ca="1" si="136"/>
        <v/>
      </c>
      <c r="P479" s="77" t="str">
        <f t="shared" ca="1" si="136"/>
        <v/>
      </c>
      <c r="Q479" s="17" t="str">
        <f ca="1">IF(B479="","",VLOOKUP(B479,処理用Ｄ!$B$2:$R$401,17,FALSE))</f>
        <v/>
      </c>
    </row>
    <row r="480" spans="2:17" x14ac:dyDescent="0.2">
      <c r="B480" s="77" t="str">
        <f ca="1">IF(ROW()-1&gt;処理用Ｄ!$B$1-1,"",ROW()-1)</f>
        <v/>
      </c>
      <c r="C480" s="77" t="str">
        <f t="shared" ca="1" si="137"/>
        <v/>
      </c>
      <c r="D480" s="78" t="str">
        <f t="shared" ca="1" si="131"/>
        <v/>
      </c>
      <c r="E480" s="78" t="str">
        <f t="shared" ca="1" si="132"/>
        <v/>
      </c>
      <c r="F480" s="78" t="str">
        <f t="shared" ca="1" si="135"/>
        <v/>
      </c>
      <c r="G480" s="77" t="str">
        <f t="shared" ca="1" si="135"/>
        <v/>
      </c>
      <c r="H480" s="78" t="str">
        <f t="shared" ca="1" si="137"/>
        <v/>
      </c>
      <c r="I480" s="78" t="str">
        <f t="shared" ca="1" si="137"/>
        <v/>
      </c>
      <c r="J480" s="78" t="str">
        <f t="shared" ca="1" si="137"/>
        <v/>
      </c>
      <c r="K480" s="78" t="str">
        <f t="shared" ca="1" si="137"/>
        <v/>
      </c>
      <c r="L480" s="77" t="str">
        <f t="shared" ca="1" si="137"/>
        <v/>
      </c>
      <c r="M480" s="77" t="str">
        <f t="shared" ca="1" si="137"/>
        <v/>
      </c>
      <c r="N480" s="77" t="str">
        <f t="shared" ca="1" si="136"/>
        <v/>
      </c>
      <c r="O480" s="77" t="str">
        <f t="shared" ca="1" si="136"/>
        <v/>
      </c>
      <c r="P480" s="77" t="str">
        <f t="shared" ca="1" si="136"/>
        <v/>
      </c>
      <c r="Q480" s="17" t="str">
        <f ca="1">IF(B480="","",VLOOKUP(B480,処理用Ｄ!$B$2:$R$401,17,FALSE))</f>
        <v/>
      </c>
    </row>
    <row r="481" spans="2:17" x14ac:dyDescent="0.2">
      <c r="B481" s="77" t="str">
        <f ca="1">IF(ROW()-1&gt;処理用Ｄ!$B$1-1,"",ROW()-1)</f>
        <v/>
      </c>
      <c r="C481" s="77" t="str">
        <f t="shared" ca="1" si="137"/>
        <v/>
      </c>
      <c r="D481" s="78" t="str">
        <f t="shared" ca="1" si="131"/>
        <v/>
      </c>
      <c r="E481" s="78" t="str">
        <f t="shared" ca="1" si="132"/>
        <v/>
      </c>
      <c r="F481" s="78" t="str">
        <f t="shared" ca="1" si="135"/>
        <v/>
      </c>
      <c r="G481" s="77" t="str">
        <f t="shared" ca="1" si="135"/>
        <v/>
      </c>
      <c r="H481" s="78" t="str">
        <f t="shared" ca="1" si="137"/>
        <v/>
      </c>
      <c r="I481" s="78" t="str">
        <f t="shared" ca="1" si="137"/>
        <v/>
      </c>
      <c r="J481" s="78" t="str">
        <f t="shared" ca="1" si="137"/>
        <v/>
      </c>
      <c r="K481" s="78" t="str">
        <f t="shared" ca="1" si="137"/>
        <v/>
      </c>
      <c r="L481" s="77" t="str">
        <f t="shared" ca="1" si="137"/>
        <v/>
      </c>
      <c r="M481" s="77" t="str">
        <f t="shared" ca="1" si="137"/>
        <v/>
      </c>
      <c r="N481" s="77" t="str">
        <f t="shared" ca="1" si="136"/>
        <v/>
      </c>
      <c r="O481" s="77" t="str">
        <f t="shared" ca="1" si="136"/>
        <v/>
      </c>
      <c r="P481" s="77" t="str">
        <f t="shared" ca="1" si="136"/>
        <v/>
      </c>
      <c r="Q481" s="17" t="str">
        <f ca="1">IF(B481="","",VLOOKUP(B481,処理用Ｄ!$B$2:$R$401,17,FALSE))</f>
        <v/>
      </c>
    </row>
    <row r="482" spans="2:17" x14ac:dyDescent="0.2">
      <c r="B482" s="77" t="str">
        <f ca="1">IF(ROW()-1&gt;処理用Ｄ!$B$1-1,"",ROW()-1)</f>
        <v/>
      </c>
      <c r="C482" s="77" t="str">
        <f t="shared" ref="C482:M491" ca="1" si="138">IF($B482="","",DBCS(VLOOKUP($B482,ダブルスＤＡＴＡ,COLUMN()-1,FALSE)))</f>
        <v/>
      </c>
      <c r="D482" s="78" t="str">
        <f t="shared" ca="1" si="131"/>
        <v/>
      </c>
      <c r="E482" s="78" t="str">
        <f t="shared" ca="1" si="132"/>
        <v/>
      </c>
      <c r="F482" s="78" t="str">
        <f t="shared" ref="F482:G501" ca="1" si="139">IF($B482="","",(VLOOKUP($B482,ダブルスＤＡＴＡ,COLUMN()-1,FALSE)))</f>
        <v/>
      </c>
      <c r="G482" s="77" t="str">
        <f t="shared" ca="1" si="139"/>
        <v/>
      </c>
      <c r="H482" s="78" t="str">
        <f t="shared" ca="1" si="138"/>
        <v/>
      </c>
      <c r="I482" s="78" t="str">
        <f t="shared" ca="1" si="138"/>
        <v/>
      </c>
      <c r="J482" s="78" t="str">
        <f t="shared" ca="1" si="138"/>
        <v/>
      </c>
      <c r="K482" s="78" t="str">
        <f t="shared" ca="1" si="138"/>
        <v/>
      </c>
      <c r="L482" s="77" t="str">
        <f t="shared" ca="1" si="138"/>
        <v/>
      </c>
      <c r="M482" s="77" t="str">
        <f t="shared" ca="1" si="138"/>
        <v/>
      </c>
      <c r="N482" s="77" t="str">
        <f t="shared" ref="N482:P501" ca="1" si="140">IF($B482="","",VALUE(VLOOKUP($B482,ダブルスＤＡＴＡ,COLUMN()-1,FALSE)))</f>
        <v/>
      </c>
      <c r="O482" s="77" t="str">
        <f t="shared" ca="1" si="140"/>
        <v/>
      </c>
      <c r="P482" s="77" t="str">
        <f t="shared" ca="1" si="140"/>
        <v/>
      </c>
      <c r="Q482" s="17" t="str">
        <f ca="1">IF(B482="","",VLOOKUP(B482,処理用Ｄ!$B$2:$R$401,17,FALSE))</f>
        <v/>
      </c>
    </row>
    <row r="483" spans="2:17" x14ac:dyDescent="0.2">
      <c r="B483" s="77" t="str">
        <f ca="1">IF(ROW()-1&gt;処理用Ｄ!$B$1-1,"",ROW()-1)</f>
        <v/>
      </c>
      <c r="C483" s="77" t="str">
        <f t="shared" ca="1" si="138"/>
        <v/>
      </c>
      <c r="D483" s="78" t="str">
        <f t="shared" ca="1" si="131"/>
        <v/>
      </c>
      <c r="E483" s="78" t="str">
        <f t="shared" ca="1" si="132"/>
        <v/>
      </c>
      <c r="F483" s="78" t="str">
        <f t="shared" ca="1" si="139"/>
        <v/>
      </c>
      <c r="G483" s="77" t="str">
        <f t="shared" ca="1" si="139"/>
        <v/>
      </c>
      <c r="H483" s="78" t="str">
        <f t="shared" ca="1" si="138"/>
        <v/>
      </c>
      <c r="I483" s="78" t="str">
        <f t="shared" ca="1" si="138"/>
        <v/>
      </c>
      <c r="J483" s="78" t="str">
        <f t="shared" ca="1" si="138"/>
        <v/>
      </c>
      <c r="K483" s="78" t="str">
        <f t="shared" ca="1" si="138"/>
        <v/>
      </c>
      <c r="L483" s="77" t="str">
        <f t="shared" ca="1" si="138"/>
        <v/>
      </c>
      <c r="M483" s="77" t="str">
        <f t="shared" ca="1" si="138"/>
        <v/>
      </c>
      <c r="N483" s="77" t="str">
        <f t="shared" ca="1" si="140"/>
        <v/>
      </c>
      <c r="O483" s="77" t="str">
        <f t="shared" ca="1" si="140"/>
        <v/>
      </c>
      <c r="P483" s="77" t="str">
        <f t="shared" ca="1" si="140"/>
        <v/>
      </c>
      <c r="Q483" s="17" t="str">
        <f ca="1">IF(B483="","",VLOOKUP(B483,処理用Ｄ!$B$2:$R$401,17,FALSE))</f>
        <v/>
      </c>
    </row>
    <row r="484" spans="2:17" x14ac:dyDescent="0.2">
      <c r="B484" s="77" t="str">
        <f ca="1">IF(ROW()-1&gt;処理用Ｄ!$B$1-1,"",ROW()-1)</f>
        <v/>
      </c>
      <c r="C484" s="77" t="str">
        <f t="shared" ca="1" si="138"/>
        <v/>
      </c>
      <c r="D484" s="78" t="str">
        <f t="shared" ca="1" si="131"/>
        <v/>
      </c>
      <c r="E484" s="78" t="str">
        <f t="shared" ca="1" si="132"/>
        <v/>
      </c>
      <c r="F484" s="78" t="str">
        <f t="shared" ca="1" si="139"/>
        <v/>
      </c>
      <c r="G484" s="77" t="str">
        <f t="shared" ca="1" si="139"/>
        <v/>
      </c>
      <c r="H484" s="78" t="str">
        <f t="shared" ca="1" si="138"/>
        <v/>
      </c>
      <c r="I484" s="78" t="str">
        <f t="shared" ca="1" si="138"/>
        <v/>
      </c>
      <c r="J484" s="78" t="str">
        <f t="shared" ca="1" si="138"/>
        <v/>
      </c>
      <c r="K484" s="78" t="str">
        <f t="shared" ca="1" si="138"/>
        <v/>
      </c>
      <c r="L484" s="77" t="str">
        <f t="shared" ca="1" si="138"/>
        <v/>
      </c>
      <c r="M484" s="77" t="str">
        <f t="shared" ca="1" si="138"/>
        <v/>
      </c>
      <c r="N484" s="77" t="str">
        <f t="shared" ca="1" si="140"/>
        <v/>
      </c>
      <c r="O484" s="77" t="str">
        <f t="shared" ca="1" si="140"/>
        <v/>
      </c>
      <c r="P484" s="77" t="str">
        <f t="shared" ca="1" si="140"/>
        <v/>
      </c>
      <c r="Q484" s="17" t="str">
        <f ca="1">IF(B484="","",VLOOKUP(B484,処理用Ｄ!$B$2:$R$401,17,FALSE))</f>
        <v/>
      </c>
    </row>
    <row r="485" spans="2:17" x14ac:dyDescent="0.2">
      <c r="B485" s="77" t="str">
        <f ca="1">IF(ROW()-1&gt;処理用Ｄ!$B$1-1,"",ROW()-1)</f>
        <v/>
      </c>
      <c r="C485" s="77" t="str">
        <f t="shared" ca="1" si="138"/>
        <v/>
      </c>
      <c r="D485" s="78" t="str">
        <f t="shared" ca="1" si="131"/>
        <v/>
      </c>
      <c r="E485" s="78" t="str">
        <f t="shared" ca="1" si="132"/>
        <v/>
      </c>
      <c r="F485" s="78" t="str">
        <f t="shared" ca="1" si="139"/>
        <v/>
      </c>
      <c r="G485" s="77" t="str">
        <f t="shared" ca="1" si="139"/>
        <v/>
      </c>
      <c r="H485" s="78" t="str">
        <f t="shared" ca="1" si="138"/>
        <v/>
      </c>
      <c r="I485" s="78" t="str">
        <f t="shared" ca="1" si="138"/>
        <v/>
      </c>
      <c r="J485" s="78" t="str">
        <f t="shared" ca="1" si="138"/>
        <v/>
      </c>
      <c r="K485" s="78" t="str">
        <f t="shared" ca="1" si="138"/>
        <v/>
      </c>
      <c r="L485" s="77" t="str">
        <f t="shared" ca="1" si="138"/>
        <v/>
      </c>
      <c r="M485" s="77" t="str">
        <f t="shared" ca="1" si="138"/>
        <v/>
      </c>
      <c r="N485" s="77" t="str">
        <f t="shared" ca="1" si="140"/>
        <v/>
      </c>
      <c r="O485" s="77" t="str">
        <f t="shared" ca="1" si="140"/>
        <v/>
      </c>
      <c r="P485" s="77" t="str">
        <f t="shared" ca="1" si="140"/>
        <v/>
      </c>
      <c r="Q485" s="17" t="str">
        <f ca="1">IF(B485="","",VLOOKUP(B485,処理用Ｄ!$B$2:$R$401,17,FALSE))</f>
        <v/>
      </c>
    </row>
    <row r="486" spans="2:17" x14ac:dyDescent="0.2">
      <c r="B486" s="77" t="str">
        <f ca="1">IF(ROW()-1&gt;処理用Ｄ!$B$1-1,"",ROW()-1)</f>
        <v/>
      </c>
      <c r="C486" s="77" t="str">
        <f t="shared" ca="1" si="138"/>
        <v/>
      </c>
      <c r="D486" s="78" t="str">
        <f t="shared" ca="1" si="131"/>
        <v/>
      </c>
      <c r="E486" s="78" t="str">
        <f t="shared" ca="1" si="132"/>
        <v/>
      </c>
      <c r="F486" s="78" t="str">
        <f t="shared" ca="1" si="139"/>
        <v/>
      </c>
      <c r="G486" s="77" t="str">
        <f t="shared" ca="1" si="139"/>
        <v/>
      </c>
      <c r="H486" s="78" t="str">
        <f t="shared" ca="1" si="138"/>
        <v/>
      </c>
      <c r="I486" s="78" t="str">
        <f t="shared" ca="1" si="138"/>
        <v/>
      </c>
      <c r="J486" s="78" t="str">
        <f t="shared" ca="1" si="138"/>
        <v/>
      </c>
      <c r="K486" s="78" t="str">
        <f t="shared" ca="1" si="138"/>
        <v/>
      </c>
      <c r="L486" s="77" t="str">
        <f t="shared" ca="1" si="138"/>
        <v/>
      </c>
      <c r="M486" s="77" t="str">
        <f t="shared" ca="1" si="138"/>
        <v/>
      </c>
      <c r="N486" s="77" t="str">
        <f t="shared" ca="1" si="140"/>
        <v/>
      </c>
      <c r="O486" s="77" t="str">
        <f t="shared" ca="1" si="140"/>
        <v/>
      </c>
      <c r="P486" s="77" t="str">
        <f t="shared" ca="1" si="140"/>
        <v/>
      </c>
      <c r="Q486" s="17" t="str">
        <f ca="1">IF(B486="","",VLOOKUP(B486,処理用Ｄ!$B$2:$R$401,17,FALSE))</f>
        <v/>
      </c>
    </row>
    <row r="487" spans="2:17" x14ac:dyDescent="0.2">
      <c r="B487" s="77" t="str">
        <f ca="1">IF(ROW()-1&gt;処理用Ｄ!$B$1-1,"",ROW()-1)</f>
        <v/>
      </c>
      <c r="C487" s="77" t="str">
        <f t="shared" ca="1" si="138"/>
        <v/>
      </c>
      <c r="D487" s="78" t="str">
        <f t="shared" ca="1" si="131"/>
        <v/>
      </c>
      <c r="E487" s="78" t="str">
        <f t="shared" ca="1" si="132"/>
        <v/>
      </c>
      <c r="F487" s="78" t="str">
        <f t="shared" ca="1" si="139"/>
        <v/>
      </c>
      <c r="G487" s="77" t="str">
        <f t="shared" ca="1" si="139"/>
        <v/>
      </c>
      <c r="H487" s="78" t="str">
        <f t="shared" ca="1" si="138"/>
        <v/>
      </c>
      <c r="I487" s="78" t="str">
        <f t="shared" ca="1" si="138"/>
        <v/>
      </c>
      <c r="J487" s="78" t="str">
        <f t="shared" ca="1" si="138"/>
        <v/>
      </c>
      <c r="K487" s="78" t="str">
        <f t="shared" ca="1" si="138"/>
        <v/>
      </c>
      <c r="L487" s="77" t="str">
        <f t="shared" ca="1" si="138"/>
        <v/>
      </c>
      <c r="M487" s="77" t="str">
        <f t="shared" ca="1" si="138"/>
        <v/>
      </c>
      <c r="N487" s="77" t="str">
        <f t="shared" ca="1" si="140"/>
        <v/>
      </c>
      <c r="O487" s="77" t="str">
        <f t="shared" ca="1" si="140"/>
        <v/>
      </c>
      <c r="P487" s="77" t="str">
        <f t="shared" ca="1" si="140"/>
        <v/>
      </c>
      <c r="Q487" s="17" t="str">
        <f ca="1">IF(B487="","",VLOOKUP(B487,処理用Ｄ!$B$2:$R$401,17,FALSE))</f>
        <v/>
      </c>
    </row>
    <row r="488" spans="2:17" x14ac:dyDescent="0.2">
      <c r="B488" s="77" t="str">
        <f ca="1">IF(ROW()-1&gt;処理用Ｄ!$B$1-1,"",ROW()-1)</f>
        <v/>
      </c>
      <c r="C488" s="77" t="str">
        <f t="shared" ca="1" si="138"/>
        <v/>
      </c>
      <c r="D488" s="78" t="str">
        <f t="shared" ca="1" si="131"/>
        <v/>
      </c>
      <c r="E488" s="78" t="str">
        <f t="shared" ca="1" si="132"/>
        <v/>
      </c>
      <c r="F488" s="78" t="str">
        <f t="shared" ca="1" si="139"/>
        <v/>
      </c>
      <c r="G488" s="77" t="str">
        <f t="shared" ca="1" si="139"/>
        <v/>
      </c>
      <c r="H488" s="78" t="str">
        <f t="shared" ca="1" si="138"/>
        <v/>
      </c>
      <c r="I488" s="78" t="str">
        <f t="shared" ca="1" si="138"/>
        <v/>
      </c>
      <c r="J488" s="78" t="str">
        <f t="shared" ca="1" si="138"/>
        <v/>
      </c>
      <c r="K488" s="78" t="str">
        <f t="shared" ca="1" si="138"/>
        <v/>
      </c>
      <c r="L488" s="77" t="str">
        <f t="shared" ca="1" si="138"/>
        <v/>
      </c>
      <c r="M488" s="77" t="str">
        <f t="shared" ca="1" si="138"/>
        <v/>
      </c>
      <c r="N488" s="77" t="str">
        <f t="shared" ca="1" si="140"/>
        <v/>
      </c>
      <c r="O488" s="77" t="str">
        <f t="shared" ca="1" si="140"/>
        <v/>
      </c>
      <c r="P488" s="77" t="str">
        <f t="shared" ca="1" si="140"/>
        <v/>
      </c>
      <c r="Q488" s="17" t="str">
        <f ca="1">IF(B488="","",VLOOKUP(B488,処理用Ｄ!$B$2:$R$401,17,FALSE))</f>
        <v/>
      </c>
    </row>
    <row r="489" spans="2:17" x14ac:dyDescent="0.2">
      <c r="B489" s="77" t="str">
        <f ca="1">IF(ROW()-1&gt;処理用Ｄ!$B$1-1,"",ROW()-1)</f>
        <v/>
      </c>
      <c r="C489" s="77" t="str">
        <f t="shared" ca="1" si="138"/>
        <v/>
      </c>
      <c r="D489" s="78" t="str">
        <f t="shared" ca="1" si="131"/>
        <v/>
      </c>
      <c r="E489" s="78" t="str">
        <f t="shared" ca="1" si="132"/>
        <v/>
      </c>
      <c r="F489" s="78" t="str">
        <f t="shared" ca="1" si="139"/>
        <v/>
      </c>
      <c r="G489" s="77" t="str">
        <f t="shared" ca="1" si="139"/>
        <v/>
      </c>
      <c r="H489" s="78" t="str">
        <f t="shared" ca="1" si="138"/>
        <v/>
      </c>
      <c r="I489" s="78" t="str">
        <f t="shared" ca="1" si="138"/>
        <v/>
      </c>
      <c r="J489" s="78" t="str">
        <f t="shared" ca="1" si="138"/>
        <v/>
      </c>
      <c r="K489" s="78" t="str">
        <f t="shared" ca="1" si="138"/>
        <v/>
      </c>
      <c r="L489" s="77" t="str">
        <f t="shared" ca="1" si="138"/>
        <v/>
      </c>
      <c r="M489" s="77" t="str">
        <f t="shared" ca="1" si="138"/>
        <v/>
      </c>
      <c r="N489" s="77" t="str">
        <f t="shared" ca="1" si="140"/>
        <v/>
      </c>
      <c r="O489" s="77" t="str">
        <f t="shared" ca="1" si="140"/>
        <v/>
      </c>
      <c r="P489" s="77" t="str">
        <f t="shared" ca="1" si="140"/>
        <v/>
      </c>
      <c r="Q489" s="17" t="str">
        <f ca="1">IF(B489="","",VLOOKUP(B489,処理用Ｄ!$B$2:$R$401,17,FALSE))</f>
        <v/>
      </c>
    </row>
    <row r="490" spans="2:17" x14ac:dyDescent="0.2">
      <c r="B490" s="77" t="str">
        <f ca="1">IF(ROW()-1&gt;処理用Ｄ!$B$1-1,"",ROW()-1)</f>
        <v/>
      </c>
      <c r="C490" s="77" t="str">
        <f t="shared" ca="1" si="138"/>
        <v/>
      </c>
      <c r="D490" s="78" t="str">
        <f t="shared" ca="1" si="131"/>
        <v/>
      </c>
      <c r="E490" s="78" t="str">
        <f t="shared" ca="1" si="132"/>
        <v/>
      </c>
      <c r="F490" s="78" t="str">
        <f t="shared" ca="1" si="139"/>
        <v/>
      </c>
      <c r="G490" s="77" t="str">
        <f t="shared" ca="1" si="139"/>
        <v/>
      </c>
      <c r="H490" s="78" t="str">
        <f t="shared" ca="1" si="138"/>
        <v/>
      </c>
      <c r="I490" s="78" t="str">
        <f t="shared" ca="1" si="138"/>
        <v/>
      </c>
      <c r="J490" s="78" t="str">
        <f t="shared" ca="1" si="138"/>
        <v/>
      </c>
      <c r="K490" s="78" t="str">
        <f t="shared" ca="1" si="138"/>
        <v/>
      </c>
      <c r="L490" s="77" t="str">
        <f t="shared" ca="1" si="138"/>
        <v/>
      </c>
      <c r="M490" s="77" t="str">
        <f t="shared" ca="1" si="138"/>
        <v/>
      </c>
      <c r="N490" s="77" t="str">
        <f t="shared" ca="1" si="140"/>
        <v/>
      </c>
      <c r="O490" s="77" t="str">
        <f t="shared" ca="1" si="140"/>
        <v/>
      </c>
      <c r="P490" s="77" t="str">
        <f t="shared" ca="1" si="140"/>
        <v/>
      </c>
      <c r="Q490" s="17" t="str">
        <f ca="1">IF(B490="","",VLOOKUP(B490,処理用Ｄ!$B$2:$R$401,17,FALSE))</f>
        <v/>
      </c>
    </row>
    <row r="491" spans="2:17" x14ac:dyDescent="0.2">
      <c r="B491" s="77" t="str">
        <f ca="1">IF(ROW()-1&gt;処理用Ｄ!$B$1-1,"",ROW()-1)</f>
        <v/>
      </c>
      <c r="C491" s="77" t="str">
        <f t="shared" ca="1" si="138"/>
        <v/>
      </c>
      <c r="D491" s="78" t="str">
        <f t="shared" ca="1" si="131"/>
        <v/>
      </c>
      <c r="E491" s="78" t="str">
        <f t="shared" ca="1" si="132"/>
        <v/>
      </c>
      <c r="F491" s="78" t="str">
        <f t="shared" ca="1" si="139"/>
        <v/>
      </c>
      <c r="G491" s="77" t="str">
        <f t="shared" ca="1" si="139"/>
        <v/>
      </c>
      <c r="H491" s="78" t="str">
        <f t="shared" ca="1" si="138"/>
        <v/>
      </c>
      <c r="I491" s="78" t="str">
        <f t="shared" ca="1" si="138"/>
        <v/>
      </c>
      <c r="J491" s="78" t="str">
        <f t="shared" ca="1" si="138"/>
        <v/>
      </c>
      <c r="K491" s="78" t="str">
        <f t="shared" ca="1" si="138"/>
        <v/>
      </c>
      <c r="L491" s="77" t="str">
        <f t="shared" ca="1" si="138"/>
        <v/>
      </c>
      <c r="M491" s="77" t="str">
        <f t="shared" ca="1" si="138"/>
        <v/>
      </c>
      <c r="N491" s="77" t="str">
        <f t="shared" ca="1" si="140"/>
        <v/>
      </c>
      <c r="O491" s="77" t="str">
        <f t="shared" ca="1" si="140"/>
        <v/>
      </c>
      <c r="P491" s="77" t="str">
        <f t="shared" ca="1" si="140"/>
        <v/>
      </c>
      <c r="Q491" s="17" t="str">
        <f ca="1">IF(B491="","",VLOOKUP(B491,処理用Ｄ!$B$2:$R$401,17,FALSE))</f>
        <v/>
      </c>
    </row>
    <row r="492" spans="2:17" x14ac:dyDescent="0.2">
      <c r="B492" s="77" t="str">
        <f ca="1">IF(ROW()-1&gt;処理用Ｄ!$B$1-1,"",ROW()-1)</f>
        <v/>
      </c>
      <c r="C492" s="77" t="str">
        <f t="shared" ref="C492:M501" ca="1" si="141">IF($B492="","",DBCS(VLOOKUP($B492,ダブルスＤＡＴＡ,COLUMN()-1,FALSE)))</f>
        <v/>
      </c>
      <c r="D492" s="78" t="str">
        <f t="shared" ca="1" si="131"/>
        <v/>
      </c>
      <c r="E492" s="78" t="str">
        <f t="shared" ca="1" si="132"/>
        <v/>
      </c>
      <c r="F492" s="78" t="str">
        <f t="shared" ca="1" si="139"/>
        <v/>
      </c>
      <c r="G492" s="77" t="str">
        <f t="shared" ca="1" si="139"/>
        <v/>
      </c>
      <c r="H492" s="78" t="str">
        <f t="shared" ca="1" si="141"/>
        <v/>
      </c>
      <c r="I492" s="78" t="str">
        <f t="shared" ca="1" si="141"/>
        <v/>
      </c>
      <c r="J492" s="78" t="str">
        <f t="shared" ca="1" si="141"/>
        <v/>
      </c>
      <c r="K492" s="78" t="str">
        <f t="shared" ca="1" si="141"/>
        <v/>
      </c>
      <c r="L492" s="77" t="str">
        <f t="shared" ca="1" si="141"/>
        <v/>
      </c>
      <c r="M492" s="77" t="str">
        <f t="shared" ca="1" si="141"/>
        <v/>
      </c>
      <c r="N492" s="77" t="str">
        <f t="shared" ca="1" si="140"/>
        <v/>
      </c>
      <c r="O492" s="77" t="str">
        <f t="shared" ca="1" si="140"/>
        <v/>
      </c>
      <c r="P492" s="77" t="str">
        <f t="shared" ca="1" si="140"/>
        <v/>
      </c>
      <c r="Q492" s="17" t="str">
        <f ca="1">IF(B492="","",VLOOKUP(B492,処理用Ｄ!$B$2:$R$401,17,FALSE))</f>
        <v/>
      </c>
    </row>
    <row r="493" spans="2:17" x14ac:dyDescent="0.2">
      <c r="B493" s="77" t="str">
        <f ca="1">IF(ROW()-1&gt;処理用Ｄ!$B$1-1,"",ROW()-1)</f>
        <v/>
      </c>
      <c r="C493" s="77" t="str">
        <f t="shared" ca="1" si="141"/>
        <v/>
      </c>
      <c r="D493" s="78" t="str">
        <f t="shared" ca="1" si="131"/>
        <v/>
      </c>
      <c r="E493" s="78" t="str">
        <f t="shared" ca="1" si="132"/>
        <v/>
      </c>
      <c r="F493" s="78" t="str">
        <f t="shared" ca="1" si="139"/>
        <v/>
      </c>
      <c r="G493" s="77" t="str">
        <f t="shared" ca="1" si="139"/>
        <v/>
      </c>
      <c r="H493" s="78" t="str">
        <f t="shared" ca="1" si="141"/>
        <v/>
      </c>
      <c r="I493" s="78" t="str">
        <f t="shared" ca="1" si="141"/>
        <v/>
      </c>
      <c r="J493" s="78" t="str">
        <f t="shared" ca="1" si="141"/>
        <v/>
      </c>
      <c r="K493" s="78" t="str">
        <f t="shared" ca="1" si="141"/>
        <v/>
      </c>
      <c r="L493" s="77" t="str">
        <f t="shared" ca="1" si="141"/>
        <v/>
      </c>
      <c r="M493" s="77" t="str">
        <f t="shared" ca="1" si="141"/>
        <v/>
      </c>
      <c r="N493" s="77" t="str">
        <f t="shared" ca="1" si="140"/>
        <v/>
      </c>
      <c r="O493" s="77" t="str">
        <f t="shared" ca="1" si="140"/>
        <v/>
      </c>
      <c r="P493" s="77" t="str">
        <f t="shared" ca="1" si="140"/>
        <v/>
      </c>
      <c r="Q493" s="17" t="str">
        <f ca="1">IF(B493="","",VLOOKUP(B493,処理用Ｄ!$B$2:$R$401,17,FALSE))</f>
        <v/>
      </c>
    </row>
    <row r="494" spans="2:17" x14ac:dyDescent="0.2">
      <c r="B494" s="77" t="str">
        <f ca="1">IF(ROW()-1&gt;処理用Ｄ!$B$1-1,"",ROW()-1)</f>
        <v/>
      </c>
      <c r="C494" s="77" t="str">
        <f t="shared" ca="1" si="141"/>
        <v/>
      </c>
      <c r="D494" s="78" t="str">
        <f t="shared" ca="1" si="131"/>
        <v/>
      </c>
      <c r="E494" s="78" t="str">
        <f t="shared" ca="1" si="132"/>
        <v/>
      </c>
      <c r="F494" s="78" t="str">
        <f t="shared" ca="1" si="139"/>
        <v/>
      </c>
      <c r="G494" s="77" t="str">
        <f t="shared" ca="1" si="139"/>
        <v/>
      </c>
      <c r="H494" s="78" t="str">
        <f t="shared" ca="1" si="141"/>
        <v/>
      </c>
      <c r="I494" s="78" t="str">
        <f t="shared" ca="1" si="141"/>
        <v/>
      </c>
      <c r="J494" s="78" t="str">
        <f t="shared" ca="1" si="141"/>
        <v/>
      </c>
      <c r="K494" s="78" t="str">
        <f t="shared" ca="1" si="141"/>
        <v/>
      </c>
      <c r="L494" s="77" t="str">
        <f t="shared" ca="1" si="141"/>
        <v/>
      </c>
      <c r="M494" s="77" t="str">
        <f t="shared" ca="1" si="141"/>
        <v/>
      </c>
      <c r="N494" s="77" t="str">
        <f t="shared" ca="1" si="140"/>
        <v/>
      </c>
      <c r="O494" s="77" t="str">
        <f t="shared" ca="1" si="140"/>
        <v/>
      </c>
      <c r="P494" s="77" t="str">
        <f t="shared" ca="1" si="140"/>
        <v/>
      </c>
      <c r="Q494" s="17" t="str">
        <f ca="1">IF(B494="","",VLOOKUP(B494,処理用Ｄ!$B$2:$R$401,17,FALSE))</f>
        <v/>
      </c>
    </row>
    <row r="495" spans="2:17" x14ac:dyDescent="0.2">
      <c r="B495" s="77" t="str">
        <f ca="1">IF(ROW()-1&gt;処理用Ｄ!$B$1-1,"",ROW()-1)</f>
        <v/>
      </c>
      <c r="C495" s="77" t="str">
        <f t="shared" ca="1" si="141"/>
        <v/>
      </c>
      <c r="D495" s="78" t="str">
        <f t="shared" ca="1" si="131"/>
        <v/>
      </c>
      <c r="E495" s="78" t="str">
        <f t="shared" ca="1" si="132"/>
        <v/>
      </c>
      <c r="F495" s="78" t="str">
        <f t="shared" ca="1" si="139"/>
        <v/>
      </c>
      <c r="G495" s="77" t="str">
        <f t="shared" ca="1" si="139"/>
        <v/>
      </c>
      <c r="H495" s="78" t="str">
        <f t="shared" ca="1" si="141"/>
        <v/>
      </c>
      <c r="I495" s="78" t="str">
        <f t="shared" ca="1" si="141"/>
        <v/>
      </c>
      <c r="J495" s="78" t="str">
        <f t="shared" ca="1" si="141"/>
        <v/>
      </c>
      <c r="K495" s="78" t="str">
        <f t="shared" ca="1" si="141"/>
        <v/>
      </c>
      <c r="L495" s="77" t="str">
        <f t="shared" ca="1" si="141"/>
        <v/>
      </c>
      <c r="M495" s="77" t="str">
        <f t="shared" ca="1" si="141"/>
        <v/>
      </c>
      <c r="N495" s="77" t="str">
        <f t="shared" ca="1" si="140"/>
        <v/>
      </c>
      <c r="O495" s="77" t="str">
        <f t="shared" ca="1" si="140"/>
        <v/>
      </c>
      <c r="P495" s="77" t="str">
        <f t="shared" ca="1" si="140"/>
        <v/>
      </c>
      <c r="Q495" s="17" t="str">
        <f ca="1">IF(B495="","",VLOOKUP(B495,処理用Ｄ!$B$2:$R$401,17,FALSE))</f>
        <v/>
      </c>
    </row>
    <row r="496" spans="2:17" x14ac:dyDescent="0.2">
      <c r="B496" s="77" t="str">
        <f ca="1">IF(ROW()-1&gt;処理用Ｄ!$B$1-1,"",ROW()-1)</f>
        <v/>
      </c>
      <c r="C496" s="77" t="str">
        <f t="shared" ca="1" si="141"/>
        <v/>
      </c>
      <c r="D496" s="78" t="str">
        <f t="shared" ca="1" si="131"/>
        <v/>
      </c>
      <c r="E496" s="78" t="str">
        <f t="shared" ca="1" si="132"/>
        <v/>
      </c>
      <c r="F496" s="78" t="str">
        <f t="shared" ca="1" si="139"/>
        <v/>
      </c>
      <c r="G496" s="77" t="str">
        <f t="shared" ca="1" si="139"/>
        <v/>
      </c>
      <c r="H496" s="78" t="str">
        <f t="shared" ca="1" si="141"/>
        <v/>
      </c>
      <c r="I496" s="78" t="str">
        <f t="shared" ca="1" si="141"/>
        <v/>
      </c>
      <c r="J496" s="78" t="str">
        <f t="shared" ca="1" si="141"/>
        <v/>
      </c>
      <c r="K496" s="78" t="str">
        <f t="shared" ca="1" si="141"/>
        <v/>
      </c>
      <c r="L496" s="77" t="str">
        <f t="shared" ca="1" si="141"/>
        <v/>
      </c>
      <c r="M496" s="77" t="str">
        <f t="shared" ca="1" si="141"/>
        <v/>
      </c>
      <c r="N496" s="77" t="str">
        <f t="shared" ca="1" si="140"/>
        <v/>
      </c>
      <c r="O496" s="77" t="str">
        <f t="shared" ca="1" si="140"/>
        <v/>
      </c>
      <c r="P496" s="77" t="str">
        <f t="shared" ca="1" si="140"/>
        <v/>
      </c>
      <c r="Q496" s="17" t="str">
        <f ca="1">IF(B496="","",VLOOKUP(B496,処理用Ｄ!$B$2:$R$401,17,FALSE))</f>
        <v/>
      </c>
    </row>
    <row r="497" spans="2:17" x14ac:dyDescent="0.2">
      <c r="B497" s="77" t="str">
        <f ca="1">IF(ROW()-1&gt;処理用Ｄ!$B$1-1,"",ROW()-1)</f>
        <v/>
      </c>
      <c r="C497" s="77" t="str">
        <f t="shared" ca="1" si="141"/>
        <v/>
      </c>
      <c r="D497" s="78" t="str">
        <f t="shared" ca="1" si="131"/>
        <v/>
      </c>
      <c r="E497" s="78" t="str">
        <f t="shared" ca="1" si="132"/>
        <v/>
      </c>
      <c r="F497" s="78" t="str">
        <f t="shared" ca="1" si="139"/>
        <v/>
      </c>
      <c r="G497" s="77" t="str">
        <f t="shared" ca="1" si="139"/>
        <v/>
      </c>
      <c r="H497" s="78" t="str">
        <f t="shared" ca="1" si="141"/>
        <v/>
      </c>
      <c r="I497" s="78" t="str">
        <f t="shared" ca="1" si="141"/>
        <v/>
      </c>
      <c r="J497" s="78" t="str">
        <f t="shared" ca="1" si="141"/>
        <v/>
      </c>
      <c r="K497" s="78" t="str">
        <f t="shared" ca="1" si="141"/>
        <v/>
      </c>
      <c r="L497" s="77" t="str">
        <f t="shared" ca="1" si="141"/>
        <v/>
      </c>
      <c r="M497" s="77" t="str">
        <f t="shared" ca="1" si="141"/>
        <v/>
      </c>
      <c r="N497" s="77" t="str">
        <f t="shared" ca="1" si="140"/>
        <v/>
      </c>
      <c r="O497" s="77" t="str">
        <f t="shared" ca="1" si="140"/>
        <v/>
      </c>
      <c r="P497" s="77" t="str">
        <f t="shared" ca="1" si="140"/>
        <v/>
      </c>
      <c r="Q497" s="17" t="str">
        <f ca="1">IF(B497="","",VLOOKUP(B497,処理用Ｄ!$B$2:$R$401,17,FALSE))</f>
        <v/>
      </c>
    </row>
    <row r="498" spans="2:17" x14ac:dyDescent="0.2">
      <c r="B498" s="77" t="str">
        <f ca="1">IF(ROW()-1&gt;処理用Ｄ!$B$1-1,"",ROW()-1)</f>
        <v/>
      </c>
      <c r="C498" s="77" t="str">
        <f t="shared" ca="1" si="141"/>
        <v/>
      </c>
      <c r="D498" s="78" t="str">
        <f t="shared" ca="1" si="131"/>
        <v/>
      </c>
      <c r="E498" s="78" t="str">
        <f t="shared" ca="1" si="132"/>
        <v/>
      </c>
      <c r="F498" s="78" t="str">
        <f t="shared" ca="1" si="139"/>
        <v/>
      </c>
      <c r="G498" s="77" t="str">
        <f t="shared" ca="1" si="139"/>
        <v/>
      </c>
      <c r="H498" s="78" t="str">
        <f t="shared" ca="1" si="141"/>
        <v/>
      </c>
      <c r="I498" s="78" t="str">
        <f t="shared" ca="1" si="141"/>
        <v/>
      </c>
      <c r="J498" s="78" t="str">
        <f t="shared" ca="1" si="141"/>
        <v/>
      </c>
      <c r="K498" s="78" t="str">
        <f t="shared" ca="1" si="141"/>
        <v/>
      </c>
      <c r="L498" s="77" t="str">
        <f t="shared" ca="1" si="141"/>
        <v/>
      </c>
      <c r="M498" s="77" t="str">
        <f t="shared" ca="1" si="141"/>
        <v/>
      </c>
      <c r="N498" s="77" t="str">
        <f t="shared" ca="1" si="140"/>
        <v/>
      </c>
      <c r="O498" s="77" t="str">
        <f t="shared" ca="1" si="140"/>
        <v/>
      </c>
      <c r="P498" s="77" t="str">
        <f t="shared" ca="1" si="140"/>
        <v/>
      </c>
      <c r="Q498" s="17" t="str">
        <f ca="1">IF(B498="","",VLOOKUP(B498,処理用Ｄ!$B$2:$R$401,17,FALSE))</f>
        <v/>
      </c>
    </row>
    <row r="499" spans="2:17" x14ac:dyDescent="0.2">
      <c r="B499" s="77" t="str">
        <f ca="1">IF(ROW()-1&gt;処理用Ｄ!$B$1-1,"",ROW()-1)</f>
        <v/>
      </c>
      <c r="C499" s="77" t="str">
        <f t="shared" ca="1" si="141"/>
        <v/>
      </c>
      <c r="D499" s="78" t="str">
        <f t="shared" ca="1" si="131"/>
        <v/>
      </c>
      <c r="E499" s="78" t="str">
        <f t="shared" ca="1" si="132"/>
        <v/>
      </c>
      <c r="F499" s="78" t="str">
        <f t="shared" ca="1" si="139"/>
        <v/>
      </c>
      <c r="G499" s="77" t="str">
        <f t="shared" ca="1" si="139"/>
        <v/>
      </c>
      <c r="H499" s="78" t="str">
        <f t="shared" ca="1" si="141"/>
        <v/>
      </c>
      <c r="I499" s="78" t="str">
        <f t="shared" ca="1" si="141"/>
        <v/>
      </c>
      <c r="J499" s="78" t="str">
        <f t="shared" ca="1" si="141"/>
        <v/>
      </c>
      <c r="K499" s="78" t="str">
        <f t="shared" ca="1" si="141"/>
        <v/>
      </c>
      <c r="L499" s="77" t="str">
        <f t="shared" ca="1" si="141"/>
        <v/>
      </c>
      <c r="M499" s="77" t="str">
        <f t="shared" ca="1" si="141"/>
        <v/>
      </c>
      <c r="N499" s="77" t="str">
        <f t="shared" ca="1" si="140"/>
        <v/>
      </c>
      <c r="O499" s="77" t="str">
        <f t="shared" ca="1" si="140"/>
        <v/>
      </c>
      <c r="P499" s="77" t="str">
        <f t="shared" ca="1" si="140"/>
        <v/>
      </c>
      <c r="Q499" s="17" t="str">
        <f ca="1">IF(B499="","",VLOOKUP(B499,処理用Ｄ!$B$2:$R$401,17,FALSE))</f>
        <v/>
      </c>
    </row>
    <row r="500" spans="2:17" x14ac:dyDescent="0.2">
      <c r="B500" s="77" t="str">
        <f ca="1">IF(ROW()-1&gt;処理用Ｄ!$B$1-1,"",ROW()-1)</f>
        <v/>
      </c>
      <c r="C500" s="77" t="str">
        <f t="shared" ca="1" si="141"/>
        <v/>
      </c>
      <c r="D500" s="78" t="str">
        <f t="shared" ca="1" si="131"/>
        <v/>
      </c>
      <c r="E500" s="78" t="str">
        <f t="shared" ca="1" si="132"/>
        <v/>
      </c>
      <c r="F500" s="78" t="str">
        <f t="shared" ca="1" si="139"/>
        <v/>
      </c>
      <c r="G500" s="77" t="str">
        <f t="shared" ca="1" si="139"/>
        <v/>
      </c>
      <c r="H500" s="78" t="str">
        <f t="shared" ca="1" si="141"/>
        <v/>
      </c>
      <c r="I500" s="78" t="str">
        <f t="shared" ca="1" si="141"/>
        <v/>
      </c>
      <c r="J500" s="78" t="str">
        <f t="shared" ca="1" si="141"/>
        <v/>
      </c>
      <c r="K500" s="78" t="str">
        <f t="shared" ca="1" si="141"/>
        <v/>
      </c>
      <c r="L500" s="77" t="str">
        <f t="shared" ca="1" si="141"/>
        <v/>
      </c>
      <c r="M500" s="77" t="str">
        <f t="shared" ca="1" si="141"/>
        <v/>
      </c>
      <c r="N500" s="77" t="str">
        <f t="shared" ca="1" si="140"/>
        <v/>
      </c>
      <c r="O500" s="77" t="str">
        <f t="shared" ca="1" si="140"/>
        <v/>
      </c>
      <c r="P500" s="77" t="str">
        <f t="shared" ca="1" si="140"/>
        <v/>
      </c>
      <c r="Q500" s="17" t="str">
        <f ca="1">IF(B500="","",VLOOKUP(B500,処理用Ｄ!$B$2:$R$401,17,FALSE))</f>
        <v/>
      </c>
    </row>
    <row r="501" spans="2:17" x14ac:dyDescent="0.2">
      <c r="B501" s="77" t="str">
        <f ca="1">IF(ROW()-1&gt;処理用Ｄ!$B$1-1,"",ROW()-1)</f>
        <v/>
      </c>
      <c r="C501" s="77" t="str">
        <f t="shared" ca="1" si="141"/>
        <v/>
      </c>
      <c r="D501" s="78" t="str">
        <f t="shared" ca="1" si="131"/>
        <v/>
      </c>
      <c r="E501" s="78" t="str">
        <f t="shared" ca="1" si="132"/>
        <v/>
      </c>
      <c r="F501" s="78" t="str">
        <f t="shared" ca="1" si="139"/>
        <v/>
      </c>
      <c r="G501" s="77" t="str">
        <f t="shared" ca="1" si="139"/>
        <v/>
      </c>
      <c r="H501" s="78" t="str">
        <f t="shared" ca="1" si="141"/>
        <v/>
      </c>
      <c r="I501" s="78" t="str">
        <f t="shared" ca="1" si="141"/>
        <v/>
      </c>
      <c r="J501" s="78" t="str">
        <f t="shared" ca="1" si="141"/>
        <v/>
      </c>
      <c r="K501" s="78" t="str">
        <f t="shared" ca="1" si="141"/>
        <v/>
      </c>
      <c r="L501" s="77" t="str">
        <f t="shared" ca="1" si="141"/>
        <v/>
      </c>
      <c r="M501" s="77" t="str">
        <f t="shared" ca="1" si="141"/>
        <v/>
      </c>
      <c r="N501" s="77" t="str">
        <f t="shared" ca="1" si="140"/>
        <v/>
      </c>
      <c r="O501" s="77" t="str">
        <f t="shared" ca="1" si="140"/>
        <v/>
      </c>
      <c r="P501" s="77" t="str">
        <f t="shared" ca="1" si="140"/>
        <v/>
      </c>
      <c r="Q501" s="17" t="str">
        <f ca="1">IF(B501="","",VLOOKUP(B501,処理用Ｄ!$B$2:$R$401,17,FALSE))</f>
        <v/>
      </c>
    </row>
    <row r="502" spans="2:17" x14ac:dyDescent="0.2">
      <c r="B502" s="77" t="str">
        <f ca="1">IF(ROW()-1&gt;処理用Ｄ!$B$1-1,"",ROW()-1)</f>
        <v/>
      </c>
      <c r="C502" s="77" t="str">
        <f t="shared" ref="C502:M511" ca="1" si="142">IF($B502="","",DBCS(VLOOKUP($B502,ダブルスＤＡＴＡ,COLUMN()-1,FALSE)))</f>
        <v/>
      </c>
      <c r="D502" s="78" t="str">
        <f t="shared" ca="1" si="131"/>
        <v/>
      </c>
      <c r="E502" s="78" t="str">
        <f t="shared" ca="1" si="132"/>
        <v/>
      </c>
      <c r="F502" s="78" t="str">
        <f t="shared" ref="F502:G521" ca="1" si="143">IF($B502="","",(VLOOKUP($B502,ダブルスＤＡＴＡ,COLUMN()-1,FALSE)))</f>
        <v/>
      </c>
      <c r="G502" s="77" t="str">
        <f t="shared" ca="1" si="143"/>
        <v/>
      </c>
      <c r="H502" s="78" t="str">
        <f t="shared" ca="1" si="142"/>
        <v/>
      </c>
      <c r="I502" s="78" t="str">
        <f t="shared" ca="1" si="142"/>
        <v/>
      </c>
      <c r="J502" s="78" t="str">
        <f t="shared" ca="1" si="142"/>
        <v/>
      </c>
      <c r="K502" s="78" t="str">
        <f t="shared" ca="1" si="142"/>
        <v/>
      </c>
      <c r="L502" s="77" t="str">
        <f t="shared" ca="1" si="142"/>
        <v/>
      </c>
      <c r="M502" s="77" t="str">
        <f t="shared" ca="1" si="142"/>
        <v/>
      </c>
      <c r="N502" s="77" t="str">
        <f t="shared" ref="N502:P521" ca="1" si="144">IF($B502="","",VALUE(VLOOKUP($B502,ダブルスＤＡＴＡ,COLUMN()-1,FALSE)))</f>
        <v/>
      </c>
      <c r="O502" s="77" t="str">
        <f t="shared" ca="1" si="144"/>
        <v/>
      </c>
      <c r="P502" s="77" t="str">
        <f t="shared" ca="1" si="144"/>
        <v/>
      </c>
      <c r="Q502" s="17" t="str">
        <f ca="1">IF(B502="","",VLOOKUP(B502,処理用Ｄ!$B$2:$R$401,17,FALSE))</f>
        <v/>
      </c>
    </row>
    <row r="503" spans="2:17" x14ac:dyDescent="0.2">
      <c r="B503" s="77" t="str">
        <f ca="1">IF(ROW()-1&gt;処理用Ｄ!$B$1-1,"",ROW()-1)</f>
        <v/>
      </c>
      <c r="C503" s="77" t="str">
        <f t="shared" ca="1" si="142"/>
        <v/>
      </c>
      <c r="D503" s="78" t="str">
        <f t="shared" ca="1" si="131"/>
        <v/>
      </c>
      <c r="E503" s="78" t="str">
        <f t="shared" ca="1" si="132"/>
        <v/>
      </c>
      <c r="F503" s="78" t="str">
        <f t="shared" ca="1" si="143"/>
        <v/>
      </c>
      <c r="G503" s="77" t="str">
        <f t="shared" ca="1" si="143"/>
        <v/>
      </c>
      <c r="H503" s="78" t="str">
        <f t="shared" ca="1" si="142"/>
        <v/>
      </c>
      <c r="I503" s="78" t="str">
        <f t="shared" ca="1" si="142"/>
        <v/>
      </c>
      <c r="J503" s="78" t="str">
        <f t="shared" ca="1" si="142"/>
        <v/>
      </c>
      <c r="K503" s="78" t="str">
        <f t="shared" ca="1" si="142"/>
        <v/>
      </c>
      <c r="L503" s="77" t="str">
        <f t="shared" ca="1" si="142"/>
        <v/>
      </c>
      <c r="M503" s="77" t="str">
        <f t="shared" ca="1" si="142"/>
        <v/>
      </c>
      <c r="N503" s="77" t="str">
        <f t="shared" ca="1" si="144"/>
        <v/>
      </c>
      <c r="O503" s="77" t="str">
        <f t="shared" ca="1" si="144"/>
        <v/>
      </c>
      <c r="P503" s="77" t="str">
        <f t="shared" ca="1" si="144"/>
        <v/>
      </c>
      <c r="Q503" s="17" t="str">
        <f ca="1">IF(B503="","",VLOOKUP(B503,処理用Ｄ!$B$2:$R$401,17,FALSE))</f>
        <v/>
      </c>
    </row>
    <row r="504" spans="2:17" x14ac:dyDescent="0.2">
      <c r="B504" s="77" t="str">
        <f ca="1">IF(ROW()-1&gt;処理用Ｄ!$B$1-1,"",ROW()-1)</f>
        <v/>
      </c>
      <c r="C504" s="77" t="str">
        <f t="shared" ca="1" si="142"/>
        <v/>
      </c>
      <c r="D504" s="78" t="str">
        <f t="shared" ca="1" si="131"/>
        <v/>
      </c>
      <c r="E504" s="78" t="str">
        <f t="shared" ca="1" si="132"/>
        <v/>
      </c>
      <c r="F504" s="78" t="str">
        <f t="shared" ca="1" si="143"/>
        <v/>
      </c>
      <c r="G504" s="77" t="str">
        <f t="shared" ca="1" si="143"/>
        <v/>
      </c>
      <c r="H504" s="78" t="str">
        <f t="shared" ca="1" si="142"/>
        <v/>
      </c>
      <c r="I504" s="78" t="str">
        <f t="shared" ca="1" si="142"/>
        <v/>
      </c>
      <c r="J504" s="78" t="str">
        <f t="shared" ca="1" si="142"/>
        <v/>
      </c>
      <c r="K504" s="78" t="str">
        <f t="shared" ca="1" si="142"/>
        <v/>
      </c>
      <c r="L504" s="77" t="str">
        <f t="shared" ca="1" si="142"/>
        <v/>
      </c>
      <c r="M504" s="77" t="str">
        <f t="shared" ca="1" si="142"/>
        <v/>
      </c>
      <c r="N504" s="77" t="str">
        <f t="shared" ca="1" si="144"/>
        <v/>
      </c>
      <c r="O504" s="77" t="str">
        <f t="shared" ca="1" si="144"/>
        <v/>
      </c>
      <c r="P504" s="77" t="str">
        <f t="shared" ca="1" si="144"/>
        <v/>
      </c>
      <c r="Q504" s="17" t="str">
        <f ca="1">IF(B504="","",VLOOKUP(B504,処理用Ｄ!$B$2:$R$401,17,FALSE))</f>
        <v/>
      </c>
    </row>
    <row r="505" spans="2:17" x14ac:dyDescent="0.2">
      <c r="B505" s="77" t="str">
        <f ca="1">IF(ROW()-1&gt;処理用Ｄ!$B$1-1,"",ROW()-1)</f>
        <v/>
      </c>
      <c r="C505" s="77" t="str">
        <f t="shared" ca="1" si="142"/>
        <v/>
      </c>
      <c r="D505" s="78" t="str">
        <f t="shared" ca="1" si="131"/>
        <v/>
      </c>
      <c r="E505" s="78" t="str">
        <f t="shared" ca="1" si="132"/>
        <v/>
      </c>
      <c r="F505" s="78" t="str">
        <f t="shared" ca="1" si="143"/>
        <v/>
      </c>
      <c r="G505" s="77" t="str">
        <f t="shared" ca="1" si="143"/>
        <v/>
      </c>
      <c r="H505" s="78" t="str">
        <f t="shared" ca="1" si="142"/>
        <v/>
      </c>
      <c r="I505" s="78" t="str">
        <f t="shared" ca="1" si="142"/>
        <v/>
      </c>
      <c r="J505" s="78" t="str">
        <f t="shared" ca="1" si="142"/>
        <v/>
      </c>
      <c r="K505" s="78" t="str">
        <f t="shared" ca="1" si="142"/>
        <v/>
      </c>
      <c r="L505" s="77" t="str">
        <f t="shared" ca="1" si="142"/>
        <v/>
      </c>
      <c r="M505" s="77" t="str">
        <f t="shared" ca="1" si="142"/>
        <v/>
      </c>
      <c r="N505" s="77" t="str">
        <f t="shared" ca="1" si="144"/>
        <v/>
      </c>
      <c r="O505" s="77" t="str">
        <f t="shared" ca="1" si="144"/>
        <v/>
      </c>
      <c r="P505" s="77" t="str">
        <f t="shared" ca="1" si="144"/>
        <v/>
      </c>
      <c r="Q505" s="17" t="str">
        <f ca="1">IF(B505="","",VLOOKUP(B505,処理用Ｄ!$B$2:$R$401,17,FALSE))</f>
        <v/>
      </c>
    </row>
    <row r="506" spans="2:17" x14ac:dyDescent="0.2">
      <c r="B506" s="77" t="str">
        <f ca="1">IF(ROW()-1&gt;処理用Ｄ!$B$1-1,"",ROW()-1)</f>
        <v/>
      </c>
      <c r="C506" s="77" t="str">
        <f t="shared" ca="1" si="142"/>
        <v/>
      </c>
      <c r="D506" s="78" t="str">
        <f t="shared" ca="1" si="131"/>
        <v/>
      </c>
      <c r="E506" s="78" t="str">
        <f t="shared" ca="1" si="132"/>
        <v/>
      </c>
      <c r="F506" s="78" t="str">
        <f t="shared" ca="1" si="143"/>
        <v/>
      </c>
      <c r="G506" s="77" t="str">
        <f t="shared" ca="1" si="143"/>
        <v/>
      </c>
      <c r="H506" s="78" t="str">
        <f t="shared" ca="1" si="142"/>
        <v/>
      </c>
      <c r="I506" s="78" t="str">
        <f t="shared" ca="1" si="142"/>
        <v/>
      </c>
      <c r="J506" s="78" t="str">
        <f t="shared" ca="1" si="142"/>
        <v/>
      </c>
      <c r="K506" s="78" t="str">
        <f t="shared" ca="1" si="142"/>
        <v/>
      </c>
      <c r="L506" s="77" t="str">
        <f t="shared" ca="1" si="142"/>
        <v/>
      </c>
      <c r="M506" s="77" t="str">
        <f t="shared" ca="1" si="142"/>
        <v/>
      </c>
      <c r="N506" s="77" t="str">
        <f t="shared" ca="1" si="144"/>
        <v/>
      </c>
      <c r="O506" s="77" t="str">
        <f t="shared" ca="1" si="144"/>
        <v/>
      </c>
      <c r="P506" s="77" t="str">
        <f t="shared" ca="1" si="144"/>
        <v/>
      </c>
      <c r="Q506" s="17" t="str">
        <f ca="1">IF(B506="","",VLOOKUP(B506,処理用Ｄ!$B$2:$R$401,17,FALSE))</f>
        <v/>
      </c>
    </row>
    <row r="507" spans="2:17" x14ac:dyDescent="0.2">
      <c r="B507" s="77" t="str">
        <f ca="1">IF(ROW()-1&gt;処理用Ｄ!$B$1-1,"",ROW()-1)</f>
        <v/>
      </c>
      <c r="C507" s="77" t="str">
        <f t="shared" ca="1" si="142"/>
        <v/>
      </c>
      <c r="D507" s="78" t="str">
        <f t="shared" ca="1" si="131"/>
        <v/>
      </c>
      <c r="E507" s="78" t="str">
        <f t="shared" ca="1" si="132"/>
        <v/>
      </c>
      <c r="F507" s="78" t="str">
        <f t="shared" ca="1" si="143"/>
        <v/>
      </c>
      <c r="G507" s="77" t="str">
        <f t="shared" ca="1" si="143"/>
        <v/>
      </c>
      <c r="H507" s="78" t="str">
        <f t="shared" ca="1" si="142"/>
        <v/>
      </c>
      <c r="I507" s="78" t="str">
        <f t="shared" ca="1" si="142"/>
        <v/>
      </c>
      <c r="J507" s="78" t="str">
        <f t="shared" ca="1" si="142"/>
        <v/>
      </c>
      <c r="K507" s="78" t="str">
        <f t="shared" ca="1" si="142"/>
        <v/>
      </c>
      <c r="L507" s="77" t="str">
        <f t="shared" ca="1" si="142"/>
        <v/>
      </c>
      <c r="M507" s="77" t="str">
        <f t="shared" ca="1" si="142"/>
        <v/>
      </c>
      <c r="N507" s="77" t="str">
        <f t="shared" ca="1" si="144"/>
        <v/>
      </c>
      <c r="O507" s="77" t="str">
        <f t="shared" ca="1" si="144"/>
        <v/>
      </c>
      <c r="P507" s="77" t="str">
        <f t="shared" ca="1" si="144"/>
        <v/>
      </c>
      <c r="Q507" s="17" t="str">
        <f ca="1">IF(B507="","",VLOOKUP(B507,処理用Ｄ!$B$2:$R$401,17,FALSE))</f>
        <v/>
      </c>
    </row>
    <row r="508" spans="2:17" x14ac:dyDescent="0.2">
      <c r="B508" s="77" t="str">
        <f ca="1">IF(ROW()-1&gt;処理用Ｄ!$B$1-1,"",ROW()-1)</f>
        <v/>
      </c>
      <c r="C508" s="77" t="str">
        <f t="shared" ca="1" si="142"/>
        <v/>
      </c>
      <c r="D508" s="78" t="str">
        <f t="shared" ca="1" si="131"/>
        <v/>
      </c>
      <c r="E508" s="78" t="str">
        <f t="shared" ca="1" si="132"/>
        <v/>
      </c>
      <c r="F508" s="78" t="str">
        <f t="shared" ca="1" si="143"/>
        <v/>
      </c>
      <c r="G508" s="77" t="str">
        <f t="shared" ca="1" si="143"/>
        <v/>
      </c>
      <c r="H508" s="78" t="str">
        <f t="shared" ca="1" si="142"/>
        <v/>
      </c>
      <c r="I508" s="78" t="str">
        <f t="shared" ca="1" si="142"/>
        <v/>
      </c>
      <c r="J508" s="78" t="str">
        <f t="shared" ca="1" si="142"/>
        <v/>
      </c>
      <c r="K508" s="78" t="str">
        <f t="shared" ca="1" si="142"/>
        <v/>
      </c>
      <c r="L508" s="77" t="str">
        <f t="shared" ca="1" si="142"/>
        <v/>
      </c>
      <c r="M508" s="77" t="str">
        <f t="shared" ca="1" si="142"/>
        <v/>
      </c>
      <c r="N508" s="77" t="str">
        <f t="shared" ca="1" si="144"/>
        <v/>
      </c>
      <c r="O508" s="77" t="str">
        <f t="shared" ca="1" si="144"/>
        <v/>
      </c>
      <c r="P508" s="77" t="str">
        <f t="shared" ca="1" si="144"/>
        <v/>
      </c>
      <c r="Q508" s="17" t="str">
        <f ca="1">IF(B508="","",VLOOKUP(B508,処理用Ｄ!$B$2:$R$401,17,FALSE))</f>
        <v/>
      </c>
    </row>
    <row r="509" spans="2:17" x14ac:dyDescent="0.2">
      <c r="B509" s="77" t="str">
        <f ca="1">IF(ROW()-1&gt;処理用Ｄ!$B$1-1,"",ROW()-1)</f>
        <v/>
      </c>
      <c r="C509" s="77" t="str">
        <f t="shared" ca="1" si="142"/>
        <v/>
      </c>
      <c r="D509" s="78" t="str">
        <f t="shared" ca="1" si="131"/>
        <v/>
      </c>
      <c r="E509" s="78" t="str">
        <f t="shared" ca="1" si="132"/>
        <v/>
      </c>
      <c r="F509" s="78" t="str">
        <f t="shared" ca="1" si="143"/>
        <v/>
      </c>
      <c r="G509" s="77" t="str">
        <f t="shared" ca="1" si="143"/>
        <v/>
      </c>
      <c r="H509" s="78" t="str">
        <f t="shared" ca="1" si="142"/>
        <v/>
      </c>
      <c r="I509" s="78" t="str">
        <f t="shared" ca="1" si="142"/>
        <v/>
      </c>
      <c r="J509" s="78" t="str">
        <f t="shared" ca="1" si="142"/>
        <v/>
      </c>
      <c r="K509" s="78" t="str">
        <f t="shared" ca="1" si="142"/>
        <v/>
      </c>
      <c r="L509" s="77" t="str">
        <f t="shared" ca="1" si="142"/>
        <v/>
      </c>
      <c r="M509" s="77" t="str">
        <f t="shared" ca="1" si="142"/>
        <v/>
      </c>
      <c r="N509" s="77" t="str">
        <f t="shared" ca="1" si="144"/>
        <v/>
      </c>
      <c r="O509" s="77" t="str">
        <f t="shared" ca="1" si="144"/>
        <v/>
      </c>
      <c r="P509" s="77" t="str">
        <f t="shared" ca="1" si="144"/>
        <v/>
      </c>
      <c r="Q509" s="17" t="str">
        <f ca="1">IF(B509="","",VLOOKUP(B509,処理用Ｄ!$B$2:$R$401,17,FALSE))</f>
        <v/>
      </c>
    </row>
    <row r="510" spans="2:17" x14ac:dyDescent="0.2">
      <c r="B510" s="77" t="str">
        <f ca="1">IF(ROW()-1&gt;処理用Ｄ!$B$1-1,"",ROW()-1)</f>
        <v/>
      </c>
      <c r="C510" s="77" t="str">
        <f t="shared" ca="1" si="142"/>
        <v/>
      </c>
      <c r="D510" s="78" t="str">
        <f t="shared" ca="1" si="131"/>
        <v/>
      </c>
      <c r="E510" s="78" t="str">
        <f t="shared" ca="1" si="132"/>
        <v/>
      </c>
      <c r="F510" s="78" t="str">
        <f t="shared" ca="1" si="143"/>
        <v/>
      </c>
      <c r="G510" s="77" t="str">
        <f t="shared" ca="1" si="143"/>
        <v/>
      </c>
      <c r="H510" s="78" t="str">
        <f t="shared" ca="1" si="142"/>
        <v/>
      </c>
      <c r="I510" s="78" t="str">
        <f t="shared" ca="1" si="142"/>
        <v/>
      </c>
      <c r="J510" s="78" t="str">
        <f t="shared" ca="1" si="142"/>
        <v/>
      </c>
      <c r="K510" s="78" t="str">
        <f t="shared" ca="1" si="142"/>
        <v/>
      </c>
      <c r="L510" s="77" t="str">
        <f t="shared" ca="1" si="142"/>
        <v/>
      </c>
      <c r="M510" s="77" t="str">
        <f t="shared" ca="1" si="142"/>
        <v/>
      </c>
      <c r="N510" s="77" t="str">
        <f t="shared" ca="1" si="144"/>
        <v/>
      </c>
      <c r="O510" s="77" t="str">
        <f t="shared" ca="1" si="144"/>
        <v/>
      </c>
      <c r="P510" s="77" t="str">
        <f t="shared" ca="1" si="144"/>
        <v/>
      </c>
      <c r="Q510" s="17" t="str">
        <f ca="1">IF(B510="","",VLOOKUP(B510,処理用Ｄ!$B$2:$R$401,17,FALSE))</f>
        <v/>
      </c>
    </row>
    <row r="511" spans="2:17" x14ac:dyDescent="0.2">
      <c r="B511" s="77" t="str">
        <f ca="1">IF(ROW()-1&gt;処理用Ｄ!$B$1-1,"",ROW()-1)</f>
        <v/>
      </c>
      <c r="C511" s="77" t="str">
        <f t="shared" ca="1" si="142"/>
        <v/>
      </c>
      <c r="D511" s="78" t="str">
        <f t="shared" ca="1" si="131"/>
        <v/>
      </c>
      <c r="E511" s="78" t="str">
        <f t="shared" ca="1" si="132"/>
        <v/>
      </c>
      <c r="F511" s="78" t="str">
        <f t="shared" ca="1" si="143"/>
        <v/>
      </c>
      <c r="G511" s="77" t="str">
        <f t="shared" ca="1" si="143"/>
        <v/>
      </c>
      <c r="H511" s="78" t="str">
        <f t="shared" ca="1" si="142"/>
        <v/>
      </c>
      <c r="I511" s="78" t="str">
        <f t="shared" ca="1" si="142"/>
        <v/>
      </c>
      <c r="J511" s="78" t="str">
        <f t="shared" ca="1" si="142"/>
        <v/>
      </c>
      <c r="K511" s="78" t="str">
        <f t="shared" ca="1" si="142"/>
        <v/>
      </c>
      <c r="L511" s="77" t="str">
        <f t="shared" ca="1" si="142"/>
        <v/>
      </c>
      <c r="M511" s="77" t="str">
        <f t="shared" ca="1" si="142"/>
        <v/>
      </c>
      <c r="N511" s="77" t="str">
        <f t="shared" ca="1" si="144"/>
        <v/>
      </c>
      <c r="O511" s="77" t="str">
        <f t="shared" ca="1" si="144"/>
        <v/>
      </c>
      <c r="P511" s="77" t="str">
        <f t="shared" ca="1" si="144"/>
        <v/>
      </c>
      <c r="Q511" s="17" t="str">
        <f ca="1">IF(B511="","",VLOOKUP(B511,処理用Ｄ!$B$2:$R$401,17,FALSE))</f>
        <v/>
      </c>
    </row>
    <row r="512" spans="2:17" x14ac:dyDescent="0.2">
      <c r="B512" s="77" t="str">
        <f ca="1">IF(ROW()-1&gt;処理用Ｄ!$B$1-1,"",ROW()-1)</f>
        <v/>
      </c>
      <c r="C512" s="77" t="str">
        <f t="shared" ref="C512:M521" ca="1" si="145">IF($B512="","",DBCS(VLOOKUP($B512,ダブルスＤＡＴＡ,COLUMN()-1,FALSE)))</f>
        <v/>
      </c>
      <c r="D512" s="78" t="str">
        <f t="shared" ca="1" si="131"/>
        <v/>
      </c>
      <c r="E512" s="78" t="str">
        <f t="shared" ca="1" si="132"/>
        <v/>
      </c>
      <c r="F512" s="78" t="str">
        <f t="shared" ca="1" si="143"/>
        <v/>
      </c>
      <c r="G512" s="77" t="str">
        <f t="shared" ca="1" si="143"/>
        <v/>
      </c>
      <c r="H512" s="78" t="str">
        <f t="shared" ca="1" si="145"/>
        <v/>
      </c>
      <c r="I512" s="78" t="str">
        <f t="shared" ca="1" si="145"/>
        <v/>
      </c>
      <c r="J512" s="78" t="str">
        <f t="shared" ca="1" si="145"/>
        <v/>
      </c>
      <c r="K512" s="78" t="str">
        <f t="shared" ca="1" si="145"/>
        <v/>
      </c>
      <c r="L512" s="77" t="str">
        <f t="shared" ca="1" si="145"/>
        <v/>
      </c>
      <c r="M512" s="77" t="str">
        <f t="shared" ca="1" si="145"/>
        <v/>
      </c>
      <c r="N512" s="77" t="str">
        <f t="shared" ca="1" si="144"/>
        <v/>
      </c>
      <c r="O512" s="77" t="str">
        <f t="shared" ca="1" si="144"/>
        <v/>
      </c>
      <c r="P512" s="77" t="str">
        <f t="shared" ca="1" si="144"/>
        <v/>
      </c>
      <c r="Q512" s="17" t="str">
        <f ca="1">IF(B512="","",VLOOKUP(B512,処理用Ｄ!$B$2:$R$401,17,FALSE))</f>
        <v/>
      </c>
    </row>
    <row r="513" spans="2:17" x14ac:dyDescent="0.2">
      <c r="B513" s="77" t="str">
        <f ca="1">IF(ROW()-1&gt;処理用Ｄ!$B$1-1,"",ROW()-1)</f>
        <v/>
      </c>
      <c r="C513" s="77" t="str">
        <f t="shared" ca="1" si="145"/>
        <v/>
      </c>
      <c r="D513" s="78" t="str">
        <f t="shared" ca="1" si="131"/>
        <v/>
      </c>
      <c r="E513" s="78" t="str">
        <f t="shared" ca="1" si="132"/>
        <v/>
      </c>
      <c r="F513" s="78" t="str">
        <f t="shared" ca="1" si="143"/>
        <v/>
      </c>
      <c r="G513" s="77" t="str">
        <f t="shared" ca="1" si="143"/>
        <v/>
      </c>
      <c r="H513" s="78" t="str">
        <f t="shared" ca="1" si="145"/>
        <v/>
      </c>
      <c r="I513" s="78" t="str">
        <f t="shared" ca="1" si="145"/>
        <v/>
      </c>
      <c r="J513" s="78" t="str">
        <f t="shared" ca="1" si="145"/>
        <v/>
      </c>
      <c r="K513" s="78" t="str">
        <f t="shared" ca="1" si="145"/>
        <v/>
      </c>
      <c r="L513" s="77" t="str">
        <f t="shared" ca="1" si="145"/>
        <v/>
      </c>
      <c r="M513" s="77" t="str">
        <f t="shared" ca="1" si="145"/>
        <v/>
      </c>
      <c r="N513" s="77" t="str">
        <f t="shared" ca="1" si="144"/>
        <v/>
      </c>
      <c r="O513" s="77" t="str">
        <f t="shared" ca="1" si="144"/>
        <v/>
      </c>
      <c r="P513" s="77" t="str">
        <f t="shared" ca="1" si="144"/>
        <v/>
      </c>
      <c r="Q513" s="17" t="str">
        <f ca="1">IF(B513="","",VLOOKUP(B513,処理用Ｄ!$B$2:$R$401,17,FALSE))</f>
        <v/>
      </c>
    </row>
    <row r="514" spans="2:17" x14ac:dyDescent="0.2">
      <c r="B514" s="77" t="str">
        <f ca="1">IF(ROW()-1&gt;処理用Ｄ!$B$1-1,"",ROW()-1)</f>
        <v/>
      </c>
      <c r="C514" s="77" t="str">
        <f t="shared" ca="1" si="145"/>
        <v/>
      </c>
      <c r="D514" s="78" t="str">
        <f t="shared" ref="D514:D577" ca="1" si="146">IF($B514="","",(VLOOKUP($B514,ダブルスＤＡＴＡ,COLUMN()-1,FALSE)))</f>
        <v/>
      </c>
      <c r="E514" s="78" t="str">
        <f t="shared" ref="E514:E577" ca="1" si="147">IF($B514="","",IF(VALUE(VLOOKUP($B514,ダブルスＤＡＴＡ,COLUMN()-1,FALSE))=0,"",VALUE(VLOOKUP($B514,ダブルスＤＡＴＡ,COLUMN()-1,FALSE))))</f>
        <v/>
      </c>
      <c r="F514" s="78" t="str">
        <f t="shared" ca="1" si="143"/>
        <v/>
      </c>
      <c r="G514" s="77" t="str">
        <f t="shared" ca="1" si="143"/>
        <v/>
      </c>
      <c r="H514" s="78" t="str">
        <f t="shared" ca="1" si="145"/>
        <v/>
      </c>
      <c r="I514" s="78" t="str">
        <f t="shared" ca="1" si="145"/>
        <v/>
      </c>
      <c r="J514" s="78" t="str">
        <f t="shared" ca="1" si="145"/>
        <v/>
      </c>
      <c r="K514" s="78" t="str">
        <f t="shared" ca="1" si="145"/>
        <v/>
      </c>
      <c r="L514" s="77" t="str">
        <f t="shared" ca="1" si="145"/>
        <v/>
      </c>
      <c r="M514" s="77" t="str">
        <f t="shared" ca="1" si="145"/>
        <v/>
      </c>
      <c r="N514" s="77" t="str">
        <f t="shared" ca="1" si="144"/>
        <v/>
      </c>
      <c r="O514" s="77" t="str">
        <f t="shared" ca="1" si="144"/>
        <v/>
      </c>
      <c r="P514" s="77" t="str">
        <f t="shared" ca="1" si="144"/>
        <v/>
      </c>
      <c r="Q514" s="17" t="str">
        <f ca="1">IF(B514="","",VLOOKUP(B514,処理用Ｄ!$B$2:$R$401,17,FALSE))</f>
        <v/>
      </c>
    </row>
    <row r="515" spans="2:17" x14ac:dyDescent="0.2">
      <c r="B515" s="77" t="str">
        <f ca="1">IF(ROW()-1&gt;処理用Ｄ!$B$1-1,"",ROW()-1)</f>
        <v/>
      </c>
      <c r="C515" s="77" t="str">
        <f t="shared" ca="1" si="145"/>
        <v/>
      </c>
      <c r="D515" s="78" t="str">
        <f t="shared" ca="1" si="146"/>
        <v/>
      </c>
      <c r="E515" s="78" t="str">
        <f t="shared" ca="1" si="147"/>
        <v/>
      </c>
      <c r="F515" s="78" t="str">
        <f t="shared" ca="1" si="143"/>
        <v/>
      </c>
      <c r="G515" s="77" t="str">
        <f t="shared" ca="1" si="143"/>
        <v/>
      </c>
      <c r="H515" s="78" t="str">
        <f t="shared" ca="1" si="145"/>
        <v/>
      </c>
      <c r="I515" s="78" t="str">
        <f t="shared" ca="1" si="145"/>
        <v/>
      </c>
      <c r="J515" s="78" t="str">
        <f t="shared" ca="1" si="145"/>
        <v/>
      </c>
      <c r="K515" s="78" t="str">
        <f t="shared" ca="1" si="145"/>
        <v/>
      </c>
      <c r="L515" s="77" t="str">
        <f t="shared" ca="1" si="145"/>
        <v/>
      </c>
      <c r="M515" s="77" t="str">
        <f t="shared" ca="1" si="145"/>
        <v/>
      </c>
      <c r="N515" s="77" t="str">
        <f t="shared" ca="1" si="144"/>
        <v/>
      </c>
      <c r="O515" s="77" t="str">
        <f t="shared" ca="1" si="144"/>
        <v/>
      </c>
      <c r="P515" s="77" t="str">
        <f t="shared" ca="1" si="144"/>
        <v/>
      </c>
      <c r="Q515" s="17" t="str">
        <f ca="1">IF(B515="","",VLOOKUP(B515,処理用Ｄ!$B$2:$R$401,17,FALSE))</f>
        <v/>
      </c>
    </row>
    <row r="516" spans="2:17" x14ac:dyDescent="0.2">
      <c r="B516" s="77" t="str">
        <f ca="1">IF(ROW()-1&gt;処理用Ｄ!$B$1-1,"",ROW()-1)</f>
        <v/>
      </c>
      <c r="C516" s="77" t="str">
        <f t="shared" ca="1" si="145"/>
        <v/>
      </c>
      <c r="D516" s="78" t="str">
        <f t="shared" ca="1" si="146"/>
        <v/>
      </c>
      <c r="E516" s="78" t="str">
        <f t="shared" ca="1" si="147"/>
        <v/>
      </c>
      <c r="F516" s="78" t="str">
        <f t="shared" ca="1" si="143"/>
        <v/>
      </c>
      <c r="G516" s="77" t="str">
        <f t="shared" ca="1" si="143"/>
        <v/>
      </c>
      <c r="H516" s="78" t="str">
        <f t="shared" ca="1" si="145"/>
        <v/>
      </c>
      <c r="I516" s="78" t="str">
        <f t="shared" ca="1" si="145"/>
        <v/>
      </c>
      <c r="J516" s="78" t="str">
        <f t="shared" ca="1" si="145"/>
        <v/>
      </c>
      <c r="K516" s="78" t="str">
        <f t="shared" ca="1" si="145"/>
        <v/>
      </c>
      <c r="L516" s="77" t="str">
        <f t="shared" ca="1" si="145"/>
        <v/>
      </c>
      <c r="M516" s="77" t="str">
        <f t="shared" ca="1" si="145"/>
        <v/>
      </c>
      <c r="N516" s="77" t="str">
        <f t="shared" ca="1" si="144"/>
        <v/>
      </c>
      <c r="O516" s="77" t="str">
        <f t="shared" ca="1" si="144"/>
        <v/>
      </c>
      <c r="P516" s="77" t="str">
        <f t="shared" ca="1" si="144"/>
        <v/>
      </c>
      <c r="Q516" s="17" t="str">
        <f ca="1">IF(B516="","",VLOOKUP(B516,処理用Ｄ!$B$2:$R$401,17,FALSE))</f>
        <v/>
      </c>
    </row>
    <row r="517" spans="2:17" x14ac:dyDescent="0.2">
      <c r="B517" s="77" t="str">
        <f ca="1">IF(ROW()-1&gt;処理用Ｄ!$B$1-1,"",ROW()-1)</f>
        <v/>
      </c>
      <c r="C517" s="77" t="str">
        <f t="shared" ca="1" si="145"/>
        <v/>
      </c>
      <c r="D517" s="78" t="str">
        <f t="shared" ca="1" si="146"/>
        <v/>
      </c>
      <c r="E517" s="78" t="str">
        <f t="shared" ca="1" si="147"/>
        <v/>
      </c>
      <c r="F517" s="78" t="str">
        <f t="shared" ca="1" si="143"/>
        <v/>
      </c>
      <c r="G517" s="77" t="str">
        <f t="shared" ca="1" si="143"/>
        <v/>
      </c>
      <c r="H517" s="78" t="str">
        <f t="shared" ca="1" si="145"/>
        <v/>
      </c>
      <c r="I517" s="78" t="str">
        <f t="shared" ca="1" si="145"/>
        <v/>
      </c>
      <c r="J517" s="78" t="str">
        <f t="shared" ca="1" si="145"/>
        <v/>
      </c>
      <c r="K517" s="78" t="str">
        <f t="shared" ca="1" si="145"/>
        <v/>
      </c>
      <c r="L517" s="77" t="str">
        <f t="shared" ca="1" si="145"/>
        <v/>
      </c>
      <c r="M517" s="77" t="str">
        <f t="shared" ca="1" si="145"/>
        <v/>
      </c>
      <c r="N517" s="77" t="str">
        <f t="shared" ca="1" si="144"/>
        <v/>
      </c>
      <c r="O517" s="77" t="str">
        <f t="shared" ca="1" si="144"/>
        <v/>
      </c>
      <c r="P517" s="77" t="str">
        <f t="shared" ca="1" si="144"/>
        <v/>
      </c>
      <c r="Q517" s="17" t="str">
        <f ca="1">IF(B517="","",VLOOKUP(B517,処理用Ｄ!$B$2:$R$401,17,FALSE))</f>
        <v/>
      </c>
    </row>
    <row r="518" spans="2:17" x14ac:dyDescent="0.2">
      <c r="B518" s="77" t="str">
        <f ca="1">IF(ROW()-1&gt;処理用Ｄ!$B$1-1,"",ROW()-1)</f>
        <v/>
      </c>
      <c r="C518" s="77" t="str">
        <f t="shared" ca="1" si="145"/>
        <v/>
      </c>
      <c r="D518" s="78" t="str">
        <f t="shared" ca="1" si="146"/>
        <v/>
      </c>
      <c r="E518" s="78" t="str">
        <f t="shared" ca="1" si="147"/>
        <v/>
      </c>
      <c r="F518" s="78" t="str">
        <f t="shared" ca="1" si="143"/>
        <v/>
      </c>
      <c r="G518" s="77" t="str">
        <f t="shared" ca="1" si="143"/>
        <v/>
      </c>
      <c r="H518" s="78" t="str">
        <f t="shared" ca="1" si="145"/>
        <v/>
      </c>
      <c r="I518" s="78" t="str">
        <f t="shared" ca="1" si="145"/>
        <v/>
      </c>
      <c r="J518" s="78" t="str">
        <f t="shared" ca="1" si="145"/>
        <v/>
      </c>
      <c r="K518" s="78" t="str">
        <f t="shared" ca="1" si="145"/>
        <v/>
      </c>
      <c r="L518" s="77" t="str">
        <f t="shared" ca="1" si="145"/>
        <v/>
      </c>
      <c r="M518" s="77" t="str">
        <f t="shared" ca="1" si="145"/>
        <v/>
      </c>
      <c r="N518" s="77" t="str">
        <f t="shared" ca="1" si="144"/>
        <v/>
      </c>
      <c r="O518" s="77" t="str">
        <f t="shared" ca="1" si="144"/>
        <v/>
      </c>
      <c r="P518" s="77" t="str">
        <f t="shared" ca="1" si="144"/>
        <v/>
      </c>
      <c r="Q518" s="17" t="str">
        <f ca="1">IF(B518="","",VLOOKUP(B518,処理用Ｄ!$B$2:$R$401,17,FALSE))</f>
        <v/>
      </c>
    </row>
    <row r="519" spans="2:17" x14ac:dyDescent="0.2">
      <c r="B519" s="77" t="str">
        <f ca="1">IF(ROW()-1&gt;処理用Ｄ!$B$1-1,"",ROW()-1)</f>
        <v/>
      </c>
      <c r="C519" s="77" t="str">
        <f t="shared" ca="1" si="145"/>
        <v/>
      </c>
      <c r="D519" s="78" t="str">
        <f t="shared" ca="1" si="146"/>
        <v/>
      </c>
      <c r="E519" s="78" t="str">
        <f t="shared" ca="1" si="147"/>
        <v/>
      </c>
      <c r="F519" s="78" t="str">
        <f t="shared" ca="1" si="143"/>
        <v/>
      </c>
      <c r="G519" s="77" t="str">
        <f t="shared" ca="1" si="143"/>
        <v/>
      </c>
      <c r="H519" s="78" t="str">
        <f t="shared" ca="1" si="145"/>
        <v/>
      </c>
      <c r="I519" s="78" t="str">
        <f t="shared" ca="1" si="145"/>
        <v/>
      </c>
      <c r="J519" s="78" t="str">
        <f t="shared" ca="1" si="145"/>
        <v/>
      </c>
      <c r="K519" s="78" t="str">
        <f t="shared" ca="1" si="145"/>
        <v/>
      </c>
      <c r="L519" s="77" t="str">
        <f t="shared" ca="1" si="145"/>
        <v/>
      </c>
      <c r="M519" s="77" t="str">
        <f t="shared" ca="1" si="145"/>
        <v/>
      </c>
      <c r="N519" s="77" t="str">
        <f t="shared" ca="1" si="144"/>
        <v/>
      </c>
      <c r="O519" s="77" t="str">
        <f t="shared" ca="1" si="144"/>
        <v/>
      </c>
      <c r="P519" s="77" t="str">
        <f t="shared" ca="1" si="144"/>
        <v/>
      </c>
      <c r="Q519" s="17" t="str">
        <f ca="1">IF(B519="","",VLOOKUP(B519,処理用Ｄ!$B$2:$R$401,17,FALSE))</f>
        <v/>
      </c>
    </row>
    <row r="520" spans="2:17" x14ac:dyDescent="0.2">
      <c r="B520" s="77" t="str">
        <f ca="1">IF(ROW()-1&gt;処理用Ｄ!$B$1-1,"",ROW()-1)</f>
        <v/>
      </c>
      <c r="C520" s="77" t="str">
        <f t="shared" ca="1" si="145"/>
        <v/>
      </c>
      <c r="D520" s="78" t="str">
        <f t="shared" ca="1" si="146"/>
        <v/>
      </c>
      <c r="E520" s="78" t="str">
        <f t="shared" ca="1" si="147"/>
        <v/>
      </c>
      <c r="F520" s="78" t="str">
        <f t="shared" ca="1" si="143"/>
        <v/>
      </c>
      <c r="G520" s="77" t="str">
        <f t="shared" ca="1" si="143"/>
        <v/>
      </c>
      <c r="H520" s="78" t="str">
        <f t="shared" ca="1" si="145"/>
        <v/>
      </c>
      <c r="I520" s="78" t="str">
        <f t="shared" ca="1" si="145"/>
        <v/>
      </c>
      <c r="J520" s="78" t="str">
        <f t="shared" ca="1" si="145"/>
        <v/>
      </c>
      <c r="K520" s="78" t="str">
        <f t="shared" ca="1" si="145"/>
        <v/>
      </c>
      <c r="L520" s="77" t="str">
        <f t="shared" ca="1" si="145"/>
        <v/>
      </c>
      <c r="M520" s="77" t="str">
        <f t="shared" ca="1" si="145"/>
        <v/>
      </c>
      <c r="N520" s="77" t="str">
        <f t="shared" ca="1" si="144"/>
        <v/>
      </c>
      <c r="O520" s="77" t="str">
        <f t="shared" ca="1" si="144"/>
        <v/>
      </c>
      <c r="P520" s="77" t="str">
        <f t="shared" ca="1" si="144"/>
        <v/>
      </c>
      <c r="Q520" s="17" t="str">
        <f ca="1">IF(B520="","",VLOOKUP(B520,処理用Ｄ!$B$2:$R$401,17,FALSE))</f>
        <v/>
      </c>
    </row>
    <row r="521" spans="2:17" x14ac:dyDescent="0.2">
      <c r="B521" s="77" t="str">
        <f ca="1">IF(ROW()-1&gt;処理用Ｄ!$B$1-1,"",ROW()-1)</f>
        <v/>
      </c>
      <c r="C521" s="77" t="str">
        <f t="shared" ca="1" si="145"/>
        <v/>
      </c>
      <c r="D521" s="78" t="str">
        <f t="shared" ca="1" si="146"/>
        <v/>
      </c>
      <c r="E521" s="78" t="str">
        <f t="shared" ca="1" si="147"/>
        <v/>
      </c>
      <c r="F521" s="78" t="str">
        <f t="shared" ca="1" si="143"/>
        <v/>
      </c>
      <c r="G521" s="77" t="str">
        <f t="shared" ca="1" si="143"/>
        <v/>
      </c>
      <c r="H521" s="78" t="str">
        <f t="shared" ca="1" si="145"/>
        <v/>
      </c>
      <c r="I521" s="78" t="str">
        <f t="shared" ca="1" si="145"/>
        <v/>
      </c>
      <c r="J521" s="78" t="str">
        <f t="shared" ca="1" si="145"/>
        <v/>
      </c>
      <c r="K521" s="78" t="str">
        <f t="shared" ca="1" si="145"/>
        <v/>
      </c>
      <c r="L521" s="77" t="str">
        <f t="shared" ca="1" si="145"/>
        <v/>
      </c>
      <c r="M521" s="77" t="str">
        <f t="shared" ca="1" si="145"/>
        <v/>
      </c>
      <c r="N521" s="77" t="str">
        <f t="shared" ca="1" si="144"/>
        <v/>
      </c>
      <c r="O521" s="77" t="str">
        <f t="shared" ca="1" si="144"/>
        <v/>
      </c>
      <c r="P521" s="77" t="str">
        <f t="shared" ca="1" si="144"/>
        <v/>
      </c>
      <c r="Q521" s="17" t="str">
        <f ca="1">IF(B521="","",VLOOKUP(B521,処理用Ｄ!$B$2:$R$401,17,FALSE))</f>
        <v/>
      </c>
    </row>
    <row r="522" spans="2:17" x14ac:dyDescent="0.2">
      <c r="B522" s="77" t="str">
        <f ca="1">IF(ROW()-1&gt;処理用Ｄ!$B$1-1,"",ROW()-1)</f>
        <v/>
      </c>
      <c r="C522" s="77" t="str">
        <f t="shared" ref="C522:M531" ca="1" si="148">IF($B522="","",DBCS(VLOOKUP($B522,ダブルスＤＡＴＡ,COLUMN()-1,FALSE)))</f>
        <v/>
      </c>
      <c r="D522" s="78" t="str">
        <f t="shared" ca="1" si="146"/>
        <v/>
      </c>
      <c r="E522" s="78" t="str">
        <f t="shared" ca="1" si="147"/>
        <v/>
      </c>
      <c r="F522" s="78" t="str">
        <f t="shared" ref="F522:G541" ca="1" si="149">IF($B522="","",(VLOOKUP($B522,ダブルスＤＡＴＡ,COLUMN()-1,FALSE)))</f>
        <v/>
      </c>
      <c r="G522" s="77" t="str">
        <f t="shared" ca="1" si="149"/>
        <v/>
      </c>
      <c r="H522" s="78" t="str">
        <f t="shared" ca="1" si="148"/>
        <v/>
      </c>
      <c r="I522" s="78" t="str">
        <f t="shared" ca="1" si="148"/>
        <v/>
      </c>
      <c r="J522" s="78" t="str">
        <f t="shared" ca="1" si="148"/>
        <v/>
      </c>
      <c r="K522" s="78" t="str">
        <f t="shared" ca="1" si="148"/>
        <v/>
      </c>
      <c r="L522" s="77" t="str">
        <f t="shared" ca="1" si="148"/>
        <v/>
      </c>
      <c r="M522" s="77" t="str">
        <f t="shared" ca="1" si="148"/>
        <v/>
      </c>
      <c r="N522" s="77" t="str">
        <f t="shared" ref="N522:P541" ca="1" si="150">IF($B522="","",VALUE(VLOOKUP($B522,ダブルスＤＡＴＡ,COLUMN()-1,FALSE)))</f>
        <v/>
      </c>
      <c r="O522" s="77" t="str">
        <f t="shared" ca="1" si="150"/>
        <v/>
      </c>
      <c r="P522" s="77" t="str">
        <f t="shared" ca="1" si="150"/>
        <v/>
      </c>
      <c r="Q522" s="17" t="str">
        <f ca="1">IF(B522="","",VLOOKUP(B522,処理用Ｄ!$B$2:$R$401,17,FALSE))</f>
        <v/>
      </c>
    </row>
    <row r="523" spans="2:17" x14ac:dyDescent="0.2">
      <c r="B523" s="77" t="str">
        <f ca="1">IF(ROW()-1&gt;処理用Ｄ!$B$1-1,"",ROW()-1)</f>
        <v/>
      </c>
      <c r="C523" s="77" t="str">
        <f t="shared" ca="1" si="148"/>
        <v/>
      </c>
      <c r="D523" s="78" t="str">
        <f t="shared" ca="1" si="146"/>
        <v/>
      </c>
      <c r="E523" s="78" t="str">
        <f t="shared" ca="1" si="147"/>
        <v/>
      </c>
      <c r="F523" s="78" t="str">
        <f t="shared" ca="1" si="149"/>
        <v/>
      </c>
      <c r="G523" s="77" t="str">
        <f t="shared" ca="1" si="149"/>
        <v/>
      </c>
      <c r="H523" s="78" t="str">
        <f t="shared" ca="1" si="148"/>
        <v/>
      </c>
      <c r="I523" s="78" t="str">
        <f t="shared" ca="1" si="148"/>
        <v/>
      </c>
      <c r="J523" s="78" t="str">
        <f t="shared" ca="1" si="148"/>
        <v/>
      </c>
      <c r="K523" s="78" t="str">
        <f t="shared" ca="1" si="148"/>
        <v/>
      </c>
      <c r="L523" s="77" t="str">
        <f t="shared" ca="1" si="148"/>
        <v/>
      </c>
      <c r="M523" s="77" t="str">
        <f t="shared" ca="1" si="148"/>
        <v/>
      </c>
      <c r="N523" s="77" t="str">
        <f t="shared" ca="1" si="150"/>
        <v/>
      </c>
      <c r="O523" s="77" t="str">
        <f t="shared" ca="1" si="150"/>
        <v/>
      </c>
      <c r="P523" s="77" t="str">
        <f t="shared" ca="1" si="150"/>
        <v/>
      </c>
      <c r="Q523" s="17" t="str">
        <f ca="1">IF(B523="","",VLOOKUP(B523,処理用Ｄ!$B$2:$R$401,17,FALSE))</f>
        <v/>
      </c>
    </row>
    <row r="524" spans="2:17" x14ac:dyDescent="0.2">
      <c r="B524" s="77" t="str">
        <f ca="1">IF(ROW()-1&gt;処理用Ｄ!$B$1-1,"",ROW()-1)</f>
        <v/>
      </c>
      <c r="C524" s="77" t="str">
        <f t="shared" ca="1" si="148"/>
        <v/>
      </c>
      <c r="D524" s="78" t="str">
        <f t="shared" ca="1" si="146"/>
        <v/>
      </c>
      <c r="E524" s="78" t="str">
        <f t="shared" ca="1" si="147"/>
        <v/>
      </c>
      <c r="F524" s="78" t="str">
        <f t="shared" ca="1" si="149"/>
        <v/>
      </c>
      <c r="G524" s="77" t="str">
        <f t="shared" ca="1" si="149"/>
        <v/>
      </c>
      <c r="H524" s="78" t="str">
        <f t="shared" ca="1" si="148"/>
        <v/>
      </c>
      <c r="I524" s="78" t="str">
        <f t="shared" ca="1" si="148"/>
        <v/>
      </c>
      <c r="J524" s="78" t="str">
        <f t="shared" ca="1" si="148"/>
        <v/>
      </c>
      <c r="K524" s="78" t="str">
        <f t="shared" ca="1" si="148"/>
        <v/>
      </c>
      <c r="L524" s="77" t="str">
        <f t="shared" ca="1" si="148"/>
        <v/>
      </c>
      <c r="M524" s="77" t="str">
        <f t="shared" ca="1" si="148"/>
        <v/>
      </c>
      <c r="N524" s="77" t="str">
        <f t="shared" ca="1" si="150"/>
        <v/>
      </c>
      <c r="O524" s="77" t="str">
        <f t="shared" ca="1" si="150"/>
        <v/>
      </c>
      <c r="P524" s="77" t="str">
        <f t="shared" ca="1" si="150"/>
        <v/>
      </c>
      <c r="Q524" s="17" t="str">
        <f ca="1">IF(B524="","",VLOOKUP(B524,処理用Ｄ!$B$2:$R$401,17,FALSE))</f>
        <v/>
      </c>
    </row>
    <row r="525" spans="2:17" x14ac:dyDescent="0.2">
      <c r="B525" s="77" t="str">
        <f ca="1">IF(ROW()-1&gt;処理用Ｄ!$B$1-1,"",ROW()-1)</f>
        <v/>
      </c>
      <c r="C525" s="77" t="str">
        <f t="shared" ca="1" si="148"/>
        <v/>
      </c>
      <c r="D525" s="78" t="str">
        <f t="shared" ca="1" si="146"/>
        <v/>
      </c>
      <c r="E525" s="78" t="str">
        <f t="shared" ca="1" si="147"/>
        <v/>
      </c>
      <c r="F525" s="78" t="str">
        <f t="shared" ca="1" si="149"/>
        <v/>
      </c>
      <c r="G525" s="77" t="str">
        <f t="shared" ca="1" si="149"/>
        <v/>
      </c>
      <c r="H525" s="78" t="str">
        <f t="shared" ca="1" si="148"/>
        <v/>
      </c>
      <c r="I525" s="78" t="str">
        <f t="shared" ca="1" si="148"/>
        <v/>
      </c>
      <c r="J525" s="78" t="str">
        <f t="shared" ca="1" si="148"/>
        <v/>
      </c>
      <c r="K525" s="78" t="str">
        <f t="shared" ca="1" si="148"/>
        <v/>
      </c>
      <c r="L525" s="77" t="str">
        <f t="shared" ca="1" si="148"/>
        <v/>
      </c>
      <c r="M525" s="77" t="str">
        <f t="shared" ca="1" si="148"/>
        <v/>
      </c>
      <c r="N525" s="77" t="str">
        <f t="shared" ca="1" si="150"/>
        <v/>
      </c>
      <c r="O525" s="77" t="str">
        <f t="shared" ca="1" si="150"/>
        <v/>
      </c>
      <c r="P525" s="77" t="str">
        <f t="shared" ca="1" si="150"/>
        <v/>
      </c>
      <c r="Q525" s="17" t="str">
        <f ca="1">IF(B525="","",VLOOKUP(B525,処理用Ｄ!$B$2:$R$401,17,FALSE))</f>
        <v/>
      </c>
    </row>
    <row r="526" spans="2:17" x14ac:dyDescent="0.2">
      <c r="B526" s="77" t="str">
        <f ca="1">IF(ROW()-1&gt;処理用Ｄ!$B$1-1,"",ROW()-1)</f>
        <v/>
      </c>
      <c r="C526" s="77" t="str">
        <f t="shared" ca="1" si="148"/>
        <v/>
      </c>
      <c r="D526" s="78" t="str">
        <f t="shared" ca="1" si="146"/>
        <v/>
      </c>
      <c r="E526" s="78" t="str">
        <f t="shared" ca="1" si="147"/>
        <v/>
      </c>
      <c r="F526" s="78" t="str">
        <f t="shared" ca="1" si="149"/>
        <v/>
      </c>
      <c r="G526" s="77" t="str">
        <f t="shared" ca="1" si="149"/>
        <v/>
      </c>
      <c r="H526" s="78" t="str">
        <f t="shared" ca="1" si="148"/>
        <v/>
      </c>
      <c r="I526" s="78" t="str">
        <f t="shared" ca="1" si="148"/>
        <v/>
      </c>
      <c r="J526" s="78" t="str">
        <f t="shared" ca="1" si="148"/>
        <v/>
      </c>
      <c r="K526" s="78" t="str">
        <f t="shared" ca="1" si="148"/>
        <v/>
      </c>
      <c r="L526" s="77" t="str">
        <f t="shared" ca="1" si="148"/>
        <v/>
      </c>
      <c r="M526" s="77" t="str">
        <f t="shared" ca="1" si="148"/>
        <v/>
      </c>
      <c r="N526" s="77" t="str">
        <f t="shared" ca="1" si="150"/>
        <v/>
      </c>
      <c r="O526" s="77" t="str">
        <f t="shared" ca="1" si="150"/>
        <v/>
      </c>
      <c r="P526" s="77" t="str">
        <f t="shared" ca="1" si="150"/>
        <v/>
      </c>
      <c r="Q526" s="17" t="str">
        <f ca="1">IF(B526="","",VLOOKUP(B526,処理用Ｄ!$B$2:$R$401,17,FALSE))</f>
        <v/>
      </c>
    </row>
    <row r="527" spans="2:17" x14ac:dyDescent="0.2">
      <c r="B527" s="77" t="str">
        <f ca="1">IF(ROW()-1&gt;処理用Ｄ!$B$1-1,"",ROW()-1)</f>
        <v/>
      </c>
      <c r="C527" s="77" t="str">
        <f t="shared" ca="1" si="148"/>
        <v/>
      </c>
      <c r="D527" s="78" t="str">
        <f t="shared" ca="1" si="146"/>
        <v/>
      </c>
      <c r="E527" s="78" t="str">
        <f t="shared" ca="1" si="147"/>
        <v/>
      </c>
      <c r="F527" s="78" t="str">
        <f t="shared" ca="1" si="149"/>
        <v/>
      </c>
      <c r="G527" s="77" t="str">
        <f t="shared" ca="1" si="149"/>
        <v/>
      </c>
      <c r="H527" s="78" t="str">
        <f t="shared" ca="1" si="148"/>
        <v/>
      </c>
      <c r="I527" s="78" t="str">
        <f t="shared" ca="1" si="148"/>
        <v/>
      </c>
      <c r="J527" s="78" t="str">
        <f t="shared" ca="1" si="148"/>
        <v/>
      </c>
      <c r="K527" s="78" t="str">
        <f t="shared" ca="1" si="148"/>
        <v/>
      </c>
      <c r="L527" s="77" t="str">
        <f t="shared" ca="1" si="148"/>
        <v/>
      </c>
      <c r="M527" s="77" t="str">
        <f t="shared" ca="1" si="148"/>
        <v/>
      </c>
      <c r="N527" s="77" t="str">
        <f t="shared" ca="1" si="150"/>
        <v/>
      </c>
      <c r="O527" s="77" t="str">
        <f t="shared" ca="1" si="150"/>
        <v/>
      </c>
      <c r="P527" s="77" t="str">
        <f t="shared" ca="1" si="150"/>
        <v/>
      </c>
      <c r="Q527" s="17" t="str">
        <f ca="1">IF(B527="","",VLOOKUP(B527,処理用Ｄ!$B$2:$R$401,17,FALSE))</f>
        <v/>
      </c>
    </row>
    <row r="528" spans="2:17" x14ac:dyDescent="0.2">
      <c r="B528" s="77" t="str">
        <f ca="1">IF(ROW()-1&gt;処理用Ｄ!$B$1-1,"",ROW()-1)</f>
        <v/>
      </c>
      <c r="C528" s="77" t="str">
        <f t="shared" ca="1" si="148"/>
        <v/>
      </c>
      <c r="D528" s="78" t="str">
        <f t="shared" ca="1" si="146"/>
        <v/>
      </c>
      <c r="E528" s="78" t="str">
        <f t="shared" ca="1" si="147"/>
        <v/>
      </c>
      <c r="F528" s="78" t="str">
        <f t="shared" ca="1" si="149"/>
        <v/>
      </c>
      <c r="G528" s="77" t="str">
        <f t="shared" ca="1" si="149"/>
        <v/>
      </c>
      <c r="H528" s="78" t="str">
        <f t="shared" ca="1" si="148"/>
        <v/>
      </c>
      <c r="I528" s="78" t="str">
        <f t="shared" ca="1" si="148"/>
        <v/>
      </c>
      <c r="J528" s="78" t="str">
        <f t="shared" ca="1" si="148"/>
        <v/>
      </c>
      <c r="K528" s="78" t="str">
        <f t="shared" ca="1" si="148"/>
        <v/>
      </c>
      <c r="L528" s="77" t="str">
        <f t="shared" ca="1" si="148"/>
        <v/>
      </c>
      <c r="M528" s="77" t="str">
        <f t="shared" ca="1" si="148"/>
        <v/>
      </c>
      <c r="N528" s="77" t="str">
        <f t="shared" ca="1" si="150"/>
        <v/>
      </c>
      <c r="O528" s="77" t="str">
        <f t="shared" ca="1" si="150"/>
        <v/>
      </c>
      <c r="P528" s="77" t="str">
        <f t="shared" ca="1" si="150"/>
        <v/>
      </c>
      <c r="Q528" s="17" t="str">
        <f ca="1">IF(B528="","",VLOOKUP(B528,処理用Ｄ!$B$2:$R$401,17,FALSE))</f>
        <v/>
      </c>
    </row>
    <row r="529" spans="2:17" x14ac:dyDescent="0.2">
      <c r="B529" s="77" t="str">
        <f ca="1">IF(ROW()-1&gt;処理用Ｄ!$B$1-1,"",ROW()-1)</f>
        <v/>
      </c>
      <c r="C529" s="77" t="str">
        <f t="shared" ca="1" si="148"/>
        <v/>
      </c>
      <c r="D529" s="78" t="str">
        <f t="shared" ca="1" si="146"/>
        <v/>
      </c>
      <c r="E529" s="78" t="str">
        <f t="shared" ca="1" si="147"/>
        <v/>
      </c>
      <c r="F529" s="78" t="str">
        <f t="shared" ca="1" si="149"/>
        <v/>
      </c>
      <c r="G529" s="77" t="str">
        <f t="shared" ca="1" si="149"/>
        <v/>
      </c>
      <c r="H529" s="78" t="str">
        <f t="shared" ca="1" si="148"/>
        <v/>
      </c>
      <c r="I529" s="78" t="str">
        <f t="shared" ca="1" si="148"/>
        <v/>
      </c>
      <c r="J529" s="78" t="str">
        <f t="shared" ca="1" si="148"/>
        <v/>
      </c>
      <c r="K529" s="78" t="str">
        <f t="shared" ca="1" si="148"/>
        <v/>
      </c>
      <c r="L529" s="77" t="str">
        <f t="shared" ca="1" si="148"/>
        <v/>
      </c>
      <c r="M529" s="77" t="str">
        <f t="shared" ca="1" si="148"/>
        <v/>
      </c>
      <c r="N529" s="77" t="str">
        <f t="shared" ca="1" si="150"/>
        <v/>
      </c>
      <c r="O529" s="77" t="str">
        <f t="shared" ca="1" si="150"/>
        <v/>
      </c>
      <c r="P529" s="77" t="str">
        <f t="shared" ca="1" si="150"/>
        <v/>
      </c>
      <c r="Q529" s="17" t="str">
        <f ca="1">IF(B529="","",VLOOKUP(B529,処理用Ｄ!$B$2:$R$401,17,FALSE))</f>
        <v/>
      </c>
    </row>
    <row r="530" spans="2:17" x14ac:dyDescent="0.2">
      <c r="B530" s="77" t="str">
        <f ca="1">IF(ROW()-1&gt;処理用Ｄ!$B$1-1,"",ROW()-1)</f>
        <v/>
      </c>
      <c r="C530" s="77" t="str">
        <f t="shared" ca="1" si="148"/>
        <v/>
      </c>
      <c r="D530" s="78" t="str">
        <f t="shared" ca="1" si="146"/>
        <v/>
      </c>
      <c r="E530" s="78" t="str">
        <f t="shared" ca="1" si="147"/>
        <v/>
      </c>
      <c r="F530" s="78" t="str">
        <f t="shared" ca="1" si="149"/>
        <v/>
      </c>
      <c r="G530" s="77" t="str">
        <f t="shared" ca="1" si="149"/>
        <v/>
      </c>
      <c r="H530" s="78" t="str">
        <f t="shared" ca="1" si="148"/>
        <v/>
      </c>
      <c r="I530" s="78" t="str">
        <f t="shared" ca="1" si="148"/>
        <v/>
      </c>
      <c r="J530" s="78" t="str">
        <f t="shared" ca="1" si="148"/>
        <v/>
      </c>
      <c r="K530" s="78" t="str">
        <f t="shared" ca="1" si="148"/>
        <v/>
      </c>
      <c r="L530" s="77" t="str">
        <f t="shared" ca="1" si="148"/>
        <v/>
      </c>
      <c r="M530" s="77" t="str">
        <f t="shared" ca="1" si="148"/>
        <v/>
      </c>
      <c r="N530" s="77" t="str">
        <f t="shared" ca="1" si="150"/>
        <v/>
      </c>
      <c r="O530" s="77" t="str">
        <f t="shared" ca="1" si="150"/>
        <v/>
      </c>
      <c r="P530" s="77" t="str">
        <f t="shared" ca="1" si="150"/>
        <v/>
      </c>
      <c r="Q530" s="17" t="str">
        <f ca="1">IF(B530="","",VLOOKUP(B530,処理用Ｄ!$B$2:$R$401,17,FALSE))</f>
        <v/>
      </c>
    </row>
    <row r="531" spans="2:17" x14ac:dyDescent="0.2">
      <c r="B531" s="77" t="str">
        <f ca="1">IF(ROW()-1&gt;処理用Ｄ!$B$1-1,"",ROW()-1)</f>
        <v/>
      </c>
      <c r="C531" s="77" t="str">
        <f t="shared" ca="1" si="148"/>
        <v/>
      </c>
      <c r="D531" s="78" t="str">
        <f t="shared" ca="1" si="146"/>
        <v/>
      </c>
      <c r="E531" s="78" t="str">
        <f t="shared" ca="1" si="147"/>
        <v/>
      </c>
      <c r="F531" s="78" t="str">
        <f t="shared" ca="1" si="149"/>
        <v/>
      </c>
      <c r="G531" s="77" t="str">
        <f t="shared" ca="1" si="149"/>
        <v/>
      </c>
      <c r="H531" s="78" t="str">
        <f t="shared" ca="1" si="148"/>
        <v/>
      </c>
      <c r="I531" s="78" t="str">
        <f t="shared" ca="1" si="148"/>
        <v/>
      </c>
      <c r="J531" s="78" t="str">
        <f t="shared" ca="1" si="148"/>
        <v/>
      </c>
      <c r="K531" s="78" t="str">
        <f t="shared" ca="1" si="148"/>
        <v/>
      </c>
      <c r="L531" s="77" t="str">
        <f t="shared" ca="1" si="148"/>
        <v/>
      </c>
      <c r="M531" s="77" t="str">
        <f t="shared" ca="1" si="148"/>
        <v/>
      </c>
      <c r="N531" s="77" t="str">
        <f t="shared" ca="1" si="150"/>
        <v/>
      </c>
      <c r="O531" s="77" t="str">
        <f t="shared" ca="1" si="150"/>
        <v/>
      </c>
      <c r="P531" s="77" t="str">
        <f t="shared" ca="1" si="150"/>
        <v/>
      </c>
      <c r="Q531" s="17" t="str">
        <f ca="1">IF(B531="","",VLOOKUP(B531,処理用Ｄ!$B$2:$R$401,17,FALSE))</f>
        <v/>
      </c>
    </row>
    <row r="532" spans="2:17" x14ac:dyDescent="0.2">
      <c r="B532" s="77" t="str">
        <f ca="1">IF(ROW()-1&gt;処理用Ｄ!$B$1-1,"",ROW()-1)</f>
        <v/>
      </c>
      <c r="C532" s="77" t="str">
        <f t="shared" ref="C532:M541" ca="1" si="151">IF($B532="","",DBCS(VLOOKUP($B532,ダブルスＤＡＴＡ,COLUMN()-1,FALSE)))</f>
        <v/>
      </c>
      <c r="D532" s="78" t="str">
        <f t="shared" ca="1" si="146"/>
        <v/>
      </c>
      <c r="E532" s="78" t="str">
        <f t="shared" ca="1" si="147"/>
        <v/>
      </c>
      <c r="F532" s="78" t="str">
        <f t="shared" ca="1" si="149"/>
        <v/>
      </c>
      <c r="G532" s="77" t="str">
        <f t="shared" ca="1" si="149"/>
        <v/>
      </c>
      <c r="H532" s="78" t="str">
        <f t="shared" ca="1" si="151"/>
        <v/>
      </c>
      <c r="I532" s="78" t="str">
        <f t="shared" ca="1" si="151"/>
        <v/>
      </c>
      <c r="J532" s="78" t="str">
        <f t="shared" ca="1" si="151"/>
        <v/>
      </c>
      <c r="K532" s="78" t="str">
        <f t="shared" ca="1" si="151"/>
        <v/>
      </c>
      <c r="L532" s="77" t="str">
        <f t="shared" ca="1" si="151"/>
        <v/>
      </c>
      <c r="M532" s="77" t="str">
        <f t="shared" ca="1" si="151"/>
        <v/>
      </c>
      <c r="N532" s="77" t="str">
        <f t="shared" ca="1" si="150"/>
        <v/>
      </c>
      <c r="O532" s="77" t="str">
        <f t="shared" ca="1" si="150"/>
        <v/>
      </c>
      <c r="P532" s="77" t="str">
        <f t="shared" ca="1" si="150"/>
        <v/>
      </c>
      <c r="Q532" s="17" t="str">
        <f ca="1">IF(B532="","",VLOOKUP(B532,処理用Ｄ!$B$2:$R$401,17,FALSE))</f>
        <v/>
      </c>
    </row>
    <row r="533" spans="2:17" x14ac:dyDescent="0.2">
      <c r="B533" s="77" t="str">
        <f ca="1">IF(ROW()-1&gt;処理用Ｄ!$B$1-1,"",ROW()-1)</f>
        <v/>
      </c>
      <c r="C533" s="77" t="str">
        <f t="shared" ca="1" si="151"/>
        <v/>
      </c>
      <c r="D533" s="78" t="str">
        <f t="shared" ca="1" si="146"/>
        <v/>
      </c>
      <c r="E533" s="78" t="str">
        <f t="shared" ca="1" si="147"/>
        <v/>
      </c>
      <c r="F533" s="78" t="str">
        <f t="shared" ca="1" si="149"/>
        <v/>
      </c>
      <c r="G533" s="77" t="str">
        <f t="shared" ca="1" si="149"/>
        <v/>
      </c>
      <c r="H533" s="78" t="str">
        <f t="shared" ca="1" si="151"/>
        <v/>
      </c>
      <c r="I533" s="78" t="str">
        <f t="shared" ca="1" si="151"/>
        <v/>
      </c>
      <c r="J533" s="78" t="str">
        <f t="shared" ca="1" si="151"/>
        <v/>
      </c>
      <c r="K533" s="78" t="str">
        <f t="shared" ca="1" si="151"/>
        <v/>
      </c>
      <c r="L533" s="77" t="str">
        <f t="shared" ca="1" si="151"/>
        <v/>
      </c>
      <c r="M533" s="77" t="str">
        <f t="shared" ca="1" si="151"/>
        <v/>
      </c>
      <c r="N533" s="77" t="str">
        <f t="shared" ca="1" si="150"/>
        <v/>
      </c>
      <c r="O533" s="77" t="str">
        <f t="shared" ca="1" si="150"/>
        <v/>
      </c>
      <c r="P533" s="77" t="str">
        <f t="shared" ca="1" si="150"/>
        <v/>
      </c>
      <c r="Q533" s="17" t="str">
        <f ca="1">IF(B533="","",VLOOKUP(B533,処理用Ｄ!$B$2:$R$401,17,FALSE))</f>
        <v/>
      </c>
    </row>
    <row r="534" spans="2:17" x14ac:dyDescent="0.2">
      <c r="B534" s="77" t="str">
        <f ca="1">IF(ROW()-1&gt;処理用Ｄ!$B$1-1,"",ROW()-1)</f>
        <v/>
      </c>
      <c r="C534" s="77" t="str">
        <f t="shared" ca="1" si="151"/>
        <v/>
      </c>
      <c r="D534" s="78" t="str">
        <f t="shared" ca="1" si="146"/>
        <v/>
      </c>
      <c r="E534" s="78" t="str">
        <f t="shared" ca="1" si="147"/>
        <v/>
      </c>
      <c r="F534" s="78" t="str">
        <f t="shared" ca="1" si="149"/>
        <v/>
      </c>
      <c r="G534" s="77" t="str">
        <f t="shared" ca="1" si="149"/>
        <v/>
      </c>
      <c r="H534" s="78" t="str">
        <f t="shared" ca="1" si="151"/>
        <v/>
      </c>
      <c r="I534" s="78" t="str">
        <f t="shared" ca="1" si="151"/>
        <v/>
      </c>
      <c r="J534" s="78" t="str">
        <f t="shared" ca="1" si="151"/>
        <v/>
      </c>
      <c r="K534" s="78" t="str">
        <f t="shared" ca="1" si="151"/>
        <v/>
      </c>
      <c r="L534" s="77" t="str">
        <f t="shared" ca="1" si="151"/>
        <v/>
      </c>
      <c r="M534" s="77" t="str">
        <f t="shared" ca="1" si="151"/>
        <v/>
      </c>
      <c r="N534" s="77" t="str">
        <f t="shared" ca="1" si="150"/>
        <v/>
      </c>
      <c r="O534" s="77" t="str">
        <f t="shared" ca="1" si="150"/>
        <v/>
      </c>
      <c r="P534" s="77" t="str">
        <f t="shared" ca="1" si="150"/>
        <v/>
      </c>
      <c r="Q534" s="17" t="str">
        <f ca="1">IF(B534="","",VLOOKUP(B534,処理用Ｄ!$B$2:$R$401,17,FALSE))</f>
        <v/>
      </c>
    </row>
    <row r="535" spans="2:17" x14ac:dyDescent="0.2">
      <c r="B535" s="77" t="str">
        <f ca="1">IF(ROW()-1&gt;処理用Ｄ!$B$1-1,"",ROW()-1)</f>
        <v/>
      </c>
      <c r="C535" s="77" t="str">
        <f t="shared" ca="1" si="151"/>
        <v/>
      </c>
      <c r="D535" s="78" t="str">
        <f t="shared" ca="1" si="146"/>
        <v/>
      </c>
      <c r="E535" s="78" t="str">
        <f t="shared" ca="1" si="147"/>
        <v/>
      </c>
      <c r="F535" s="78" t="str">
        <f t="shared" ca="1" si="149"/>
        <v/>
      </c>
      <c r="G535" s="77" t="str">
        <f t="shared" ca="1" si="149"/>
        <v/>
      </c>
      <c r="H535" s="78" t="str">
        <f t="shared" ca="1" si="151"/>
        <v/>
      </c>
      <c r="I535" s="78" t="str">
        <f t="shared" ca="1" si="151"/>
        <v/>
      </c>
      <c r="J535" s="78" t="str">
        <f t="shared" ca="1" si="151"/>
        <v/>
      </c>
      <c r="K535" s="78" t="str">
        <f t="shared" ca="1" si="151"/>
        <v/>
      </c>
      <c r="L535" s="77" t="str">
        <f t="shared" ca="1" si="151"/>
        <v/>
      </c>
      <c r="M535" s="77" t="str">
        <f t="shared" ca="1" si="151"/>
        <v/>
      </c>
      <c r="N535" s="77" t="str">
        <f t="shared" ca="1" si="150"/>
        <v/>
      </c>
      <c r="O535" s="77" t="str">
        <f t="shared" ca="1" si="150"/>
        <v/>
      </c>
      <c r="P535" s="77" t="str">
        <f t="shared" ca="1" si="150"/>
        <v/>
      </c>
      <c r="Q535" s="17" t="str">
        <f ca="1">IF(B535="","",VLOOKUP(B535,処理用Ｄ!$B$2:$R$401,17,FALSE))</f>
        <v/>
      </c>
    </row>
    <row r="536" spans="2:17" x14ac:dyDescent="0.2">
      <c r="B536" s="77" t="str">
        <f ca="1">IF(ROW()-1&gt;処理用Ｄ!$B$1-1,"",ROW()-1)</f>
        <v/>
      </c>
      <c r="C536" s="77" t="str">
        <f t="shared" ca="1" si="151"/>
        <v/>
      </c>
      <c r="D536" s="78" t="str">
        <f t="shared" ca="1" si="146"/>
        <v/>
      </c>
      <c r="E536" s="78" t="str">
        <f t="shared" ca="1" si="147"/>
        <v/>
      </c>
      <c r="F536" s="78" t="str">
        <f t="shared" ca="1" si="149"/>
        <v/>
      </c>
      <c r="G536" s="77" t="str">
        <f t="shared" ca="1" si="149"/>
        <v/>
      </c>
      <c r="H536" s="78" t="str">
        <f t="shared" ca="1" si="151"/>
        <v/>
      </c>
      <c r="I536" s="78" t="str">
        <f t="shared" ca="1" si="151"/>
        <v/>
      </c>
      <c r="J536" s="78" t="str">
        <f t="shared" ca="1" si="151"/>
        <v/>
      </c>
      <c r="K536" s="78" t="str">
        <f t="shared" ca="1" si="151"/>
        <v/>
      </c>
      <c r="L536" s="77" t="str">
        <f t="shared" ca="1" si="151"/>
        <v/>
      </c>
      <c r="M536" s="77" t="str">
        <f t="shared" ca="1" si="151"/>
        <v/>
      </c>
      <c r="N536" s="77" t="str">
        <f t="shared" ca="1" si="150"/>
        <v/>
      </c>
      <c r="O536" s="77" t="str">
        <f t="shared" ca="1" si="150"/>
        <v/>
      </c>
      <c r="P536" s="77" t="str">
        <f t="shared" ca="1" si="150"/>
        <v/>
      </c>
      <c r="Q536" s="17" t="str">
        <f ca="1">IF(B536="","",VLOOKUP(B536,処理用Ｄ!$B$2:$R$401,17,FALSE))</f>
        <v/>
      </c>
    </row>
    <row r="537" spans="2:17" x14ac:dyDescent="0.2">
      <c r="B537" s="77" t="str">
        <f ca="1">IF(ROW()-1&gt;処理用Ｄ!$B$1-1,"",ROW()-1)</f>
        <v/>
      </c>
      <c r="C537" s="77" t="str">
        <f t="shared" ca="1" si="151"/>
        <v/>
      </c>
      <c r="D537" s="78" t="str">
        <f t="shared" ca="1" si="146"/>
        <v/>
      </c>
      <c r="E537" s="78" t="str">
        <f t="shared" ca="1" si="147"/>
        <v/>
      </c>
      <c r="F537" s="78" t="str">
        <f t="shared" ca="1" si="149"/>
        <v/>
      </c>
      <c r="G537" s="77" t="str">
        <f t="shared" ca="1" si="149"/>
        <v/>
      </c>
      <c r="H537" s="78" t="str">
        <f t="shared" ca="1" si="151"/>
        <v/>
      </c>
      <c r="I537" s="78" t="str">
        <f t="shared" ca="1" si="151"/>
        <v/>
      </c>
      <c r="J537" s="78" t="str">
        <f t="shared" ca="1" si="151"/>
        <v/>
      </c>
      <c r="K537" s="78" t="str">
        <f t="shared" ca="1" si="151"/>
        <v/>
      </c>
      <c r="L537" s="77" t="str">
        <f t="shared" ca="1" si="151"/>
        <v/>
      </c>
      <c r="M537" s="77" t="str">
        <f t="shared" ca="1" si="151"/>
        <v/>
      </c>
      <c r="N537" s="77" t="str">
        <f t="shared" ca="1" si="150"/>
        <v/>
      </c>
      <c r="O537" s="77" t="str">
        <f t="shared" ca="1" si="150"/>
        <v/>
      </c>
      <c r="P537" s="77" t="str">
        <f t="shared" ca="1" si="150"/>
        <v/>
      </c>
      <c r="Q537" s="17" t="str">
        <f ca="1">IF(B537="","",VLOOKUP(B537,処理用Ｄ!$B$2:$R$401,17,FALSE))</f>
        <v/>
      </c>
    </row>
    <row r="538" spans="2:17" x14ac:dyDescent="0.2">
      <c r="B538" s="77" t="str">
        <f ca="1">IF(ROW()-1&gt;処理用Ｄ!$B$1-1,"",ROW()-1)</f>
        <v/>
      </c>
      <c r="C538" s="77" t="str">
        <f t="shared" ca="1" si="151"/>
        <v/>
      </c>
      <c r="D538" s="78" t="str">
        <f t="shared" ca="1" si="146"/>
        <v/>
      </c>
      <c r="E538" s="78" t="str">
        <f t="shared" ca="1" si="147"/>
        <v/>
      </c>
      <c r="F538" s="78" t="str">
        <f t="shared" ca="1" si="149"/>
        <v/>
      </c>
      <c r="G538" s="77" t="str">
        <f t="shared" ca="1" si="149"/>
        <v/>
      </c>
      <c r="H538" s="78" t="str">
        <f t="shared" ca="1" si="151"/>
        <v/>
      </c>
      <c r="I538" s="78" t="str">
        <f t="shared" ca="1" si="151"/>
        <v/>
      </c>
      <c r="J538" s="78" t="str">
        <f t="shared" ca="1" si="151"/>
        <v/>
      </c>
      <c r="K538" s="78" t="str">
        <f t="shared" ca="1" si="151"/>
        <v/>
      </c>
      <c r="L538" s="77" t="str">
        <f t="shared" ca="1" si="151"/>
        <v/>
      </c>
      <c r="M538" s="77" t="str">
        <f t="shared" ca="1" si="151"/>
        <v/>
      </c>
      <c r="N538" s="77" t="str">
        <f t="shared" ca="1" si="150"/>
        <v/>
      </c>
      <c r="O538" s="77" t="str">
        <f t="shared" ca="1" si="150"/>
        <v/>
      </c>
      <c r="P538" s="77" t="str">
        <f t="shared" ca="1" si="150"/>
        <v/>
      </c>
      <c r="Q538" s="17" t="str">
        <f ca="1">IF(B538="","",VLOOKUP(B538,処理用Ｄ!$B$2:$R$401,17,FALSE))</f>
        <v/>
      </c>
    </row>
    <row r="539" spans="2:17" x14ac:dyDescent="0.2">
      <c r="B539" s="77" t="str">
        <f ca="1">IF(ROW()-1&gt;処理用Ｄ!$B$1-1,"",ROW()-1)</f>
        <v/>
      </c>
      <c r="C539" s="77" t="str">
        <f t="shared" ca="1" si="151"/>
        <v/>
      </c>
      <c r="D539" s="78" t="str">
        <f t="shared" ca="1" si="146"/>
        <v/>
      </c>
      <c r="E539" s="78" t="str">
        <f t="shared" ca="1" si="147"/>
        <v/>
      </c>
      <c r="F539" s="78" t="str">
        <f t="shared" ca="1" si="149"/>
        <v/>
      </c>
      <c r="G539" s="77" t="str">
        <f t="shared" ca="1" si="149"/>
        <v/>
      </c>
      <c r="H539" s="78" t="str">
        <f t="shared" ca="1" si="151"/>
        <v/>
      </c>
      <c r="I539" s="78" t="str">
        <f t="shared" ca="1" si="151"/>
        <v/>
      </c>
      <c r="J539" s="78" t="str">
        <f t="shared" ca="1" si="151"/>
        <v/>
      </c>
      <c r="K539" s="78" t="str">
        <f t="shared" ca="1" si="151"/>
        <v/>
      </c>
      <c r="L539" s="77" t="str">
        <f t="shared" ca="1" si="151"/>
        <v/>
      </c>
      <c r="M539" s="77" t="str">
        <f t="shared" ca="1" si="151"/>
        <v/>
      </c>
      <c r="N539" s="77" t="str">
        <f t="shared" ca="1" si="150"/>
        <v/>
      </c>
      <c r="O539" s="77" t="str">
        <f t="shared" ca="1" si="150"/>
        <v/>
      </c>
      <c r="P539" s="77" t="str">
        <f t="shared" ca="1" si="150"/>
        <v/>
      </c>
      <c r="Q539" s="17" t="str">
        <f ca="1">IF(B539="","",VLOOKUP(B539,処理用Ｄ!$B$2:$R$401,17,FALSE))</f>
        <v/>
      </c>
    </row>
    <row r="540" spans="2:17" x14ac:dyDescent="0.2">
      <c r="B540" s="77" t="str">
        <f ca="1">IF(ROW()-1&gt;処理用Ｄ!$B$1-1,"",ROW()-1)</f>
        <v/>
      </c>
      <c r="C540" s="77" t="str">
        <f t="shared" ca="1" si="151"/>
        <v/>
      </c>
      <c r="D540" s="78" t="str">
        <f t="shared" ca="1" si="146"/>
        <v/>
      </c>
      <c r="E540" s="78" t="str">
        <f t="shared" ca="1" si="147"/>
        <v/>
      </c>
      <c r="F540" s="78" t="str">
        <f t="shared" ca="1" si="149"/>
        <v/>
      </c>
      <c r="G540" s="77" t="str">
        <f t="shared" ca="1" si="149"/>
        <v/>
      </c>
      <c r="H540" s="78" t="str">
        <f t="shared" ca="1" si="151"/>
        <v/>
      </c>
      <c r="I540" s="78" t="str">
        <f t="shared" ca="1" si="151"/>
        <v/>
      </c>
      <c r="J540" s="78" t="str">
        <f t="shared" ca="1" si="151"/>
        <v/>
      </c>
      <c r="K540" s="78" t="str">
        <f t="shared" ca="1" si="151"/>
        <v/>
      </c>
      <c r="L540" s="77" t="str">
        <f t="shared" ca="1" si="151"/>
        <v/>
      </c>
      <c r="M540" s="77" t="str">
        <f t="shared" ca="1" si="151"/>
        <v/>
      </c>
      <c r="N540" s="77" t="str">
        <f t="shared" ca="1" si="150"/>
        <v/>
      </c>
      <c r="O540" s="77" t="str">
        <f t="shared" ca="1" si="150"/>
        <v/>
      </c>
      <c r="P540" s="77" t="str">
        <f t="shared" ca="1" si="150"/>
        <v/>
      </c>
      <c r="Q540" s="17" t="str">
        <f ca="1">IF(B540="","",VLOOKUP(B540,処理用Ｄ!$B$2:$R$401,17,FALSE))</f>
        <v/>
      </c>
    </row>
    <row r="541" spans="2:17" x14ac:dyDescent="0.2">
      <c r="B541" s="77" t="str">
        <f ca="1">IF(ROW()-1&gt;処理用Ｄ!$B$1-1,"",ROW()-1)</f>
        <v/>
      </c>
      <c r="C541" s="77" t="str">
        <f t="shared" ca="1" si="151"/>
        <v/>
      </c>
      <c r="D541" s="78" t="str">
        <f t="shared" ca="1" si="146"/>
        <v/>
      </c>
      <c r="E541" s="78" t="str">
        <f t="shared" ca="1" si="147"/>
        <v/>
      </c>
      <c r="F541" s="78" t="str">
        <f t="shared" ca="1" si="149"/>
        <v/>
      </c>
      <c r="G541" s="77" t="str">
        <f t="shared" ca="1" si="149"/>
        <v/>
      </c>
      <c r="H541" s="78" t="str">
        <f t="shared" ca="1" si="151"/>
        <v/>
      </c>
      <c r="I541" s="78" t="str">
        <f t="shared" ca="1" si="151"/>
        <v/>
      </c>
      <c r="J541" s="78" t="str">
        <f t="shared" ca="1" si="151"/>
        <v/>
      </c>
      <c r="K541" s="78" t="str">
        <f t="shared" ca="1" si="151"/>
        <v/>
      </c>
      <c r="L541" s="77" t="str">
        <f t="shared" ca="1" si="151"/>
        <v/>
      </c>
      <c r="M541" s="77" t="str">
        <f t="shared" ca="1" si="151"/>
        <v/>
      </c>
      <c r="N541" s="77" t="str">
        <f t="shared" ca="1" si="150"/>
        <v/>
      </c>
      <c r="O541" s="77" t="str">
        <f t="shared" ca="1" si="150"/>
        <v/>
      </c>
      <c r="P541" s="77" t="str">
        <f t="shared" ca="1" si="150"/>
        <v/>
      </c>
      <c r="Q541" s="17" t="str">
        <f ca="1">IF(B541="","",VLOOKUP(B541,処理用Ｄ!$B$2:$R$401,17,FALSE))</f>
        <v/>
      </c>
    </row>
    <row r="542" spans="2:17" x14ac:dyDescent="0.2">
      <c r="B542" s="77" t="str">
        <f ca="1">IF(ROW()-1&gt;処理用Ｄ!$B$1-1,"",ROW()-1)</f>
        <v/>
      </c>
      <c r="C542" s="77" t="str">
        <f t="shared" ref="C542:M551" ca="1" si="152">IF($B542="","",DBCS(VLOOKUP($B542,ダブルスＤＡＴＡ,COLUMN()-1,FALSE)))</f>
        <v/>
      </c>
      <c r="D542" s="78" t="str">
        <f t="shared" ca="1" si="146"/>
        <v/>
      </c>
      <c r="E542" s="78" t="str">
        <f t="shared" ca="1" si="147"/>
        <v/>
      </c>
      <c r="F542" s="78" t="str">
        <f t="shared" ref="F542:G560" ca="1" si="153">IF($B542="","",(VLOOKUP($B542,ダブルスＤＡＴＡ,COLUMN()-1,FALSE)))</f>
        <v/>
      </c>
      <c r="G542" s="77" t="str">
        <f t="shared" ca="1" si="153"/>
        <v/>
      </c>
      <c r="H542" s="78" t="str">
        <f t="shared" ca="1" si="152"/>
        <v/>
      </c>
      <c r="I542" s="78" t="str">
        <f t="shared" ca="1" si="152"/>
        <v/>
      </c>
      <c r="J542" s="78" t="str">
        <f t="shared" ca="1" si="152"/>
        <v/>
      </c>
      <c r="K542" s="78" t="str">
        <f t="shared" ca="1" si="152"/>
        <v/>
      </c>
      <c r="L542" s="77" t="str">
        <f t="shared" ca="1" si="152"/>
        <v/>
      </c>
      <c r="M542" s="77" t="str">
        <f t="shared" ca="1" si="152"/>
        <v/>
      </c>
      <c r="N542" s="77" t="str">
        <f t="shared" ref="N542:P561" ca="1" si="154">IF($B542="","",VALUE(VLOOKUP($B542,ダブルスＤＡＴＡ,COLUMN()-1,FALSE)))</f>
        <v/>
      </c>
      <c r="O542" s="77" t="str">
        <f t="shared" ca="1" si="154"/>
        <v/>
      </c>
      <c r="P542" s="77" t="str">
        <f t="shared" ca="1" si="154"/>
        <v/>
      </c>
      <c r="Q542" s="17" t="str">
        <f ca="1">IF(B542="","",VLOOKUP(B542,処理用Ｄ!$B$2:$R$401,17,FALSE))</f>
        <v/>
      </c>
    </row>
    <row r="543" spans="2:17" x14ac:dyDescent="0.2">
      <c r="B543" s="77" t="str">
        <f ca="1">IF(ROW()-1&gt;処理用Ｄ!$B$1-1,"",ROW()-1)</f>
        <v/>
      </c>
      <c r="C543" s="77" t="str">
        <f t="shared" ca="1" si="152"/>
        <v/>
      </c>
      <c r="D543" s="78" t="str">
        <f t="shared" ca="1" si="146"/>
        <v/>
      </c>
      <c r="E543" s="78" t="str">
        <f t="shared" ca="1" si="147"/>
        <v/>
      </c>
      <c r="F543" s="78" t="str">
        <f t="shared" ca="1" si="153"/>
        <v/>
      </c>
      <c r="G543" s="77" t="str">
        <f t="shared" ca="1" si="153"/>
        <v/>
      </c>
      <c r="H543" s="78" t="str">
        <f t="shared" ca="1" si="152"/>
        <v/>
      </c>
      <c r="I543" s="78" t="str">
        <f t="shared" ca="1" si="152"/>
        <v/>
      </c>
      <c r="J543" s="78" t="str">
        <f t="shared" ca="1" si="152"/>
        <v/>
      </c>
      <c r="K543" s="78" t="str">
        <f t="shared" ca="1" si="152"/>
        <v/>
      </c>
      <c r="L543" s="77" t="str">
        <f t="shared" ca="1" si="152"/>
        <v/>
      </c>
      <c r="M543" s="77" t="str">
        <f t="shared" ca="1" si="152"/>
        <v/>
      </c>
      <c r="N543" s="77" t="str">
        <f t="shared" ca="1" si="154"/>
        <v/>
      </c>
      <c r="O543" s="77" t="str">
        <f t="shared" ca="1" si="154"/>
        <v/>
      </c>
      <c r="P543" s="77" t="str">
        <f t="shared" ca="1" si="154"/>
        <v/>
      </c>
      <c r="Q543" s="17" t="str">
        <f ca="1">IF(B543="","",VLOOKUP(B543,処理用Ｄ!$B$2:$R$401,17,FALSE))</f>
        <v/>
      </c>
    </row>
    <row r="544" spans="2:17" x14ac:dyDescent="0.2">
      <c r="B544" s="77" t="str">
        <f ca="1">IF(ROW()-1&gt;処理用Ｄ!$B$1-1,"",ROW()-1)</f>
        <v/>
      </c>
      <c r="C544" s="77" t="str">
        <f t="shared" ca="1" si="152"/>
        <v/>
      </c>
      <c r="D544" s="78" t="str">
        <f t="shared" ca="1" si="146"/>
        <v/>
      </c>
      <c r="E544" s="78" t="str">
        <f t="shared" ca="1" si="147"/>
        <v/>
      </c>
      <c r="F544" s="78" t="str">
        <f t="shared" ca="1" si="153"/>
        <v/>
      </c>
      <c r="G544" s="77" t="str">
        <f t="shared" ca="1" si="153"/>
        <v/>
      </c>
      <c r="H544" s="78" t="str">
        <f t="shared" ca="1" si="152"/>
        <v/>
      </c>
      <c r="I544" s="78" t="str">
        <f t="shared" ca="1" si="152"/>
        <v/>
      </c>
      <c r="J544" s="78" t="str">
        <f t="shared" ca="1" si="152"/>
        <v/>
      </c>
      <c r="K544" s="78" t="str">
        <f t="shared" ca="1" si="152"/>
        <v/>
      </c>
      <c r="L544" s="77" t="str">
        <f t="shared" ca="1" si="152"/>
        <v/>
      </c>
      <c r="M544" s="77" t="str">
        <f t="shared" ca="1" si="152"/>
        <v/>
      </c>
      <c r="N544" s="77" t="str">
        <f t="shared" ca="1" si="154"/>
        <v/>
      </c>
      <c r="O544" s="77" t="str">
        <f t="shared" ca="1" si="154"/>
        <v/>
      </c>
      <c r="P544" s="77" t="str">
        <f t="shared" ca="1" si="154"/>
        <v/>
      </c>
      <c r="Q544" s="17" t="str">
        <f ca="1">IF(B544="","",VLOOKUP(B544,処理用Ｄ!$B$2:$R$401,17,FALSE))</f>
        <v/>
      </c>
    </row>
    <row r="545" spans="2:17" x14ac:dyDescent="0.2">
      <c r="B545" s="77" t="str">
        <f ca="1">IF(ROW()-1&gt;処理用Ｄ!$B$1-1,"",ROW()-1)</f>
        <v/>
      </c>
      <c r="C545" s="77" t="str">
        <f t="shared" ca="1" si="152"/>
        <v/>
      </c>
      <c r="D545" s="78" t="str">
        <f t="shared" ca="1" si="146"/>
        <v/>
      </c>
      <c r="E545" s="78" t="str">
        <f t="shared" ca="1" si="147"/>
        <v/>
      </c>
      <c r="F545" s="78" t="str">
        <f t="shared" ca="1" si="153"/>
        <v/>
      </c>
      <c r="G545" s="77" t="str">
        <f t="shared" ca="1" si="153"/>
        <v/>
      </c>
      <c r="H545" s="78" t="str">
        <f t="shared" ca="1" si="152"/>
        <v/>
      </c>
      <c r="I545" s="78" t="str">
        <f t="shared" ca="1" si="152"/>
        <v/>
      </c>
      <c r="J545" s="78" t="str">
        <f t="shared" ca="1" si="152"/>
        <v/>
      </c>
      <c r="K545" s="78" t="str">
        <f t="shared" ca="1" si="152"/>
        <v/>
      </c>
      <c r="L545" s="77" t="str">
        <f t="shared" ca="1" si="152"/>
        <v/>
      </c>
      <c r="M545" s="77" t="str">
        <f t="shared" ca="1" si="152"/>
        <v/>
      </c>
      <c r="N545" s="77" t="str">
        <f t="shared" ca="1" si="154"/>
        <v/>
      </c>
      <c r="O545" s="77" t="str">
        <f t="shared" ca="1" si="154"/>
        <v/>
      </c>
      <c r="P545" s="77" t="str">
        <f t="shared" ca="1" si="154"/>
        <v/>
      </c>
      <c r="Q545" s="17" t="str">
        <f ca="1">IF(B545="","",VLOOKUP(B545,処理用Ｄ!$B$2:$R$401,17,FALSE))</f>
        <v/>
      </c>
    </row>
    <row r="546" spans="2:17" x14ac:dyDescent="0.2">
      <c r="B546" s="77" t="str">
        <f ca="1">IF(ROW()-1&gt;処理用Ｄ!$B$1-1,"",ROW()-1)</f>
        <v/>
      </c>
      <c r="C546" s="77" t="str">
        <f t="shared" ca="1" si="152"/>
        <v/>
      </c>
      <c r="D546" s="78" t="str">
        <f t="shared" ca="1" si="146"/>
        <v/>
      </c>
      <c r="E546" s="78" t="str">
        <f t="shared" ca="1" si="147"/>
        <v/>
      </c>
      <c r="F546" s="78" t="str">
        <f t="shared" ca="1" si="153"/>
        <v/>
      </c>
      <c r="G546" s="77" t="str">
        <f t="shared" ca="1" si="153"/>
        <v/>
      </c>
      <c r="H546" s="78" t="str">
        <f t="shared" ca="1" si="152"/>
        <v/>
      </c>
      <c r="I546" s="78" t="str">
        <f t="shared" ca="1" si="152"/>
        <v/>
      </c>
      <c r="J546" s="78" t="str">
        <f t="shared" ca="1" si="152"/>
        <v/>
      </c>
      <c r="K546" s="78" t="str">
        <f t="shared" ca="1" si="152"/>
        <v/>
      </c>
      <c r="L546" s="77" t="str">
        <f t="shared" ca="1" si="152"/>
        <v/>
      </c>
      <c r="M546" s="77" t="str">
        <f t="shared" ca="1" si="152"/>
        <v/>
      </c>
      <c r="N546" s="77" t="str">
        <f t="shared" ca="1" si="154"/>
        <v/>
      </c>
      <c r="O546" s="77" t="str">
        <f t="shared" ca="1" si="154"/>
        <v/>
      </c>
      <c r="P546" s="77" t="str">
        <f t="shared" ca="1" si="154"/>
        <v/>
      </c>
      <c r="Q546" s="17" t="str">
        <f ca="1">IF(B546="","",VLOOKUP(B546,処理用Ｄ!$B$2:$R$401,17,FALSE))</f>
        <v/>
      </c>
    </row>
    <row r="547" spans="2:17" x14ac:dyDescent="0.2">
      <c r="B547" s="77" t="str">
        <f ca="1">IF(ROW()-1&gt;処理用Ｄ!$B$1-1,"",ROW()-1)</f>
        <v/>
      </c>
      <c r="C547" s="77" t="str">
        <f t="shared" ca="1" si="152"/>
        <v/>
      </c>
      <c r="D547" s="78" t="str">
        <f t="shared" ca="1" si="146"/>
        <v/>
      </c>
      <c r="E547" s="78" t="str">
        <f t="shared" ca="1" si="147"/>
        <v/>
      </c>
      <c r="F547" s="78" t="str">
        <f t="shared" ca="1" si="153"/>
        <v/>
      </c>
      <c r="G547" s="77" t="str">
        <f t="shared" ca="1" si="153"/>
        <v/>
      </c>
      <c r="H547" s="78" t="str">
        <f t="shared" ca="1" si="152"/>
        <v/>
      </c>
      <c r="I547" s="78" t="str">
        <f t="shared" ca="1" si="152"/>
        <v/>
      </c>
      <c r="J547" s="78" t="str">
        <f t="shared" ca="1" si="152"/>
        <v/>
      </c>
      <c r="K547" s="78" t="str">
        <f t="shared" ca="1" si="152"/>
        <v/>
      </c>
      <c r="L547" s="77" t="str">
        <f t="shared" ca="1" si="152"/>
        <v/>
      </c>
      <c r="M547" s="77" t="str">
        <f t="shared" ca="1" si="152"/>
        <v/>
      </c>
      <c r="N547" s="77" t="str">
        <f t="shared" ca="1" si="154"/>
        <v/>
      </c>
      <c r="O547" s="77" t="str">
        <f t="shared" ca="1" si="154"/>
        <v/>
      </c>
      <c r="P547" s="77" t="str">
        <f t="shared" ca="1" si="154"/>
        <v/>
      </c>
      <c r="Q547" s="17" t="str">
        <f ca="1">IF(B547="","",VLOOKUP(B547,処理用Ｄ!$B$2:$R$401,17,FALSE))</f>
        <v/>
      </c>
    </row>
    <row r="548" spans="2:17" x14ac:dyDescent="0.2">
      <c r="B548" s="77" t="str">
        <f ca="1">IF(ROW()-1&gt;処理用Ｄ!$B$1-1,"",ROW()-1)</f>
        <v/>
      </c>
      <c r="C548" s="77" t="str">
        <f t="shared" ca="1" si="152"/>
        <v/>
      </c>
      <c r="D548" s="78" t="str">
        <f t="shared" ca="1" si="146"/>
        <v/>
      </c>
      <c r="E548" s="78" t="str">
        <f t="shared" ca="1" si="147"/>
        <v/>
      </c>
      <c r="F548" s="78" t="str">
        <f t="shared" ca="1" si="153"/>
        <v/>
      </c>
      <c r="G548" s="77" t="str">
        <f t="shared" ca="1" si="153"/>
        <v/>
      </c>
      <c r="H548" s="78" t="str">
        <f t="shared" ca="1" si="152"/>
        <v/>
      </c>
      <c r="I548" s="78" t="str">
        <f t="shared" ca="1" si="152"/>
        <v/>
      </c>
      <c r="J548" s="78" t="str">
        <f t="shared" ca="1" si="152"/>
        <v/>
      </c>
      <c r="K548" s="78" t="str">
        <f t="shared" ca="1" si="152"/>
        <v/>
      </c>
      <c r="L548" s="77" t="str">
        <f t="shared" ca="1" si="152"/>
        <v/>
      </c>
      <c r="M548" s="77" t="str">
        <f t="shared" ca="1" si="152"/>
        <v/>
      </c>
      <c r="N548" s="77" t="str">
        <f t="shared" ca="1" si="154"/>
        <v/>
      </c>
      <c r="O548" s="77" t="str">
        <f t="shared" ca="1" si="154"/>
        <v/>
      </c>
      <c r="P548" s="77" t="str">
        <f t="shared" ca="1" si="154"/>
        <v/>
      </c>
      <c r="Q548" s="17" t="str">
        <f ca="1">IF(B548="","",VLOOKUP(B548,処理用Ｄ!$B$2:$R$401,17,FALSE))</f>
        <v/>
      </c>
    </row>
    <row r="549" spans="2:17" x14ac:dyDescent="0.2">
      <c r="B549" s="77" t="str">
        <f ca="1">IF(ROW()-1&gt;処理用Ｄ!$B$1-1,"",ROW()-1)</f>
        <v/>
      </c>
      <c r="C549" s="77" t="str">
        <f t="shared" ca="1" si="152"/>
        <v/>
      </c>
      <c r="D549" s="78" t="str">
        <f t="shared" ca="1" si="146"/>
        <v/>
      </c>
      <c r="E549" s="78" t="str">
        <f t="shared" ca="1" si="147"/>
        <v/>
      </c>
      <c r="F549" s="78" t="str">
        <f t="shared" ca="1" si="153"/>
        <v/>
      </c>
      <c r="G549" s="77" t="str">
        <f t="shared" ca="1" si="153"/>
        <v/>
      </c>
      <c r="H549" s="78" t="str">
        <f t="shared" ca="1" si="152"/>
        <v/>
      </c>
      <c r="I549" s="78" t="str">
        <f t="shared" ca="1" si="152"/>
        <v/>
      </c>
      <c r="J549" s="78" t="str">
        <f t="shared" ca="1" si="152"/>
        <v/>
      </c>
      <c r="K549" s="78" t="str">
        <f t="shared" ca="1" si="152"/>
        <v/>
      </c>
      <c r="L549" s="77" t="str">
        <f t="shared" ca="1" si="152"/>
        <v/>
      </c>
      <c r="M549" s="77" t="str">
        <f t="shared" ca="1" si="152"/>
        <v/>
      </c>
      <c r="N549" s="77" t="str">
        <f t="shared" ca="1" si="154"/>
        <v/>
      </c>
      <c r="O549" s="77" t="str">
        <f t="shared" ca="1" si="154"/>
        <v/>
      </c>
      <c r="P549" s="77" t="str">
        <f t="shared" ca="1" si="154"/>
        <v/>
      </c>
      <c r="Q549" s="17" t="str">
        <f ca="1">IF(B549="","",VLOOKUP(B549,処理用Ｄ!$B$2:$R$401,17,FALSE))</f>
        <v/>
      </c>
    </row>
    <row r="550" spans="2:17" x14ac:dyDescent="0.2">
      <c r="B550" s="77" t="str">
        <f ca="1">IF(ROW()-1&gt;処理用Ｄ!$B$1-1,"",ROW()-1)</f>
        <v/>
      </c>
      <c r="C550" s="77" t="str">
        <f t="shared" ca="1" si="152"/>
        <v/>
      </c>
      <c r="D550" s="78" t="str">
        <f t="shared" ca="1" si="146"/>
        <v/>
      </c>
      <c r="E550" s="78" t="str">
        <f t="shared" ca="1" si="147"/>
        <v/>
      </c>
      <c r="F550" s="78" t="str">
        <f t="shared" ca="1" si="153"/>
        <v/>
      </c>
      <c r="G550" s="77" t="str">
        <f t="shared" ca="1" si="153"/>
        <v/>
      </c>
      <c r="H550" s="78" t="str">
        <f t="shared" ca="1" si="152"/>
        <v/>
      </c>
      <c r="I550" s="78" t="str">
        <f t="shared" ca="1" si="152"/>
        <v/>
      </c>
      <c r="J550" s="78" t="str">
        <f t="shared" ca="1" si="152"/>
        <v/>
      </c>
      <c r="K550" s="78" t="str">
        <f t="shared" ca="1" si="152"/>
        <v/>
      </c>
      <c r="L550" s="77" t="str">
        <f t="shared" ca="1" si="152"/>
        <v/>
      </c>
      <c r="M550" s="77" t="str">
        <f t="shared" ca="1" si="152"/>
        <v/>
      </c>
      <c r="N550" s="77" t="str">
        <f t="shared" ca="1" si="154"/>
        <v/>
      </c>
      <c r="O550" s="77" t="str">
        <f t="shared" ca="1" si="154"/>
        <v/>
      </c>
      <c r="P550" s="77" t="str">
        <f t="shared" ca="1" si="154"/>
        <v/>
      </c>
      <c r="Q550" s="17" t="str">
        <f ca="1">IF(B550="","",VLOOKUP(B550,処理用Ｄ!$B$2:$R$401,17,FALSE))</f>
        <v/>
      </c>
    </row>
    <row r="551" spans="2:17" x14ac:dyDescent="0.2">
      <c r="B551" s="77" t="str">
        <f ca="1">IF(ROW()-1&gt;処理用Ｄ!$B$1-1,"",ROW()-1)</f>
        <v/>
      </c>
      <c r="C551" s="77" t="str">
        <f t="shared" ca="1" si="152"/>
        <v/>
      </c>
      <c r="D551" s="78" t="str">
        <f t="shared" ca="1" si="146"/>
        <v/>
      </c>
      <c r="E551" s="78" t="str">
        <f t="shared" ca="1" si="147"/>
        <v/>
      </c>
      <c r="F551" s="78" t="str">
        <f t="shared" ca="1" si="153"/>
        <v/>
      </c>
      <c r="G551" s="77" t="str">
        <f t="shared" ca="1" si="153"/>
        <v/>
      </c>
      <c r="H551" s="78" t="str">
        <f t="shared" ca="1" si="152"/>
        <v/>
      </c>
      <c r="I551" s="78" t="str">
        <f t="shared" ca="1" si="152"/>
        <v/>
      </c>
      <c r="J551" s="78" t="str">
        <f t="shared" ca="1" si="152"/>
        <v/>
      </c>
      <c r="K551" s="78" t="str">
        <f t="shared" ca="1" si="152"/>
        <v/>
      </c>
      <c r="L551" s="77" t="str">
        <f t="shared" ca="1" si="152"/>
        <v/>
      </c>
      <c r="M551" s="77" t="str">
        <f t="shared" ca="1" si="152"/>
        <v/>
      </c>
      <c r="N551" s="77" t="str">
        <f t="shared" ca="1" si="154"/>
        <v/>
      </c>
      <c r="O551" s="77" t="str">
        <f t="shared" ca="1" si="154"/>
        <v/>
      </c>
      <c r="P551" s="77" t="str">
        <f t="shared" ca="1" si="154"/>
        <v/>
      </c>
      <c r="Q551" s="17" t="str">
        <f ca="1">IF(B551="","",VLOOKUP(B551,処理用Ｄ!$B$2:$R$401,17,FALSE))</f>
        <v/>
      </c>
    </row>
    <row r="552" spans="2:17" x14ac:dyDescent="0.2">
      <c r="B552" s="77" t="str">
        <f ca="1">IF(ROW()-1&gt;処理用Ｄ!$B$1-1,"",ROW()-1)</f>
        <v/>
      </c>
      <c r="C552" s="77" t="str">
        <f t="shared" ref="C552:M561" ca="1" si="155">IF($B552="","",DBCS(VLOOKUP($B552,ダブルスＤＡＴＡ,COLUMN()-1,FALSE)))</f>
        <v/>
      </c>
      <c r="D552" s="78" t="str">
        <f t="shared" ca="1" si="146"/>
        <v/>
      </c>
      <c r="E552" s="78" t="str">
        <f t="shared" ca="1" si="147"/>
        <v/>
      </c>
      <c r="F552" s="78" t="str">
        <f t="shared" ca="1" si="153"/>
        <v/>
      </c>
      <c r="G552" s="77" t="str">
        <f t="shared" ca="1" si="153"/>
        <v/>
      </c>
      <c r="H552" s="78" t="str">
        <f t="shared" ca="1" si="155"/>
        <v/>
      </c>
      <c r="I552" s="78" t="str">
        <f t="shared" ca="1" si="155"/>
        <v/>
      </c>
      <c r="J552" s="78" t="str">
        <f t="shared" ca="1" si="155"/>
        <v/>
      </c>
      <c r="K552" s="78" t="str">
        <f t="shared" ca="1" si="155"/>
        <v/>
      </c>
      <c r="L552" s="77" t="str">
        <f t="shared" ca="1" si="155"/>
        <v/>
      </c>
      <c r="M552" s="77" t="str">
        <f t="shared" ca="1" si="155"/>
        <v/>
      </c>
      <c r="N552" s="77" t="str">
        <f t="shared" ca="1" si="154"/>
        <v/>
      </c>
      <c r="O552" s="77" t="str">
        <f t="shared" ca="1" si="154"/>
        <v/>
      </c>
      <c r="P552" s="77" t="str">
        <f t="shared" ca="1" si="154"/>
        <v/>
      </c>
      <c r="Q552" s="17" t="str">
        <f ca="1">IF(B552="","",VLOOKUP(B552,処理用Ｄ!$B$2:$R$401,17,FALSE))</f>
        <v/>
      </c>
    </row>
    <row r="553" spans="2:17" x14ac:dyDescent="0.2">
      <c r="B553" s="77" t="str">
        <f ca="1">IF(ROW()-1&gt;処理用Ｄ!$B$1-1,"",ROW()-1)</f>
        <v/>
      </c>
      <c r="C553" s="77" t="str">
        <f t="shared" ca="1" si="155"/>
        <v/>
      </c>
      <c r="D553" s="78" t="str">
        <f t="shared" ca="1" si="146"/>
        <v/>
      </c>
      <c r="E553" s="78" t="str">
        <f t="shared" ca="1" si="147"/>
        <v/>
      </c>
      <c r="F553" s="78" t="str">
        <f t="shared" ca="1" si="153"/>
        <v/>
      </c>
      <c r="G553" s="77" t="str">
        <f t="shared" ca="1" si="153"/>
        <v/>
      </c>
      <c r="H553" s="78" t="str">
        <f t="shared" ca="1" si="155"/>
        <v/>
      </c>
      <c r="I553" s="78" t="str">
        <f t="shared" ca="1" si="155"/>
        <v/>
      </c>
      <c r="J553" s="78" t="str">
        <f t="shared" ca="1" si="155"/>
        <v/>
      </c>
      <c r="K553" s="78" t="str">
        <f t="shared" ca="1" si="155"/>
        <v/>
      </c>
      <c r="L553" s="77" t="str">
        <f t="shared" ca="1" si="155"/>
        <v/>
      </c>
      <c r="M553" s="77" t="str">
        <f t="shared" ca="1" si="155"/>
        <v/>
      </c>
      <c r="N553" s="77" t="str">
        <f t="shared" ca="1" si="154"/>
        <v/>
      </c>
      <c r="O553" s="77" t="str">
        <f t="shared" ca="1" si="154"/>
        <v/>
      </c>
      <c r="P553" s="77" t="str">
        <f t="shared" ca="1" si="154"/>
        <v/>
      </c>
      <c r="Q553" s="17" t="str">
        <f ca="1">IF(B553="","",VLOOKUP(B553,処理用Ｄ!$B$2:$R$401,17,FALSE))</f>
        <v/>
      </c>
    </row>
    <row r="554" spans="2:17" x14ac:dyDescent="0.2">
      <c r="B554" s="77" t="str">
        <f ca="1">IF(ROW()-1&gt;処理用Ｄ!$B$1-1,"",ROW()-1)</f>
        <v/>
      </c>
      <c r="C554" s="77" t="str">
        <f t="shared" ca="1" si="155"/>
        <v/>
      </c>
      <c r="D554" s="78" t="str">
        <f t="shared" ca="1" si="146"/>
        <v/>
      </c>
      <c r="E554" s="78" t="str">
        <f t="shared" ca="1" si="147"/>
        <v/>
      </c>
      <c r="F554" s="78" t="str">
        <f t="shared" ca="1" si="153"/>
        <v/>
      </c>
      <c r="G554" s="77" t="str">
        <f t="shared" ca="1" si="153"/>
        <v/>
      </c>
      <c r="H554" s="78" t="str">
        <f t="shared" ca="1" si="155"/>
        <v/>
      </c>
      <c r="I554" s="78" t="str">
        <f t="shared" ca="1" si="155"/>
        <v/>
      </c>
      <c r="J554" s="78" t="str">
        <f t="shared" ca="1" si="155"/>
        <v/>
      </c>
      <c r="K554" s="78" t="str">
        <f t="shared" ca="1" si="155"/>
        <v/>
      </c>
      <c r="L554" s="77" t="str">
        <f t="shared" ca="1" si="155"/>
        <v/>
      </c>
      <c r="M554" s="77" t="str">
        <f t="shared" ca="1" si="155"/>
        <v/>
      </c>
      <c r="N554" s="77" t="str">
        <f t="shared" ca="1" si="154"/>
        <v/>
      </c>
      <c r="O554" s="77" t="str">
        <f t="shared" ca="1" si="154"/>
        <v/>
      </c>
      <c r="P554" s="77" t="str">
        <f t="shared" ca="1" si="154"/>
        <v/>
      </c>
      <c r="Q554" s="17" t="str">
        <f ca="1">IF(B554="","",VLOOKUP(B554,処理用Ｄ!$B$2:$R$401,17,FALSE))</f>
        <v/>
      </c>
    </row>
    <row r="555" spans="2:17" x14ac:dyDescent="0.2">
      <c r="B555" s="77" t="str">
        <f ca="1">IF(ROW()-1&gt;処理用Ｄ!$B$1-1,"",ROW()-1)</f>
        <v/>
      </c>
      <c r="C555" s="77" t="str">
        <f t="shared" ca="1" si="155"/>
        <v/>
      </c>
      <c r="D555" s="78" t="str">
        <f t="shared" ca="1" si="146"/>
        <v/>
      </c>
      <c r="E555" s="78" t="str">
        <f t="shared" ca="1" si="147"/>
        <v/>
      </c>
      <c r="F555" s="78" t="str">
        <f t="shared" ca="1" si="153"/>
        <v/>
      </c>
      <c r="G555" s="77" t="str">
        <f t="shared" ca="1" si="153"/>
        <v/>
      </c>
      <c r="H555" s="78" t="str">
        <f t="shared" ca="1" si="155"/>
        <v/>
      </c>
      <c r="I555" s="78" t="str">
        <f t="shared" ca="1" si="155"/>
        <v/>
      </c>
      <c r="J555" s="78" t="str">
        <f t="shared" ca="1" si="155"/>
        <v/>
      </c>
      <c r="K555" s="78" t="str">
        <f t="shared" ca="1" si="155"/>
        <v/>
      </c>
      <c r="L555" s="77" t="str">
        <f t="shared" ca="1" si="155"/>
        <v/>
      </c>
      <c r="M555" s="77" t="str">
        <f t="shared" ca="1" si="155"/>
        <v/>
      </c>
      <c r="N555" s="77" t="str">
        <f t="shared" ca="1" si="154"/>
        <v/>
      </c>
      <c r="O555" s="77" t="str">
        <f t="shared" ca="1" si="154"/>
        <v/>
      </c>
      <c r="P555" s="77" t="str">
        <f t="shared" ca="1" si="154"/>
        <v/>
      </c>
      <c r="Q555" s="17" t="str">
        <f ca="1">IF(B555="","",VLOOKUP(B555,処理用Ｄ!$B$2:$R$401,17,FALSE))</f>
        <v/>
      </c>
    </row>
    <row r="556" spans="2:17" x14ac:dyDescent="0.2">
      <c r="B556" s="77" t="str">
        <f ca="1">IF(ROW()-1&gt;処理用Ｄ!$B$1-1,"",ROW()-1)</f>
        <v/>
      </c>
      <c r="C556" s="77" t="str">
        <f t="shared" ca="1" si="155"/>
        <v/>
      </c>
      <c r="D556" s="78" t="str">
        <f t="shared" ca="1" si="146"/>
        <v/>
      </c>
      <c r="E556" s="78" t="str">
        <f t="shared" ca="1" si="147"/>
        <v/>
      </c>
      <c r="F556" s="78" t="str">
        <f t="shared" ca="1" si="153"/>
        <v/>
      </c>
      <c r="G556" s="77" t="str">
        <f t="shared" ca="1" si="153"/>
        <v/>
      </c>
      <c r="H556" s="78" t="str">
        <f t="shared" ca="1" si="155"/>
        <v/>
      </c>
      <c r="I556" s="78" t="str">
        <f t="shared" ca="1" si="155"/>
        <v/>
      </c>
      <c r="J556" s="78" t="str">
        <f t="shared" ca="1" si="155"/>
        <v/>
      </c>
      <c r="K556" s="78" t="str">
        <f t="shared" ca="1" si="155"/>
        <v/>
      </c>
      <c r="L556" s="77" t="str">
        <f t="shared" ca="1" si="155"/>
        <v/>
      </c>
      <c r="M556" s="77" t="str">
        <f t="shared" ca="1" si="155"/>
        <v/>
      </c>
      <c r="N556" s="77" t="str">
        <f t="shared" ca="1" si="154"/>
        <v/>
      </c>
      <c r="O556" s="77" t="str">
        <f t="shared" ca="1" si="154"/>
        <v/>
      </c>
      <c r="P556" s="77" t="str">
        <f t="shared" ca="1" si="154"/>
        <v/>
      </c>
      <c r="Q556" s="17" t="str">
        <f ca="1">IF(B556="","",VLOOKUP(B556,処理用Ｄ!$B$2:$R$401,17,FALSE))</f>
        <v/>
      </c>
    </row>
    <row r="557" spans="2:17" x14ac:dyDescent="0.2">
      <c r="B557" s="77" t="str">
        <f ca="1">IF(ROW()-1&gt;処理用Ｄ!$B$1-1,"",ROW()-1)</f>
        <v/>
      </c>
      <c r="C557" s="77" t="str">
        <f t="shared" ca="1" si="155"/>
        <v/>
      </c>
      <c r="D557" s="78" t="str">
        <f t="shared" ca="1" si="146"/>
        <v/>
      </c>
      <c r="E557" s="78" t="str">
        <f t="shared" ca="1" si="147"/>
        <v/>
      </c>
      <c r="F557" s="78" t="str">
        <f t="shared" ca="1" si="153"/>
        <v/>
      </c>
      <c r="G557" s="77" t="str">
        <f t="shared" ca="1" si="153"/>
        <v/>
      </c>
      <c r="H557" s="78" t="str">
        <f t="shared" ca="1" si="155"/>
        <v/>
      </c>
      <c r="I557" s="78" t="str">
        <f t="shared" ca="1" si="155"/>
        <v/>
      </c>
      <c r="J557" s="78" t="str">
        <f t="shared" ca="1" si="155"/>
        <v/>
      </c>
      <c r="K557" s="78" t="str">
        <f t="shared" ca="1" si="155"/>
        <v/>
      </c>
      <c r="L557" s="77" t="str">
        <f t="shared" ca="1" si="155"/>
        <v/>
      </c>
      <c r="M557" s="77" t="str">
        <f t="shared" ca="1" si="155"/>
        <v/>
      </c>
      <c r="N557" s="77" t="str">
        <f t="shared" ca="1" si="154"/>
        <v/>
      </c>
      <c r="O557" s="77" t="str">
        <f t="shared" ca="1" si="154"/>
        <v/>
      </c>
      <c r="P557" s="77" t="str">
        <f t="shared" ca="1" si="154"/>
        <v/>
      </c>
      <c r="Q557" s="17" t="str">
        <f ca="1">IF(B557="","",VLOOKUP(B557,処理用Ｄ!$B$2:$R$401,17,FALSE))</f>
        <v/>
      </c>
    </row>
    <row r="558" spans="2:17" x14ac:dyDescent="0.2">
      <c r="B558" s="77" t="str">
        <f ca="1">IF(ROW()-1&gt;処理用Ｄ!$B$1-1,"",ROW()-1)</f>
        <v/>
      </c>
      <c r="C558" s="77" t="str">
        <f t="shared" ca="1" si="155"/>
        <v/>
      </c>
      <c r="D558" s="78" t="str">
        <f t="shared" ca="1" si="146"/>
        <v/>
      </c>
      <c r="E558" s="78" t="str">
        <f t="shared" ca="1" si="147"/>
        <v/>
      </c>
      <c r="F558" s="78" t="str">
        <f t="shared" ca="1" si="153"/>
        <v/>
      </c>
      <c r="G558" s="77" t="str">
        <f t="shared" ca="1" si="153"/>
        <v/>
      </c>
      <c r="H558" s="78" t="str">
        <f t="shared" ca="1" si="155"/>
        <v/>
      </c>
      <c r="I558" s="78" t="str">
        <f t="shared" ca="1" si="155"/>
        <v/>
      </c>
      <c r="J558" s="78" t="str">
        <f t="shared" ca="1" si="155"/>
        <v/>
      </c>
      <c r="K558" s="78" t="str">
        <f t="shared" ca="1" si="155"/>
        <v/>
      </c>
      <c r="L558" s="77" t="str">
        <f t="shared" ca="1" si="155"/>
        <v/>
      </c>
      <c r="M558" s="77" t="str">
        <f t="shared" ca="1" si="155"/>
        <v/>
      </c>
      <c r="N558" s="77" t="str">
        <f t="shared" ca="1" si="154"/>
        <v/>
      </c>
      <c r="O558" s="77" t="str">
        <f t="shared" ca="1" si="154"/>
        <v/>
      </c>
      <c r="P558" s="77" t="str">
        <f t="shared" ca="1" si="154"/>
        <v/>
      </c>
      <c r="Q558" s="17" t="str">
        <f ca="1">IF(B558="","",VLOOKUP(B558,処理用Ｄ!$B$2:$R$401,17,FALSE))</f>
        <v/>
      </c>
    </row>
    <row r="559" spans="2:17" x14ac:dyDescent="0.2">
      <c r="B559" s="77" t="str">
        <f ca="1">IF(ROW()-1&gt;処理用Ｄ!$B$1-1,"",ROW()-1)</f>
        <v/>
      </c>
      <c r="C559" s="77" t="str">
        <f t="shared" ca="1" si="155"/>
        <v/>
      </c>
      <c r="D559" s="78" t="str">
        <f t="shared" ca="1" si="146"/>
        <v/>
      </c>
      <c r="E559" s="78" t="str">
        <f t="shared" ca="1" si="147"/>
        <v/>
      </c>
      <c r="F559" s="78" t="str">
        <f t="shared" ca="1" si="153"/>
        <v/>
      </c>
      <c r="G559" s="77" t="str">
        <f t="shared" ca="1" si="153"/>
        <v/>
      </c>
      <c r="H559" s="78" t="str">
        <f t="shared" ca="1" si="155"/>
        <v/>
      </c>
      <c r="I559" s="78" t="str">
        <f t="shared" ca="1" si="155"/>
        <v/>
      </c>
      <c r="J559" s="78" t="str">
        <f t="shared" ca="1" si="155"/>
        <v/>
      </c>
      <c r="K559" s="78" t="str">
        <f t="shared" ca="1" si="155"/>
        <v/>
      </c>
      <c r="L559" s="77" t="str">
        <f t="shared" ca="1" si="155"/>
        <v/>
      </c>
      <c r="M559" s="77" t="str">
        <f t="shared" ca="1" si="155"/>
        <v/>
      </c>
      <c r="N559" s="77" t="str">
        <f t="shared" ca="1" si="154"/>
        <v/>
      </c>
      <c r="O559" s="77" t="str">
        <f t="shared" ca="1" si="154"/>
        <v/>
      </c>
      <c r="P559" s="77" t="str">
        <f t="shared" ca="1" si="154"/>
        <v/>
      </c>
      <c r="Q559" s="17" t="str">
        <f ca="1">IF(B559="","",VLOOKUP(B559,処理用Ｄ!$B$2:$R$401,17,FALSE))</f>
        <v/>
      </c>
    </row>
    <row r="560" spans="2:17" x14ac:dyDescent="0.2">
      <c r="B560" s="77" t="str">
        <f ca="1">IF(ROW()-1&gt;処理用Ｄ!$B$1-1,"",ROW()-1)</f>
        <v/>
      </c>
      <c r="C560" s="77" t="str">
        <f t="shared" ca="1" si="155"/>
        <v/>
      </c>
      <c r="D560" s="78" t="str">
        <f t="shared" ca="1" si="146"/>
        <v/>
      </c>
      <c r="E560" s="78" t="str">
        <f t="shared" ca="1" si="147"/>
        <v/>
      </c>
      <c r="F560" s="78" t="str">
        <f t="shared" ca="1" si="153"/>
        <v/>
      </c>
      <c r="G560" s="77" t="str">
        <f t="shared" ca="1" si="153"/>
        <v/>
      </c>
      <c r="H560" s="78" t="str">
        <f t="shared" ca="1" si="155"/>
        <v/>
      </c>
      <c r="I560" s="78" t="str">
        <f t="shared" ca="1" si="155"/>
        <v/>
      </c>
      <c r="J560" s="78" t="str">
        <f t="shared" ca="1" si="155"/>
        <v/>
      </c>
      <c r="K560" s="78" t="str">
        <f t="shared" ca="1" si="155"/>
        <v/>
      </c>
      <c r="L560" s="77" t="str">
        <f t="shared" ca="1" si="155"/>
        <v/>
      </c>
      <c r="M560" s="77" t="str">
        <f t="shared" ca="1" si="155"/>
        <v/>
      </c>
      <c r="N560" s="77" t="str">
        <f t="shared" ca="1" si="154"/>
        <v/>
      </c>
      <c r="O560" s="77" t="str">
        <f t="shared" ca="1" si="154"/>
        <v/>
      </c>
      <c r="P560" s="77" t="str">
        <f t="shared" ca="1" si="154"/>
        <v/>
      </c>
      <c r="Q560" s="17" t="str">
        <f ca="1">IF(B560="","",VLOOKUP(B560,処理用Ｄ!$B$2:$R$401,17,FALSE))</f>
        <v/>
      </c>
    </row>
    <row r="561" spans="2:17" x14ac:dyDescent="0.2">
      <c r="B561" s="77" t="str">
        <f ca="1">IF(ROW()-1&gt;処理用Ｄ!$B$1-1,"",ROW()-1)</f>
        <v/>
      </c>
      <c r="C561" s="77" t="str">
        <f t="shared" ca="1" si="155"/>
        <v/>
      </c>
      <c r="D561" s="78" t="str">
        <f t="shared" ca="1" si="146"/>
        <v/>
      </c>
      <c r="E561" s="78" t="str">
        <f t="shared" ca="1" si="147"/>
        <v/>
      </c>
      <c r="F561" s="78" t="str">
        <f t="shared" ref="F561:F624" ca="1" si="156">IF($B561="","",(VLOOKUP($B561,ダブルスＤＡＴＡ,COLUMN()-1,FALSE)))</f>
        <v/>
      </c>
      <c r="G561" s="77" t="str">
        <f t="shared" ca="1" si="155"/>
        <v/>
      </c>
      <c r="H561" s="78" t="str">
        <f t="shared" ca="1" si="155"/>
        <v/>
      </c>
      <c r="I561" s="78" t="str">
        <f t="shared" ca="1" si="155"/>
        <v/>
      </c>
      <c r="J561" s="78" t="str">
        <f t="shared" ca="1" si="155"/>
        <v/>
      </c>
      <c r="K561" s="78" t="str">
        <f t="shared" ca="1" si="155"/>
        <v/>
      </c>
      <c r="L561" s="77" t="str">
        <f t="shared" ca="1" si="155"/>
        <v/>
      </c>
      <c r="M561" s="77" t="str">
        <f t="shared" ca="1" si="155"/>
        <v/>
      </c>
      <c r="N561" s="77" t="str">
        <f t="shared" ca="1" si="154"/>
        <v/>
      </c>
      <c r="O561" s="77" t="str">
        <f t="shared" ca="1" si="154"/>
        <v/>
      </c>
      <c r="P561" s="77" t="str">
        <f t="shared" ca="1" si="154"/>
        <v/>
      </c>
      <c r="Q561" s="17" t="str">
        <f ca="1">IF(B561="","",VLOOKUP(B561,処理用Ｄ!$B$2:$R$401,17,FALSE))</f>
        <v/>
      </c>
    </row>
    <row r="562" spans="2:17" x14ac:dyDescent="0.2">
      <c r="B562" s="77" t="str">
        <f ca="1">IF(ROW()-1&gt;処理用Ｄ!$B$1-1,"",ROW()-1)</f>
        <v/>
      </c>
      <c r="C562" s="77" t="str">
        <f t="shared" ref="C562:M571" ca="1" si="157">IF($B562="","",DBCS(VLOOKUP($B562,ダブルスＤＡＴＡ,COLUMN()-1,FALSE)))</f>
        <v/>
      </c>
      <c r="D562" s="78" t="str">
        <f t="shared" ca="1" si="146"/>
        <v/>
      </c>
      <c r="E562" s="78" t="str">
        <f t="shared" ca="1" si="147"/>
        <v/>
      </c>
      <c r="F562" s="78" t="str">
        <f t="shared" ca="1" si="156"/>
        <v/>
      </c>
      <c r="G562" s="77" t="str">
        <f t="shared" ca="1" si="157"/>
        <v/>
      </c>
      <c r="H562" s="78" t="str">
        <f t="shared" ca="1" si="157"/>
        <v/>
      </c>
      <c r="I562" s="78" t="str">
        <f t="shared" ca="1" si="157"/>
        <v/>
      </c>
      <c r="J562" s="78" t="str">
        <f t="shared" ca="1" si="157"/>
        <v/>
      </c>
      <c r="K562" s="78" t="str">
        <f t="shared" ca="1" si="157"/>
        <v/>
      </c>
      <c r="L562" s="77" t="str">
        <f t="shared" ca="1" si="157"/>
        <v/>
      </c>
      <c r="M562" s="77" t="str">
        <f t="shared" ca="1" si="157"/>
        <v/>
      </c>
      <c r="N562" s="77" t="str">
        <f t="shared" ref="N562:P581" ca="1" si="158">IF($B562="","",VALUE(VLOOKUP($B562,ダブルスＤＡＴＡ,COLUMN()-1,FALSE)))</f>
        <v/>
      </c>
      <c r="O562" s="77" t="str">
        <f t="shared" ca="1" si="158"/>
        <v/>
      </c>
      <c r="P562" s="77" t="str">
        <f t="shared" ca="1" si="158"/>
        <v/>
      </c>
      <c r="Q562" s="17" t="str">
        <f ca="1">IF(B562="","",VLOOKUP(B562,処理用Ｄ!$B$2:$R$401,17,FALSE))</f>
        <v/>
      </c>
    </row>
    <row r="563" spans="2:17" x14ac:dyDescent="0.2">
      <c r="B563" s="77" t="str">
        <f ca="1">IF(ROW()-1&gt;処理用Ｄ!$B$1-1,"",ROW()-1)</f>
        <v/>
      </c>
      <c r="C563" s="77" t="str">
        <f t="shared" ca="1" si="157"/>
        <v/>
      </c>
      <c r="D563" s="78" t="str">
        <f t="shared" ca="1" si="146"/>
        <v/>
      </c>
      <c r="E563" s="78" t="str">
        <f t="shared" ca="1" si="147"/>
        <v/>
      </c>
      <c r="F563" s="78" t="str">
        <f t="shared" ca="1" si="156"/>
        <v/>
      </c>
      <c r="G563" s="77" t="str">
        <f t="shared" ca="1" si="157"/>
        <v/>
      </c>
      <c r="H563" s="78" t="str">
        <f t="shared" ca="1" si="157"/>
        <v/>
      </c>
      <c r="I563" s="78" t="str">
        <f t="shared" ca="1" si="157"/>
        <v/>
      </c>
      <c r="J563" s="78" t="str">
        <f t="shared" ca="1" si="157"/>
        <v/>
      </c>
      <c r="K563" s="78" t="str">
        <f t="shared" ca="1" si="157"/>
        <v/>
      </c>
      <c r="L563" s="77" t="str">
        <f t="shared" ca="1" si="157"/>
        <v/>
      </c>
      <c r="M563" s="77" t="str">
        <f t="shared" ca="1" si="157"/>
        <v/>
      </c>
      <c r="N563" s="77" t="str">
        <f t="shared" ca="1" si="158"/>
        <v/>
      </c>
      <c r="O563" s="77" t="str">
        <f t="shared" ca="1" si="158"/>
        <v/>
      </c>
      <c r="P563" s="77" t="str">
        <f t="shared" ca="1" si="158"/>
        <v/>
      </c>
      <c r="Q563" s="17" t="str">
        <f ca="1">IF(B563="","",VLOOKUP(B563,処理用Ｄ!$B$2:$R$401,17,FALSE))</f>
        <v/>
      </c>
    </row>
    <row r="564" spans="2:17" x14ac:dyDescent="0.2">
      <c r="B564" s="77" t="str">
        <f ca="1">IF(ROW()-1&gt;処理用Ｄ!$B$1-1,"",ROW()-1)</f>
        <v/>
      </c>
      <c r="C564" s="77" t="str">
        <f t="shared" ca="1" si="157"/>
        <v/>
      </c>
      <c r="D564" s="78" t="str">
        <f t="shared" ca="1" si="146"/>
        <v/>
      </c>
      <c r="E564" s="78" t="str">
        <f t="shared" ca="1" si="147"/>
        <v/>
      </c>
      <c r="F564" s="78" t="str">
        <f t="shared" ca="1" si="156"/>
        <v/>
      </c>
      <c r="G564" s="77" t="str">
        <f t="shared" ca="1" si="157"/>
        <v/>
      </c>
      <c r="H564" s="78" t="str">
        <f t="shared" ca="1" si="157"/>
        <v/>
      </c>
      <c r="I564" s="78" t="str">
        <f t="shared" ca="1" si="157"/>
        <v/>
      </c>
      <c r="J564" s="78" t="str">
        <f t="shared" ca="1" si="157"/>
        <v/>
      </c>
      <c r="K564" s="78" t="str">
        <f t="shared" ca="1" si="157"/>
        <v/>
      </c>
      <c r="L564" s="77" t="str">
        <f t="shared" ca="1" si="157"/>
        <v/>
      </c>
      <c r="M564" s="77" t="str">
        <f t="shared" ca="1" si="157"/>
        <v/>
      </c>
      <c r="N564" s="77" t="str">
        <f t="shared" ca="1" si="158"/>
        <v/>
      </c>
      <c r="O564" s="77" t="str">
        <f t="shared" ca="1" si="158"/>
        <v/>
      </c>
      <c r="P564" s="77" t="str">
        <f t="shared" ca="1" si="158"/>
        <v/>
      </c>
      <c r="Q564" s="17" t="str">
        <f ca="1">IF(B564="","",VLOOKUP(B564,処理用Ｄ!$B$2:$R$401,17,FALSE))</f>
        <v/>
      </c>
    </row>
    <row r="565" spans="2:17" x14ac:dyDescent="0.2">
      <c r="B565" s="77" t="str">
        <f ca="1">IF(ROW()-1&gt;処理用Ｄ!$B$1-1,"",ROW()-1)</f>
        <v/>
      </c>
      <c r="C565" s="77" t="str">
        <f t="shared" ca="1" si="157"/>
        <v/>
      </c>
      <c r="D565" s="78" t="str">
        <f t="shared" ca="1" si="146"/>
        <v/>
      </c>
      <c r="E565" s="78" t="str">
        <f t="shared" ca="1" si="147"/>
        <v/>
      </c>
      <c r="F565" s="78" t="str">
        <f t="shared" ca="1" si="156"/>
        <v/>
      </c>
      <c r="G565" s="77" t="str">
        <f t="shared" ca="1" si="157"/>
        <v/>
      </c>
      <c r="H565" s="78" t="str">
        <f t="shared" ca="1" si="157"/>
        <v/>
      </c>
      <c r="I565" s="78" t="str">
        <f t="shared" ca="1" si="157"/>
        <v/>
      </c>
      <c r="J565" s="78" t="str">
        <f t="shared" ca="1" si="157"/>
        <v/>
      </c>
      <c r="K565" s="78" t="str">
        <f t="shared" ca="1" si="157"/>
        <v/>
      </c>
      <c r="L565" s="77" t="str">
        <f t="shared" ca="1" si="157"/>
        <v/>
      </c>
      <c r="M565" s="77" t="str">
        <f t="shared" ca="1" si="157"/>
        <v/>
      </c>
      <c r="N565" s="77" t="str">
        <f t="shared" ca="1" si="158"/>
        <v/>
      </c>
      <c r="O565" s="77" t="str">
        <f t="shared" ca="1" si="158"/>
        <v/>
      </c>
      <c r="P565" s="77" t="str">
        <f t="shared" ca="1" si="158"/>
        <v/>
      </c>
      <c r="Q565" s="17" t="str">
        <f ca="1">IF(B565="","",VLOOKUP(B565,処理用Ｄ!$B$2:$R$401,17,FALSE))</f>
        <v/>
      </c>
    </row>
    <row r="566" spans="2:17" x14ac:dyDescent="0.2">
      <c r="B566" s="77" t="str">
        <f ca="1">IF(ROW()-1&gt;処理用Ｄ!$B$1-1,"",ROW()-1)</f>
        <v/>
      </c>
      <c r="C566" s="77" t="str">
        <f t="shared" ca="1" si="157"/>
        <v/>
      </c>
      <c r="D566" s="78" t="str">
        <f t="shared" ca="1" si="146"/>
        <v/>
      </c>
      <c r="E566" s="78" t="str">
        <f t="shared" ca="1" si="147"/>
        <v/>
      </c>
      <c r="F566" s="78" t="str">
        <f t="shared" ca="1" si="156"/>
        <v/>
      </c>
      <c r="G566" s="77" t="str">
        <f t="shared" ca="1" si="157"/>
        <v/>
      </c>
      <c r="H566" s="78" t="str">
        <f t="shared" ca="1" si="157"/>
        <v/>
      </c>
      <c r="I566" s="78" t="str">
        <f t="shared" ca="1" si="157"/>
        <v/>
      </c>
      <c r="J566" s="78" t="str">
        <f t="shared" ca="1" si="157"/>
        <v/>
      </c>
      <c r="K566" s="78" t="str">
        <f t="shared" ca="1" si="157"/>
        <v/>
      </c>
      <c r="L566" s="77" t="str">
        <f t="shared" ca="1" si="157"/>
        <v/>
      </c>
      <c r="M566" s="77" t="str">
        <f t="shared" ca="1" si="157"/>
        <v/>
      </c>
      <c r="N566" s="77" t="str">
        <f t="shared" ca="1" si="158"/>
        <v/>
      </c>
      <c r="O566" s="77" t="str">
        <f t="shared" ca="1" si="158"/>
        <v/>
      </c>
      <c r="P566" s="77" t="str">
        <f t="shared" ca="1" si="158"/>
        <v/>
      </c>
      <c r="Q566" s="17" t="str">
        <f ca="1">IF(B566="","",VLOOKUP(B566,処理用Ｄ!$B$2:$R$401,17,FALSE))</f>
        <v/>
      </c>
    </row>
    <row r="567" spans="2:17" x14ac:dyDescent="0.2">
      <c r="B567" s="77" t="str">
        <f ca="1">IF(ROW()-1&gt;処理用Ｄ!$B$1-1,"",ROW()-1)</f>
        <v/>
      </c>
      <c r="C567" s="77" t="str">
        <f t="shared" ca="1" si="157"/>
        <v/>
      </c>
      <c r="D567" s="78" t="str">
        <f t="shared" ca="1" si="146"/>
        <v/>
      </c>
      <c r="E567" s="78" t="str">
        <f t="shared" ca="1" si="147"/>
        <v/>
      </c>
      <c r="F567" s="78" t="str">
        <f t="shared" ca="1" si="156"/>
        <v/>
      </c>
      <c r="G567" s="77" t="str">
        <f t="shared" ca="1" si="157"/>
        <v/>
      </c>
      <c r="H567" s="78" t="str">
        <f t="shared" ca="1" si="157"/>
        <v/>
      </c>
      <c r="I567" s="78" t="str">
        <f t="shared" ca="1" si="157"/>
        <v/>
      </c>
      <c r="J567" s="78" t="str">
        <f t="shared" ca="1" si="157"/>
        <v/>
      </c>
      <c r="K567" s="78" t="str">
        <f t="shared" ca="1" si="157"/>
        <v/>
      </c>
      <c r="L567" s="77" t="str">
        <f t="shared" ca="1" si="157"/>
        <v/>
      </c>
      <c r="M567" s="77" t="str">
        <f t="shared" ca="1" si="157"/>
        <v/>
      </c>
      <c r="N567" s="77" t="str">
        <f t="shared" ca="1" si="158"/>
        <v/>
      </c>
      <c r="O567" s="77" t="str">
        <f t="shared" ca="1" si="158"/>
        <v/>
      </c>
      <c r="P567" s="77" t="str">
        <f t="shared" ca="1" si="158"/>
        <v/>
      </c>
      <c r="Q567" s="17" t="str">
        <f ca="1">IF(B567="","",VLOOKUP(B567,処理用Ｄ!$B$2:$R$401,17,FALSE))</f>
        <v/>
      </c>
    </row>
    <row r="568" spans="2:17" x14ac:dyDescent="0.2">
      <c r="B568" s="77" t="str">
        <f ca="1">IF(ROW()-1&gt;処理用Ｄ!$B$1-1,"",ROW()-1)</f>
        <v/>
      </c>
      <c r="C568" s="77" t="str">
        <f t="shared" ca="1" si="157"/>
        <v/>
      </c>
      <c r="D568" s="78" t="str">
        <f t="shared" ca="1" si="146"/>
        <v/>
      </c>
      <c r="E568" s="78" t="str">
        <f t="shared" ca="1" si="147"/>
        <v/>
      </c>
      <c r="F568" s="78" t="str">
        <f t="shared" ca="1" si="156"/>
        <v/>
      </c>
      <c r="G568" s="77" t="str">
        <f t="shared" ca="1" si="157"/>
        <v/>
      </c>
      <c r="H568" s="78" t="str">
        <f t="shared" ca="1" si="157"/>
        <v/>
      </c>
      <c r="I568" s="78" t="str">
        <f t="shared" ca="1" si="157"/>
        <v/>
      </c>
      <c r="J568" s="78" t="str">
        <f t="shared" ca="1" si="157"/>
        <v/>
      </c>
      <c r="K568" s="78" t="str">
        <f t="shared" ca="1" si="157"/>
        <v/>
      </c>
      <c r="L568" s="77" t="str">
        <f t="shared" ca="1" si="157"/>
        <v/>
      </c>
      <c r="M568" s="77" t="str">
        <f t="shared" ca="1" si="157"/>
        <v/>
      </c>
      <c r="N568" s="77" t="str">
        <f t="shared" ca="1" si="158"/>
        <v/>
      </c>
      <c r="O568" s="77" t="str">
        <f t="shared" ca="1" si="158"/>
        <v/>
      </c>
      <c r="P568" s="77" t="str">
        <f t="shared" ca="1" si="158"/>
        <v/>
      </c>
      <c r="Q568" s="17" t="str">
        <f ca="1">IF(B568="","",VLOOKUP(B568,処理用Ｄ!$B$2:$R$401,17,FALSE))</f>
        <v/>
      </c>
    </row>
    <row r="569" spans="2:17" x14ac:dyDescent="0.2">
      <c r="B569" s="77" t="str">
        <f ca="1">IF(ROW()-1&gt;処理用Ｄ!$B$1-1,"",ROW()-1)</f>
        <v/>
      </c>
      <c r="C569" s="77" t="str">
        <f t="shared" ca="1" si="157"/>
        <v/>
      </c>
      <c r="D569" s="78" t="str">
        <f t="shared" ca="1" si="146"/>
        <v/>
      </c>
      <c r="E569" s="78" t="str">
        <f t="shared" ca="1" si="147"/>
        <v/>
      </c>
      <c r="F569" s="78" t="str">
        <f t="shared" ca="1" si="156"/>
        <v/>
      </c>
      <c r="G569" s="77" t="str">
        <f t="shared" ca="1" si="157"/>
        <v/>
      </c>
      <c r="H569" s="78" t="str">
        <f t="shared" ca="1" si="157"/>
        <v/>
      </c>
      <c r="I569" s="78" t="str">
        <f t="shared" ca="1" si="157"/>
        <v/>
      </c>
      <c r="J569" s="78" t="str">
        <f t="shared" ca="1" si="157"/>
        <v/>
      </c>
      <c r="K569" s="78" t="str">
        <f t="shared" ca="1" si="157"/>
        <v/>
      </c>
      <c r="L569" s="77" t="str">
        <f t="shared" ca="1" si="157"/>
        <v/>
      </c>
      <c r="M569" s="77" t="str">
        <f t="shared" ca="1" si="157"/>
        <v/>
      </c>
      <c r="N569" s="77" t="str">
        <f t="shared" ca="1" si="158"/>
        <v/>
      </c>
      <c r="O569" s="77" t="str">
        <f t="shared" ca="1" si="158"/>
        <v/>
      </c>
      <c r="P569" s="77" t="str">
        <f t="shared" ca="1" si="158"/>
        <v/>
      </c>
      <c r="Q569" s="17" t="str">
        <f ca="1">IF(B569="","",VLOOKUP(B569,処理用Ｄ!$B$2:$R$401,17,FALSE))</f>
        <v/>
      </c>
    </row>
    <row r="570" spans="2:17" x14ac:dyDescent="0.2">
      <c r="B570" s="77" t="str">
        <f ca="1">IF(ROW()-1&gt;処理用Ｄ!$B$1-1,"",ROW()-1)</f>
        <v/>
      </c>
      <c r="C570" s="77" t="str">
        <f t="shared" ca="1" si="157"/>
        <v/>
      </c>
      <c r="D570" s="78" t="str">
        <f t="shared" ca="1" si="146"/>
        <v/>
      </c>
      <c r="E570" s="78" t="str">
        <f t="shared" ca="1" si="147"/>
        <v/>
      </c>
      <c r="F570" s="78" t="str">
        <f t="shared" ca="1" si="156"/>
        <v/>
      </c>
      <c r="G570" s="77" t="str">
        <f t="shared" ca="1" si="157"/>
        <v/>
      </c>
      <c r="H570" s="78" t="str">
        <f t="shared" ca="1" si="157"/>
        <v/>
      </c>
      <c r="I570" s="78" t="str">
        <f t="shared" ca="1" si="157"/>
        <v/>
      </c>
      <c r="J570" s="78" t="str">
        <f t="shared" ca="1" si="157"/>
        <v/>
      </c>
      <c r="K570" s="78" t="str">
        <f t="shared" ca="1" si="157"/>
        <v/>
      </c>
      <c r="L570" s="77" t="str">
        <f t="shared" ca="1" si="157"/>
        <v/>
      </c>
      <c r="M570" s="77" t="str">
        <f t="shared" ca="1" si="157"/>
        <v/>
      </c>
      <c r="N570" s="77" t="str">
        <f t="shared" ca="1" si="158"/>
        <v/>
      </c>
      <c r="O570" s="77" t="str">
        <f t="shared" ca="1" si="158"/>
        <v/>
      </c>
      <c r="P570" s="77" t="str">
        <f t="shared" ca="1" si="158"/>
        <v/>
      </c>
      <c r="Q570" s="17" t="str">
        <f ca="1">IF(B570="","",VLOOKUP(B570,処理用Ｄ!$B$2:$R$401,17,FALSE))</f>
        <v/>
      </c>
    </row>
    <row r="571" spans="2:17" x14ac:dyDescent="0.2">
      <c r="B571" s="77" t="str">
        <f ca="1">IF(ROW()-1&gt;処理用Ｄ!$B$1-1,"",ROW()-1)</f>
        <v/>
      </c>
      <c r="C571" s="77" t="str">
        <f t="shared" ca="1" si="157"/>
        <v/>
      </c>
      <c r="D571" s="78" t="str">
        <f t="shared" ca="1" si="146"/>
        <v/>
      </c>
      <c r="E571" s="78" t="str">
        <f t="shared" ca="1" si="147"/>
        <v/>
      </c>
      <c r="F571" s="78" t="str">
        <f t="shared" ca="1" si="156"/>
        <v/>
      </c>
      <c r="G571" s="77" t="str">
        <f t="shared" ca="1" si="157"/>
        <v/>
      </c>
      <c r="H571" s="78" t="str">
        <f t="shared" ca="1" si="157"/>
        <v/>
      </c>
      <c r="I571" s="78" t="str">
        <f t="shared" ca="1" si="157"/>
        <v/>
      </c>
      <c r="J571" s="78" t="str">
        <f t="shared" ca="1" si="157"/>
        <v/>
      </c>
      <c r="K571" s="78" t="str">
        <f t="shared" ca="1" si="157"/>
        <v/>
      </c>
      <c r="L571" s="77" t="str">
        <f t="shared" ca="1" si="157"/>
        <v/>
      </c>
      <c r="M571" s="77" t="str">
        <f t="shared" ca="1" si="157"/>
        <v/>
      </c>
      <c r="N571" s="77" t="str">
        <f t="shared" ca="1" si="158"/>
        <v/>
      </c>
      <c r="O571" s="77" t="str">
        <f t="shared" ca="1" si="158"/>
        <v/>
      </c>
      <c r="P571" s="77" t="str">
        <f t="shared" ca="1" si="158"/>
        <v/>
      </c>
      <c r="Q571" s="17" t="str">
        <f ca="1">IF(B571="","",VLOOKUP(B571,処理用Ｄ!$B$2:$R$401,17,FALSE))</f>
        <v/>
      </c>
    </row>
    <row r="572" spans="2:17" x14ac:dyDescent="0.2">
      <c r="B572" s="77" t="str">
        <f ca="1">IF(ROW()-1&gt;処理用Ｄ!$B$1-1,"",ROW()-1)</f>
        <v/>
      </c>
      <c r="C572" s="77" t="str">
        <f t="shared" ref="C572:M581" ca="1" si="159">IF($B572="","",DBCS(VLOOKUP($B572,ダブルスＤＡＴＡ,COLUMN()-1,FALSE)))</f>
        <v/>
      </c>
      <c r="D572" s="78" t="str">
        <f t="shared" ca="1" si="146"/>
        <v/>
      </c>
      <c r="E572" s="78" t="str">
        <f t="shared" ca="1" si="147"/>
        <v/>
      </c>
      <c r="F572" s="78" t="str">
        <f t="shared" ca="1" si="156"/>
        <v/>
      </c>
      <c r="G572" s="77" t="str">
        <f t="shared" ca="1" si="159"/>
        <v/>
      </c>
      <c r="H572" s="78" t="str">
        <f t="shared" ca="1" si="159"/>
        <v/>
      </c>
      <c r="I572" s="78" t="str">
        <f t="shared" ca="1" si="159"/>
        <v/>
      </c>
      <c r="J572" s="78" t="str">
        <f t="shared" ca="1" si="159"/>
        <v/>
      </c>
      <c r="K572" s="78" t="str">
        <f t="shared" ca="1" si="159"/>
        <v/>
      </c>
      <c r="L572" s="77" t="str">
        <f t="shared" ca="1" si="159"/>
        <v/>
      </c>
      <c r="M572" s="77" t="str">
        <f t="shared" ca="1" si="159"/>
        <v/>
      </c>
      <c r="N572" s="77" t="str">
        <f t="shared" ca="1" si="158"/>
        <v/>
      </c>
      <c r="O572" s="77" t="str">
        <f t="shared" ca="1" si="158"/>
        <v/>
      </c>
      <c r="P572" s="77" t="str">
        <f t="shared" ca="1" si="158"/>
        <v/>
      </c>
      <c r="Q572" s="17" t="str">
        <f ca="1">IF(B572="","",VLOOKUP(B572,処理用Ｄ!$B$2:$R$401,17,FALSE))</f>
        <v/>
      </c>
    </row>
    <row r="573" spans="2:17" x14ac:dyDescent="0.2">
      <c r="B573" s="77" t="str">
        <f ca="1">IF(ROW()-1&gt;処理用Ｄ!$B$1-1,"",ROW()-1)</f>
        <v/>
      </c>
      <c r="C573" s="77" t="str">
        <f t="shared" ca="1" si="159"/>
        <v/>
      </c>
      <c r="D573" s="78" t="str">
        <f t="shared" ca="1" si="146"/>
        <v/>
      </c>
      <c r="E573" s="78" t="str">
        <f t="shared" ca="1" si="147"/>
        <v/>
      </c>
      <c r="F573" s="78" t="str">
        <f t="shared" ca="1" si="156"/>
        <v/>
      </c>
      <c r="G573" s="77" t="str">
        <f t="shared" ca="1" si="159"/>
        <v/>
      </c>
      <c r="H573" s="78" t="str">
        <f t="shared" ca="1" si="159"/>
        <v/>
      </c>
      <c r="I573" s="78" t="str">
        <f t="shared" ca="1" si="159"/>
        <v/>
      </c>
      <c r="J573" s="78" t="str">
        <f t="shared" ca="1" si="159"/>
        <v/>
      </c>
      <c r="K573" s="78" t="str">
        <f t="shared" ca="1" si="159"/>
        <v/>
      </c>
      <c r="L573" s="77" t="str">
        <f t="shared" ca="1" si="159"/>
        <v/>
      </c>
      <c r="M573" s="77" t="str">
        <f t="shared" ca="1" si="159"/>
        <v/>
      </c>
      <c r="N573" s="77" t="str">
        <f t="shared" ca="1" si="158"/>
        <v/>
      </c>
      <c r="O573" s="77" t="str">
        <f t="shared" ca="1" si="158"/>
        <v/>
      </c>
      <c r="P573" s="77" t="str">
        <f t="shared" ca="1" si="158"/>
        <v/>
      </c>
      <c r="Q573" s="17" t="str">
        <f ca="1">IF(B573="","",VLOOKUP(B573,処理用Ｄ!$B$2:$R$401,17,FALSE))</f>
        <v/>
      </c>
    </row>
    <row r="574" spans="2:17" x14ac:dyDescent="0.2">
      <c r="B574" s="77" t="str">
        <f ca="1">IF(ROW()-1&gt;処理用Ｄ!$B$1-1,"",ROW()-1)</f>
        <v/>
      </c>
      <c r="C574" s="77" t="str">
        <f t="shared" ca="1" si="159"/>
        <v/>
      </c>
      <c r="D574" s="78" t="str">
        <f t="shared" ca="1" si="146"/>
        <v/>
      </c>
      <c r="E574" s="78" t="str">
        <f t="shared" ca="1" si="147"/>
        <v/>
      </c>
      <c r="F574" s="78" t="str">
        <f t="shared" ca="1" si="156"/>
        <v/>
      </c>
      <c r="G574" s="77" t="str">
        <f t="shared" ca="1" si="159"/>
        <v/>
      </c>
      <c r="H574" s="78" t="str">
        <f t="shared" ca="1" si="159"/>
        <v/>
      </c>
      <c r="I574" s="78" t="str">
        <f t="shared" ca="1" si="159"/>
        <v/>
      </c>
      <c r="J574" s="78" t="str">
        <f t="shared" ca="1" si="159"/>
        <v/>
      </c>
      <c r="K574" s="78" t="str">
        <f t="shared" ca="1" si="159"/>
        <v/>
      </c>
      <c r="L574" s="77" t="str">
        <f t="shared" ca="1" si="159"/>
        <v/>
      </c>
      <c r="M574" s="77" t="str">
        <f t="shared" ca="1" si="159"/>
        <v/>
      </c>
      <c r="N574" s="77" t="str">
        <f t="shared" ca="1" si="158"/>
        <v/>
      </c>
      <c r="O574" s="77" t="str">
        <f t="shared" ca="1" si="158"/>
        <v/>
      </c>
      <c r="P574" s="77" t="str">
        <f t="shared" ca="1" si="158"/>
        <v/>
      </c>
      <c r="Q574" s="17" t="str">
        <f ca="1">IF(B574="","",VLOOKUP(B574,処理用Ｄ!$B$2:$R$401,17,FALSE))</f>
        <v/>
      </c>
    </row>
    <row r="575" spans="2:17" x14ac:dyDescent="0.2">
      <c r="B575" s="77" t="str">
        <f ca="1">IF(ROW()-1&gt;処理用Ｄ!$B$1-1,"",ROW()-1)</f>
        <v/>
      </c>
      <c r="C575" s="77" t="str">
        <f t="shared" ca="1" si="159"/>
        <v/>
      </c>
      <c r="D575" s="78" t="str">
        <f t="shared" ca="1" si="146"/>
        <v/>
      </c>
      <c r="E575" s="78" t="str">
        <f t="shared" ca="1" si="147"/>
        <v/>
      </c>
      <c r="F575" s="78" t="str">
        <f t="shared" ca="1" si="156"/>
        <v/>
      </c>
      <c r="G575" s="77" t="str">
        <f t="shared" ca="1" si="159"/>
        <v/>
      </c>
      <c r="H575" s="78" t="str">
        <f t="shared" ca="1" si="159"/>
        <v/>
      </c>
      <c r="I575" s="78" t="str">
        <f t="shared" ca="1" si="159"/>
        <v/>
      </c>
      <c r="J575" s="78" t="str">
        <f t="shared" ca="1" si="159"/>
        <v/>
      </c>
      <c r="K575" s="78" t="str">
        <f t="shared" ca="1" si="159"/>
        <v/>
      </c>
      <c r="L575" s="77" t="str">
        <f t="shared" ca="1" si="159"/>
        <v/>
      </c>
      <c r="M575" s="77" t="str">
        <f t="shared" ca="1" si="159"/>
        <v/>
      </c>
      <c r="N575" s="77" t="str">
        <f t="shared" ca="1" si="158"/>
        <v/>
      </c>
      <c r="O575" s="77" t="str">
        <f t="shared" ca="1" si="158"/>
        <v/>
      </c>
      <c r="P575" s="77" t="str">
        <f t="shared" ca="1" si="158"/>
        <v/>
      </c>
      <c r="Q575" s="17" t="str">
        <f ca="1">IF(B575="","",VLOOKUP(B575,処理用Ｄ!$B$2:$R$401,17,FALSE))</f>
        <v/>
      </c>
    </row>
    <row r="576" spans="2:17" x14ac:dyDescent="0.2">
      <c r="B576" s="77" t="str">
        <f ca="1">IF(ROW()-1&gt;処理用Ｄ!$B$1-1,"",ROW()-1)</f>
        <v/>
      </c>
      <c r="C576" s="77" t="str">
        <f t="shared" ca="1" si="159"/>
        <v/>
      </c>
      <c r="D576" s="78" t="str">
        <f t="shared" ca="1" si="146"/>
        <v/>
      </c>
      <c r="E576" s="78" t="str">
        <f t="shared" ca="1" si="147"/>
        <v/>
      </c>
      <c r="F576" s="78" t="str">
        <f t="shared" ca="1" si="156"/>
        <v/>
      </c>
      <c r="G576" s="77" t="str">
        <f t="shared" ca="1" si="159"/>
        <v/>
      </c>
      <c r="H576" s="78" t="str">
        <f t="shared" ca="1" si="159"/>
        <v/>
      </c>
      <c r="I576" s="78" t="str">
        <f t="shared" ca="1" si="159"/>
        <v/>
      </c>
      <c r="J576" s="78" t="str">
        <f t="shared" ca="1" si="159"/>
        <v/>
      </c>
      <c r="K576" s="78" t="str">
        <f t="shared" ca="1" si="159"/>
        <v/>
      </c>
      <c r="L576" s="77" t="str">
        <f t="shared" ca="1" si="159"/>
        <v/>
      </c>
      <c r="M576" s="77" t="str">
        <f t="shared" ca="1" si="159"/>
        <v/>
      </c>
      <c r="N576" s="77" t="str">
        <f t="shared" ca="1" si="158"/>
        <v/>
      </c>
      <c r="O576" s="77" t="str">
        <f t="shared" ca="1" si="158"/>
        <v/>
      </c>
      <c r="P576" s="77" t="str">
        <f t="shared" ca="1" si="158"/>
        <v/>
      </c>
      <c r="Q576" s="17" t="str">
        <f ca="1">IF(B576="","",VLOOKUP(B576,処理用Ｄ!$B$2:$R$401,17,FALSE))</f>
        <v/>
      </c>
    </row>
    <row r="577" spans="2:17" x14ac:dyDescent="0.2">
      <c r="B577" s="77" t="str">
        <f ca="1">IF(ROW()-1&gt;処理用Ｄ!$B$1-1,"",ROW()-1)</f>
        <v/>
      </c>
      <c r="C577" s="77" t="str">
        <f t="shared" ca="1" si="159"/>
        <v/>
      </c>
      <c r="D577" s="78" t="str">
        <f t="shared" ca="1" si="146"/>
        <v/>
      </c>
      <c r="E577" s="78" t="str">
        <f t="shared" ca="1" si="147"/>
        <v/>
      </c>
      <c r="F577" s="78" t="str">
        <f t="shared" ca="1" si="156"/>
        <v/>
      </c>
      <c r="G577" s="77" t="str">
        <f t="shared" ca="1" si="159"/>
        <v/>
      </c>
      <c r="H577" s="78" t="str">
        <f t="shared" ca="1" si="159"/>
        <v/>
      </c>
      <c r="I577" s="78" t="str">
        <f t="shared" ca="1" si="159"/>
        <v/>
      </c>
      <c r="J577" s="78" t="str">
        <f t="shared" ca="1" si="159"/>
        <v/>
      </c>
      <c r="K577" s="78" t="str">
        <f t="shared" ca="1" si="159"/>
        <v/>
      </c>
      <c r="L577" s="77" t="str">
        <f t="shared" ca="1" si="159"/>
        <v/>
      </c>
      <c r="M577" s="77" t="str">
        <f t="shared" ca="1" si="159"/>
        <v/>
      </c>
      <c r="N577" s="77" t="str">
        <f t="shared" ca="1" si="158"/>
        <v/>
      </c>
      <c r="O577" s="77" t="str">
        <f t="shared" ca="1" si="158"/>
        <v/>
      </c>
      <c r="P577" s="77" t="str">
        <f t="shared" ca="1" si="158"/>
        <v/>
      </c>
      <c r="Q577" s="17" t="str">
        <f ca="1">IF(B577="","",VLOOKUP(B577,処理用Ｄ!$B$2:$R$401,17,FALSE))</f>
        <v/>
      </c>
    </row>
    <row r="578" spans="2:17" x14ac:dyDescent="0.2">
      <c r="B578" s="77" t="str">
        <f ca="1">IF(ROW()-1&gt;処理用Ｄ!$B$1-1,"",ROW()-1)</f>
        <v/>
      </c>
      <c r="C578" s="77" t="str">
        <f t="shared" ca="1" si="159"/>
        <v/>
      </c>
      <c r="D578" s="78" t="str">
        <f t="shared" ref="D578:D641" ca="1" si="160">IF($B578="","",(VLOOKUP($B578,ダブルスＤＡＴＡ,COLUMN()-1,FALSE)))</f>
        <v/>
      </c>
      <c r="E578" s="78" t="str">
        <f t="shared" ref="E578:E641" ca="1" si="161">IF($B578="","",IF(VALUE(VLOOKUP($B578,ダブルスＤＡＴＡ,COLUMN()-1,FALSE))=0,"",VALUE(VLOOKUP($B578,ダブルスＤＡＴＡ,COLUMN()-1,FALSE))))</f>
        <v/>
      </c>
      <c r="F578" s="78" t="str">
        <f t="shared" ca="1" si="156"/>
        <v/>
      </c>
      <c r="G578" s="77" t="str">
        <f t="shared" ca="1" si="159"/>
        <v/>
      </c>
      <c r="H578" s="78" t="str">
        <f t="shared" ca="1" si="159"/>
        <v/>
      </c>
      <c r="I578" s="78" t="str">
        <f t="shared" ca="1" si="159"/>
        <v/>
      </c>
      <c r="J578" s="78" t="str">
        <f t="shared" ca="1" si="159"/>
        <v/>
      </c>
      <c r="K578" s="78" t="str">
        <f t="shared" ca="1" si="159"/>
        <v/>
      </c>
      <c r="L578" s="77" t="str">
        <f t="shared" ca="1" si="159"/>
        <v/>
      </c>
      <c r="M578" s="77" t="str">
        <f t="shared" ca="1" si="159"/>
        <v/>
      </c>
      <c r="N578" s="77" t="str">
        <f t="shared" ca="1" si="158"/>
        <v/>
      </c>
      <c r="O578" s="77" t="str">
        <f t="shared" ca="1" si="158"/>
        <v/>
      </c>
      <c r="P578" s="77" t="str">
        <f t="shared" ca="1" si="158"/>
        <v/>
      </c>
      <c r="Q578" s="17" t="str">
        <f ca="1">IF(B578="","",VLOOKUP(B578,処理用Ｄ!$B$2:$R$401,17,FALSE))</f>
        <v/>
      </c>
    </row>
    <row r="579" spans="2:17" x14ac:dyDescent="0.2">
      <c r="B579" s="77" t="str">
        <f ca="1">IF(ROW()-1&gt;処理用Ｄ!$B$1-1,"",ROW()-1)</f>
        <v/>
      </c>
      <c r="C579" s="77" t="str">
        <f t="shared" ca="1" si="159"/>
        <v/>
      </c>
      <c r="D579" s="78" t="str">
        <f t="shared" ca="1" si="160"/>
        <v/>
      </c>
      <c r="E579" s="78" t="str">
        <f t="shared" ca="1" si="161"/>
        <v/>
      </c>
      <c r="F579" s="78" t="str">
        <f t="shared" ca="1" si="156"/>
        <v/>
      </c>
      <c r="G579" s="77" t="str">
        <f t="shared" ca="1" si="159"/>
        <v/>
      </c>
      <c r="H579" s="78" t="str">
        <f t="shared" ca="1" si="159"/>
        <v/>
      </c>
      <c r="I579" s="78" t="str">
        <f t="shared" ca="1" si="159"/>
        <v/>
      </c>
      <c r="J579" s="78" t="str">
        <f t="shared" ca="1" si="159"/>
        <v/>
      </c>
      <c r="K579" s="78" t="str">
        <f t="shared" ca="1" si="159"/>
        <v/>
      </c>
      <c r="L579" s="77" t="str">
        <f t="shared" ca="1" si="159"/>
        <v/>
      </c>
      <c r="M579" s="77" t="str">
        <f t="shared" ca="1" si="159"/>
        <v/>
      </c>
      <c r="N579" s="77" t="str">
        <f t="shared" ca="1" si="158"/>
        <v/>
      </c>
      <c r="O579" s="77" t="str">
        <f t="shared" ca="1" si="158"/>
        <v/>
      </c>
      <c r="P579" s="77" t="str">
        <f t="shared" ca="1" si="158"/>
        <v/>
      </c>
      <c r="Q579" s="17" t="str">
        <f ca="1">IF(B579="","",VLOOKUP(B579,処理用Ｄ!$B$2:$R$401,17,FALSE))</f>
        <v/>
      </c>
    </row>
    <row r="580" spans="2:17" x14ac:dyDescent="0.2">
      <c r="B580" s="77" t="str">
        <f ca="1">IF(ROW()-1&gt;処理用Ｄ!$B$1-1,"",ROW()-1)</f>
        <v/>
      </c>
      <c r="C580" s="77" t="str">
        <f t="shared" ca="1" si="159"/>
        <v/>
      </c>
      <c r="D580" s="78" t="str">
        <f t="shared" ca="1" si="160"/>
        <v/>
      </c>
      <c r="E580" s="78" t="str">
        <f t="shared" ca="1" si="161"/>
        <v/>
      </c>
      <c r="F580" s="78" t="str">
        <f t="shared" ca="1" si="156"/>
        <v/>
      </c>
      <c r="G580" s="77" t="str">
        <f t="shared" ca="1" si="159"/>
        <v/>
      </c>
      <c r="H580" s="78" t="str">
        <f t="shared" ca="1" si="159"/>
        <v/>
      </c>
      <c r="I580" s="78" t="str">
        <f t="shared" ca="1" si="159"/>
        <v/>
      </c>
      <c r="J580" s="78" t="str">
        <f t="shared" ca="1" si="159"/>
        <v/>
      </c>
      <c r="K580" s="78" t="str">
        <f t="shared" ca="1" si="159"/>
        <v/>
      </c>
      <c r="L580" s="77" t="str">
        <f t="shared" ca="1" si="159"/>
        <v/>
      </c>
      <c r="M580" s="77" t="str">
        <f t="shared" ca="1" si="159"/>
        <v/>
      </c>
      <c r="N580" s="77" t="str">
        <f t="shared" ca="1" si="158"/>
        <v/>
      </c>
      <c r="O580" s="77" t="str">
        <f t="shared" ca="1" si="158"/>
        <v/>
      </c>
      <c r="P580" s="77" t="str">
        <f t="shared" ca="1" si="158"/>
        <v/>
      </c>
      <c r="Q580" s="17" t="str">
        <f ca="1">IF(B580="","",VLOOKUP(B580,処理用Ｄ!$B$2:$R$401,17,FALSE))</f>
        <v/>
      </c>
    </row>
    <row r="581" spans="2:17" x14ac:dyDescent="0.2">
      <c r="B581" s="77" t="str">
        <f ca="1">IF(ROW()-1&gt;処理用Ｄ!$B$1-1,"",ROW()-1)</f>
        <v/>
      </c>
      <c r="C581" s="77" t="str">
        <f t="shared" ca="1" si="159"/>
        <v/>
      </c>
      <c r="D581" s="78" t="str">
        <f t="shared" ca="1" si="160"/>
        <v/>
      </c>
      <c r="E581" s="78" t="str">
        <f t="shared" ca="1" si="161"/>
        <v/>
      </c>
      <c r="F581" s="78" t="str">
        <f t="shared" ca="1" si="156"/>
        <v/>
      </c>
      <c r="G581" s="77" t="str">
        <f t="shared" ca="1" si="159"/>
        <v/>
      </c>
      <c r="H581" s="78" t="str">
        <f t="shared" ca="1" si="159"/>
        <v/>
      </c>
      <c r="I581" s="78" t="str">
        <f t="shared" ca="1" si="159"/>
        <v/>
      </c>
      <c r="J581" s="78" t="str">
        <f t="shared" ca="1" si="159"/>
        <v/>
      </c>
      <c r="K581" s="78" t="str">
        <f t="shared" ca="1" si="159"/>
        <v/>
      </c>
      <c r="L581" s="77" t="str">
        <f t="shared" ca="1" si="159"/>
        <v/>
      </c>
      <c r="M581" s="77" t="str">
        <f t="shared" ca="1" si="159"/>
        <v/>
      </c>
      <c r="N581" s="77" t="str">
        <f t="shared" ca="1" si="158"/>
        <v/>
      </c>
      <c r="O581" s="77" t="str">
        <f t="shared" ca="1" si="158"/>
        <v/>
      </c>
      <c r="P581" s="77" t="str">
        <f t="shared" ca="1" si="158"/>
        <v/>
      </c>
      <c r="Q581" s="17" t="str">
        <f ca="1">IF(B581="","",VLOOKUP(B581,処理用Ｄ!$B$2:$R$401,17,FALSE))</f>
        <v/>
      </c>
    </row>
    <row r="582" spans="2:17" x14ac:dyDescent="0.2">
      <c r="B582" s="77" t="str">
        <f ca="1">IF(ROW()-1&gt;処理用Ｄ!$B$1-1,"",ROW()-1)</f>
        <v/>
      </c>
      <c r="C582" s="77" t="str">
        <f t="shared" ref="C582:M591" ca="1" si="162">IF($B582="","",DBCS(VLOOKUP($B582,ダブルスＤＡＴＡ,COLUMN()-1,FALSE)))</f>
        <v/>
      </c>
      <c r="D582" s="78" t="str">
        <f t="shared" ca="1" si="160"/>
        <v/>
      </c>
      <c r="E582" s="78" t="str">
        <f t="shared" ca="1" si="161"/>
        <v/>
      </c>
      <c r="F582" s="78" t="str">
        <f t="shared" ca="1" si="156"/>
        <v/>
      </c>
      <c r="G582" s="77" t="str">
        <f t="shared" ca="1" si="162"/>
        <v/>
      </c>
      <c r="H582" s="78" t="str">
        <f t="shared" ca="1" si="162"/>
        <v/>
      </c>
      <c r="I582" s="78" t="str">
        <f t="shared" ca="1" si="162"/>
        <v/>
      </c>
      <c r="J582" s="78" t="str">
        <f t="shared" ca="1" si="162"/>
        <v/>
      </c>
      <c r="K582" s="78" t="str">
        <f t="shared" ca="1" si="162"/>
        <v/>
      </c>
      <c r="L582" s="77" t="str">
        <f t="shared" ca="1" si="162"/>
        <v/>
      </c>
      <c r="M582" s="77" t="str">
        <f t="shared" ca="1" si="162"/>
        <v/>
      </c>
      <c r="N582" s="77" t="str">
        <f t="shared" ref="N582:P601" ca="1" si="163">IF($B582="","",VALUE(VLOOKUP($B582,ダブルスＤＡＴＡ,COLUMN()-1,FALSE)))</f>
        <v/>
      </c>
      <c r="O582" s="77" t="str">
        <f t="shared" ca="1" si="163"/>
        <v/>
      </c>
      <c r="P582" s="77" t="str">
        <f t="shared" ca="1" si="163"/>
        <v/>
      </c>
      <c r="Q582" s="17" t="str">
        <f ca="1">IF(B582="","",VLOOKUP(B582,処理用Ｄ!$B$2:$R$401,17,FALSE))</f>
        <v/>
      </c>
    </row>
    <row r="583" spans="2:17" x14ac:dyDescent="0.2">
      <c r="B583" s="77" t="str">
        <f ca="1">IF(ROW()-1&gt;処理用Ｄ!$B$1-1,"",ROW()-1)</f>
        <v/>
      </c>
      <c r="C583" s="77" t="str">
        <f t="shared" ca="1" si="162"/>
        <v/>
      </c>
      <c r="D583" s="78" t="str">
        <f t="shared" ca="1" si="160"/>
        <v/>
      </c>
      <c r="E583" s="78" t="str">
        <f t="shared" ca="1" si="161"/>
        <v/>
      </c>
      <c r="F583" s="78" t="str">
        <f t="shared" ca="1" si="156"/>
        <v/>
      </c>
      <c r="G583" s="77" t="str">
        <f t="shared" ca="1" si="162"/>
        <v/>
      </c>
      <c r="H583" s="78" t="str">
        <f t="shared" ca="1" si="162"/>
        <v/>
      </c>
      <c r="I583" s="78" t="str">
        <f t="shared" ca="1" si="162"/>
        <v/>
      </c>
      <c r="J583" s="78" t="str">
        <f t="shared" ca="1" si="162"/>
        <v/>
      </c>
      <c r="K583" s="78" t="str">
        <f t="shared" ca="1" si="162"/>
        <v/>
      </c>
      <c r="L583" s="77" t="str">
        <f t="shared" ca="1" si="162"/>
        <v/>
      </c>
      <c r="M583" s="77" t="str">
        <f t="shared" ca="1" si="162"/>
        <v/>
      </c>
      <c r="N583" s="77" t="str">
        <f t="shared" ca="1" si="163"/>
        <v/>
      </c>
      <c r="O583" s="77" t="str">
        <f t="shared" ca="1" si="163"/>
        <v/>
      </c>
      <c r="P583" s="77" t="str">
        <f t="shared" ca="1" si="163"/>
        <v/>
      </c>
      <c r="Q583" s="17" t="str">
        <f ca="1">IF(B583="","",VLOOKUP(B583,処理用Ｄ!$B$2:$R$401,17,FALSE))</f>
        <v/>
      </c>
    </row>
    <row r="584" spans="2:17" x14ac:dyDescent="0.2">
      <c r="B584" s="77" t="str">
        <f ca="1">IF(ROW()-1&gt;処理用Ｄ!$B$1-1,"",ROW()-1)</f>
        <v/>
      </c>
      <c r="C584" s="77" t="str">
        <f t="shared" ca="1" si="162"/>
        <v/>
      </c>
      <c r="D584" s="78" t="str">
        <f t="shared" ca="1" si="160"/>
        <v/>
      </c>
      <c r="E584" s="78" t="str">
        <f t="shared" ca="1" si="161"/>
        <v/>
      </c>
      <c r="F584" s="78" t="str">
        <f t="shared" ca="1" si="156"/>
        <v/>
      </c>
      <c r="G584" s="77" t="str">
        <f t="shared" ca="1" si="162"/>
        <v/>
      </c>
      <c r="H584" s="78" t="str">
        <f t="shared" ca="1" si="162"/>
        <v/>
      </c>
      <c r="I584" s="78" t="str">
        <f t="shared" ca="1" si="162"/>
        <v/>
      </c>
      <c r="J584" s="78" t="str">
        <f t="shared" ca="1" si="162"/>
        <v/>
      </c>
      <c r="K584" s="78" t="str">
        <f t="shared" ca="1" si="162"/>
        <v/>
      </c>
      <c r="L584" s="77" t="str">
        <f t="shared" ca="1" si="162"/>
        <v/>
      </c>
      <c r="M584" s="77" t="str">
        <f t="shared" ca="1" si="162"/>
        <v/>
      </c>
      <c r="N584" s="77" t="str">
        <f t="shared" ca="1" si="163"/>
        <v/>
      </c>
      <c r="O584" s="77" t="str">
        <f t="shared" ca="1" si="163"/>
        <v/>
      </c>
      <c r="P584" s="77" t="str">
        <f t="shared" ca="1" si="163"/>
        <v/>
      </c>
      <c r="Q584" s="17" t="str">
        <f ca="1">IF(B584="","",VLOOKUP(B584,処理用Ｄ!$B$2:$R$401,17,FALSE))</f>
        <v/>
      </c>
    </row>
    <row r="585" spans="2:17" x14ac:dyDescent="0.2">
      <c r="B585" s="77" t="str">
        <f ca="1">IF(ROW()-1&gt;処理用Ｄ!$B$1-1,"",ROW()-1)</f>
        <v/>
      </c>
      <c r="C585" s="77" t="str">
        <f t="shared" ca="1" si="162"/>
        <v/>
      </c>
      <c r="D585" s="78" t="str">
        <f t="shared" ca="1" si="160"/>
        <v/>
      </c>
      <c r="E585" s="78" t="str">
        <f t="shared" ca="1" si="161"/>
        <v/>
      </c>
      <c r="F585" s="78" t="str">
        <f t="shared" ca="1" si="156"/>
        <v/>
      </c>
      <c r="G585" s="77" t="str">
        <f t="shared" ca="1" si="162"/>
        <v/>
      </c>
      <c r="H585" s="78" t="str">
        <f t="shared" ca="1" si="162"/>
        <v/>
      </c>
      <c r="I585" s="78" t="str">
        <f t="shared" ca="1" si="162"/>
        <v/>
      </c>
      <c r="J585" s="78" t="str">
        <f t="shared" ca="1" si="162"/>
        <v/>
      </c>
      <c r="K585" s="78" t="str">
        <f t="shared" ca="1" si="162"/>
        <v/>
      </c>
      <c r="L585" s="77" t="str">
        <f t="shared" ca="1" si="162"/>
        <v/>
      </c>
      <c r="M585" s="77" t="str">
        <f t="shared" ca="1" si="162"/>
        <v/>
      </c>
      <c r="N585" s="77" t="str">
        <f t="shared" ca="1" si="163"/>
        <v/>
      </c>
      <c r="O585" s="77" t="str">
        <f t="shared" ca="1" si="163"/>
        <v/>
      </c>
      <c r="P585" s="77" t="str">
        <f t="shared" ca="1" si="163"/>
        <v/>
      </c>
      <c r="Q585" s="17" t="str">
        <f ca="1">IF(B585="","",VLOOKUP(B585,処理用Ｄ!$B$2:$R$401,17,FALSE))</f>
        <v/>
      </c>
    </row>
    <row r="586" spans="2:17" x14ac:dyDescent="0.2">
      <c r="B586" s="77" t="str">
        <f ca="1">IF(ROW()-1&gt;処理用Ｄ!$B$1-1,"",ROW()-1)</f>
        <v/>
      </c>
      <c r="C586" s="77" t="str">
        <f t="shared" ca="1" si="162"/>
        <v/>
      </c>
      <c r="D586" s="78" t="str">
        <f t="shared" ca="1" si="160"/>
        <v/>
      </c>
      <c r="E586" s="78" t="str">
        <f t="shared" ca="1" si="161"/>
        <v/>
      </c>
      <c r="F586" s="78" t="str">
        <f t="shared" ca="1" si="156"/>
        <v/>
      </c>
      <c r="G586" s="77" t="str">
        <f t="shared" ca="1" si="162"/>
        <v/>
      </c>
      <c r="H586" s="78" t="str">
        <f t="shared" ca="1" si="162"/>
        <v/>
      </c>
      <c r="I586" s="78" t="str">
        <f t="shared" ca="1" si="162"/>
        <v/>
      </c>
      <c r="J586" s="78" t="str">
        <f t="shared" ca="1" si="162"/>
        <v/>
      </c>
      <c r="K586" s="78" t="str">
        <f t="shared" ca="1" si="162"/>
        <v/>
      </c>
      <c r="L586" s="77" t="str">
        <f t="shared" ca="1" si="162"/>
        <v/>
      </c>
      <c r="M586" s="77" t="str">
        <f t="shared" ca="1" si="162"/>
        <v/>
      </c>
      <c r="N586" s="77" t="str">
        <f t="shared" ca="1" si="163"/>
        <v/>
      </c>
      <c r="O586" s="77" t="str">
        <f t="shared" ca="1" si="163"/>
        <v/>
      </c>
      <c r="P586" s="77" t="str">
        <f t="shared" ca="1" si="163"/>
        <v/>
      </c>
      <c r="Q586" s="17" t="str">
        <f ca="1">IF(B586="","",VLOOKUP(B586,処理用Ｄ!$B$2:$R$401,17,FALSE))</f>
        <v/>
      </c>
    </row>
    <row r="587" spans="2:17" x14ac:dyDescent="0.2">
      <c r="B587" s="77" t="str">
        <f ca="1">IF(ROW()-1&gt;処理用Ｄ!$B$1-1,"",ROW()-1)</f>
        <v/>
      </c>
      <c r="C587" s="77" t="str">
        <f t="shared" ca="1" si="162"/>
        <v/>
      </c>
      <c r="D587" s="78" t="str">
        <f t="shared" ca="1" si="160"/>
        <v/>
      </c>
      <c r="E587" s="78" t="str">
        <f t="shared" ca="1" si="161"/>
        <v/>
      </c>
      <c r="F587" s="78" t="str">
        <f t="shared" ca="1" si="156"/>
        <v/>
      </c>
      <c r="G587" s="77" t="str">
        <f t="shared" ca="1" si="162"/>
        <v/>
      </c>
      <c r="H587" s="78" t="str">
        <f t="shared" ca="1" si="162"/>
        <v/>
      </c>
      <c r="I587" s="78" t="str">
        <f t="shared" ca="1" si="162"/>
        <v/>
      </c>
      <c r="J587" s="78" t="str">
        <f t="shared" ca="1" si="162"/>
        <v/>
      </c>
      <c r="K587" s="78" t="str">
        <f t="shared" ca="1" si="162"/>
        <v/>
      </c>
      <c r="L587" s="77" t="str">
        <f t="shared" ca="1" si="162"/>
        <v/>
      </c>
      <c r="M587" s="77" t="str">
        <f t="shared" ca="1" si="162"/>
        <v/>
      </c>
      <c r="N587" s="77" t="str">
        <f t="shared" ca="1" si="163"/>
        <v/>
      </c>
      <c r="O587" s="77" t="str">
        <f t="shared" ca="1" si="163"/>
        <v/>
      </c>
      <c r="P587" s="77" t="str">
        <f t="shared" ca="1" si="163"/>
        <v/>
      </c>
      <c r="Q587" s="17" t="str">
        <f ca="1">IF(B587="","",VLOOKUP(B587,処理用Ｄ!$B$2:$R$401,17,FALSE))</f>
        <v/>
      </c>
    </row>
    <row r="588" spans="2:17" x14ac:dyDescent="0.2">
      <c r="B588" s="77" t="str">
        <f ca="1">IF(ROW()-1&gt;処理用Ｄ!$B$1-1,"",ROW()-1)</f>
        <v/>
      </c>
      <c r="C588" s="77" t="str">
        <f t="shared" ca="1" si="162"/>
        <v/>
      </c>
      <c r="D588" s="78" t="str">
        <f t="shared" ca="1" si="160"/>
        <v/>
      </c>
      <c r="E588" s="78" t="str">
        <f t="shared" ca="1" si="161"/>
        <v/>
      </c>
      <c r="F588" s="78" t="str">
        <f t="shared" ca="1" si="156"/>
        <v/>
      </c>
      <c r="G588" s="77" t="str">
        <f t="shared" ca="1" si="162"/>
        <v/>
      </c>
      <c r="H588" s="78" t="str">
        <f t="shared" ca="1" si="162"/>
        <v/>
      </c>
      <c r="I588" s="78" t="str">
        <f t="shared" ca="1" si="162"/>
        <v/>
      </c>
      <c r="J588" s="78" t="str">
        <f t="shared" ca="1" si="162"/>
        <v/>
      </c>
      <c r="K588" s="78" t="str">
        <f t="shared" ca="1" si="162"/>
        <v/>
      </c>
      <c r="L588" s="77" t="str">
        <f t="shared" ca="1" si="162"/>
        <v/>
      </c>
      <c r="M588" s="77" t="str">
        <f t="shared" ca="1" si="162"/>
        <v/>
      </c>
      <c r="N588" s="77" t="str">
        <f t="shared" ca="1" si="163"/>
        <v/>
      </c>
      <c r="O588" s="77" t="str">
        <f t="shared" ca="1" si="163"/>
        <v/>
      </c>
      <c r="P588" s="77" t="str">
        <f t="shared" ca="1" si="163"/>
        <v/>
      </c>
      <c r="Q588" s="17" t="str">
        <f ca="1">IF(B588="","",VLOOKUP(B588,処理用Ｄ!$B$2:$R$401,17,FALSE))</f>
        <v/>
      </c>
    </row>
    <row r="589" spans="2:17" x14ac:dyDescent="0.2">
      <c r="B589" s="77" t="str">
        <f ca="1">IF(ROW()-1&gt;処理用Ｄ!$B$1-1,"",ROW()-1)</f>
        <v/>
      </c>
      <c r="C589" s="77" t="str">
        <f t="shared" ca="1" si="162"/>
        <v/>
      </c>
      <c r="D589" s="78" t="str">
        <f t="shared" ca="1" si="160"/>
        <v/>
      </c>
      <c r="E589" s="78" t="str">
        <f t="shared" ca="1" si="161"/>
        <v/>
      </c>
      <c r="F589" s="78" t="str">
        <f t="shared" ca="1" si="156"/>
        <v/>
      </c>
      <c r="G589" s="77" t="str">
        <f t="shared" ca="1" si="162"/>
        <v/>
      </c>
      <c r="H589" s="78" t="str">
        <f t="shared" ca="1" si="162"/>
        <v/>
      </c>
      <c r="I589" s="78" t="str">
        <f t="shared" ca="1" si="162"/>
        <v/>
      </c>
      <c r="J589" s="78" t="str">
        <f t="shared" ca="1" si="162"/>
        <v/>
      </c>
      <c r="K589" s="78" t="str">
        <f t="shared" ca="1" si="162"/>
        <v/>
      </c>
      <c r="L589" s="77" t="str">
        <f t="shared" ca="1" si="162"/>
        <v/>
      </c>
      <c r="M589" s="77" t="str">
        <f t="shared" ca="1" si="162"/>
        <v/>
      </c>
      <c r="N589" s="77" t="str">
        <f t="shared" ca="1" si="163"/>
        <v/>
      </c>
      <c r="O589" s="77" t="str">
        <f t="shared" ca="1" si="163"/>
        <v/>
      </c>
      <c r="P589" s="77" t="str">
        <f t="shared" ca="1" si="163"/>
        <v/>
      </c>
      <c r="Q589" s="17" t="str">
        <f ca="1">IF(B589="","",VLOOKUP(B589,処理用Ｄ!$B$2:$R$401,17,FALSE))</f>
        <v/>
      </c>
    </row>
    <row r="590" spans="2:17" x14ac:dyDescent="0.2">
      <c r="B590" s="77" t="str">
        <f ca="1">IF(ROW()-1&gt;処理用Ｄ!$B$1-1,"",ROW()-1)</f>
        <v/>
      </c>
      <c r="C590" s="77" t="str">
        <f t="shared" ca="1" si="162"/>
        <v/>
      </c>
      <c r="D590" s="78" t="str">
        <f t="shared" ca="1" si="160"/>
        <v/>
      </c>
      <c r="E590" s="78" t="str">
        <f t="shared" ca="1" si="161"/>
        <v/>
      </c>
      <c r="F590" s="78" t="str">
        <f t="shared" ca="1" si="156"/>
        <v/>
      </c>
      <c r="G590" s="77" t="str">
        <f t="shared" ca="1" si="162"/>
        <v/>
      </c>
      <c r="H590" s="78" t="str">
        <f t="shared" ca="1" si="162"/>
        <v/>
      </c>
      <c r="I590" s="78" t="str">
        <f t="shared" ca="1" si="162"/>
        <v/>
      </c>
      <c r="J590" s="78" t="str">
        <f t="shared" ca="1" si="162"/>
        <v/>
      </c>
      <c r="K590" s="78" t="str">
        <f t="shared" ca="1" si="162"/>
        <v/>
      </c>
      <c r="L590" s="77" t="str">
        <f t="shared" ca="1" si="162"/>
        <v/>
      </c>
      <c r="M590" s="77" t="str">
        <f t="shared" ca="1" si="162"/>
        <v/>
      </c>
      <c r="N590" s="77" t="str">
        <f t="shared" ca="1" si="163"/>
        <v/>
      </c>
      <c r="O590" s="77" t="str">
        <f t="shared" ca="1" si="163"/>
        <v/>
      </c>
      <c r="P590" s="77" t="str">
        <f t="shared" ca="1" si="163"/>
        <v/>
      </c>
      <c r="Q590" s="17" t="str">
        <f ca="1">IF(B590="","",VLOOKUP(B590,処理用Ｄ!$B$2:$R$401,17,FALSE))</f>
        <v/>
      </c>
    </row>
    <row r="591" spans="2:17" x14ac:dyDescent="0.2">
      <c r="B591" s="77" t="str">
        <f ca="1">IF(ROW()-1&gt;処理用Ｄ!$B$1-1,"",ROW()-1)</f>
        <v/>
      </c>
      <c r="C591" s="77" t="str">
        <f t="shared" ca="1" si="162"/>
        <v/>
      </c>
      <c r="D591" s="78" t="str">
        <f t="shared" ca="1" si="160"/>
        <v/>
      </c>
      <c r="E591" s="78" t="str">
        <f t="shared" ca="1" si="161"/>
        <v/>
      </c>
      <c r="F591" s="78" t="str">
        <f t="shared" ca="1" si="156"/>
        <v/>
      </c>
      <c r="G591" s="77" t="str">
        <f t="shared" ca="1" si="162"/>
        <v/>
      </c>
      <c r="H591" s="78" t="str">
        <f t="shared" ca="1" si="162"/>
        <v/>
      </c>
      <c r="I591" s="78" t="str">
        <f t="shared" ca="1" si="162"/>
        <v/>
      </c>
      <c r="J591" s="78" t="str">
        <f t="shared" ca="1" si="162"/>
        <v/>
      </c>
      <c r="K591" s="78" t="str">
        <f t="shared" ca="1" si="162"/>
        <v/>
      </c>
      <c r="L591" s="77" t="str">
        <f t="shared" ca="1" si="162"/>
        <v/>
      </c>
      <c r="M591" s="77" t="str">
        <f t="shared" ca="1" si="162"/>
        <v/>
      </c>
      <c r="N591" s="77" t="str">
        <f t="shared" ca="1" si="163"/>
        <v/>
      </c>
      <c r="O591" s="77" t="str">
        <f t="shared" ca="1" si="163"/>
        <v/>
      </c>
      <c r="P591" s="77" t="str">
        <f t="shared" ca="1" si="163"/>
        <v/>
      </c>
      <c r="Q591" s="17" t="str">
        <f ca="1">IF(B591="","",VLOOKUP(B591,処理用Ｄ!$B$2:$R$401,17,FALSE))</f>
        <v/>
      </c>
    </row>
    <row r="592" spans="2:17" x14ac:dyDescent="0.2">
      <c r="B592" s="77" t="str">
        <f ca="1">IF(ROW()-1&gt;処理用Ｄ!$B$1-1,"",ROW()-1)</f>
        <v/>
      </c>
      <c r="C592" s="77" t="str">
        <f t="shared" ref="C592:M601" ca="1" si="164">IF($B592="","",DBCS(VLOOKUP($B592,ダブルスＤＡＴＡ,COLUMN()-1,FALSE)))</f>
        <v/>
      </c>
      <c r="D592" s="78" t="str">
        <f t="shared" ca="1" si="160"/>
        <v/>
      </c>
      <c r="E592" s="78" t="str">
        <f t="shared" ca="1" si="161"/>
        <v/>
      </c>
      <c r="F592" s="78" t="str">
        <f t="shared" ca="1" si="156"/>
        <v/>
      </c>
      <c r="G592" s="77" t="str">
        <f t="shared" ca="1" si="164"/>
        <v/>
      </c>
      <c r="H592" s="78" t="str">
        <f t="shared" ca="1" si="164"/>
        <v/>
      </c>
      <c r="I592" s="78" t="str">
        <f t="shared" ca="1" si="164"/>
        <v/>
      </c>
      <c r="J592" s="78" t="str">
        <f t="shared" ca="1" si="164"/>
        <v/>
      </c>
      <c r="K592" s="78" t="str">
        <f t="shared" ca="1" si="164"/>
        <v/>
      </c>
      <c r="L592" s="77" t="str">
        <f t="shared" ca="1" si="164"/>
        <v/>
      </c>
      <c r="M592" s="77" t="str">
        <f t="shared" ca="1" si="164"/>
        <v/>
      </c>
      <c r="N592" s="77" t="str">
        <f t="shared" ca="1" si="163"/>
        <v/>
      </c>
      <c r="O592" s="77" t="str">
        <f t="shared" ca="1" si="163"/>
        <v/>
      </c>
      <c r="P592" s="77" t="str">
        <f t="shared" ca="1" si="163"/>
        <v/>
      </c>
      <c r="Q592" s="17" t="str">
        <f ca="1">IF(B592="","",VLOOKUP(B592,処理用Ｄ!$B$2:$R$401,17,FALSE))</f>
        <v/>
      </c>
    </row>
    <row r="593" spans="2:17" x14ac:dyDescent="0.2">
      <c r="B593" s="77" t="str">
        <f ca="1">IF(ROW()-1&gt;処理用Ｄ!$B$1-1,"",ROW()-1)</f>
        <v/>
      </c>
      <c r="C593" s="77" t="str">
        <f t="shared" ca="1" si="164"/>
        <v/>
      </c>
      <c r="D593" s="78" t="str">
        <f t="shared" ca="1" si="160"/>
        <v/>
      </c>
      <c r="E593" s="78" t="str">
        <f t="shared" ca="1" si="161"/>
        <v/>
      </c>
      <c r="F593" s="78" t="str">
        <f t="shared" ca="1" si="156"/>
        <v/>
      </c>
      <c r="G593" s="77" t="str">
        <f t="shared" ca="1" si="164"/>
        <v/>
      </c>
      <c r="H593" s="78" t="str">
        <f t="shared" ca="1" si="164"/>
        <v/>
      </c>
      <c r="I593" s="78" t="str">
        <f t="shared" ca="1" si="164"/>
        <v/>
      </c>
      <c r="J593" s="78" t="str">
        <f t="shared" ca="1" si="164"/>
        <v/>
      </c>
      <c r="K593" s="78" t="str">
        <f t="shared" ca="1" si="164"/>
        <v/>
      </c>
      <c r="L593" s="77" t="str">
        <f t="shared" ca="1" si="164"/>
        <v/>
      </c>
      <c r="M593" s="77" t="str">
        <f t="shared" ca="1" si="164"/>
        <v/>
      </c>
      <c r="N593" s="77" t="str">
        <f t="shared" ca="1" si="163"/>
        <v/>
      </c>
      <c r="O593" s="77" t="str">
        <f t="shared" ca="1" si="163"/>
        <v/>
      </c>
      <c r="P593" s="77" t="str">
        <f t="shared" ca="1" si="163"/>
        <v/>
      </c>
      <c r="Q593" s="17" t="str">
        <f ca="1">IF(B593="","",VLOOKUP(B593,処理用Ｄ!$B$2:$R$401,17,FALSE))</f>
        <v/>
      </c>
    </row>
    <row r="594" spans="2:17" x14ac:dyDescent="0.2">
      <c r="B594" s="77" t="str">
        <f ca="1">IF(ROW()-1&gt;処理用Ｄ!$B$1-1,"",ROW()-1)</f>
        <v/>
      </c>
      <c r="C594" s="77" t="str">
        <f t="shared" ca="1" si="164"/>
        <v/>
      </c>
      <c r="D594" s="78" t="str">
        <f t="shared" ca="1" si="160"/>
        <v/>
      </c>
      <c r="E594" s="78" t="str">
        <f t="shared" ca="1" si="161"/>
        <v/>
      </c>
      <c r="F594" s="78" t="str">
        <f t="shared" ca="1" si="156"/>
        <v/>
      </c>
      <c r="G594" s="77" t="str">
        <f t="shared" ca="1" si="164"/>
        <v/>
      </c>
      <c r="H594" s="78" t="str">
        <f t="shared" ca="1" si="164"/>
        <v/>
      </c>
      <c r="I594" s="78" t="str">
        <f t="shared" ca="1" si="164"/>
        <v/>
      </c>
      <c r="J594" s="78" t="str">
        <f t="shared" ca="1" si="164"/>
        <v/>
      </c>
      <c r="K594" s="78" t="str">
        <f t="shared" ca="1" si="164"/>
        <v/>
      </c>
      <c r="L594" s="77" t="str">
        <f t="shared" ca="1" si="164"/>
        <v/>
      </c>
      <c r="M594" s="77" t="str">
        <f t="shared" ca="1" si="164"/>
        <v/>
      </c>
      <c r="N594" s="77" t="str">
        <f t="shared" ca="1" si="163"/>
        <v/>
      </c>
      <c r="O594" s="77" t="str">
        <f t="shared" ca="1" si="163"/>
        <v/>
      </c>
      <c r="P594" s="77" t="str">
        <f t="shared" ca="1" si="163"/>
        <v/>
      </c>
      <c r="Q594" s="17" t="str">
        <f ca="1">IF(B594="","",VLOOKUP(B594,処理用Ｄ!$B$2:$R$401,17,FALSE))</f>
        <v/>
      </c>
    </row>
    <row r="595" spans="2:17" x14ac:dyDescent="0.2">
      <c r="B595" s="77" t="str">
        <f ca="1">IF(ROW()-1&gt;処理用Ｄ!$B$1-1,"",ROW()-1)</f>
        <v/>
      </c>
      <c r="C595" s="77" t="str">
        <f t="shared" ca="1" si="164"/>
        <v/>
      </c>
      <c r="D595" s="78" t="str">
        <f t="shared" ca="1" si="160"/>
        <v/>
      </c>
      <c r="E595" s="78" t="str">
        <f t="shared" ca="1" si="161"/>
        <v/>
      </c>
      <c r="F595" s="78" t="str">
        <f t="shared" ca="1" si="156"/>
        <v/>
      </c>
      <c r="G595" s="77" t="str">
        <f t="shared" ca="1" si="164"/>
        <v/>
      </c>
      <c r="H595" s="78" t="str">
        <f t="shared" ca="1" si="164"/>
        <v/>
      </c>
      <c r="I595" s="78" t="str">
        <f t="shared" ca="1" si="164"/>
        <v/>
      </c>
      <c r="J595" s="78" t="str">
        <f t="shared" ca="1" si="164"/>
        <v/>
      </c>
      <c r="K595" s="78" t="str">
        <f t="shared" ca="1" si="164"/>
        <v/>
      </c>
      <c r="L595" s="77" t="str">
        <f t="shared" ca="1" si="164"/>
        <v/>
      </c>
      <c r="M595" s="77" t="str">
        <f t="shared" ca="1" si="164"/>
        <v/>
      </c>
      <c r="N595" s="77" t="str">
        <f t="shared" ca="1" si="163"/>
        <v/>
      </c>
      <c r="O595" s="77" t="str">
        <f t="shared" ca="1" si="163"/>
        <v/>
      </c>
      <c r="P595" s="77" t="str">
        <f t="shared" ca="1" si="163"/>
        <v/>
      </c>
      <c r="Q595" s="17" t="str">
        <f ca="1">IF(B595="","",VLOOKUP(B595,処理用Ｄ!$B$2:$R$401,17,FALSE))</f>
        <v/>
      </c>
    </row>
    <row r="596" spans="2:17" x14ac:dyDescent="0.2">
      <c r="B596" s="77" t="str">
        <f ca="1">IF(ROW()-1&gt;処理用Ｄ!$B$1-1,"",ROW()-1)</f>
        <v/>
      </c>
      <c r="C596" s="77" t="str">
        <f t="shared" ca="1" si="164"/>
        <v/>
      </c>
      <c r="D596" s="78" t="str">
        <f t="shared" ca="1" si="160"/>
        <v/>
      </c>
      <c r="E596" s="78" t="str">
        <f t="shared" ca="1" si="161"/>
        <v/>
      </c>
      <c r="F596" s="78" t="str">
        <f t="shared" ca="1" si="156"/>
        <v/>
      </c>
      <c r="G596" s="77" t="str">
        <f t="shared" ca="1" si="164"/>
        <v/>
      </c>
      <c r="H596" s="78" t="str">
        <f t="shared" ca="1" si="164"/>
        <v/>
      </c>
      <c r="I596" s="78" t="str">
        <f t="shared" ca="1" si="164"/>
        <v/>
      </c>
      <c r="J596" s="78" t="str">
        <f t="shared" ca="1" si="164"/>
        <v/>
      </c>
      <c r="K596" s="78" t="str">
        <f t="shared" ca="1" si="164"/>
        <v/>
      </c>
      <c r="L596" s="77" t="str">
        <f t="shared" ca="1" si="164"/>
        <v/>
      </c>
      <c r="M596" s="77" t="str">
        <f t="shared" ca="1" si="164"/>
        <v/>
      </c>
      <c r="N596" s="77" t="str">
        <f t="shared" ca="1" si="163"/>
        <v/>
      </c>
      <c r="O596" s="77" t="str">
        <f t="shared" ca="1" si="163"/>
        <v/>
      </c>
      <c r="P596" s="77" t="str">
        <f t="shared" ca="1" si="163"/>
        <v/>
      </c>
      <c r="Q596" s="17" t="str">
        <f ca="1">IF(B596="","",VLOOKUP(B596,処理用Ｄ!$B$2:$R$401,17,FALSE))</f>
        <v/>
      </c>
    </row>
    <row r="597" spans="2:17" x14ac:dyDescent="0.2">
      <c r="B597" s="77" t="str">
        <f ca="1">IF(ROW()-1&gt;処理用Ｄ!$B$1-1,"",ROW()-1)</f>
        <v/>
      </c>
      <c r="C597" s="77" t="str">
        <f t="shared" ca="1" si="164"/>
        <v/>
      </c>
      <c r="D597" s="78" t="str">
        <f t="shared" ca="1" si="160"/>
        <v/>
      </c>
      <c r="E597" s="78" t="str">
        <f t="shared" ca="1" si="161"/>
        <v/>
      </c>
      <c r="F597" s="78" t="str">
        <f t="shared" ca="1" si="156"/>
        <v/>
      </c>
      <c r="G597" s="77" t="str">
        <f t="shared" ca="1" si="164"/>
        <v/>
      </c>
      <c r="H597" s="78" t="str">
        <f t="shared" ca="1" si="164"/>
        <v/>
      </c>
      <c r="I597" s="78" t="str">
        <f t="shared" ca="1" si="164"/>
        <v/>
      </c>
      <c r="J597" s="78" t="str">
        <f t="shared" ca="1" si="164"/>
        <v/>
      </c>
      <c r="K597" s="78" t="str">
        <f t="shared" ca="1" si="164"/>
        <v/>
      </c>
      <c r="L597" s="77" t="str">
        <f t="shared" ca="1" si="164"/>
        <v/>
      </c>
      <c r="M597" s="77" t="str">
        <f t="shared" ca="1" si="164"/>
        <v/>
      </c>
      <c r="N597" s="77" t="str">
        <f t="shared" ca="1" si="163"/>
        <v/>
      </c>
      <c r="O597" s="77" t="str">
        <f t="shared" ca="1" si="163"/>
        <v/>
      </c>
      <c r="P597" s="77" t="str">
        <f t="shared" ca="1" si="163"/>
        <v/>
      </c>
      <c r="Q597" s="17" t="str">
        <f ca="1">IF(B597="","",VLOOKUP(B597,処理用Ｄ!$B$2:$R$401,17,FALSE))</f>
        <v/>
      </c>
    </row>
    <row r="598" spans="2:17" x14ac:dyDescent="0.2">
      <c r="B598" s="77" t="str">
        <f ca="1">IF(ROW()-1&gt;処理用Ｄ!$B$1-1,"",ROW()-1)</f>
        <v/>
      </c>
      <c r="C598" s="77" t="str">
        <f t="shared" ca="1" si="164"/>
        <v/>
      </c>
      <c r="D598" s="78" t="str">
        <f t="shared" ca="1" si="160"/>
        <v/>
      </c>
      <c r="E598" s="78" t="str">
        <f t="shared" ca="1" si="161"/>
        <v/>
      </c>
      <c r="F598" s="78" t="str">
        <f t="shared" ca="1" si="156"/>
        <v/>
      </c>
      <c r="G598" s="77" t="str">
        <f t="shared" ca="1" si="164"/>
        <v/>
      </c>
      <c r="H598" s="78" t="str">
        <f t="shared" ca="1" si="164"/>
        <v/>
      </c>
      <c r="I598" s="78" t="str">
        <f t="shared" ca="1" si="164"/>
        <v/>
      </c>
      <c r="J598" s="78" t="str">
        <f t="shared" ca="1" si="164"/>
        <v/>
      </c>
      <c r="K598" s="78" t="str">
        <f t="shared" ca="1" si="164"/>
        <v/>
      </c>
      <c r="L598" s="77" t="str">
        <f t="shared" ca="1" si="164"/>
        <v/>
      </c>
      <c r="M598" s="77" t="str">
        <f t="shared" ca="1" si="164"/>
        <v/>
      </c>
      <c r="N598" s="77" t="str">
        <f t="shared" ca="1" si="163"/>
        <v/>
      </c>
      <c r="O598" s="77" t="str">
        <f t="shared" ca="1" si="163"/>
        <v/>
      </c>
      <c r="P598" s="77" t="str">
        <f t="shared" ca="1" si="163"/>
        <v/>
      </c>
      <c r="Q598" s="17" t="str">
        <f ca="1">IF(B598="","",VLOOKUP(B598,処理用Ｄ!$B$2:$R$401,17,FALSE))</f>
        <v/>
      </c>
    </row>
    <row r="599" spans="2:17" x14ac:dyDescent="0.2">
      <c r="B599" s="77" t="str">
        <f ca="1">IF(ROW()-1&gt;処理用Ｄ!$B$1-1,"",ROW()-1)</f>
        <v/>
      </c>
      <c r="C599" s="77" t="str">
        <f t="shared" ca="1" si="164"/>
        <v/>
      </c>
      <c r="D599" s="78" t="str">
        <f t="shared" ca="1" si="160"/>
        <v/>
      </c>
      <c r="E599" s="78" t="str">
        <f t="shared" ca="1" si="161"/>
        <v/>
      </c>
      <c r="F599" s="78" t="str">
        <f t="shared" ca="1" si="156"/>
        <v/>
      </c>
      <c r="G599" s="77" t="str">
        <f t="shared" ca="1" si="164"/>
        <v/>
      </c>
      <c r="H599" s="78" t="str">
        <f t="shared" ca="1" si="164"/>
        <v/>
      </c>
      <c r="I599" s="78" t="str">
        <f t="shared" ca="1" si="164"/>
        <v/>
      </c>
      <c r="J599" s="78" t="str">
        <f t="shared" ca="1" si="164"/>
        <v/>
      </c>
      <c r="K599" s="78" t="str">
        <f t="shared" ca="1" si="164"/>
        <v/>
      </c>
      <c r="L599" s="77" t="str">
        <f t="shared" ca="1" si="164"/>
        <v/>
      </c>
      <c r="M599" s="77" t="str">
        <f t="shared" ca="1" si="164"/>
        <v/>
      </c>
      <c r="N599" s="77" t="str">
        <f t="shared" ca="1" si="163"/>
        <v/>
      </c>
      <c r="O599" s="77" t="str">
        <f t="shared" ca="1" si="163"/>
        <v/>
      </c>
      <c r="P599" s="77" t="str">
        <f t="shared" ca="1" si="163"/>
        <v/>
      </c>
      <c r="Q599" s="17" t="str">
        <f ca="1">IF(B599="","",VLOOKUP(B599,処理用Ｄ!$B$2:$R$401,17,FALSE))</f>
        <v/>
      </c>
    </row>
    <row r="600" spans="2:17" x14ac:dyDescent="0.2">
      <c r="B600" s="77" t="str">
        <f ca="1">IF(ROW()-1&gt;処理用Ｄ!$B$1-1,"",ROW()-1)</f>
        <v/>
      </c>
      <c r="C600" s="77" t="str">
        <f t="shared" ca="1" si="164"/>
        <v/>
      </c>
      <c r="D600" s="78" t="str">
        <f t="shared" ca="1" si="160"/>
        <v/>
      </c>
      <c r="E600" s="78" t="str">
        <f t="shared" ca="1" si="161"/>
        <v/>
      </c>
      <c r="F600" s="78" t="str">
        <f t="shared" ca="1" si="156"/>
        <v/>
      </c>
      <c r="G600" s="77" t="str">
        <f t="shared" ca="1" si="164"/>
        <v/>
      </c>
      <c r="H600" s="78" t="str">
        <f t="shared" ca="1" si="164"/>
        <v/>
      </c>
      <c r="I600" s="78" t="str">
        <f t="shared" ca="1" si="164"/>
        <v/>
      </c>
      <c r="J600" s="78" t="str">
        <f t="shared" ca="1" si="164"/>
        <v/>
      </c>
      <c r="K600" s="78" t="str">
        <f t="shared" ca="1" si="164"/>
        <v/>
      </c>
      <c r="L600" s="77" t="str">
        <f t="shared" ca="1" si="164"/>
        <v/>
      </c>
      <c r="M600" s="77" t="str">
        <f t="shared" ca="1" si="164"/>
        <v/>
      </c>
      <c r="N600" s="77" t="str">
        <f t="shared" ca="1" si="163"/>
        <v/>
      </c>
      <c r="O600" s="77" t="str">
        <f t="shared" ca="1" si="163"/>
        <v/>
      </c>
      <c r="P600" s="77" t="str">
        <f t="shared" ca="1" si="163"/>
        <v/>
      </c>
      <c r="Q600" s="17" t="str">
        <f ca="1">IF(B600="","",VLOOKUP(B600,処理用Ｄ!$B$2:$R$401,17,FALSE))</f>
        <v/>
      </c>
    </row>
    <row r="601" spans="2:17" x14ac:dyDescent="0.2">
      <c r="B601" s="77" t="str">
        <f ca="1">IF(ROW()-1&gt;処理用Ｄ!$B$1-1,"",ROW()-1)</f>
        <v/>
      </c>
      <c r="C601" s="77" t="str">
        <f t="shared" ca="1" si="164"/>
        <v/>
      </c>
      <c r="D601" s="78" t="str">
        <f t="shared" ca="1" si="160"/>
        <v/>
      </c>
      <c r="E601" s="78" t="str">
        <f t="shared" ca="1" si="161"/>
        <v/>
      </c>
      <c r="F601" s="78" t="str">
        <f t="shared" ca="1" si="156"/>
        <v/>
      </c>
      <c r="G601" s="77" t="str">
        <f t="shared" ca="1" si="164"/>
        <v/>
      </c>
      <c r="H601" s="78" t="str">
        <f t="shared" ca="1" si="164"/>
        <v/>
      </c>
      <c r="I601" s="78" t="str">
        <f t="shared" ca="1" si="164"/>
        <v/>
      </c>
      <c r="J601" s="78" t="str">
        <f t="shared" ca="1" si="164"/>
        <v/>
      </c>
      <c r="K601" s="78" t="str">
        <f t="shared" ca="1" si="164"/>
        <v/>
      </c>
      <c r="L601" s="77" t="str">
        <f t="shared" ca="1" si="164"/>
        <v/>
      </c>
      <c r="M601" s="77" t="str">
        <f t="shared" ca="1" si="164"/>
        <v/>
      </c>
      <c r="N601" s="77" t="str">
        <f t="shared" ca="1" si="163"/>
        <v/>
      </c>
      <c r="O601" s="77" t="str">
        <f t="shared" ca="1" si="163"/>
        <v/>
      </c>
      <c r="P601" s="77" t="str">
        <f t="shared" ca="1" si="163"/>
        <v/>
      </c>
      <c r="Q601" s="17" t="str">
        <f ca="1">IF(B601="","",VLOOKUP(B601,処理用Ｄ!$B$2:$R$401,17,FALSE))</f>
        <v/>
      </c>
    </row>
    <row r="602" spans="2:17" x14ac:dyDescent="0.2">
      <c r="B602" s="77" t="str">
        <f ca="1">IF(ROW()-1&gt;処理用Ｄ!$B$1-1,"",ROW()-1)</f>
        <v/>
      </c>
      <c r="C602" s="77" t="str">
        <f t="shared" ref="C602:M611" ca="1" si="165">IF($B602="","",DBCS(VLOOKUP($B602,ダブルスＤＡＴＡ,COLUMN()-1,FALSE)))</f>
        <v/>
      </c>
      <c r="D602" s="78" t="str">
        <f t="shared" ca="1" si="160"/>
        <v/>
      </c>
      <c r="E602" s="78" t="str">
        <f t="shared" ca="1" si="161"/>
        <v/>
      </c>
      <c r="F602" s="78" t="str">
        <f t="shared" ca="1" si="156"/>
        <v/>
      </c>
      <c r="G602" s="77" t="str">
        <f t="shared" ca="1" si="165"/>
        <v/>
      </c>
      <c r="H602" s="78" t="str">
        <f t="shared" ca="1" si="165"/>
        <v/>
      </c>
      <c r="I602" s="78" t="str">
        <f t="shared" ca="1" si="165"/>
        <v/>
      </c>
      <c r="J602" s="78" t="str">
        <f t="shared" ca="1" si="165"/>
        <v/>
      </c>
      <c r="K602" s="78" t="str">
        <f t="shared" ca="1" si="165"/>
        <v/>
      </c>
      <c r="L602" s="77" t="str">
        <f t="shared" ca="1" si="165"/>
        <v/>
      </c>
      <c r="M602" s="77" t="str">
        <f t="shared" ca="1" si="165"/>
        <v/>
      </c>
      <c r="N602" s="77" t="str">
        <f t="shared" ref="N602:P621" ca="1" si="166">IF($B602="","",VALUE(VLOOKUP($B602,ダブルスＤＡＴＡ,COLUMN()-1,FALSE)))</f>
        <v/>
      </c>
      <c r="O602" s="77" t="str">
        <f t="shared" ca="1" si="166"/>
        <v/>
      </c>
      <c r="P602" s="77" t="str">
        <f t="shared" ca="1" si="166"/>
        <v/>
      </c>
      <c r="Q602" s="17" t="str">
        <f ca="1">IF(B602="","",VLOOKUP(B602,処理用Ｄ!$B$2:$R$401,17,FALSE))</f>
        <v/>
      </c>
    </row>
    <row r="603" spans="2:17" x14ac:dyDescent="0.2">
      <c r="B603" s="77" t="str">
        <f ca="1">IF(ROW()-1&gt;処理用Ｄ!$B$1-1,"",ROW()-1)</f>
        <v/>
      </c>
      <c r="C603" s="77" t="str">
        <f t="shared" ca="1" si="165"/>
        <v/>
      </c>
      <c r="D603" s="78" t="str">
        <f t="shared" ca="1" si="160"/>
        <v/>
      </c>
      <c r="E603" s="78" t="str">
        <f t="shared" ca="1" si="161"/>
        <v/>
      </c>
      <c r="F603" s="78" t="str">
        <f t="shared" ca="1" si="156"/>
        <v/>
      </c>
      <c r="G603" s="77" t="str">
        <f t="shared" ca="1" si="165"/>
        <v/>
      </c>
      <c r="H603" s="78" t="str">
        <f t="shared" ca="1" si="165"/>
        <v/>
      </c>
      <c r="I603" s="78" t="str">
        <f t="shared" ca="1" si="165"/>
        <v/>
      </c>
      <c r="J603" s="78" t="str">
        <f t="shared" ca="1" si="165"/>
        <v/>
      </c>
      <c r="K603" s="78" t="str">
        <f t="shared" ca="1" si="165"/>
        <v/>
      </c>
      <c r="L603" s="77" t="str">
        <f t="shared" ca="1" si="165"/>
        <v/>
      </c>
      <c r="M603" s="77" t="str">
        <f t="shared" ca="1" si="165"/>
        <v/>
      </c>
      <c r="N603" s="77" t="str">
        <f t="shared" ca="1" si="166"/>
        <v/>
      </c>
      <c r="O603" s="77" t="str">
        <f t="shared" ca="1" si="166"/>
        <v/>
      </c>
      <c r="P603" s="77" t="str">
        <f t="shared" ca="1" si="166"/>
        <v/>
      </c>
      <c r="Q603" s="17" t="str">
        <f ca="1">IF(B603="","",VLOOKUP(B603,処理用Ｄ!$B$2:$R$401,17,FALSE))</f>
        <v/>
      </c>
    </row>
    <row r="604" spans="2:17" x14ac:dyDescent="0.2">
      <c r="B604" s="77" t="str">
        <f ca="1">IF(ROW()-1&gt;処理用Ｄ!$B$1-1,"",ROW()-1)</f>
        <v/>
      </c>
      <c r="C604" s="77" t="str">
        <f t="shared" ca="1" si="165"/>
        <v/>
      </c>
      <c r="D604" s="78" t="str">
        <f t="shared" ca="1" si="160"/>
        <v/>
      </c>
      <c r="E604" s="78" t="str">
        <f t="shared" ca="1" si="161"/>
        <v/>
      </c>
      <c r="F604" s="78" t="str">
        <f t="shared" ca="1" si="156"/>
        <v/>
      </c>
      <c r="G604" s="77" t="str">
        <f t="shared" ca="1" si="165"/>
        <v/>
      </c>
      <c r="H604" s="78" t="str">
        <f t="shared" ca="1" si="165"/>
        <v/>
      </c>
      <c r="I604" s="78" t="str">
        <f t="shared" ca="1" si="165"/>
        <v/>
      </c>
      <c r="J604" s="78" t="str">
        <f t="shared" ca="1" si="165"/>
        <v/>
      </c>
      <c r="K604" s="78" t="str">
        <f t="shared" ca="1" si="165"/>
        <v/>
      </c>
      <c r="L604" s="77" t="str">
        <f t="shared" ca="1" si="165"/>
        <v/>
      </c>
      <c r="M604" s="77" t="str">
        <f t="shared" ca="1" si="165"/>
        <v/>
      </c>
      <c r="N604" s="77" t="str">
        <f t="shared" ca="1" si="166"/>
        <v/>
      </c>
      <c r="O604" s="77" t="str">
        <f t="shared" ca="1" si="166"/>
        <v/>
      </c>
      <c r="P604" s="77" t="str">
        <f t="shared" ca="1" si="166"/>
        <v/>
      </c>
      <c r="Q604" s="17" t="str">
        <f ca="1">IF(B604="","",VLOOKUP(B604,処理用Ｄ!$B$2:$R$401,17,FALSE))</f>
        <v/>
      </c>
    </row>
    <row r="605" spans="2:17" x14ac:dyDescent="0.2">
      <c r="B605" s="77" t="str">
        <f ca="1">IF(ROW()-1&gt;処理用Ｄ!$B$1-1,"",ROW()-1)</f>
        <v/>
      </c>
      <c r="C605" s="77" t="str">
        <f t="shared" ca="1" si="165"/>
        <v/>
      </c>
      <c r="D605" s="78" t="str">
        <f t="shared" ca="1" si="160"/>
        <v/>
      </c>
      <c r="E605" s="78" t="str">
        <f t="shared" ca="1" si="161"/>
        <v/>
      </c>
      <c r="F605" s="78" t="str">
        <f t="shared" ca="1" si="156"/>
        <v/>
      </c>
      <c r="G605" s="77" t="str">
        <f t="shared" ca="1" si="165"/>
        <v/>
      </c>
      <c r="H605" s="78" t="str">
        <f t="shared" ca="1" si="165"/>
        <v/>
      </c>
      <c r="I605" s="78" t="str">
        <f t="shared" ca="1" si="165"/>
        <v/>
      </c>
      <c r="J605" s="78" t="str">
        <f t="shared" ca="1" si="165"/>
        <v/>
      </c>
      <c r="K605" s="78" t="str">
        <f t="shared" ca="1" si="165"/>
        <v/>
      </c>
      <c r="L605" s="77" t="str">
        <f t="shared" ca="1" si="165"/>
        <v/>
      </c>
      <c r="M605" s="77" t="str">
        <f t="shared" ca="1" si="165"/>
        <v/>
      </c>
      <c r="N605" s="77" t="str">
        <f t="shared" ca="1" si="166"/>
        <v/>
      </c>
      <c r="O605" s="77" t="str">
        <f t="shared" ca="1" si="166"/>
        <v/>
      </c>
      <c r="P605" s="77" t="str">
        <f t="shared" ca="1" si="166"/>
        <v/>
      </c>
      <c r="Q605" s="17" t="str">
        <f ca="1">IF(B605="","",VLOOKUP(B605,処理用Ｄ!$B$2:$R$401,17,FALSE))</f>
        <v/>
      </c>
    </row>
    <row r="606" spans="2:17" x14ac:dyDescent="0.2">
      <c r="B606" s="77" t="str">
        <f ca="1">IF(ROW()-1&gt;処理用Ｄ!$B$1-1,"",ROW()-1)</f>
        <v/>
      </c>
      <c r="C606" s="77" t="str">
        <f t="shared" ca="1" si="165"/>
        <v/>
      </c>
      <c r="D606" s="78" t="str">
        <f t="shared" ca="1" si="160"/>
        <v/>
      </c>
      <c r="E606" s="78" t="str">
        <f t="shared" ca="1" si="161"/>
        <v/>
      </c>
      <c r="F606" s="78" t="str">
        <f t="shared" ca="1" si="156"/>
        <v/>
      </c>
      <c r="G606" s="77" t="str">
        <f t="shared" ca="1" si="165"/>
        <v/>
      </c>
      <c r="H606" s="78" t="str">
        <f t="shared" ca="1" si="165"/>
        <v/>
      </c>
      <c r="I606" s="78" t="str">
        <f t="shared" ca="1" si="165"/>
        <v/>
      </c>
      <c r="J606" s="78" t="str">
        <f t="shared" ca="1" si="165"/>
        <v/>
      </c>
      <c r="K606" s="78" t="str">
        <f t="shared" ca="1" si="165"/>
        <v/>
      </c>
      <c r="L606" s="77" t="str">
        <f t="shared" ca="1" si="165"/>
        <v/>
      </c>
      <c r="M606" s="77" t="str">
        <f t="shared" ca="1" si="165"/>
        <v/>
      </c>
      <c r="N606" s="77" t="str">
        <f t="shared" ca="1" si="166"/>
        <v/>
      </c>
      <c r="O606" s="77" t="str">
        <f t="shared" ca="1" si="166"/>
        <v/>
      </c>
      <c r="P606" s="77" t="str">
        <f t="shared" ca="1" si="166"/>
        <v/>
      </c>
      <c r="Q606" s="17" t="str">
        <f ca="1">IF(B606="","",VLOOKUP(B606,処理用Ｄ!$B$2:$R$401,17,FALSE))</f>
        <v/>
      </c>
    </row>
    <row r="607" spans="2:17" x14ac:dyDescent="0.2">
      <c r="B607" s="77" t="str">
        <f ca="1">IF(ROW()-1&gt;処理用Ｄ!$B$1-1,"",ROW()-1)</f>
        <v/>
      </c>
      <c r="C607" s="77" t="str">
        <f t="shared" ca="1" si="165"/>
        <v/>
      </c>
      <c r="D607" s="78" t="str">
        <f t="shared" ca="1" si="160"/>
        <v/>
      </c>
      <c r="E607" s="78" t="str">
        <f t="shared" ca="1" si="161"/>
        <v/>
      </c>
      <c r="F607" s="78" t="str">
        <f t="shared" ca="1" si="156"/>
        <v/>
      </c>
      <c r="G607" s="77" t="str">
        <f t="shared" ca="1" si="165"/>
        <v/>
      </c>
      <c r="H607" s="78" t="str">
        <f t="shared" ca="1" si="165"/>
        <v/>
      </c>
      <c r="I607" s="78" t="str">
        <f t="shared" ca="1" si="165"/>
        <v/>
      </c>
      <c r="J607" s="78" t="str">
        <f t="shared" ca="1" si="165"/>
        <v/>
      </c>
      <c r="K607" s="78" t="str">
        <f t="shared" ca="1" si="165"/>
        <v/>
      </c>
      <c r="L607" s="77" t="str">
        <f t="shared" ca="1" si="165"/>
        <v/>
      </c>
      <c r="M607" s="77" t="str">
        <f t="shared" ca="1" si="165"/>
        <v/>
      </c>
      <c r="N607" s="77" t="str">
        <f t="shared" ca="1" si="166"/>
        <v/>
      </c>
      <c r="O607" s="77" t="str">
        <f t="shared" ca="1" si="166"/>
        <v/>
      </c>
      <c r="P607" s="77" t="str">
        <f t="shared" ca="1" si="166"/>
        <v/>
      </c>
      <c r="Q607" s="17" t="str">
        <f ca="1">IF(B607="","",VLOOKUP(B607,処理用Ｄ!$B$2:$R$401,17,FALSE))</f>
        <v/>
      </c>
    </row>
    <row r="608" spans="2:17" x14ac:dyDescent="0.2">
      <c r="B608" s="77" t="str">
        <f ca="1">IF(ROW()-1&gt;処理用Ｄ!$B$1-1,"",ROW()-1)</f>
        <v/>
      </c>
      <c r="C608" s="77" t="str">
        <f t="shared" ca="1" si="165"/>
        <v/>
      </c>
      <c r="D608" s="78" t="str">
        <f t="shared" ca="1" si="160"/>
        <v/>
      </c>
      <c r="E608" s="78" t="str">
        <f t="shared" ca="1" si="161"/>
        <v/>
      </c>
      <c r="F608" s="78" t="str">
        <f t="shared" ca="1" si="156"/>
        <v/>
      </c>
      <c r="G608" s="77" t="str">
        <f t="shared" ca="1" si="165"/>
        <v/>
      </c>
      <c r="H608" s="78" t="str">
        <f t="shared" ca="1" si="165"/>
        <v/>
      </c>
      <c r="I608" s="78" t="str">
        <f t="shared" ca="1" si="165"/>
        <v/>
      </c>
      <c r="J608" s="78" t="str">
        <f t="shared" ca="1" si="165"/>
        <v/>
      </c>
      <c r="K608" s="78" t="str">
        <f t="shared" ca="1" si="165"/>
        <v/>
      </c>
      <c r="L608" s="77" t="str">
        <f t="shared" ca="1" si="165"/>
        <v/>
      </c>
      <c r="M608" s="77" t="str">
        <f t="shared" ca="1" si="165"/>
        <v/>
      </c>
      <c r="N608" s="77" t="str">
        <f t="shared" ca="1" si="166"/>
        <v/>
      </c>
      <c r="O608" s="77" t="str">
        <f t="shared" ca="1" si="166"/>
        <v/>
      </c>
      <c r="P608" s="77" t="str">
        <f t="shared" ca="1" si="166"/>
        <v/>
      </c>
      <c r="Q608" s="17" t="str">
        <f ca="1">IF(B608="","",VLOOKUP(B608,処理用Ｄ!$B$2:$R$401,17,FALSE))</f>
        <v/>
      </c>
    </row>
    <row r="609" spans="2:17" x14ac:dyDescent="0.2">
      <c r="B609" s="77" t="str">
        <f ca="1">IF(ROW()-1&gt;処理用Ｄ!$B$1-1,"",ROW()-1)</f>
        <v/>
      </c>
      <c r="C609" s="77" t="str">
        <f t="shared" ca="1" si="165"/>
        <v/>
      </c>
      <c r="D609" s="78" t="str">
        <f t="shared" ca="1" si="160"/>
        <v/>
      </c>
      <c r="E609" s="78" t="str">
        <f t="shared" ca="1" si="161"/>
        <v/>
      </c>
      <c r="F609" s="78" t="str">
        <f t="shared" ca="1" si="156"/>
        <v/>
      </c>
      <c r="G609" s="77" t="str">
        <f t="shared" ca="1" si="165"/>
        <v/>
      </c>
      <c r="H609" s="78" t="str">
        <f t="shared" ca="1" si="165"/>
        <v/>
      </c>
      <c r="I609" s="78" t="str">
        <f t="shared" ca="1" si="165"/>
        <v/>
      </c>
      <c r="J609" s="78" t="str">
        <f t="shared" ca="1" si="165"/>
        <v/>
      </c>
      <c r="K609" s="78" t="str">
        <f t="shared" ca="1" si="165"/>
        <v/>
      </c>
      <c r="L609" s="77" t="str">
        <f t="shared" ca="1" si="165"/>
        <v/>
      </c>
      <c r="M609" s="77" t="str">
        <f t="shared" ca="1" si="165"/>
        <v/>
      </c>
      <c r="N609" s="77" t="str">
        <f t="shared" ca="1" si="166"/>
        <v/>
      </c>
      <c r="O609" s="77" t="str">
        <f t="shared" ca="1" si="166"/>
        <v/>
      </c>
      <c r="P609" s="77" t="str">
        <f t="shared" ca="1" si="166"/>
        <v/>
      </c>
      <c r="Q609" s="17" t="str">
        <f ca="1">IF(B609="","",VLOOKUP(B609,処理用Ｄ!$B$2:$R$401,17,FALSE))</f>
        <v/>
      </c>
    </row>
    <row r="610" spans="2:17" x14ac:dyDescent="0.2">
      <c r="B610" s="77" t="str">
        <f ca="1">IF(ROW()-1&gt;処理用Ｄ!$B$1-1,"",ROW()-1)</f>
        <v/>
      </c>
      <c r="C610" s="77" t="str">
        <f t="shared" ca="1" si="165"/>
        <v/>
      </c>
      <c r="D610" s="78" t="str">
        <f t="shared" ca="1" si="160"/>
        <v/>
      </c>
      <c r="E610" s="78" t="str">
        <f t="shared" ca="1" si="161"/>
        <v/>
      </c>
      <c r="F610" s="78" t="str">
        <f t="shared" ca="1" si="156"/>
        <v/>
      </c>
      <c r="G610" s="77" t="str">
        <f t="shared" ca="1" si="165"/>
        <v/>
      </c>
      <c r="H610" s="78" t="str">
        <f t="shared" ca="1" si="165"/>
        <v/>
      </c>
      <c r="I610" s="78" t="str">
        <f t="shared" ca="1" si="165"/>
        <v/>
      </c>
      <c r="J610" s="78" t="str">
        <f t="shared" ca="1" si="165"/>
        <v/>
      </c>
      <c r="K610" s="78" t="str">
        <f t="shared" ca="1" si="165"/>
        <v/>
      </c>
      <c r="L610" s="77" t="str">
        <f t="shared" ca="1" si="165"/>
        <v/>
      </c>
      <c r="M610" s="77" t="str">
        <f t="shared" ca="1" si="165"/>
        <v/>
      </c>
      <c r="N610" s="77" t="str">
        <f t="shared" ca="1" si="166"/>
        <v/>
      </c>
      <c r="O610" s="77" t="str">
        <f t="shared" ca="1" si="166"/>
        <v/>
      </c>
      <c r="P610" s="77" t="str">
        <f t="shared" ca="1" si="166"/>
        <v/>
      </c>
      <c r="Q610" s="17" t="str">
        <f ca="1">IF(B610="","",VLOOKUP(B610,処理用Ｄ!$B$2:$R$401,17,FALSE))</f>
        <v/>
      </c>
    </row>
    <row r="611" spans="2:17" x14ac:dyDescent="0.2">
      <c r="B611" s="77" t="str">
        <f ca="1">IF(ROW()-1&gt;処理用Ｄ!$B$1-1,"",ROW()-1)</f>
        <v/>
      </c>
      <c r="C611" s="77" t="str">
        <f t="shared" ca="1" si="165"/>
        <v/>
      </c>
      <c r="D611" s="78" t="str">
        <f t="shared" ca="1" si="160"/>
        <v/>
      </c>
      <c r="E611" s="78" t="str">
        <f t="shared" ca="1" si="161"/>
        <v/>
      </c>
      <c r="F611" s="78" t="str">
        <f t="shared" ca="1" si="156"/>
        <v/>
      </c>
      <c r="G611" s="77" t="str">
        <f t="shared" ca="1" si="165"/>
        <v/>
      </c>
      <c r="H611" s="78" t="str">
        <f t="shared" ca="1" si="165"/>
        <v/>
      </c>
      <c r="I611" s="78" t="str">
        <f t="shared" ca="1" si="165"/>
        <v/>
      </c>
      <c r="J611" s="78" t="str">
        <f t="shared" ca="1" si="165"/>
        <v/>
      </c>
      <c r="K611" s="78" t="str">
        <f t="shared" ca="1" si="165"/>
        <v/>
      </c>
      <c r="L611" s="77" t="str">
        <f t="shared" ca="1" si="165"/>
        <v/>
      </c>
      <c r="M611" s="77" t="str">
        <f t="shared" ca="1" si="165"/>
        <v/>
      </c>
      <c r="N611" s="77" t="str">
        <f t="shared" ca="1" si="166"/>
        <v/>
      </c>
      <c r="O611" s="77" t="str">
        <f t="shared" ca="1" si="166"/>
        <v/>
      </c>
      <c r="P611" s="77" t="str">
        <f t="shared" ca="1" si="166"/>
        <v/>
      </c>
      <c r="Q611" s="17" t="str">
        <f ca="1">IF(B611="","",VLOOKUP(B611,処理用Ｄ!$B$2:$R$401,17,FALSE))</f>
        <v/>
      </c>
    </row>
    <row r="612" spans="2:17" x14ac:dyDescent="0.2">
      <c r="B612" s="77" t="str">
        <f ca="1">IF(ROW()-1&gt;処理用Ｄ!$B$1-1,"",ROW()-1)</f>
        <v/>
      </c>
      <c r="C612" s="77" t="str">
        <f t="shared" ref="C612:M621" ca="1" si="167">IF($B612="","",DBCS(VLOOKUP($B612,ダブルスＤＡＴＡ,COLUMN()-1,FALSE)))</f>
        <v/>
      </c>
      <c r="D612" s="78" t="str">
        <f t="shared" ca="1" si="160"/>
        <v/>
      </c>
      <c r="E612" s="78" t="str">
        <f t="shared" ca="1" si="161"/>
        <v/>
      </c>
      <c r="F612" s="78" t="str">
        <f t="shared" ca="1" si="156"/>
        <v/>
      </c>
      <c r="G612" s="77" t="str">
        <f t="shared" ca="1" si="167"/>
        <v/>
      </c>
      <c r="H612" s="78" t="str">
        <f t="shared" ca="1" si="167"/>
        <v/>
      </c>
      <c r="I612" s="78" t="str">
        <f t="shared" ca="1" si="167"/>
        <v/>
      </c>
      <c r="J612" s="78" t="str">
        <f t="shared" ca="1" si="167"/>
        <v/>
      </c>
      <c r="K612" s="78" t="str">
        <f t="shared" ca="1" si="167"/>
        <v/>
      </c>
      <c r="L612" s="77" t="str">
        <f t="shared" ca="1" si="167"/>
        <v/>
      </c>
      <c r="M612" s="77" t="str">
        <f t="shared" ca="1" si="167"/>
        <v/>
      </c>
      <c r="N612" s="77" t="str">
        <f t="shared" ca="1" si="166"/>
        <v/>
      </c>
      <c r="O612" s="77" t="str">
        <f t="shared" ca="1" si="166"/>
        <v/>
      </c>
      <c r="P612" s="77" t="str">
        <f t="shared" ca="1" si="166"/>
        <v/>
      </c>
      <c r="Q612" s="17" t="str">
        <f ca="1">IF(B612="","",VLOOKUP(B612,処理用Ｄ!$B$2:$R$401,17,FALSE))</f>
        <v/>
      </c>
    </row>
    <row r="613" spans="2:17" x14ac:dyDescent="0.2">
      <c r="B613" s="77" t="str">
        <f ca="1">IF(ROW()-1&gt;処理用Ｄ!$B$1-1,"",ROW()-1)</f>
        <v/>
      </c>
      <c r="C613" s="77" t="str">
        <f t="shared" ca="1" si="167"/>
        <v/>
      </c>
      <c r="D613" s="78" t="str">
        <f t="shared" ca="1" si="160"/>
        <v/>
      </c>
      <c r="E613" s="78" t="str">
        <f t="shared" ca="1" si="161"/>
        <v/>
      </c>
      <c r="F613" s="78" t="str">
        <f t="shared" ca="1" si="156"/>
        <v/>
      </c>
      <c r="G613" s="77" t="str">
        <f t="shared" ca="1" si="167"/>
        <v/>
      </c>
      <c r="H613" s="78" t="str">
        <f t="shared" ca="1" si="167"/>
        <v/>
      </c>
      <c r="I613" s="78" t="str">
        <f t="shared" ca="1" si="167"/>
        <v/>
      </c>
      <c r="J613" s="78" t="str">
        <f t="shared" ca="1" si="167"/>
        <v/>
      </c>
      <c r="K613" s="78" t="str">
        <f t="shared" ca="1" si="167"/>
        <v/>
      </c>
      <c r="L613" s="77" t="str">
        <f t="shared" ca="1" si="167"/>
        <v/>
      </c>
      <c r="M613" s="77" t="str">
        <f t="shared" ca="1" si="167"/>
        <v/>
      </c>
      <c r="N613" s="77" t="str">
        <f t="shared" ca="1" si="166"/>
        <v/>
      </c>
      <c r="O613" s="77" t="str">
        <f t="shared" ca="1" si="166"/>
        <v/>
      </c>
      <c r="P613" s="77" t="str">
        <f t="shared" ca="1" si="166"/>
        <v/>
      </c>
      <c r="Q613" s="17" t="str">
        <f ca="1">IF(B613="","",VLOOKUP(B613,処理用Ｄ!$B$2:$R$401,17,FALSE))</f>
        <v/>
      </c>
    </row>
    <row r="614" spans="2:17" x14ac:dyDescent="0.2">
      <c r="B614" s="77" t="str">
        <f ca="1">IF(ROW()-1&gt;処理用Ｄ!$B$1-1,"",ROW()-1)</f>
        <v/>
      </c>
      <c r="C614" s="77" t="str">
        <f t="shared" ca="1" si="167"/>
        <v/>
      </c>
      <c r="D614" s="78" t="str">
        <f t="shared" ca="1" si="160"/>
        <v/>
      </c>
      <c r="E614" s="78" t="str">
        <f t="shared" ca="1" si="161"/>
        <v/>
      </c>
      <c r="F614" s="78" t="str">
        <f t="shared" ca="1" si="156"/>
        <v/>
      </c>
      <c r="G614" s="77" t="str">
        <f t="shared" ca="1" si="167"/>
        <v/>
      </c>
      <c r="H614" s="78" t="str">
        <f t="shared" ca="1" si="167"/>
        <v/>
      </c>
      <c r="I614" s="78" t="str">
        <f t="shared" ca="1" si="167"/>
        <v/>
      </c>
      <c r="J614" s="78" t="str">
        <f t="shared" ca="1" si="167"/>
        <v/>
      </c>
      <c r="K614" s="78" t="str">
        <f t="shared" ca="1" si="167"/>
        <v/>
      </c>
      <c r="L614" s="77" t="str">
        <f t="shared" ca="1" si="167"/>
        <v/>
      </c>
      <c r="M614" s="77" t="str">
        <f t="shared" ca="1" si="167"/>
        <v/>
      </c>
      <c r="N614" s="77" t="str">
        <f t="shared" ca="1" si="166"/>
        <v/>
      </c>
      <c r="O614" s="77" t="str">
        <f t="shared" ca="1" si="166"/>
        <v/>
      </c>
      <c r="P614" s="77" t="str">
        <f t="shared" ca="1" si="166"/>
        <v/>
      </c>
      <c r="Q614" s="17" t="str">
        <f ca="1">IF(B614="","",VLOOKUP(B614,処理用Ｄ!$B$2:$R$401,17,FALSE))</f>
        <v/>
      </c>
    </row>
    <row r="615" spans="2:17" x14ac:dyDescent="0.2">
      <c r="B615" s="77" t="str">
        <f ca="1">IF(ROW()-1&gt;処理用Ｄ!$B$1-1,"",ROW()-1)</f>
        <v/>
      </c>
      <c r="C615" s="77" t="str">
        <f t="shared" ca="1" si="167"/>
        <v/>
      </c>
      <c r="D615" s="78" t="str">
        <f t="shared" ca="1" si="160"/>
        <v/>
      </c>
      <c r="E615" s="78" t="str">
        <f t="shared" ca="1" si="161"/>
        <v/>
      </c>
      <c r="F615" s="78" t="str">
        <f t="shared" ca="1" si="156"/>
        <v/>
      </c>
      <c r="G615" s="77" t="str">
        <f t="shared" ca="1" si="167"/>
        <v/>
      </c>
      <c r="H615" s="78" t="str">
        <f t="shared" ca="1" si="167"/>
        <v/>
      </c>
      <c r="I615" s="78" t="str">
        <f t="shared" ca="1" si="167"/>
        <v/>
      </c>
      <c r="J615" s="78" t="str">
        <f t="shared" ca="1" si="167"/>
        <v/>
      </c>
      <c r="K615" s="78" t="str">
        <f t="shared" ca="1" si="167"/>
        <v/>
      </c>
      <c r="L615" s="77" t="str">
        <f t="shared" ca="1" si="167"/>
        <v/>
      </c>
      <c r="M615" s="77" t="str">
        <f t="shared" ca="1" si="167"/>
        <v/>
      </c>
      <c r="N615" s="77" t="str">
        <f t="shared" ca="1" si="166"/>
        <v/>
      </c>
      <c r="O615" s="77" t="str">
        <f t="shared" ca="1" si="166"/>
        <v/>
      </c>
      <c r="P615" s="77" t="str">
        <f t="shared" ca="1" si="166"/>
        <v/>
      </c>
      <c r="Q615" s="17" t="str">
        <f ca="1">IF(B615="","",VLOOKUP(B615,処理用Ｄ!$B$2:$R$401,17,FALSE))</f>
        <v/>
      </c>
    </row>
    <row r="616" spans="2:17" x14ac:dyDescent="0.2">
      <c r="B616" s="77" t="str">
        <f ca="1">IF(ROW()-1&gt;処理用Ｄ!$B$1-1,"",ROW()-1)</f>
        <v/>
      </c>
      <c r="C616" s="77" t="str">
        <f t="shared" ca="1" si="167"/>
        <v/>
      </c>
      <c r="D616" s="78" t="str">
        <f t="shared" ca="1" si="160"/>
        <v/>
      </c>
      <c r="E616" s="78" t="str">
        <f t="shared" ca="1" si="161"/>
        <v/>
      </c>
      <c r="F616" s="78" t="str">
        <f t="shared" ca="1" si="156"/>
        <v/>
      </c>
      <c r="G616" s="77" t="str">
        <f t="shared" ca="1" si="167"/>
        <v/>
      </c>
      <c r="H616" s="78" t="str">
        <f t="shared" ca="1" si="167"/>
        <v/>
      </c>
      <c r="I616" s="78" t="str">
        <f t="shared" ca="1" si="167"/>
        <v/>
      </c>
      <c r="J616" s="78" t="str">
        <f t="shared" ca="1" si="167"/>
        <v/>
      </c>
      <c r="K616" s="78" t="str">
        <f t="shared" ca="1" si="167"/>
        <v/>
      </c>
      <c r="L616" s="77" t="str">
        <f t="shared" ca="1" si="167"/>
        <v/>
      </c>
      <c r="M616" s="77" t="str">
        <f t="shared" ca="1" si="167"/>
        <v/>
      </c>
      <c r="N616" s="77" t="str">
        <f t="shared" ca="1" si="166"/>
        <v/>
      </c>
      <c r="O616" s="77" t="str">
        <f t="shared" ca="1" si="166"/>
        <v/>
      </c>
      <c r="P616" s="77" t="str">
        <f t="shared" ca="1" si="166"/>
        <v/>
      </c>
      <c r="Q616" s="17" t="str">
        <f ca="1">IF(B616="","",VLOOKUP(B616,処理用Ｄ!$B$2:$R$401,17,FALSE))</f>
        <v/>
      </c>
    </row>
    <row r="617" spans="2:17" x14ac:dyDescent="0.2">
      <c r="B617" s="77" t="str">
        <f ca="1">IF(ROW()-1&gt;処理用Ｄ!$B$1-1,"",ROW()-1)</f>
        <v/>
      </c>
      <c r="C617" s="77" t="str">
        <f t="shared" ca="1" si="167"/>
        <v/>
      </c>
      <c r="D617" s="78" t="str">
        <f t="shared" ca="1" si="160"/>
        <v/>
      </c>
      <c r="E617" s="78" t="str">
        <f t="shared" ca="1" si="161"/>
        <v/>
      </c>
      <c r="F617" s="78" t="str">
        <f t="shared" ca="1" si="156"/>
        <v/>
      </c>
      <c r="G617" s="77" t="str">
        <f t="shared" ca="1" si="167"/>
        <v/>
      </c>
      <c r="H617" s="78" t="str">
        <f t="shared" ca="1" si="167"/>
        <v/>
      </c>
      <c r="I617" s="78" t="str">
        <f t="shared" ca="1" si="167"/>
        <v/>
      </c>
      <c r="J617" s="78" t="str">
        <f t="shared" ca="1" si="167"/>
        <v/>
      </c>
      <c r="K617" s="78" t="str">
        <f t="shared" ca="1" si="167"/>
        <v/>
      </c>
      <c r="L617" s="77" t="str">
        <f t="shared" ca="1" si="167"/>
        <v/>
      </c>
      <c r="M617" s="77" t="str">
        <f t="shared" ca="1" si="167"/>
        <v/>
      </c>
      <c r="N617" s="77" t="str">
        <f t="shared" ca="1" si="166"/>
        <v/>
      </c>
      <c r="O617" s="77" t="str">
        <f t="shared" ca="1" si="166"/>
        <v/>
      </c>
      <c r="P617" s="77" t="str">
        <f t="shared" ca="1" si="166"/>
        <v/>
      </c>
      <c r="Q617" s="17" t="str">
        <f ca="1">IF(B617="","",VLOOKUP(B617,処理用Ｄ!$B$2:$R$401,17,FALSE))</f>
        <v/>
      </c>
    </row>
    <row r="618" spans="2:17" x14ac:dyDescent="0.2">
      <c r="B618" s="77" t="str">
        <f ca="1">IF(ROW()-1&gt;処理用Ｄ!$B$1-1,"",ROW()-1)</f>
        <v/>
      </c>
      <c r="C618" s="77" t="str">
        <f t="shared" ca="1" si="167"/>
        <v/>
      </c>
      <c r="D618" s="78" t="str">
        <f t="shared" ca="1" si="160"/>
        <v/>
      </c>
      <c r="E618" s="78" t="str">
        <f t="shared" ca="1" si="161"/>
        <v/>
      </c>
      <c r="F618" s="78" t="str">
        <f t="shared" ca="1" si="156"/>
        <v/>
      </c>
      <c r="G618" s="77" t="str">
        <f t="shared" ca="1" si="167"/>
        <v/>
      </c>
      <c r="H618" s="78" t="str">
        <f t="shared" ca="1" si="167"/>
        <v/>
      </c>
      <c r="I618" s="78" t="str">
        <f t="shared" ca="1" si="167"/>
        <v/>
      </c>
      <c r="J618" s="78" t="str">
        <f t="shared" ca="1" si="167"/>
        <v/>
      </c>
      <c r="K618" s="78" t="str">
        <f t="shared" ca="1" si="167"/>
        <v/>
      </c>
      <c r="L618" s="77" t="str">
        <f t="shared" ca="1" si="167"/>
        <v/>
      </c>
      <c r="M618" s="77" t="str">
        <f t="shared" ca="1" si="167"/>
        <v/>
      </c>
      <c r="N618" s="77" t="str">
        <f t="shared" ca="1" si="166"/>
        <v/>
      </c>
      <c r="O618" s="77" t="str">
        <f t="shared" ca="1" si="166"/>
        <v/>
      </c>
      <c r="P618" s="77" t="str">
        <f t="shared" ca="1" si="166"/>
        <v/>
      </c>
      <c r="Q618" s="17" t="str">
        <f ca="1">IF(B618="","",VLOOKUP(B618,処理用Ｄ!$B$2:$R$401,17,FALSE))</f>
        <v/>
      </c>
    </row>
    <row r="619" spans="2:17" x14ac:dyDescent="0.2">
      <c r="B619" s="77" t="str">
        <f ca="1">IF(ROW()-1&gt;処理用Ｄ!$B$1-1,"",ROW()-1)</f>
        <v/>
      </c>
      <c r="C619" s="77" t="str">
        <f t="shared" ca="1" si="167"/>
        <v/>
      </c>
      <c r="D619" s="78" t="str">
        <f t="shared" ca="1" si="160"/>
        <v/>
      </c>
      <c r="E619" s="78" t="str">
        <f t="shared" ca="1" si="161"/>
        <v/>
      </c>
      <c r="F619" s="78" t="str">
        <f t="shared" ca="1" si="156"/>
        <v/>
      </c>
      <c r="G619" s="77" t="str">
        <f t="shared" ca="1" si="167"/>
        <v/>
      </c>
      <c r="H619" s="78" t="str">
        <f t="shared" ca="1" si="167"/>
        <v/>
      </c>
      <c r="I619" s="78" t="str">
        <f t="shared" ca="1" si="167"/>
        <v/>
      </c>
      <c r="J619" s="78" t="str">
        <f t="shared" ca="1" si="167"/>
        <v/>
      </c>
      <c r="K619" s="78" t="str">
        <f t="shared" ca="1" si="167"/>
        <v/>
      </c>
      <c r="L619" s="77" t="str">
        <f t="shared" ca="1" si="167"/>
        <v/>
      </c>
      <c r="M619" s="77" t="str">
        <f t="shared" ca="1" si="167"/>
        <v/>
      </c>
      <c r="N619" s="77" t="str">
        <f t="shared" ca="1" si="166"/>
        <v/>
      </c>
      <c r="O619" s="77" t="str">
        <f t="shared" ca="1" si="166"/>
        <v/>
      </c>
      <c r="P619" s="77" t="str">
        <f t="shared" ca="1" si="166"/>
        <v/>
      </c>
      <c r="Q619" s="17" t="str">
        <f ca="1">IF(B619="","",VLOOKUP(B619,処理用Ｄ!$B$2:$R$401,17,FALSE))</f>
        <v/>
      </c>
    </row>
    <row r="620" spans="2:17" x14ac:dyDescent="0.2">
      <c r="B620" s="77" t="str">
        <f ca="1">IF(ROW()-1&gt;処理用Ｄ!$B$1-1,"",ROW()-1)</f>
        <v/>
      </c>
      <c r="C620" s="77" t="str">
        <f t="shared" ca="1" si="167"/>
        <v/>
      </c>
      <c r="D620" s="78" t="str">
        <f t="shared" ca="1" si="160"/>
        <v/>
      </c>
      <c r="E620" s="78" t="str">
        <f t="shared" ca="1" si="161"/>
        <v/>
      </c>
      <c r="F620" s="78" t="str">
        <f t="shared" ca="1" si="156"/>
        <v/>
      </c>
      <c r="G620" s="77" t="str">
        <f t="shared" ca="1" si="167"/>
        <v/>
      </c>
      <c r="H620" s="78" t="str">
        <f t="shared" ca="1" si="167"/>
        <v/>
      </c>
      <c r="I620" s="78" t="str">
        <f t="shared" ca="1" si="167"/>
        <v/>
      </c>
      <c r="J620" s="78" t="str">
        <f t="shared" ca="1" si="167"/>
        <v/>
      </c>
      <c r="K620" s="78" t="str">
        <f t="shared" ca="1" si="167"/>
        <v/>
      </c>
      <c r="L620" s="77" t="str">
        <f t="shared" ca="1" si="167"/>
        <v/>
      </c>
      <c r="M620" s="77" t="str">
        <f t="shared" ca="1" si="167"/>
        <v/>
      </c>
      <c r="N620" s="77" t="str">
        <f t="shared" ca="1" si="166"/>
        <v/>
      </c>
      <c r="O620" s="77" t="str">
        <f t="shared" ca="1" si="166"/>
        <v/>
      </c>
      <c r="P620" s="77" t="str">
        <f t="shared" ca="1" si="166"/>
        <v/>
      </c>
      <c r="Q620" s="17" t="str">
        <f ca="1">IF(B620="","",VLOOKUP(B620,処理用Ｄ!$B$2:$R$401,17,FALSE))</f>
        <v/>
      </c>
    </row>
    <row r="621" spans="2:17" x14ac:dyDescent="0.2">
      <c r="B621" s="77" t="str">
        <f ca="1">IF(ROW()-1&gt;処理用Ｄ!$B$1-1,"",ROW()-1)</f>
        <v/>
      </c>
      <c r="C621" s="77" t="str">
        <f t="shared" ca="1" si="167"/>
        <v/>
      </c>
      <c r="D621" s="78" t="str">
        <f t="shared" ca="1" si="160"/>
        <v/>
      </c>
      <c r="E621" s="78" t="str">
        <f t="shared" ca="1" si="161"/>
        <v/>
      </c>
      <c r="F621" s="78" t="str">
        <f t="shared" ca="1" si="156"/>
        <v/>
      </c>
      <c r="G621" s="77" t="str">
        <f t="shared" ca="1" si="167"/>
        <v/>
      </c>
      <c r="H621" s="78" t="str">
        <f t="shared" ca="1" si="167"/>
        <v/>
      </c>
      <c r="I621" s="78" t="str">
        <f t="shared" ca="1" si="167"/>
        <v/>
      </c>
      <c r="J621" s="78" t="str">
        <f t="shared" ca="1" si="167"/>
        <v/>
      </c>
      <c r="K621" s="78" t="str">
        <f t="shared" ca="1" si="167"/>
        <v/>
      </c>
      <c r="L621" s="77" t="str">
        <f t="shared" ca="1" si="167"/>
        <v/>
      </c>
      <c r="M621" s="77" t="str">
        <f t="shared" ca="1" si="167"/>
        <v/>
      </c>
      <c r="N621" s="77" t="str">
        <f t="shared" ca="1" si="166"/>
        <v/>
      </c>
      <c r="O621" s="77" t="str">
        <f t="shared" ca="1" si="166"/>
        <v/>
      </c>
      <c r="P621" s="77" t="str">
        <f t="shared" ca="1" si="166"/>
        <v/>
      </c>
      <c r="Q621" s="17" t="str">
        <f ca="1">IF(B621="","",VLOOKUP(B621,処理用Ｄ!$B$2:$R$401,17,FALSE))</f>
        <v/>
      </c>
    </row>
    <row r="622" spans="2:17" x14ac:dyDescent="0.2">
      <c r="B622" s="77" t="str">
        <f ca="1">IF(ROW()-1&gt;処理用Ｄ!$B$1-1,"",ROW()-1)</f>
        <v/>
      </c>
      <c r="C622" s="77" t="str">
        <f t="shared" ref="C622:M631" ca="1" si="168">IF($B622="","",DBCS(VLOOKUP($B622,ダブルスＤＡＴＡ,COLUMN()-1,FALSE)))</f>
        <v/>
      </c>
      <c r="D622" s="78" t="str">
        <f t="shared" ca="1" si="160"/>
        <v/>
      </c>
      <c r="E622" s="78" t="str">
        <f t="shared" ca="1" si="161"/>
        <v/>
      </c>
      <c r="F622" s="78" t="str">
        <f t="shared" ca="1" si="156"/>
        <v/>
      </c>
      <c r="G622" s="77" t="str">
        <f t="shared" ca="1" si="168"/>
        <v/>
      </c>
      <c r="H622" s="78" t="str">
        <f t="shared" ca="1" si="168"/>
        <v/>
      </c>
      <c r="I622" s="78" t="str">
        <f t="shared" ca="1" si="168"/>
        <v/>
      </c>
      <c r="J622" s="78" t="str">
        <f t="shared" ca="1" si="168"/>
        <v/>
      </c>
      <c r="K622" s="78" t="str">
        <f t="shared" ca="1" si="168"/>
        <v/>
      </c>
      <c r="L622" s="77" t="str">
        <f t="shared" ca="1" si="168"/>
        <v/>
      </c>
      <c r="M622" s="77" t="str">
        <f t="shared" ca="1" si="168"/>
        <v/>
      </c>
      <c r="N622" s="77" t="str">
        <f t="shared" ref="N622:P641" ca="1" si="169">IF($B622="","",VALUE(VLOOKUP($B622,ダブルスＤＡＴＡ,COLUMN()-1,FALSE)))</f>
        <v/>
      </c>
      <c r="O622" s="77" t="str">
        <f t="shared" ca="1" si="169"/>
        <v/>
      </c>
      <c r="P622" s="77" t="str">
        <f t="shared" ca="1" si="169"/>
        <v/>
      </c>
      <c r="Q622" s="17" t="str">
        <f ca="1">IF(B622="","",VLOOKUP(B622,処理用Ｄ!$B$2:$R$401,17,FALSE))</f>
        <v/>
      </c>
    </row>
    <row r="623" spans="2:17" x14ac:dyDescent="0.2">
      <c r="B623" s="77" t="str">
        <f ca="1">IF(ROW()-1&gt;処理用Ｄ!$B$1-1,"",ROW()-1)</f>
        <v/>
      </c>
      <c r="C623" s="77" t="str">
        <f t="shared" ca="1" si="168"/>
        <v/>
      </c>
      <c r="D623" s="78" t="str">
        <f t="shared" ca="1" si="160"/>
        <v/>
      </c>
      <c r="E623" s="78" t="str">
        <f t="shared" ca="1" si="161"/>
        <v/>
      </c>
      <c r="F623" s="78" t="str">
        <f t="shared" ca="1" si="156"/>
        <v/>
      </c>
      <c r="G623" s="77" t="str">
        <f t="shared" ca="1" si="168"/>
        <v/>
      </c>
      <c r="H623" s="78" t="str">
        <f t="shared" ca="1" si="168"/>
        <v/>
      </c>
      <c r="I623" s="78" t="str">
        <f t="shared" ca="1" si="168"/>
        <v/>
      </c>
      <c r="J623" s="78" t="str">
        <f t="shared" ca="1" si="168"/>
        <v/>
      </c>
      <c r="K623" s="78" t="str">
        <f t="shared" ca="1" si="168"/>
        <v/>
      </c>
      <c r="L623" s="77" t="str">
        <f t="shared" ca="1" si="168"/>
        <v/>
      </c>
      <c r="M623" s="77" t="str">
        <f t="shared" ca="1" si="168"/>
        <v/>
      </c>
      <c r="N623" s="77" t="str">
        <f t="shared" ca="1" si="169"/>
        <v/>
      </c>
      <c r="O623" s="77" t="str">
        <f t="shared" ca="1" si="169"/>
        <v/>
      </c>
      <c r="P623" s="77" t="str">
        <f t="shared" ca="1" si="169"/>
        <v/>
      </c>
      <c r="Q623" s="17" t="str">
        <f ca="1">IF(B623="","",VLOOKUP(B623,処理用Ｄ!$B$2:$R$401,17,FALSE))</f>
        <v/>
      </c>
    </row>
    <row r="624" spans="2:17" x14ac:dyDescent="0.2">
      <c r="B624" s="77" t="str">
        <f ca="1">IF(ROW()-1&gt;処理用Ｄ!$B$1-1,"",ROW()-1)</f>
        <v/>
      </c>
      <c r="C624" s="77" t="str">
        <f t="shared" ca="1" si="168"/>
        <v/>
      </c>
      <c r="D624" s="78" t="str">
        <f t="shared" ca="1" si="160"/>
        <v/>
      </c>
      <c r="E624" s="78" t="str">
        <f t="shared" ca="1" si="161"/>
        <v/>
      </c>
      <c r="F624" s="78" t="str">
        <f t="shared" ca="1" si="156"/>
        <v/>
      </c>
      <c r="G624" s="77" t="str">
        <f t="shared" ca="1" si="168"/>
        <v/>
      </c>
      <c r="H624" s="78" t="str">
        <f t="shared" ca="1" si="168"/>
        <v/>
      </c>
      <c r="I624" s="78" t="str">
        <f t="shared" ca="1" si="168"/>
        <v/>
      </c>
      <c r="J624" s="78" t="str">
        <f t="shared" ca="1" si="168"/>
        <v/>
      </c>
      <c r="K624" s="78" t="str">
        <f t="shared" ca="1" si="168"/>
        <v/>
      </c>
      <c r="L624" s="77" t="str">
        <f t="shared" ca="1" si="168"/>
        <v/>
      </c>
      <c r="M624" s="77" t="str">
        <f t="shared" ca="1" si="168"/>
        <v/>
      </c>
      <c r="N624" s="77" t="str">
        <f t="shared" ca="1" si="169"/>
        <v/>
      </c>
      <c r="O624" s="77" t="str">
        <f t="shared" ca="1" si="169"/>
        <v/>
      </c>
      <c r="P624" s="77" t="str">
        <f t="shared" ca="1" si="169"/>
        <v/>
      </c>
      <c r="Q624" s="17" t="str">
        <f ca="1">IF(B624="","",VLOOKUP(B624,処理用Ｄ!$B$2:$R$401,17,FALSE))</f>
        <v/>
      </c>
    </row>
    <row r="625" spans="2:17" x14ac:dyDescent="0.2">
      <c r="B625" s="77" t="str">
        <f ca="1">IF(ROW()-1&gt;処理用Ｄ!$B$1-1,"",ROW()-1)</f>
        <v/>
      </c>
      <c r="C625" s="77" t="str">
        <f t="shared" ca="1" si="168"/>
        <v/>
      </c>
      <c r="D625" s="78" t="str">
        <f t="shared" ca="1" si="160"/>
        <v/>
      </c>
      <c r="E625" s="78" t="str">
        <f t="shared" ca="1" si="161"/>
        <v/>
      </c>
      <c r="F625" s="78" t="str">
        <f t="shared" ref="F625:F688" ca="1" si="170">IF($B625="","",(VLOOKUP($B625,ダブルスＤＡＴＡ,COLUMN()-1,FALSE)))</f>
        <v/>
      </c>
      <c r="G625" s="77" t="str">
        <f t="shared" ca="1" si="168"/>
        <v/>
      </c>
      <c r="H625" s="78" t="str">
        <f t="shared" ca="1" si="168"/>
        <v/>
      </c>
      <c r="I625" s="78" t="str">
        <f t="shared" ca="1" si="168"/>
        <v/>
      </c>
      <c r="J625" s="78" t="str">
        <f t="shared" ca="1" si="168"/>
        <v/>
      </c>
      <c r="K625" s="78" t="str">
        <f t="shared" ca="1" si="168"/>
        <v/>
      </c>
      <c r="L625" s="77" t="str">
        <f t="shared" ca="1" si="168"/>
        <v/>
      </c>
      <c r="M625" s="77" t="str">
        <f t="shared" ca="1" si="168"/>
        <v/>
      </c>
      <c r="N625" s="77" t="str">
        <f t="shared" ca="1" si="169"/>
        <v/>
      </c>
      <c r="O625" s="77" t="str">
        <f t="shared" ca="1" si="169"/>
        <v/>
      </c>
      <c r="P625" s="77" t="str">
        <f t="shared" ca="1" si="169"/>
        <v/>
      </c>
      <c r="Q625" s="17" t="str">
        <f ca="1">IF(B625="","",VLOOKUP(B625,処理用Ｄ!$B$2:$R$401,17,FALSE))</f>
        <v/>
      </c>
    </row>
    <row r="626" spans="2:17" x14ac:dyDescent="0.2">
      <c r="B626" s="77" t="str">
        <f ca="1">IF(ROW()-1&gt;処理用Ｄ!$B$1-1,"",ROW()-1)</f>
        <v/>
      </c>
      <c r="C626" s="77" t="str">
        <f t="shared" ca="1" si="168"/>
        <v/>
      </c>
      <c r="D626" s="78" t="str">
        <f t="shared" ca="1" si="160"/>
        <v/>
      </c>
      <c r="E626" s="78" t="str">
        <f t="shared" ca="1" si="161"/>
        <v/>
      </c>
      <c r="F626" s="78" t="str">
        <f t="shared" ca="1" si="170"/>
        <v/>
      </c>
      <c r="G626" s="77" t="str">
        <f t="shared" ca="1" si="168"/>
        <v/>
      </c>
      <c r="H626" s="78" t="str">
        <f t="shared" ca="1" si="168"/>
        <v/>
      </c>
      <c r="I626" s="78" t="str">
        <f t="shared" ca="1" si="168"/>
        <v/>
      </c>
      <c r="J626" s="78" t="str">
        <f t="shared" ca="1" si="168"/>
        <v/>
      </c>
      <c r="K626" s="78" t="str">
        <f t="shared" ca="1" si="168"/>
        <v/>
      </c>
      <c r="L626" s="77" t="str">
        <f t="shared" ca="1" si="168"/>
        <v/>
      </c>
      <c r="M626" s="77" t="str">
        <f t="shared" ca="1" si="168"/>
        <v/>
      </c>
      <c r="N626" s="77" t="str">
        <f t="shared" ca="1" si="169"/>
        <v/>
      </c>
      <c r="O626" s="77" t="str">
        <f t="shared" ca="1" si="169"/>
        <v/>
      </c>
      <c r="P626" s="77" t="str">
        <f t="shared" ca="1" si="169"/>
        <v/>
      </c>
      <c r="Q626" s="17" t="str">
        <f ca="1">IF(B626="","",VLOOKUP(B626,処理用Ｄ!$B$2:$R$401,17,FALSE))</f>
        <v/>
      </c>
    </row>
    <row r="627" spans="2:17" x14ac:dyDescent="0.2">
      <c r="B627" s="77" t="str">
        <f ca="1">IF(ROW()-1&gt;処理用Ｄ!$B$1-1,"",ROW()-1)</f>
        <v/>
      </c>
      <c r="C627" s="77" t="str">
        <f t="shared" ca="1" si="168"/>
        <v/>
      </c>
      <c r="D627" s="78" t="str">
        <f t="shared" ca="1" si="160"/>
        <v/>
      </c>
      <c r="E627" s="78" t="str">
        <f t="shared" ca="1" si="161"/>
        <v/>
      </c>
      <c r="F627" s="78" t="str">
        <f t="shared" ca="1" si="170"/>
        <v/>
      </c>
      <c r="G627" s="77" t="str">
        <f t="shared" ca="1" si="168"/>
        <v/>
      </c>
      <c r="H627" s="78" t="str">
        <f t="shared" ca="1" si="168"/>
        <v/>
      </c>
      <c r="I627" s="78" t="str">
        <f t="shared" ca="1" si="168"/>
        <v/>
      </c>
      <c r="J627" s="78" t="str">
        <f t="shared" ca="1" si="168"/>
        <v/>
      </c>
      <c r="K627" s="78" t="str">
        <f t="shared" ca="1" si="168"/>
        <v/>
      </c>
      <c r="L627" s="77" t="str">
        <f t="shared" ca="1" si="168"/>
        <v/>
      </c>
      <c r="M627" s="77" t="str">
        <f t="shared" ca="1" si="168"/>
        <v/>
      </c>
      <c r="N627" s="77" t="str">
        <f t="shared" ca="1" si="169"/>
        <v/>
      </c>
      <c r="O627" s="77" t="str">
        <f t="shared" ca="1" si="169"/>
        <v/>
      </c>
      <c r="P627" s="77" t="str">
        <f t="shared" ca="1" si="169"/>
        <v/>
      </c>
      <c r="Q627" s="17" t="str">
        <f ca="1">IF(B627="","",VLOOKUP(B627,処理用Ｄ!$B$2:$R$401,17,FALSE))</f>
        <v/>
      </c>
    </row>
    <row r="628" spans="2:17" x14ac:dyDescent="0.2">
      <c r="B628" s="77" t="str">
        <f ca="1">IF(ROW()-1&gt;処理用Ｄ!$B$1-1,"",ROW()-1)</f>
        <v/>
      </c>
      <c r="C628" s="77" t="str">
        <f t="shared" ca="1" si="168"/>
        <v/>
      </c>
      <c r="D628" s="78" t="str">
        <f t="shared" ca="1" si="160"/>
        <v/>
      </c>
      <c r="E628" s="78" t="str">
        <f t="shared" ca="1" si="161"/>
        <v/>
      </c>
      <c r="F628" s="78" t="str">
        <f t="shared" ca="1" si="170"/>
        <v/>
      </c>
      <c r="G628" s="77" t="str">
        <f t="shared" ca="1" si="168"/>
        <v/>
      </c>
      <c r="H628" s="78" t="str">
        <f t="shared" ca="1" si="168"/>
        <v/>
      </c>
      <c r="I628" s="78" t="str">
        <f t="shared" ca="1" si="168"/>
        <v/>
      </c>
      <c r="J628" s="78" t="str">
        <f t="shared" ca="1" si="168"/>
        <v/>
      </c>
      <c r="K628" s="78" t="str">
        <f t="shared" ca="1" si="168"/>
        <v/>
      </c>
      <c r="L628" s="77" t="str">
        <f t="shared" ca="1" si="168"/>
        <v/>
      </c>
      <c r="M628" s="77" t="str">
        <f t="shared" ca="1" si="168"/>
        <v/>
      </c>
      <c r="N628" s="77" t="str">
        <f t="shared" ca="1" si="169"/>
        <v/>
      </c>
      <c r="O628" s="77" t="str">
        <f t="shared" ca="1" si="169"/>
        <v/>
      </c>
      <c r="P628" s="77" t="str">
        <f t="shared" ca="1" si="169"/>
        <v/>
      </c>
      <c r="Q628" s="17" t="str">
        <f ca="1">IF(B628="","",VLOOKUP(B628,処理用Ｄ!$B$2:$R$401,17,FALSE))</f>
        <v/>
      </c>
    </row>
    <row r="629" spans="2:17" x14ac:dyDescent="0.2">
      <c r="B629" s="77" t="str">
        <f ca="1">IF(ROW()-1&gt;処理用Ｄ!$B$1-1,"",ROW()-1)</f>
        <v/>
      </c>
      <c r="C629" s="77" t="str">
        <f t="shared" ca="1" si="168"/>
        <v/>
      </c>
      <c r="D629" s="78" t="str">
        <f t="shared" ca="1" si="160"/>
        <v/>
      </c>
      <c r="E629" s="78" t="str">
        <f t="shared" ca="1" si="161"/>
        <v/>
      </c>
      <c r="F629" s="78" t="str">
        <f t="shared" ca="1" si="170"/>
        <v/>
      </c>
      <c r="G629" s="77" t="str">
        <f t="shared" ca="1" si="168"/>
        <v/>
      </c>
      <c r="H629" s="78" t="str">
        <f t="shared" ca="1" si="168"/>
        <v/>
      </c>
      <c r="I629" s="78" t="str">
        <f t="shared" ca="1" si="168"/>
        <v/>
      </c>
      <c r="J629" s="78" t="str">
        <f t="shared" ca="1" si="168"/>
        <v/>
      </c>
      <c r="K629" s="78" t="str">
        <f t="shared" ca="1" si="168"/>
        <v/>
      </c>
      <c r="L629" s="77" t="str">
        <f t="shared" ca="1" si="168"/>
        <v/>
      </c>
      <c r="M629" s="77" t="str">
        <f t="shared" ca="1" si="168"/>
        <v/>
      </c>
      <c r="N629" s="77" t="str">
        <f t="shared" ca="1" si="169"/>
        <v/>
      </c>
      <c r="O629" s="77" t="str">
        <f t="shared" ca="1" si="169"/>
        <v/>
      </c>
      <c r="P629" s="77" t="str">
        <f t="shared" ca="1" si="169"/>
        <v/>
      </c>
      <c r="Q629" s="17" t="str">
        <f ca="1">IF(B629="","",VLOOKUP(B629,処理用Ｄ!$B$2:$R$401,17,FALSE))</f>
        <v/>
      </c>
    </row>
    <row r="630" spans="2:17" x14ac:dyDescent="0.2">
      <c r="B630" s="77" t="str">
        <f ca="1">IF(ROW()-1&gt;処理用Ｄ!$B$1-1,"",ROW()-1)</f>
        <v/>
      </c>
      <c r="C630" s="77" t="str">
        <f t="shared" ca="1" si="168"/>
        <v/>
      </c>
      <c r="D630" s="78" t="str">
        <f t="shared" ca="1" si="160"/>
        <v/>
      </c>
      <c r="E630" s="78" t="str">
        <f t="shared" ca="1" si="161"/>
        <v/>
      </c>
      <c r="F630" s="78" t="str">
        <f t="shared" ca="1" si="170"/>
        <v/>
      </c>
      <c r="G630" s="77" t="str">
        <f t="shared" ca="1" si="168"/>
        <v/>
      </c>
      <c r="H630" s="78" t="str">
        <f t="shared" ca="1" si="168"/>
        <v/>
      </c>
      <c r="I630" s="78" t="str">
        <f t="shared" ca="1" si="168"/>
        <v/>
      </c>
      <c r="J630" s="78" t="str">
        <f t="shared" ca="1" si="168"/>
        <v/>
      </c>
      <c r="K630" s="78" t="str">
        <f t="shared" ca="1" si="168"/>
        <v/>
      </c>
      <c r="L630" s="77" t="str">
        <f t="shared" ca="1" si="168"/>
        <v/>
      </c>
      <c r="M630" s="77" t="str">
        <f t="shared" ca="1" si="168"/>
        <v/>
      </c>
      <c r="N630" s="77" t="str">
        <f t="shared" ca="1" si="169"/>
        <v/>
      </c>
      <c r="O630" s="77" t="str">
        <f t="shared" ca="1" si="169"/>
        <v/>
      </c>
      <c r="P630" s="77" t="str">
        <f t="shared" ca="1" si="169"/>
        <v/>
      </c>
      <c r="Q630" s="17" t="str">
        <f ca="1">IF(B630="","",VLOOKUP(B630,処理用Ｄ!$B$2:$R$401,17,FALSE))</f>
        <v/>
      </c>
    </row>
    <row r="631" spans="2:17" x14ac:dyDescent="0.2">
      <c r="B631" s="77" t="str">
        <f ca="1">IF(ROW()-1&gt;処理用Ｄ!$B$1-1,"",ROW()-1)</f>
        <v/>
      </c>
      <c r="C631" s="77" t="str">
        <f t="shared" ca="1" si="168"/>
        <v/>
      </c>
      <c r="D631" s="78" t="str">
        <f t="shared" ca="1" si="160"/>
        <v/>
      </c>
      <c r="E631" s="78" t="str">
        <f t="shared" ca="1" si="161"/>
        <v/>
      </c>
      <c r="F631" s="78" t="str">
        <f t="shared" ca="1" si="170"/>
        <v/>
      </c>
      <c r="G631" s="77" t="str">
        <f t="shared" ca="1" si="168"/>
        <v/>
      </c>
      <c r="H631" s="78" t="str">
        <f t="shared" ca="1" si="168"/>
        <v/>
      </c>
      <c r="I631" s="78" t="str">
        <f t="shared" ca="1" si="168"/>
        <v/>
      </c>
      <c r="J631" s="78" t="str">
        <f t="shared" ca="1" si="168"/>
        <v/>
      </c>
      <c r="K631" s="78" t="str">
        <f t="shared" ca="1" si="168"/>
        <v/>
      </c>
      <c r="L631" s="77" t="str">
        <f t="shared" ca="1" si="168"/>
        <v/>
      </c>
      <c r="M631" s="77" t="str">
        <f t="shared" ca="1" si="168"/>
        <v/>
      </c>
      <c r="N631" s="77" t="str">
        <f t="shared" ca="1" si="169"/>
        <v/>
      </c>
      <c r="O631" s="77" t="str">
        <f t="shared" ca="1" si="169"/>
        <v/>
      </c>
      <c r="P631" s="77" t="str">
        <f t="shared" ca="1" si="169"/>
        <v/>
      </c>
      <c r="Q631" s="17" t="str">
        <f ca="1">IF(B631="","",VLOOKUP(B631,処理用Ｄ!$B$2:$R$401,17,FALSE))</f>
        <v/>
      </c>
    </row>
    <row r="632" spans="2:17" x14ac:dyDescent="0.2">
      <c r="B632" s="77" t="str">
        <f ca="1">IF(ROW()-1&gt;処理用Ｄ!$B$1-1,"",ROW()-1)</f>
        <v/>
      </c>
      <c r="C632" s="77" t="str">
        <f t="shared" ref="C632:M641" ca="1" si="171">IF($B632="","",DBCS(VLOOKUP($B632,ダブルスＤＡＴＡ,COLUMN()-1,FALSE)))</f>
        <v/>
      </c>
      <c r="D632" s="78" t="str">
        <f t="shared" ca="1" si="160"/>
        <v/>
      </c>
      <c r="E632" s="78" t="str">
        <f t="shared" ca="1" si="161"/>
        <v/>
      </c>
      <c r="F632" s="78" t="str">
        <f t="shared" ca="1" si="170"/>
        <v/>
      </c>
      <c r="G632" s="77" t="str">
        <f t="shared" ca="1" si="171"/>
        <v/>
      </c>
      <c r="H632" s="78" t="str">
        <f t="shared" ca="1" si="171"/>
        <v/>
      </c>
      <c r="I632" s="78" t="str">
        <f t="shared" ca="1" si="171"/>
        <v/>
      </c>
      <c r="J632" s="78" t="str">
        <f t="shared" ca="1" si="171"/>
        <v/>
      </c>
      <c r="K632" s="78" t="str">
        <f t="shared" ca="1" si="171"/>
        <v/>
      </c>
      <c r="L632" s="77" t="str">
        <f t="shared" ca="1" si="171"/>
        <v/>
      </c>
      <c r="M632" s="77" t="str">
        <f t="shared" ca="1" si="171"/>
        <v/>
      </c>
      <c r="N632" s="77" t="str">
        <f t="shared" ca="1" si="169"/>
        <v/>
      </c>
      <c r="O632" s="77" t="str">
        <f t="shared" ca="1" si="169"/>
        <v/>
      </c>
      <c r="P632" s="77" t="str">
        <f t="shared" ca="1" si="169"/>
        <v/>
      </c>
      <c r="Q632" s="17" t="str">
        <f ca="1">IF(B632="","",VLOOKUP(B632,処理用Ｄ!$B$2:$R$401,17,FALSE))</f>
        <v/>
      </c>
    </row>
    <row r="633" spans="2:17" x14ac:dyDescent="0.2">
      <c r="B633" s="77" t="str">
        <f ca="1">IF(ROW()-1&gt;処理用Ｄ!$B$1-1,"",ROW()-1)</f>
        <v/>
      </c>
      <c r="C633" s="77" t="str">
        <f t="shared" ca="1" si="171"/>
        <v/>
      </c>
      <c r="D633" s="78" t="str">
        <f t="shared" ca="1" si="160"/>
        <v/>
      </c>
      <c r="E633" s="78" t="str">
        <f t="shared" ca="1" si="161"/>
        <v/>
      </c>
      <c r="F633" s="78" t="str">
        <f t="shared" ca="1" si="170"/>
        <v/>
      </c>
      <c r="G633" s="77" t="str">
        <f t="shared" ca="1" si="171"/>
        <v/>
      </c>
      <c r="H633" s="78" t="str">
        <f t="shared" ca="1" si="171"/>
        <v/>
      </c>
      <c r="I633" s="78" t="str">
        <f t="shared" ca="1" si="171"/>
        <v/>
      </c>
      <c r="J633" s="78" t="str">
        <f t="shared" ca="1" si="171"/>
        <v/>
      </c>
      <c r="K633" s="78" t="str">
        <f t="shared" ca="1" si="171"/>
        <v/>
      </c>
      <c r="L633" s="77" t="str">
        <f t="shared" ca="1" si="171"/>
        <v/>
      </c>
      <c r="M633" s="77" t="str">
        <f t="shared" ca="1" si="171"/>
        <v/>
      </c>
      <c r="N633" s="77" t="str">
        <f t="shared" ca="1" si="169"/>
        <v/>
      </c>
      <c r="O633" s="77" t="str">
        <f t="shared" ca="1" si="169"/>
        <v/>
      </c>
      <c r="P633" s="77" t="str">
        <f t="shared" ca="1" si="169"/>
        <v/>
      </c>
      <c r="Q633" s="17" t="str">
        <f ca="1">IF(B633="","",VLOOKUP(B633,処理用Ｄ!$B$2:$R$401,17,FALSE))</f>
        <v/>
      </c>
    </row>
    <row r="634" spans="2:17" x14ac:dyDescent="0.2">
      <c r="B634" s="77" t="str">
        <f ca="1">IF(ROW()-1&gt;処理用Ｄ!$B$1-1,"",ROW()-1)</f>
        <v/>
      </c>
      <c r="C634" s="77" t="str">
        <f t="shared" ca="1" si="171"/>
        <v/>
      </c>
      <c r="D634" s="78" t="str">
        <f t="shared" ca="1" si="160"/>
        <v/>
      </c>
      <c r="E634" s="78" t="str">
        <f t="shared" ca="1" si="161"/>
        <v/>
      </c>
      <c r="F634" s="78" t="str">
        <f t="shared" ca="1" si="170"/>
        <v/>
      </c>
      <c r="G634" s="77" t="str">
        <f t="shared" ca="1" si="171"/>
        <v/>
      </c>
      <c r="H634" s="78" t="str">
        <f t="shared" ca="1" si="171"/>
        <v/>
      </c>
      <c r="I634" s="78" t="str">
        <f t="shared" ca="1" si="171"/>
        <v/>
      </c>
      <c r="J634" s="78" t="str">
        <f t="shared" ca="1" si="171"/>
        <v/>
      </c>
      <c r="K634" s="78" t="str">
        <f t="shared" ca="1" si="171"/>
        <v/>
      </c>
      <c r="L634" s="77" t="str">
        <f t="shared" ca="1" si="171"/>
        <v/>
      </c>
      <c r="M634" s="77" t="str">
        <f t="shared" ca="1" si="171"/>
        <v/>
      </c>
      <c r="N634" s="77" t="str">
        <f t="shared" ca="1" si="169"/>
        <v/>
      </c>
      <c r="O634" s="77" t="str">
        <f t="shared" ca="1" si="169"/>
        <v/>
      </c>
      <c r="P634" s="77" t="str">
        <f t="shared" ca="1" si="169"/>
        <v/>
      </c>
      <c r="Q634" s="17" t="str">
        <f ca="1">IF(B634="","",VLOOKUP(B634,処理用Ｄ!$B$2:$R$401,17,FALSE))</f>
        <v/>
      </c>
    </row>
    <row r="635" spans="2:17" x14ac:dyDescent="0.2">
      <c r="B635" s="77" t="str">
        <f ca="1">IF(ROW()-1&gt;処理用Ｄ!$B$1-1,"",ROW()-1)</f>
        <v/>
      </c>
      <c r="C635" s="77" t="str">
        <f t="shared" ca="1" si="171"/>
        <v/>
      </c>
      <c r="D635" s="78" t="str">
        <f t="shared" ca="1" si="160"/>
        <v/>
      </c>
      <c r="E635" s="78" t="str">
        <f t="shared" ca="1" si="161"/>
        <v/>
      </c>
      <c r="F635" s="78" t="str">
        <f t="shared" ca="1" si="170"/>
        <v/>
      </c>
      <c r="G635" s="77" t="str">
        <f t="shared" ca="1" si="171"/>
        <v/>
      </c>
      <c r="H635" s="78" t="str">
        <f t="shared" ca="1" si="171"/>
        <v/>
      </c>
      <c r="I635" s="78" t="str">
        <f t="shared" ca="1" si="171"/>
        <v/>
      </c>
      <c r="J635" s="78" t="str">
        <f t="shared" ca="1" si="171"/>
        <v/>
      </c>
      <c r="K635" s="78" t="str">
        <f t="shared" ca="1" si="171"/>
        <v/>
      </c>
      <c r="L635" s="77" t="str">
        <f t="shared" ca="1" si="171"/>
        <v/>
      </c>
      <c r="M635" s="77" t="str">
        <f t="shared" ca="1" si="171"/>
        <v/>
      </c>
      <c r="N635" s="77" t="str">
        <f t="shared" ca="1" si="169"/>
        <v/>
      </c>
      <c r="O635" s="77" t="str">
        <f t="shared" ca="1" si="169"/>
        <v/>
      </c>
      <c r="P635" s="77" t="str">
        <f t="shared" ca="1" si="169"/>
        <v/>
      </c>
      <c r="Q635" s="17" t="str">
        <f ca="1">IF(B635="","",VLOOKUP(B635,処理用Ｄ!$B$2:$R$401,17,FALSE))</f>
        <v/>
      </c>
    </row>
    <row r="636" spans="2:17" x14ac:dyDescent="0.2">
      <c r="B636" s="77" t="str">
        <f ca="1">IF(ROW()-1&gt;処理用Ｄ!$B$1-1,"",ROW()-1)</f>
        <v/>
      </c>
      <c r="C636" s="77" t="str">
        <f t="shared" ca="1" si="171"/>
        <v/>
      </c>
      <c r="D636" s="78" t="str">
        <f t="shared" ca="1" si="160"/>
        <v/>
      </c>
      <c r="E636" s="78" t="str">
        <f t="shared" ca="1" si="161"/>
        <v/>
      </c>
      <c r="F636" s="78" t="str">
        <f t="shared" ca="1" si="170"/>
        <v/>
      </c>
      <c r="G636" s="77" t="str">
        <f t="shared" ca="1" si="171"/>
        <v/>
      </c>
      <c r="H636" s="78" t="str">
        <f t="shared" ca="1" si="171"/>
        <v/>
      </c>
      <c r="I636" s="78" t="str">
        <f t="shared" ca="1" si="171"/>
        <v/>
      </c>
      <c r="J636" s="78" t="str">
        <f t="shared" ca="1" si="171"/>
        <v/>
      </c>
      <c r="K636" s="78" t="str">
        <f t="shared" ca="1" si="171"/>
        <v/>
      </c>
      <c r="L636" s="77" t="str">
        <f t="shared" ca="1" si="171"/>
        <v/>
      </c>
      <c r="M636" s="77" t="str">
        <f t="shared" ca="1" si="171"/>
        <v/>
      </c>
      <c r="N636" s="77" t="str">
        <f t="shared" ca="1" si="169"/>
        <v/>
      </c>
      <c r="O636" s="77" t="str">
        <f t="shared" ca="1" si="169"/>
        <v/>
      </c>
      <c r="P636" s="77" t="str">
        <f t="shared" ca="1" si="169"/>
        <v/>
      </c>
      <c r="Q636" s="17" t="str">
        <f ca="1">IF(B636="","",VLOOKUP(B636,処理用Ｄ!$B$2:$R$401,17,FALSE))</f>
        <v/>
      </c>
    </row>
    <row r="637" spans="2:17" x14ac:dyDescent="0.2">
      <c r="B637" s="77" t="str">
        <f ca="1">IF(ROW()-1&gt;処理用Ｄ!$B$1-1,"",ROW()-1)</f>
        <v/>
      </c>
      <c r="C637" s="77" t="str">
        <f t="shared" ca="1" si="171"/>
        <v/>
      </c>
      <c r="D637" s="78" t="str">
        <f t="shared" ca="1" si="160"/>
        <v/>
      </c>
      <c r="E637" s="78" t="str">
        <f t="shared" ca="1" si="161"/>
        <v/>
      </c>
      <c r="F637" s="78" t="str">
        <f t="shared" ca="1" si="170"/>
        <v/>
      </c>
      <c r="G637" s="77" t="str">
        <f t="shared" ca="1" si="171"/>
        <v/>
      </c>
      <c r="H637" s="78" t="str">
        <f t="shared" ca="1" si="171"/>
        <v/>
      </c>
      <c r="I637" s="78" t="str">
        <f t="shared" ca="1" si="171"/>
        <v/>
      </c>
      <c r="J637" s="78" t="str">
        <f t="shared" ca="1" si="171"/>
        <v/>
      </c>
      <c r="K637" s="78" t="str">
        <f t="shared" ca="1" si="171"/>
        <v/>
      </c>
      <c r="L637" s="77" t="str">
        <f t="shared" ca="1" si="171"/>
        <v/>
      </c>
      <c r="M637" s="77" t="str">
        <f t="shared" ca="1" si="171"/>
        <v/>
      </c>
      <c r="N637" s="77" t="str">
        <f t="shared" ca="1" si="169"/>
        <v/>
      </c>
      <c r="O637" s="77" t="str">
        <f t="shared" ca="1" si="169"/>
        <v/>
      </c>
      <c r="P637" s="77" t="str">
        <f t="shared" ca="1" si="169"/>
        <v/>
      </c>
      <c r="Q637" s="17" t="str">
        <f ca="1">IF(B637="","",VLOOKUP(B637,処理用Ｄ!$B$2:$R$401,17,FALSE))</f>
        <v/>
      </c>
    </row>
    <row r="638" spans="2:17" x14ac:dyDescent="0.2">
      <c r="B638" s="77" t="str">
        <f ca="1">IF(ROW()-1&gt;処理用Ｄ!$B$1-1,"",ROW()-1)</f>
        <v/>
      </c>
      <c r="C638" s="77" t="str">
        <f t="shared" ca="1" si="171"/>
        <v/>
      </c>
      <c r="D638" s="78" t="str">
        <f t="shared" ca="1" si="160"/>
        <v/>
      </c>
      <c r="E638" s="78" t="str">
        <f t="shared" ca="1" si="161"/>
        <v/>
      </c>
      <c r="F638" s="78" t="str">
        <f t="shared" ca="1" si="170"/>
        <v/>
      </c>
      <c r="G638" s="77" t="str">
        <f t="shared" ca="1" si="171"/>
        <v/>
      </c>
      <c r="H638" s="78" t="str">
        <f t="shared" ca="1" si="171"/>
        <v/>
      </c>
      <c r="I638" s="78" t="str">
        <f t="shared" ca="1" si="171"/>
        <v/>
      </c>
      <c r="J638" s="78" t="str">
        <f t="shared" ca="1" si="171"/>
        <v/>
      </c>
      <c r="K638" s="78" t="str">
        <f t="shared" ca="1" si="171"/>
        <v/>
      </c>
      <c r="L638" s="77" t="str">
        <f t="shared" ca="1" si="171"/>
        <v/>
      </c>
      <c r="M638" s="77" t="str">
        <f t="shared" ca="1" si="171"/>
        <v/>
      </c>
      <c r="N638" s="77" t="str">
        <f t="shared" ca="1" si="169"/>
        <v/>
      </c>
      <c r="O638" s="77" t="str">
        <f t="shared" ca="1" si="169"/>
        <v/>
      </c>
      <c r="P638" s="77" t="str">
        <f t="shared" ca="1" si="169"/>
        <v/>
      </c>
      <c r="Q638" s="17" t="str">
        <f ca="1">IF(B638="","",VLOOKUP(B638,処理用Ｄ!$B$2:$R$401,17,FALSE))</f>
        <v/>
      </c>
    </row>
    <row r="639" spans="2:17" x14ac:dyDescent="0.2">
      <c r="B639" s="77" t="str">
        <f ca="1">IF(ROW()-1&gt;処理用Ｄ!$B$1-1,"",ROW()-1)</f>
        <v/>
      </c>
      <c r="C639" s="77" t="str">
        <f t="shared" ca="1" si="171"/>
        <v/>
      </c>
      <c r="D639" s="78" t="str">
        <f t="shared" ca="1" si="160"/>
        <v/>
      </c>
      <c r="E639" s="78" t="str">
        <f t="shared" ca="1" si="161"/>
        <v/>
      </c>
      <c r="F639" s="78" t="str">
        <f t="shared" ca="1" si="170"/>
        <v/>
      </c>
      <c r="G639" s="77" t="str">
        <f t="shared" ca="1" si="171"/>
        <v/>
      </c>
      <c r="H639" s="78" t="str">
        <f t="shared" ca="1" si="171"/>
        <v/>
      </c>
      <c r="I639" s="78" t="str">
        <f t="shared" ca="1" si="171"/>
        <v/>
      </c>
      <c r="J639" s="78" t="str">
        <f t="shared" ca="1" si="171"/>
        <v/>
      </c>
      <c r="K639" s="78" t="str">
        <f t="shared" ca="1" si="171"/>
        <v/>
      </c>
      <c r="L639" s="77" t="str">
        <f t="shared" ca="1" si="171"/>
        <v/>
      </c>
      <c r="M639" s="77" t="str">
        <f t="shared" ca="1" si="171"/>
        <v/>
      </c>
      <c r="N639" s="77" t="str">
        <f t="shared" ca="1" si="169"/>
        <v/>
      </c>
      <c r="O639" s="77" t="str">
        <f t="shared" ca="1" si="169"/>
        <v/>
      </c>
      <c r="P639" s="77" t="str">
        <f t="shared" ca="1" si="169"/>
        <v/>
      </c>
      <c r="Q639" s="17" t="str">
        <f ca="1">IF(B639="","",VLOOKUP(B639,処理用Ｄ!$B$2:$R$401,17,FALSE))</f>
        <v/>
      </c>
    </row>
    <row r="640" spans="2:17" x14ac:dyDescent="0.2">
      <c r="B640" s="77" t="str">
        <f ca="1">IF(ROW()-1&gt;処理用Ｄ!$B$1-1,"",ROW()-1)</f>
        <v/>
      </c>
      <c r="C640" s="77" t="str">
        <f t="shared" ca="1" si="171"/>
        <v/>
      </c>
      <c r="D640" s="78" t="str">
        <f t="shared" ca="1" si="160"/>
        <v/>
      </c>
      <c r="E640" s="78" t="str">
        <f t="shared" ca="1" si="161"/>
        <v/>
      </c>
      <c r="F640" s="78" t="str">
        <f t="shared" ca="1" si="170"/>
        <v/>
      </c>
      <c r="G640" s="77" t="str">
        <f t="shared" ca="1" si="171"/>
        <v/>
      </c>
      <c r="H640" s="78" t="str">
        <f t="shared" ca="1" si="171"/>
        <v/>
      </c>
      <c r="I640" s="78" t="str">
        <f t="shared" ca="1" si="171"/>
        <v/>
      </c>
      <c r="J640" s="78" t="str">
        <f t="shared" ca="1" si="171"/>
        <v/>
      </c>
      <c r="K640" s="78" t="str">
        <f t="shared" ca="1" si="171"/>
        <v/>
      </c>
      <c r="L640" s="77" t="str">
        <f t="shared" ca="1" si="171"/>
        <v/>
      </c>
      <c r="M640" s="77" t="str">
        <f t="shared" ca="1" si="171"/>
        <v/>
      </c>
      <c r="N640" s="77" t="str">
        <f t="shared" ca="1" si="169"/>
        <v/>
      </c>
      <c r="O640" s="77" t="str">
        <f t="shared" ca="1" si="169"/>
        <v/>
      </c>
      <c r="P640" s="77" t="str">
        <f t="shared" ca="1" si="169"/>
        <v/>
      </c>
      <c r="Q640" s="17" t="str">
        <f ca="1">IF(B640="","",VLOOKUP(B640,処理用Ｄ!$B$2:$R$401,17,FALSE))</f>
        <v/>
      </c>
    </row>
    <row r="641" spans="2:17" x14ac:dyDescent="0.2">
      <c r="B641" s="77" t="str">
        <f ca="1">IF(ROW()-1&gt;処理用Ｄ!$B$1-1,"",ROW()-1)</f>
        <v/>
      </c>
      <c r="C641" s="77" t="str">
        <f t="shared" ca="1" si="171"/>
        <v/>
      </c>
      <c r="D641" s="78" t="str">
        <f t="shared" ca="1" si="160"/>
        <v/>
      </c>
      <c r="E641" s="78" t="str">
        <f t="shared" ca="1" si="161"/>
        <v/>
      </c>
      <c r="F641" s="78" t="str">
        <f t="shared" ca="1" si="170"/>
        <v/>
      </c>
      <c r="G641" s="77" t="str">
        <f t="shared" ca="1" si="171"/>
        <v/>
      </c>
      <c r="H641" s="78" t="str">
        <f t="shared" ca="1" si="171"/>
        <v/>
      </c>
      <c r="I641" s="78" t="str">
        <f t="shared" ca="1" si="171"/>
        <v/>
      </c>
      <c r="J641" s="78" t="str">
        <f t="shared" ca="1" si="171"/>
        <v/>
      </c>
      <c r="K641" s="78" t="str">
        <f t="shared" ca="1" si="171"/>
        <v/>
      </c>
      <c r="L641" s="77" t="str">
        <f t="shared" ca="1" si="171"/>
        <v/>
      </c>
      <c r="M641" s="77" t="str">
        <f t="shared" ca="1" si="171"/>
        <v/>
      </c>
      <c r="N641" s="77" t="str">
        <f t="shared" ca="1" si="169"/>
        <v/>
      </c>
      <c r="O641" s="77" t="str">
        <f t="shared" ca="1" si="169"/>
        <v/>
      </c>
      <c r="P641" s="77" t="str">
        <f t="shared" ca="1" si="169"/>
        <v/>
      </c>
      <c r="Q641" s="17" t="str">
        <f ca="1">IF(B641="","",VLOOKUP(B641,処理用Ｄ!$B$2:$R$401,17,FALSE))</f>
        <v/>
      </c>
    </row>
    <row r="642" spans="2:17" x14ac:dyDescent="0.2">
      <c r="B642" s="77" t="str">
        <f ca="1">IF(ROW()-1&gt;処理用Ｄ!$B$1-1,"",ROW()-1)</f>
        <v/>
      </c>
      <c r="C642" s="77" t="str">
        <f t="shared" ref="C642:M651" ca="1" si="172">IF($B642="","",DBCS(VLOOKUP($B642,ダブルスＤＡＴＡ,COLUMN()-1,FALSE)))</f>
        <v/>
      </c>
      <c r="D642" s="78" t="str">
        <f t="shared" ref="D642:D705" ca="1" si="173">IF($B642="","",(VLOOKUP($B642,ダブルスＤＡＴＡ,COLUMN()-1,FALSE)))</f>
        <v/>
      </c>
      <c r="E642" s="78" t="str">
        <f t="shared" ref="E642:E705" ca="1" si="174">IF($B642="","",IF(VALUE(VLOOKUP($B642,ダブルスＤＡＴＡ,COLUMN()-1,FALSE))=0,"",VALUE(VLOOKUP($B642,ダブルスＤＡＴＡ,COLUMN()-1,FALSE))))</f>
        <v/>
      </c>
      <c r="F642" s="78" t="str">
        <f t="shared" ca="1" si="170"/>
        <v/>
      </c>
      <c r="G642" s="77" t="str">
        <f t="shared" ca="1" si="172"/>
        <v/>
      </c>
      <c r="H642" s="78" t="str">
        <f t="shared" ca="1" si="172"/>
        <v/>
      </c>
      <c r="I642" s="78" t="str">
        <f t="shared" ca="1" si="172"/>
        <v/>
      </c>
      <c r="J642" s="78" t="str">
        <f t="shared" ca="1" si="172"/>
        <v/>
      </c>
      <c r="K642" s="78" t="str">
        <f t="shared" ca="1" si="172"/>
        <v/>
      </c>
      <c r="L642" s="77" t="str">
        <f t="shared" ca="1" si="172"/>
        <v/>
      </c>
      <c r="M642" s="77" t="str">
        <f t="shared" ca="1" si="172"/>
        <v/>
      </c>
      <c r="N642" s="77" t="str">
        <f t="shared" ref="N642:P661" ca="1" si="175">IF($B642="","",VALUE(VLOOKUP($B642,ダブルスＤＡＴＡ,COLUMN()-1,FALSE)))</f>
        <v/>
      </c>
      <c r="O642" s="77" t="str">
        <f t="shared" ca="1" si="175"/>
        <v/>
      </c>
      <c r="P642" s="77" t="str">
        <f t="shared" ca="1" si="175"/>
        <v/>
      </c>
      <c r="Q642" s="17" t="str">
        <f ca="1">IF(B642="","",VLOOKUP(B642,処理用Ｄ!$B$2:$R$401,17,FALSE))</f>
        <v/>
      </c>
    </row>
    <row r="643" spans="2:17" x14ac:dyDescent="0.2">
      <c r="B643" s="77" t="str">
        <f ca="1">IF(ROW()-1&gt;処理用Ｄ!$B$1-1,"",ROW()-1)</f>
        <v/>
      </c>
      <c r="C643" s="77" t="str">
        <f t="shared" ca="1" si="172"/>
        <v/>
      </c>
      <c r="D643" s="78" t="str">
        <f t="shared" ca="1" si="173"/>
        <v/>
      </c>
      <c r="E643" s="78" t="str">
        <f t="shared" ca="1" si="174"/>
        <v/>
      </c>
      <c r="F643" s="78" t="str">
        <f t="shared" ca="1" si="170"/>
        <v/>
      </c>
      <c r="G643" s="77" t="str">
        <f t="shared" ca="1" si="172"/>
        <v/>
      </c>
      <c r="H643" s="78" t="str">
        <f t="shared" ca="1" si="172"/>
        <v/>
      </c>
      <c r="I643" s="78" t="str">
        <f t="shared" ca="1" si="172"/>
        <v/>
      </c>
      <c r="J643" s="78" t="str">
        <f t="shared" ca="1" si="172"/>
        <v/>
      </c>
      <c r="K643" s="78" t="str">
        <f t="shared" ca="1" si="172"/>
        <v/>
      </c>
      <c r="L643" s="77" t="str">
        <f t="shared" ca="1" si="172"/>
        <v/>
      </c>
      <c r="M643" s="77" t="str">
        <f t="shared" ca="1" si="172"/>
        <v/>
      </c>
      <c r="N643" s="77" t="str">
        <f t="shared" ca="1" si="175"/>
        <v/>
      </c>
      <c r="O643" s="77" t="str">
        <f t="shared" ca="1" si="175"/>
        <v/>
      </c>
      <c r="P643" s="77" t="str">
        <f t="shared" ca="1" si="175"/>
        <v/>
      </c>
      <c r="Q643" s="17" t="str">
        <f ca="1">IF(B643="","",VLOOKUP(B643,処理用Ｄ!$B$2:$R$401,17,FALSE))</f>
        <v/>
      </c>
    </row>
    <row r="644" spans="2:17" x14ac:dyDescent="0.2">
      <c r="B644" s="77" t="str">
        <f ca="1">IF(ROW()-1&gt;処理用Ｄ!$B$1-1,"",ROW()-1)</f>
        <v/>
      </c>
      <c r="C644" s="77" t="str">
        <f t="shared" ca="1" si="172"/>
        <v/>
      </c>
      <c r="D644" s="78" t="str">
        <f t="shared" ca="1" si="173"/>
        <v/>
      </c>
      <c r="E644" s="78" t="str">
        <f t="shared" ca="1" si="174"/>
        <v/>
      </c>
      <c r="F644" s="78" t="str">
        <f t="shared" ca="1" si="170"/>
        <v/>
      </c>
      <c r="G644" s="77" t="str">
        <f t="shared" ca="1" si="172"/>
        <v/>
      </c>
      <c r="H644" s="78" t="str">
        <f t="shared" ca="1" si="172"/>
        <v/>
      </c>
      <c r="I644" s="78" t="str">
        <f t="shared" ca="1" si="172"/>
        <v/>
      </c>
      <c r="J644" s="78" t="str">
        <f t="shared" ca="1" si="172"/>
        <v/>
      </c>
      <c r="K644" s="78" t="str">
        <f t="shared" ca="1" si="172"/>
        <v/>
      </c>
      <c r="L644" s="77" t="str">
        <f t="shared" ca="1" si="172"/>
        <v/>
      </c>
      <c r="M644" s="77" t="str">
        <f t="shared" ca="1" si="172"/>
        <v/>
      </c>
      <c r="N644" s="77" t="str">
        <f t="shared" ca="1" si="175"/>
        <v/>
      </c>
      <c r="O644" s="77" t="str">
        <f t="shared" ca="1" si="175"/>
        <v/>
      </c>
      <c r="P644" s="77" t="str">
        <f t="shared" ca="1" si="175"/>
        <v/>
      </c>
      <c r="Q644" s="17" t="str">
        <f ca="1">IF(B644="","",VLOOKUP(B644,処理用Ｄ!$B$2:$R$401,17,FALSE))</f>
        <v/>
      </c>
    </row>
    <row r="645" spans="2:17" x14ac:dyDescent="0.2">
      <c r="B645" s="77" t="str">
        <f ca="1">IF(ROW()-1&gt;処理用Ｄ!$B$1-1,"",ROW()-1)</f>
        <v/>
      </c>
      <c r="C645" s="77" t="str">
        <f t="shared" ca="1" si="172"/>
        <v/>
      </c>
      <c r="D645" s="78" t="str">
        <f t="shared" ca="1" si="173"/>
        <v/>
      </c>
      <c r="E645" s="78" t="str">
        <f t="shared" ca="1" si="174"/>
        <v/>
      </c>
      <c r="F645" s="78" t="str">
        <f t="shared" ca="1" si="170"/>
        <v/>
      </c>
      <c r="G645" s="77" t="str">
        <f t="shared" ca="1" si="172"/>
        <v/>
      </c>
      <c r="H645" s="78" t="str">
        <f t="shared" ca="1" si="172"/>
        <v/>
      </c>
      <c r="I645" s="78" t="str">
        <f t="shared" ca="1" si="172"/>
        <v/>
      </c>
      <c r="J645" s="78" t="str">
        <f t="shared" ca="1" si="172"/>
        <v/>
      </c>
      <c r="K645" s="78" t="str">
        <f t="shared" ca="1" si="172"/>
        <v/>
      </c>
      <c r="L645" s="77" t="str">
        <f t="shared" ca="1" si="172"/>
        <v/>
      </c>
      <c r="M645" s="77" t="str">
        <f t="shared" ca="1" si="172"/>
        <v/>
      </c>
      <c r="N645" s="77" t="str">
        <f t="shared" ca="1" si="175"/>
        <v/>
      </c>
      <c r="O645" s="77" t="str">
        <f t="shared" ca="1" si="175"/>
        <v/>
      </c>
      <c r="P645" s="77" t="str">
        <f t="shared" ca="1" si="175"/>
        <v/>
      </c>
      <c r="Q645" s="17" t="str">
        <f ca="1">IF(B645="","",VLOOKUP(B645,処理用Ｄ!$B$2:$R$401,17,FALSE))</f>
        <v/>
      </c>
    </row>
    <row r="646" spans="2:17" x14ac:dyDescent="0.2">
      <c r="B646" s="77" t="str">
        <f ca="1">IF(ROW()-1&gt;処理用Ｄ!$B$1-1,"",ROW()-1)</f>
        <v/>
      </c>
      <c r="C646" s="77" t="str">
        <f t="shared" ca="1" si="172"/>
        <v/>
      </c>
      <c r="D646" s="78" t="str">
        <f t="shared" ca="1" si="173"/>
        <v/>
      </c>
      <c r="E646" s="78" t="str">
        <f t="shared" ca="1" si="174"/>
        <v/>
      </c>
      <c r="F646" s="78" t="str">
        <f t="shared" ca="1" si="170"/>
        <v/>
      </c>
      <c r="G646" s="77" t="str">
        <f t="shared" ca="1" si="172"/>
        <v/>
      </c>
      <c r="H646" s="78" t="str">
        <f t="shared" ca="1" si="172"/>
        <v/>
      </c>
      <c r="I646" s="78" t="str">
        <f t="shared" ca="1" si="172"/>
        <v/>
      </c>
      <c r="J646" s="78" t="str">
        <f t="shared" ca="1" si="172"/>
        <v/>
      </c>
      <c r="K646" s="78" t="str">
        <f t="shared" ca="1" si="172"/>
        <v/>
      </c>
      <c r="L646" s="77" t="str">
        <f t="shared" ca="1" si="172"/>
        <v/>
      </c>
      <c r="M646" s="77" t="str">
        <f t="shared" ca="1" si="172"/>
        <v/>
      </c>
      <c r="N646" s="77" t="str">
        <f t="shared" ca="1" si="175"/>
        <v/>
      </c>
      <c r="O646" s="77" t="str">
        <f t="shared" ca="1" si="175"/>
        <v/>
      </c>
      <c r="P646" s="77" t="str">
        <f t="shared" ca="1" si="175"/>
        <v/>
      </c>
      <c r="Q646" s="17" t="str">
        <f ca="1">IF(B646="","",VLOOKUP(B646,処理用Ｄ!$B$2:$R$401,17,FALSE))</f>
        <v/>
      </c>
    </row>
    <row r="647" spans="2:17" x14ac:dyDescent="0.2">
      <c r="B647" s="77" t="str">
        <f ca="1">IF(ROW()-1&gt;処理用Ｄ!$B$1-1,"",ROW()-1)</f>
        <v/>
      </c>
      <c r="C647" s="77" t="str">
        <f t="shared" ca="1" si="172"/>
        <v/>
      </c>
      <c r="D647" s="78" t="str">
        <f t="shared" ca="1" si="173"/>
        <v/>
      </c>
      <c r="E647" s="78" t="str">
        <f t="shared" ca="1" si="174"/>
        <v/>
      </c>
      <c r="F647" s="78" t="str">
        <f t="shared" ca="1" si="170"/>
        <v/>
      </c>
      <c r="G647" s="77" t="str">
        <f t="shared" ca="1" si="172"/>
        <v/>
      </c>
      <c r="H647" s="78" t="str">
        <f t="shared" ca="1" si="172"/>
        <v/>
      </c>
      <c r="I647" s="78" t="str">
        <f t="shared" ca="1" si="172"/>
        <v/>
      </c>
      <c r="J647" s="78" t="str">
        <f t="shared" ca="1" si="172"/>
        <v/>
      </c>
      <c r="K647" s="78" t="str">
        <f t="shared" ca="1" si="172"/>
        <v/>
      </c>
      <c r="L647" s="77" t="str">
        <f t="shared" ca="1" si="172"/>
        <v/>
      </c>
      <c r="M647" s="77" t="str">
        <f t="shared" ca="1" si="172"/>
        <v/>
      </c>
      <c r="N647" s="77" t="str">
        <f t="shared" ca="1" si="175"/>
        <v/>
      </c>
      <c r="O647" s="77" t="str">
        <f t="shared" ca="1" si="175"/>
        <v/>
      </c>
      <c r="P647" s="77" t="str">
        <f t="shared" ca="1" si="175"/>
        <v/>
      </c>
      <c r="Q647" s="17" t="str">
        <f ca="1">IF(B647="","",VLOOKUP(B647,処理用Ｄ!$B$2:$R$401,17,FALSE))</f>
        <v/>
      </c>
    </row>
    <row r="648" spans="2:17" x14ac:dyDescent="0.2">
      <c r="B648" s="77" t="str">
        <f ca="1">IF(ROW()-1&gt;処理用Ｄ!$B$1-1,"",ROW()-1)</f>
        <v/>
      </c>
      <c r="C648" s="77" t="str">
        <f t="shared" ca="1" si="172"/>
        <v/>
      </c>
      <c r="D648" s="78" t="str">
        <f t="shared" ca="1" si="173"/>
        <v/>
      </c>
      <c r="E648" s="78" t="str">
        <f t="shared" ca="1" si="174"/>
        <v/>
      </c>
      <c r="F648" s="78" t="str">
        <f t="shared" ca="1" si="170"/>
        <v/>
      </c>
      <c r="G648" s="77" t="str">
        <f t="shared" ca="1" si="172"/>
        <v/>
      </c>
      <c r="H648" s="78" t="str">
        <f t="shared" ca="1" si="172"/>
        <v/>
      </c>
      <c r="I648" s="78" t="str">
        <f t="shared" ca="1" si="172"/>
        <v/>
      </c>
      <c r="J648" s="78" t="str">
        <f t="shared" ca="1" si="172"/>
        <v/>
      </c>
      <c r="K648" s="78" t="str">
        <f t="shared" ca="1" si="172"/>
        <v/>
      </c>
      <c r="L648" s="77" t="str">
        <f t="shared" ca="1" si="172"/>
        <v/>
      </c>
      <c r="M648" s="77" t="str">
        <f t="shared" ca="1" si="172"/>
        <v/>
      </c>
      <c r="N648" s="77" t="str">
        <f t="shared" ca="1" si="175"/>
        <v/>
      </c>
      <c r="O648" s="77" t="str">
        <f t="shared" ca="1" si="175"/>
        <v/>
      </c>
      <c r="P648" s="77" t="str">
        <f t="shared" ca="1" si="175"/>
        <v/>
      </c>
      <c r="Q648" s="17" t="str">
        <f ca="1">IF(B648="","",VLOOKUP(B648,処理用Ｄ!$B$2:$R$401,17,FALSE))</f>
        <v/>
      </c>
    </row>
    <row r="649" spans="2:17" x14ac:dyDescent="0.2">
      <c r="B649" s="77" t="str">
        <f ca="1">IF(ROW()-1&gt;処理用Ｄ!$B$1-1,"",ROW()-1)</f>
        <v/>
      </c>
      <c r="C649" s="77" t="str">
        <f t="shared" ca="1" si="172"/>
        <v/>
      </c>
      <c r="D649" s="78" t="str">
        <f t="shared" ca="1" si="173"/>
        <v/>
      </c>
      <c r="E649" s="78" t="str">
        <f t="shared" ca="1" si="174"/>
        <v/>
      </c>
      <c r="F649" s="78" t="str">
        <f t="shared" ca="1" si="170"/>
        <v/>
      </c>
      <c r="G649" s="77" t="str">
        <f t="shared" ca="1" si="172"/>
        <v/>
      </c>
      <c r="H649" s="78" t="str">
        <f t="shared" ca="1" si="172"/>
        <v/>
      </c>
      <c r="I649" s="78" t="str">
        <f t="shared" ca="1" si="172"/>
        <v/>
      </c>
      <c r="J649" s="78" t="str">
        <f t="shared" ca="1" si="172"/>
        <v/>
      </c>
      <c r="K649" s="78" t="str">
        <f t="shared" ca="1" si="172"/>
        <v/>
      </c>
      <c r="L649" s="77" t="str">
        <f t="shared" ca="1" si="172"/>
        <v/>
      </c>
      <c r="M649" s="77" t="str">
        <f t="shared" ca="1" si="172"/>
        <v/>
      </c>
      <c r="N649" s="77" t="str">
        <f t="shared" ca="1" si="175"/>
        <v/>
      </c>
      <c r="O649" s="77" t="str">
        <f t="shared" ca="1" si="175"/>
        <v/>
      </c>
      <c r="P649" s="77" t="str">
        <f t="shared" ca="1" si="175"/>
        <v/>
      </c>
      <c r="Q649" s="17" t="str">
        <f ca="1">IF(B649="","",VLOOKUP(B649,処理用Ｄ!$B$2:$R$401,17,FALSE))</f>
        <v/>
      </c>
    </row>
    <row r="650" spans="2:17" x14ac:dyDescent="0.2">
      <c r="B650" s="77" t="str">
        <f ca="1">IF(ROW()-1&gt;処理用Ｄ!$B$1-1,"",ROW()-1)</f>
        <v/>
      </c>
      <c r="C650" s="77" t="str">
        <f t="shared" ca="1" si="172"/>
        <v/>
      </c>
      <c r="D650" s="78" t="str">
        <f t="shared" ca="1" si="173"/>
        <v/>
      </c>
      <c r="E650" s="78" t="str">
        <f t="shared" ca="1" si="174"/>
        <v/>
      </c>
      <c r="F650" s="78" t="str">
        <f t="shared" ca="1" si="170"/>
        <v/>
      </c>
      <c r="G650" s="77" t="str">
        <f t="shared" ca="1" si="172"/>
        <v/>
      </c>
      <c r="H650" s="78" t="str">
        <f t="shared" ca="1" si="172"/>
        <v/>
      </c>
      <c r="I650" s="78" t="str">
        <f t="shared" ca="1" si="172"/>
        <v/>
      </c>
      <c r="J650" s="78" t="str">
        <f t="shared" ca="1" si="172"/>
        <v/>
      </c>
      <c r="K650" s="78" t="str">
        <f t="shared" ca="1" si="172"/>
        <v/>
      </c>
      <c r="L650" s="77" t="str">
        <f t="shared" ca="1" si="172"/>
        <v/>
      </c>
      <c r="M650" s="77" t="str">
        <f t="shared" ca="1" si="172"/>
        <v/>
      </c>
      <c r="N650" s="77" t="str">
        <f t="shared" ca="1" si="175"/>
        <v/>
      </c>
      <c r="O650" s="77" t="str">
        <f t="shared" ca="1" si="175"/>
        <v/>
      </c>
      <c r="P650" s="77" t="str">
        <f t="shared" ca="1" si="175"/>
        <v/>
      </c>
      <c r="Q650" s="17" t="str">
        <f ca="1">IF(B650="","",VLOOKUP(B650,処理用Ｄ!$B$2:$R$401,17,FALSE))</f>
        <v/>
      </c>
    </row>
    <row r="651" spans="2:17" x14ac:dyDescent="0.2">
      <c r="B651" s="77" t="str">
        <f ca="1">IF(ROW()-1&gt;処理用Ｄ!$B$1-1,"",ROW()-1)</f>
        <v/>
      </c>
      <c r="C651" s="77" t="str">
        <f t="shared" ca="1" si="172"/>
        <v/>
      </c>
      <c r="D651" s="78" t="str">
        <f t="shared" ca="1" si="173"/>
        <v/>
      </c>
      <c r="E651" s="78" t="str">
        <f t="shared" ca="1" si="174"/>
        <v/>
      </c>
      <c r="F651" s="78" t="str">
        <f t="shared" ca="1" si="170"/>
        <v/>
      </c>
      <c r="G651" s="77" t="str">
        <f t="shared" ca="1" si="172"/>
        <v/>
      </c>
      <c r="H651" s="78" t="str">
        <f t="shared" ca="1" si="172"/>
        <v/>
      </c>
      <c r="I651" s="78" t="str">
        <f t="shared" ca="1" si="172"/>
        <v/>
      </c>
      <c r="J651" s="78" t="str">
        <f t="shared" ca="1" si="172"/>
        <v/>
      </c>
      <c r="K651" s="78" t="str">
        <f t="shared" ca="1" si="172"/>
        <v/>
      </c>
      <c r="L651" s="77" t="str">
        <f t="shared" ca="1" si="172"/>
        <v/>
      </c>
      <c r="M651" s="77" t="str">
        <f t="shared" ca="1" si="172"/>
        <v/>
      </c>
      <c r="N651" s="77" t="str">
        <f t="shared" ca="1" si="175"/>
        <v/>
      </c>
      <c r="O651" s="77" t="str">
        <f t="shared" ca="1" si="175"/>
        <v/>
      </c>
      <c r="P651" s="77" t="str">
        <f t="shared" ca="1" si="175"/>
        <v/>
      </c>
      <c r="Q651" s="17" t="str">
        <f ca="1">IF(B651="","",VLOOKUP(B651,処理用Ｄ!$B$2:$R$401,17,FALSE))</f>
        <v/>
      </c>
    </row>
    <row r="652" spans="2:17" x14ac:dyDescent="0.2">
      <c r="B652" s="77" t="str">
        <f ca="1">IF(ROW()-1&gt;処理用Ｄ!$B$1-1,"",ROW()-1)</f>
        <v/>
      </c>
      <c r="C652" s="77" t="str">
        <f t="shared" ref="C652:M661" ca="1" si="176">IF($B652="","",DBCS(VLOOKUP($B652,ダブルスＤＡＴＡ,COLUMN()-1,FALSE)))</f>
        <v/>
      </c>
      <c r="D652" s="78" t="str">
        <f t="shared" ca="1" si="173"/>
        <v/>
      </c>
      <c r="E652" s="78" t="str">
        <f t="shared" ca="1" si="174"/>
        <v/>
      </c>
      <c r="F652" s="78" t="str">
        <f t="shared" ca="1" si="170"/>
        <v/>
      </c>
      <c r="G652" s="77" t="str">
        <f t="shared" ca="1" si="176"/>
        <v/>
      </c>
      <c r="H652" s="78" t="str">
        <f t="shared" ca="1" si="176"/>
        <v/>
      </c>
      <c r="I652" s="78" t="str">
        <f t="shared" ca="1" si="176"/>
        <v/>
      </c>
      <c r="J652" s="78" t="str">
        <f t="shared" ca="1" si="176"/>
        <v/>
      </c>
      <c r="K652" s="78" t="str">
        <f t="shared" ca="1" si="176"/>
        <v/>
      </c>
      <c r="L652" s="77" t="str">
        <f t="shared" ca="1" si="176"/>
        <v/>
      </c>
      <c r="M652" s="77" t="str">
        <f t="shared" ca="1" si="176"/>
        <v/>
      </c>
      <c r="N652" s="77" t="str">
        <f t="shared" ca="1" si="175"/>
        <v/>
      </c>
      <c r="O652" s="77" t="str">
        <f t="shared" ca="1" si="175"/>
        <v/>
      </c>
      <c r="P652" s="77" t="str">
        <f t="shared" ca="1" si="175"/>
        <v/>
      </c>
      <c r="Q652" s="17" t="str">
        <f ca="1">IF(B652="","",VLOOKUP(B652,処理用Ｄ!$B$2:$R$401,17,FALSE))</f>
        <v/>
      </c>
    </row>
    <row r="653" spans="2:17" x14ac:dyDescent="0.2">
      <c r="B653" s="77" t="str">
        <f ca="1">IF(ROW()-1&gt;処理用Ｄ!$B$1-1,"",ROW()-1)</f>
        <v/>
      </c>
      <c r="C653" s="77" t="str">
        <f t="shared" ca="1" si="176"/>
        <v/>
      </c>
      <c r="D653" s="78" t="str">
        <f t="shared" ca="1" si="173"/>
        <v/>
      </c>
      <c r="E653" s="78" t="str">
        <f t="shared" ca="1" si="174"/>
        <v/>
      </c>
      <c r="F653" s="78" t="str">
        <f t="shared" ca="1" si="170"/>
        <v/>
      </c>
      <c r="G653" s="77" t="str">
        <f t="shared" ca="1" si="176"/>
        <v/>
      </c>
      <c r="H653" s="78" t="str">
        <f t="shared" ca="1" si="176"/>
        <v/>
      </c>
      <c r="I653" s="78" t="str">
        <f t="shared" ca="1" si="176"/>
        <v/>
      </c>
      <c r="J653" s="78" t="str">
        <f t="shared" ca="1" si="176"/>
        <v/>
      </c>
      <c r="K653" s="78" t="str">
        <f t="shared" ca="1" si="176"/>
        <v/>
      </c>
      <c r="L653" s="77" t="str">
        <f t="shared" ca="1" si="176"/>
        <v/>
      </c>
      <c r="M653" s="77" t="str">
        <f t="shared" ca="1" si="176"/>
        <v/>
      </c>
      <c r="N653" s="77" t="str">
        <f t="shared" ca="1" si="175"/>
        <v/>
      </c>
      <c r="O653" s="77" t="str">
        <f t="shared" ca="1" si="175"/>
        <v/>
      </c>
      <c r="P653" s="77" t="str">
        <f t="shared" ca="1" si="175"/>
        <v/>
      </c>
      <c r="Q653" s="17" t="str">
        <f ca="1">IF(B653="","",VLOOKUP(B653,処理用Ｄ!$B$2:$R$401,17,FALSE))</f>
        <v/>
      </c>
    </row>
    <row r="654" spans="2:17" x14ac:dyDescent="0.2">
      <c r="B654" s="77" t="str">
        <f ca="1">IF(ROW()-1&gt;処理用Ｄ!$B$1-1,"",ROW()-1)</f>
        <v/>
      </c>
      <c r="C654" s="77" t="str">
        <f t="shared" ca="1" si="176"/>
        <v/>
      </c>
      <c r="D654" s="78" t="str">
        <f t="shared" ca="1" si="173"/>
        <v/>
      </c>
      <c r="E654" s="78" t="str">
        <f t="shared" ca="1" si="174"/>
        <v/>
      </c>
      <c r="F654" s="78" t="str">
        <f t="shared" ca="1" si="170"/>
        <v/>
      </c>
      <c r="G654" s="77" t="str">
        <f t="shared" ca="1" si="176"/>
        <v/>
      </c>
      <c r="H654" s="78" t="str">
        <f t="shared" ca="1" si="176"/>
        <v/>
      </c>
      <c r="I654" s="78" t="str">
        <f t="shared" ca="1" si="176"/>
        <v/>
      </c>
      <c r="J654" s="78" t="str">
        <f t="shared" ca="1" si="176"/>
        <v/>
      </c>
      <c r="K654" s="78" t="str">
        <f t="shared" ca="1" si="176"/>
        <v/>
      </c>
      <c r="L654" s="77" t="str">
        <f t="shared" ca="1" si="176"/>
        <v/>
      </c>
      <c r="M654" s="77" t="str">
        <f t="shared" ca="1" si="176"/>
        <v/>
      </c>
      <c r="N654" s="77" t="str">
        <f t="shared" ca="1" si="175"/>
        <v/>
      </c>
      <c r="O654" s="77" t="str">
        <f t="shared" ca="1" si="175"/>
        <v/>
      </c>
      <c r="P654" s="77" t="str">
        <f t="shared" ca="1" si="175"/>
        <v/>
      </c>
      <c r="Q654" s="17" t="str">
        <f ca="1">IF(B654="","",VLOOKUP(B654,処理用Ｄ!$B$2:$R$401,17,FALSE))</f>
        <v/>
      </c>
    </row>
    <row r="655" spans="2:17" x14ac:dyDescent="0.2">
      <c r="B655" s="77" t="str">
        <f ca="1">IF(ROW()-1&gt;処理用Ｄ!$B$1-1,"",ROW()-1)</f>
        <v/>
      </c>
      <c r="C655" s="77" t="str">
        <f t="shared" ca="1" si="176"/>
        <v/>
      </c>
      <c r="D655" s="78" t="str">
        <f t="shared" ca="1" si="173"/>
        <v/>
      </c>
      <c r="E655" s="78" t="str">
        <f t="shared" ca="1" si="174"/>
        <v/>
      </c>
      <c r="F655" s="78" t="str">
        <f t="shared" ca="1" si="170"/>
        <v/>
      </c>
      <c r="G655" s="77" t="str">
        <f t="shared" ca="1" si="176"/>
        <v/>
      </c>
      <c r="H655" s="78" t="str">
        <f t="shared" ca="1" si="176"/>
        <v/>
      </c>
      <c r="I655" s="78" t="str">
        <f t="shared" ca="1" si="176"/>
        <v/>
      </c>
      <c r="J655" s="78" t="str">
        <f t="shared" ca="1" si="176"/>
        <v/>
      </c>
      <c r="K655" s="78" t="str">
        <f t="shared" ca="1" si="176"/>
        <v/>
      </c>
      <c r="L655" s="77" t="str">
        <f t="shared" ca="1" si="176"/>
        <v/>
      </c>
      <c r="M655" s="77" t="str">
        <f t="shared" ca="1" si="176"/>
        <v/>
      </c>
      <c r="N655" s="77" t="str">
        <f t="shared" ca="1" si="175"/>
        <v/>
      </c>
      <c r="O655" s="77" t="str">
        <f t="shared" ca="1" si="175"/>
        <v/>
      </c>
      <c r="P655" s="77" t="str">
        <f t="shared" ca="1" si="175"/>
        <v/>
      </c>
      <c r="Q655" s="17" t="str">
        <f ca="1">IF(B655="","",VLOOKUP(B655,処理用Ｄ!$B$2:$R$401,17,FALSE))</f>
        <v/>
      </c>
    </row>
    <row r="656" spans="2:17" x14ac:dyDescent="0.2">
      <c r="B656" s="77" t="str">
        <f ca="1">IF(ROW()-1&gt;処理用Ｄ!$B$1-1,"",ROW()-1)</f>
        <v/>
      </c>
      <c r="C656" s="77" t="str">
        <f t="shared" ca="1" si="176"/>
        <v/>
      </c>
      <c r="D656" s="78" t="str">
        <f t="shared" ca="1" si="173"/>
        <v/>
      </c>
      <c r="E656" s="78" t="str">
        <f t="shared" ca="1" si="174"/>
        <v/>
      </c>
      <c r="F656" s="78" t="str">
        <f t="shared" ca="1" si="170"/>
        <v/>
      </c>
      <c r="G656" s="77" t="str">
        <f t="shared" ca="1" si="176"/>
        <v/>
      </c>
      <c r="H656" s="78" t="str">
        <f t="shared" ca="1" si="176"/>
        <v/>
      </c>
      <c r="I656" s="78" t="str">
        <f t="shared" ca="1" si="176"/>
        <v/>
      </c>
      <c r="J656" s="78" t="str">
        <f t="shared" ca="1" si="176"/>
        <v/>
      </c>
      <c r="K656" s="78" t="str">
        <f t="shared" ca="1" si="176"/>
        <v/>
      </c>
      <c r="L656" s="77" t="str">
        <f t="shared" ca="1" si="176"/>
        <v/>
      </c>
      <c r="M656" s="77" t="str">
        <f t="shared" ca="1" si="176"/>
        <v/>
      </c>
      <c r="N656" s="77" t="str">
        <f t="shared" ca="1" si="175"/>
        <v/>
      </c>
      <c r="O656" s="77" t="str">
        <f t="shared" ca="1" si="175"/>
        <v/>
      </c>
      <c r="P656" s="77" t="str">
        <f t="shared" ca="1" si="175"/>
        <v/>
      </c>
      <c r="Q656" s="17" t="str">
        <f ca="1">IF(B656="","",VLOOKUP(B656,処理用Ｄ!$B$2:$R$401,17,FALSE))</f>
        <v/>
      </c>
    </row>
    <row r="657" spans="2:17" x14ac:dyDescent="0.2">
      <c r="B657" s="77" t="str">
        <f ca="1">IF(ROW()-1&gt;処理用Ｄ!$B$1-1,"",ROW()-1)</f>
        <v/>
      </c>
      <c r="C657" s="77" t="str">
        <f t="shared" ca="1" si="176"/>
        <v/>
      </c>
      <c r="D657" s="78" t="str">
        <f t="shared" ca="1" si="173"/>
        <v/>
      </c>
      <c r="E657" s="78" t="str">
        <f t="shared" ca="1" si="174"/>
        <v/>
      </c>
      <c r="F657" s="78" t="str">
        <f t="shared" ca="1" si="170"/>
        <v/>
      </c>
      <c r="G657" s="77" t="str">
        <f t="shared" ca="1" si="176"/>
        <v/>
      </c>
      <c r="H657" s="78" t="str">
        <f t="shared" ca="1" si="176"/>
        <v/>
      </c>
      <c r="I657" s="78" t="str">
        <f t="shared" ca="1" si="176"/>
        <v/>
      </c>
      <c r="J657" s="78" t="str">
        <f t="shared" ca="1" si="176"/>
        <v/>
      </c>
      <c r="K657" s="78" t="str">
        <f t="shared" ca="1" si="176"/>
        <v/>
      </c>
      <c r="L657" s="77" t="str">
        <f t="shared" ca="1" si="176"/>
        <v/>
      </c>
      <c r="M657" s="77" t="str">
        <f t="shared" ca="1" si="176"/>
        <v/>
      </c>
      <c r="N657" s="77" t="str">
        <f t="shared" ca="1" si="175"/>
        <v/>
      </c>
      <c r="O657" s="77" t="str">
        <f t="shared" ca="1" si="175"/>
        <v/>
      </c>
      <c r="P657" s="77" t="str">
        <f t="shared" ca="1" si="175"/>
        <v/>
      </c>
      <c r="Q657" s="17" t="str">
        <f ca="1">IF(B657="","",VLOOKUP(B657,処理用Ｄ!$B$2:$R$401,17,FALSE))</f>
        <v/>
      </c>
    </row>
    <row r="658" spans="2:17" x14ac:dyDescent="0.2">
      <c r="B658" s="77" t="str">
        <f ca="1">IF(ROW()-1&gt;処理用Ｄ!$B$1-1,"",ROW()-1)</f>
        <v/>
      </c>
      <c r="C658" s="77" t="str">
        <f t="shared" ca="1" si="176"/>
        <v/>
      </c>
      <c r="D658" s="78" t="str">
        <f t="shared" ca="1" si="173"/>
        <v/>
      </c>
      <c r="E658" s="78" t="str">
        <f t="shared" ca="1" si="174"/>
        <v/>
      </c>
      <c r="F658" s="78" t="str">
        <f t="shared" ca="1" si="170"/>
        <v/>
      </c>
      <c r="G658" s="77" t="str">
        <f t="shared" ca="1" si="176"/>
        <v/>
      </c>
      <c r="H658" s="78" t="str">
        <f t="shared" ca="1" si="176"/>
        <v/>
      </c>
      <c r="I658" s="78" t="str">
        <f t="shared" ca="1" si="176"/>
        <v/>
      </c>
      <c r="J658" s="78" t="str">
        <f t="shared" ca="1" si="176"/>
        <v/>
      </c>
      <c r="K658" s="78" t="str">
        <f t="shared" ca="1" si="176"/>
        <v/>
      </c>
      <c r="L658" s="77" t="str">
        <f t="shared" ca="1" si="176"/>
        <v/>
      </c>
      <c r="M658" s="77" t="str">
        <f t="shared" ca="1" si="176"/>
        <v/>
      </c>
      <c r="N658" s="77" t="str">
        <f t="shared" ca="1" si="175"/>
        <v/>
      </c>
      <c r="O658" s="77" t="str">
        <f t="shared" ca="1" si="175"/>
        <v/>
      </c>
      <c r="P658" s="77" t="str">
        <f t="shared" ca="1" si="175"/>
        <v/>
      </c>
      <c r="Q658" s="17" t="str">
        <f ca="1">IF(B658="","",VLOOKUP(B658,処理用Ｄ!$B$2:$R$401,17,FALSE))</f>
        <v/>
      </c>
    </row>
    <row r="659" spans="2:17" x14ac:dyDescent="0.2">
      <c r="B659" s="77" t="str">
        <f ca="1">IF(ROW()-1&gt;処理用Ｄ!$B$1-1,"",ROW()-1)</f>
        <v/>
      </c>
      <c r="C659" s="77" t="str">
        <f t="shared" ca="1" si="176"/>
        <v/>
      </c>
      <c r="D659" s="78" t="str">
        <f t="shared" ca="1" si="173"/>
        <v/>
      </c>
      <c r="E659" s="78" t="str">
        <f t="shared" ca="1" si="174"/>
        <v/>
      </c>
      <c r="F659" s="78" t="str">
        <f t="shared" ca="1" si="170"/>
        <v/>
      </c>
      <c r="G659" s="77" t="str">
        <f t="shared" ca="1" si="176"/>
        <v/>
      </c>
      <c r="H659" s="78" t="str">
        <f t="shared" ca="1" si="176"/>
        <v/>
      </c>
      <c r="I659" s="78" t="str">
        <f t="shared" ca="1" si="176"/>
        <v/>
      </c>
      <c r="J659" s="78" t="str">
        <f t="shared" ca="1" si="176"/>
        <v/>
      </c>
      <c r="K659" s="78" t="str">
        <f t="shared" ca="1" si="176"/>
        <v/>
      </c>
      <c r="L659" s="77" t="str">
        <f t="shared" ca="1" si="176"/>
        <v/>
      </c>
      <c r="M659" s="77" t="str">
        <f t="shared" ca="1" si="176"/>
        <v/>
      </c>
      <c r="N659" s="77" t="str">
        <f t="shared" ca="1" si="175"/>
        <v/>
      </c>
      <c r="O659" s="77" t="str">
        <f t="shared" ca="1" si="175"/>
        <v/>
      </c>
      <c r="P659" s="77" t="str">
        <f t="shared" ca="1" si="175"/>
        <v/>
      </c>
      <c r="Q659" s="17" t="str">
        <f ca="1">IF(B659="","",VLOOKUP(B659,処理用Ｄ!$B$2:$R$401,17,FALSE))</f>
        <v/>
      </c>
    </row>
    <row r="660" spans="2:17" x14ac:dyDescent="0.2">
      <c r="B660" s="77" t="str">
        <f ca="1">IF(ROW()-1&gt;処理用Ｄ!$B$1-1,"",ROW()-1)</f>
        <v/>
      </c>
      <c r="C660" s="77" t="str">
        <f t="shared" ca="1" si="176"/>
        <v/>
      </c>
      <c r="D660" s="78" t="str">
        <f t="shared" ca="1" si="173"/>
        <v/>
      </c>
      <c r="E660" s="78" t="str">
        <f t="shared" ca="1" si="174"/>
        <v/>
      </c>
      <c r="F660" s="78" t="str">
        <f t="shared" ca="1" si="170"/>
        <v/>
      </c>
      <c r="G660" s="77" t="str">
        <f t="shared" ca="1" si="176"/>
        <v/>
      </c>
      <c r="H660" s="78" t="str">
        <f t="shared" ca="1" si="176"/>
        <v/>
      </c>
      <c r="I660" s="78" t="str">
        <f t="shared" ca="1" si="176"/>
        <v/>
      </c>
      <c r="J660" s="78" t="str">
        <f t="shared" ca="1" si="176"/>
        <v/>
      </c>
      <c r="K660" s="78" t="str">
        <f t="shared" ca="1" si="176"/>
        <v/>
      </c>
      <c r="L660" s="77" t="str">
        <f t="shared" ca="1" si="176"/>
        <v/>
      </c>
      <c r="M660" s="77" t="str">
        <f t="shared" ca="1" si="176"/>
        <v/>
      </c>
      <c r="N660" s="77" t="str">
        <f t="shared" ca="1" si="175"/>
        <v/>
      </c>
      <c r="O660" s="77" t="str">
        <f t="shared" ca="1" si="175"/>
        <v/>
      </c>
      <c r="P660" s="77" t="str">
        <f t="shared" ca="1" si="175"/>
        <v/>
      </c>
      <c r="Q660" s="17" t="str">
        <f ca="1">IF(B660="","",VLOOKUP(B660,処理用Ｄ!$B$2:$R$401,17,FALSE))</f>
        <v/>
      </c>
    </row>
    <row r="661" spans="2:17" x14ac:dyDescent="0.2">
      <c r="B661" s="77" t="str">
        <f ca="1">IF(ROW()-1&gt;処理用Ｄ!$B$1-1,"",ROW()-1)</f>
        <v/>
      </c>
      <c r="C661" s="77" t="str">
        <f t="shared" ca="1" si="176"/>
        <v/>
      </c>
      <c r="D661" s="78" t="str">
        <f t="shared" ca="1" si="173"/>
        <v/>
      </c>
      <c r="E661" s="78" t="str">
        <f t="shared" ca="1" si="174"/>
        <v/>
      </c>
      <c r="F661" s="78" t="str">
        <f t="shared" ca="1" si="170"/>
        <v/>
      </c>
      <c r="G661" s="77" t="str">
        <f t="shared" ca="1" si="176"/>
        <v/>
      </c>
      <c r="H661" s="78" t="str">
        <f t="shared" ca="1" si="176"/>
        <v/>
      </c>
      <c r="I661" s="78" t="str">
        <f t="shared" ca="1" si="176"/>
        <v/>
      </c>
      <c r="J661" s="78" t="str">
        <f t="shared" ca="1" si="176"/>
        <v/>
      </c>
      <c r="K661" s="78" t="str">
        <f t="shared" ca="1" si="176"/>
        <v/>
      </c>
      <c r="L661" s="77" t="str">
        <f t="shared" ca="1" si="176"/>
        <v/>
      </c>
      <c r="M661" s="77" t="str">
        <f t="shared" ca="1" si="176"/>
        <v/>
      </c>
      <c r="N661" s="77" t="str">
        <f t="shared" ca="1" si="175"/>
        <v/>
      </c>
      <c r="O661" s="77" t="str">
        <f t="shared" ca="1" si="175"/>
        <v/>
      </c>
      <c r="P661" s="77" t="str">
        <f t="shared" ca="1" si="175"/>
        <v/>
      </c>
      <c r="Q661" s="17" t="str">
        <f ca="1">IF(B661="","",VLOOKUP(B661,処理用Ｄ!$B$2:$R$401,17,FALSE))</f>
        <v/>
      </c>
    </row>
    <row r="662" spans="2:17" x14ac:dyDescent="0.2">
      <c r="B662" s="77" t="str">
        <f ca="1">IF(ROW()-1&gt;処理用Ｄ!$B$1-1,"",ROW()-1)</f>
        <v/>
      </c>
      <c r="C662" s="77" t="str">
        <f t="shared" ref="C662:M671" ca="1" si="177">IF($B662="","",DBCS(VLOOKUP($B662,ダブルスＤＡＴＡ,COLUMN()-1,FALSE)))</f>
        <v/>
      </c>
      <c r="D662" s="78" t="str">
        <f t="shared" ca="1" si="173"/>
        <v/>
      </c>
      <c r="E662" s="78" t="str">
        <f t="shared" ca="1" si="174"/>
        <v/>
      </c>
      <c r="F662" s="78" t="str">
        <f t="shared" ca="1" si="170"/>
        <v/>
      </c>
      <c r="G662" s="77" t="str">
        <f t="shared" ca="1" si="177"/>
        <v/>
      </c>
      <c r="H662" s="78" t="str">
        <f t="shared" ca="1" si="177"/>
        <v/>
      </c>
      <c r="I662" s="78" t="str">
        <f t="shared" ca="1" si="177"/>
        <v/>
      </c>
      <c r="J662" s="78" t="str">
        <f t="shared" ca="1" si="177"/>
        <v/>
      </c>
      <c r="K662" s="78" t="str">
        <f t="shared" ca="1" si="177"/>
        <v/>
      </c>
      <c r="L662" s="77" t="str">
        <f t="shared" ca="1" si="177"/>
        <v/>
      </c>
      <c r="M662" s="77" t="str">
        <f t="shared" ca="1" si="177"/>
        <v/>
      </c>
      <c r="N662" s="77" t="str">
        <f t="shared" ref="N662:P681" ca="1" si="178">IF($B662="","",VALUE(VLOOKUP($B662,ダブルスＤＡＴＡ,COLUMN()-1,FALSE)))</f>
        <v/>
      </c>
      <c r="O662" s="77" t="str">
        <f t="shared" ca="1" si="178"/>
        <v/>
      </c>
      <c r="P662" s="77" t="str">
        <f t="shared" ca="1" si="178"/>
        <v/>
      </c>
      <c r="Q662" s="17" t="str">
        <f ca="1">IF(B662="","",VLOOKUP(B662,処理用Ｄ!$B$2:$R$401,17,FALSE))</f>
        <v/>
      </c>
    </row>
    <row r="663" spans="2:17" x14ac:dyDescent="0.2">
      <c r="B663" s="77" t="str">
        <f ca="1">IF(ROW()-1&gt;処理用Ｄ!$B$1-1,"",ROW()-1)</f>
        <v/>
      </c>
      <c r="C663" s="77" t="str">
        <f t="shared" ca="1" si="177"/>
        <v/>
      </c>
      <c r="D663" s="78" t="str">
        <f t="shared" ca="1" si="173"/>
        <v/>
      </c>
      <c r="E663" s="78" t="str">
        <f t="shared" ca="1" si="174"/>
        <v/>
      </c>
      <c r="F663" s="78" t="str">
        <f t="shared" ca="1" si="170"/>
        <v/>
      </c>
      <c r="G663" s="77" t="str">
        <f t="shared" ca="1" si="177"/>
        <v/>
      </c>
      <c r="H663" s="78" t="str">
        <f t="shared" ca="1" si="177"/>
        <v/>
      </c>
      <c r="I663" s="78" t="str">
        <f t="shared" ca="1" si="177"/>
        <v/>
      </c>
      <c r="J663" s="78" t="str">
        <f t="shared" ca="1" si="177"/>
        <v/>
      </c>
      <c r="K663" s="78" t="str">
        <f t="shared" ca="1" si="177"/>
        <v/>
      </c>
      <c r="L663" s="77" t="str">
        <f t="shared" ca="1" si="177"/>
        <v/>
      </c>
      <c r="M663" s="77" t="str">
        <f t="shared" ca="1" si="177"/>
        <v/>
      </c>
      <c r="N663" s="77" t="str">
        <f t="shared" ca="1" si="178"/>
        <v/>
      </c>
      <c r="O663" s="77" t="str">
        <f t="shared" ca="1" si="178"/>
        <v/>
      </c>
      <c r="P663" s="77" t="str">
        <f t="shared" ca="1" si="178"/>
        <v/>
      </c>
      <c r="Q663" s="17" t="str">
        <f ca="1">IF(B663="","",VLOOKUP(B663,処理用Ｄ!$B$2:$R$401,17,FALSE))</f>
        <v/>
      </c>
    </row>
    <row r="664" spans="2:17" x14ac:dyDescent="0.2">
      <c r="B664" s="77" t="str">
        <f ca="1">IF(ROW()-1&gt;処理用Ｄ!$B$1-1,"",ROW()-1)</f>
        <v/>
      </c>
      <c r="C664" s="77" t="str">
        <f t="shared" ca="1" si="177"/>
        <v/>
      </c>
      <c r="D664" s="78" t="str">
        <f t="shared" ca="1" si="173"/>
        <v/>
      </c>
      <c r="E664" s="78" t="str">
        <f t="shared" ca="1" si="174"/>
        <v/>
      </c>
      <c r="F664" s="78" t="str">
        <f t="shared" ca="1" si="170"/>
        <v/>
      </c>
      <c r="G664" s="77" t="str">
        <f t="shared" ca="1" si="177"/>
        <v/>
      </c>
      <c r="H664" s="78" t="str">
        <f t="shared" ca="1" si="177"/>
        <v/>
      </c>
      <c r="I664" s="78" t="str">
        <f t="shared" ca="1" si="177"/>
        <v/>
      </c>
      <c r="J664" s="78" t="str">
        <f t="shared" ca="1" si="177"/>
        <v/>
      </c>
      <c r="K664" s="78" t="str">
        <f t="shared" ca="1" si="177"/>
        <v/>
      </c>
      <c r="L664" s="77" t="str">
        <f t="shared" ca="1" si="177"/>
        <v/>
      </c>
      <c r="M664" s="77" t="str">
        <f t="shared" ca="1" si="177"/>
        <v/>
      </c>
      <c r="N664" s="77" t="str">
        <f t="shared" ca="1" si="178"/>
        <v/>
      </c>
      <c r="O664" s="77" t="str">
        <f t="shared" ca="1" si="178"/>
        <v/>
      </c>
      <c r="P664" s="77" t="str">
        <f t="shared" ca="1" si="178"/>
        <v/>
      </c>
      <c r="Q664" s="17" t="str">
        <f ca="1">IF(B664="","",VLOOKUP(B664,処理用Ｄ!$B$2:$R$401,17,FALSE))</f>
        <v/>
      </c>
    </row>
    <row r="665" spans="2:17" x14ac:dyDescent="0.2">
      <c r="B665" s="77" t="str">
        <f ca="1">IF(ROW()-1&gt;処理用Ｄ!$B$1-1,"",ROW()-1)</f>
        <v/>
      </c>
      <c r="C665" s="77" t="str">
        <f t="shared" ca="1" si="177"/>
        <v/>
      </c>
      <c r="D665" s="78" t="str">
        <f t="shared" ca="1" si="173"/>
        <v/>
      </c>
      <c r="E665" s="78" t="str">
        <f t="shared" ca="1" si="174"/>
        <v/>
      </c>
      <c r="F665" s="78" t="str">
        <f t="shared" ca="1" si="170"/>
        <v/>
      </c>
      <c r="G665" s="77" t="str">
        <f t="shared" ca="1" si="177"/>
        <v/>
      </c>
      <c r="H665" s="78" t="str">
        <f t="shared" ca="1" si="177"/>
        <v/>
      </c>
      <c r="I665" s="78" t="str">
        <f t="shared" ca="1" si="177"/>
        <v/>
      </c>
      <c r="J665" s="78" t="str">
        <f t="shared" ca="1" si="177"/>
        <v/>
      </c>
      <c r="K665" s="78" t="str">
        <f t="shared" ca="1" si="177"/>
        <v/>
      </c>
      <c r="L665" s="77" t="str">
        <f t="shared" ca="1" si="177"/>
        <v/>
      </c>
      <c r="M665" s="77" t="str">
        <f t="shared" ca="1" si="177"/>
        <v/>
      </c>
      <c r="N665" s="77" t="str">
        <f t="shared" ca="1" si="178"/>
        <v/>
      </c>
      <c r="O665" s="77" t="str">
        <f t="shared" ca="1" si="178"/>
        <v/>
      </c>
      <c r="P665" s="77" t="str">
        <f t="shared" ca="1" si="178"/>
        <v/>
      </c>
      <c r="Q665" s="17" t="str">
        <f ca="1">IF(B665="","",VLOOKUP(B665,処理用Ｄ!$B$2:$R$401,17,FALSE))</f>
        <v/>
      </c>
    </row>
    <row r="666" spans="2:17" x14ac:dyDescent="0.2">
      <c r="B666" s="77" t="str">
        <f ca="1">IF(ROW()-1&gt;処理用Ｄ!$B$1-1,"",ROW()-1)</f>
        <v/>
      </c>
      <c r="C666" s="77" t="str">
        <f t="shared" ca="1" si="177"/>
        <v/>
      </c>
      <c r="D666" s="78" t="str">
        <f t="shared" ca="1" si="173"/>
        <v/>
      </c>
      <c r="E666" s="78" t="str">
        <f t="shared" ca="1" si="174"/>
        <v/>
      </c>
      <c r="F666" s="78" t="str">
        <f t="shared" ca="1" si="170"/>
        <v/>
      </c>
      <c r="G666" s="77" t="str">
        <f t="shared" ca="1" si="177"/>
        <v/>
      </c>
      <c r="H666" s="78" t="str">
        <f t="shared" ca="1" si="177"/>
        <v/>
      </c>
      <c r="I666" s="78" t="str">
        <f t="shared" ca="1" si="177"/>
        <v/>
      </c>
      <c r="J666" s="78" t="str">
        <f t="shared" ca="1" si="177"/>
        <v/>
      </c>
      <c r="K666" s="78" t="str">
        <f t="shared" ca="1" si="177"/>
        <v/>
      </c>
      <c r="L666" s="77" t="str">
        <f t="shared" ca="1" si="177"/>
        <v/>
      </c>
      <c r="M666" s="77" t="str">
        <f t="shared" ca="1" si="177"/>
        <v/>
      </c>
      <c r="N666" s="77" t="str">
        <f t="shared" ca="1" si="178"/>
        <v/>
      </c>
      <c r="O666" s="77" t="str">
        <f t="shared" ca="1" si="178"/>
        <v/>
      </c>
      <c r="P666" s="77" t="str">
        <f t="shared" ca="1" si="178"/>
        <v/>
      </c>
      <c r="Q666" s="17" t="str">
        <f ca="1">IF(B666="","",VLOOKUP(B666,処理用Ｄ!$B$2:$R$401,17,FALSE))</f>
        <v/>
      </c>
    </row>
    <row r="667" spans="2:17" x14ac:dyDescent="0.2">
      <c r="B667" s="77" t="str">
        <f ca="1">IF(ROW()-1&gt;処理用Ｄ!$B$1-1,"",ROW()-1)</f>
        <v/>
      </c>
      <c r="C667" s="77" t="str">
        <f t="shared" ca="1" si="177"/>
        <v/>
      </c>
      <c r="D667" s="78" t="str">
        <f t="shared" ca="1" si="173"/>
        <v/>
      </c>
      <c r="E667" s="78" t="str">
        <f t="shared" ca="1" si="174"/>
        <v/>
      </c>
      <c r="F667" s="78" t="str">
        <f t="shared" ca="1" si="170"/>
        <v/>
      </c>
      <c r="G667" s="77" t="str">
        <f t="shared" ca="1" si="177"/>
        <v/>
      </c>
      <c r="H667" s="78" t="str">
        <f t="shared" ca="1" si="177"/>
        <v/>
      </c>
      <c r="I667" s="78" t="str">
        <f t="shared" ca="1" si="177"/>
        <v/>
      </c>
      <c r="J667" s="78" t="str">
        <f t="shared" ca="1" si="177"/>
        <v/>
      </c>
      <c r="K667" s="78" t="str">
        <f t="shared" ca="1" si="177"/>
        <v/>
      </c>
      <c r="L667" s="77" t="str">
        <f t="shared" ca="1" si="177"/>
        <v/>
      </c>
      <c r="M667" s="77" t="str">
        <f t="shared" ca="1" si="177"/>
        <v/>
      </c>
      <c r="N667" s="77" t="str">
        <f t="shared" ca="1" si="178"/>
        <v/>
      </c>
      <c r="O667" s="77" t="str">
        <f t="shared" ca="1" si="178"/>
        <v/>
      </c>
      <c r="P667" s="77" t="str">
        <f t="shared" ca="1" si="178"/>
        <v/>
      </c>
      <c r="Q667" s="17" t="str">
        <f ca="1">IF(B667="","",VLOOKUP(B667,処理用Ｄ!$B$2:$R$401,17,FALSE))</f>
        <v/>
      </c>
    </row>
    <row r="668" spans="2:17" x14ac:dyDescent="0.2">
      <c r="B668" s="77" t="str">
        <f ca="1">IF(ROW()-1&gt;処理用Ｄ!$B$1-1,"",ROW()-1)</f>
        <v/>
      </c>
      <c r="C668" s="77" t="str">
        <f t="shared" ca="1" si="177"/>
        <v/>
      </c>
      <c r="D668" s="78" t="str">
        <f t="shared" ca="1" si="173"/>
        <v/>
      </c>
      <c r="E668" s="78" t="str">
        <f t="shared" ca="1" si="174"/>
        <v/>
      </c>
      <c r="F668" s="78" t="str">
        <f t="shared" ca="1" si="170"/>
        <v/>
      </c>
      <c r="G668" s="77" t="str">
        <f t="shared" ca="1" si="177"/>
        <v/>
      </c>
      <c r="H668" s="78" t="str">
        <f t="shared" ca="1" si="177"/>
        <v/>
      </c>
      <c r="I668" s="78" t="str">
        <f t="shared" ca="1" si="177"/>
        <v/>
      </c>
      <c r="J668" s="78" t="str">
        <f t="shared" ca="1" si="177"/>
        <v/>
      </c>
      <c r="K668" s="78" t="str">
        <f t="shared" ca="1" si="177"/>
        <v/>
      </c>
      <c r="L668" s="77" t="str">
        <f t="shared" ca="1" si="177"/>
        <v/>
      </c>
      <c r="M668" s="77" t="str">
        <f t="shared" ca="1" si="177"/>
        <v/>
      </c>
      <c r="N668" s="77" t="str">
        <f t="shared" ca="1" si="178"/>
        <v/>
      </c>
      <c r="O668" s="77" t="str">
        <f t="shared" ca="1" si="178"/>
        <v/>
      </c>
      <c r="P668" s="77" t="str">
        <f t="shared" ca="1" si="178"/>
        <v/>
      </c>
      <c r="Q668" s="17" t="str">
        <f ca="1">IF(B668="","",VLOOKUP(B668,処理用Ｄ!$B$2:$R$401,17,FALSE))</f>
        <v/>
      </c>
    </row>
    <row r="669" spans="2:17" x14ac:dyDescent="0.2">
      <c r="B669" s="77" t="str">
        <f ca="1">IF(ROW()-1&gt;処理用Ｄ!$B$1-1,"",ROW()-1)</f>
        <v/>
      </c>
      <c r="C669" s="77" t="str">
        <f t="shared" ca="1" si="177"/>
        <v/>
      </c>
      <c r="D669" s="78" t="str">
        <f t="shared" ca="1" si="173"/>
        <v/>
      </c>
      <c r="E669" s="78" t="str">
        <f t="shared" ca="1" si="174"/>
        <v/>
      </c>
      <c r="F669" s="78" t="str">
        <f t="shared" ca="1" si="170"/>
        <v/>
      </c>
      <c r="G669" s="77" t="str">
        <f t="shared" ca="1" si="177"/>
        <v/>
      </c>
      <c r="H669" s="78" t="str">
        <f t="shared" ca="1" si="177"/>
        <v/>
      </c>
      <c r="I669" s="78" t="str">
        <f t="shared" ca="1" si="177"/>
        <v/>
      </c>
      <c r="J669" s="78" t="str">
        <f t="shared" ca="1" si="177"/>
        <v/>
      </c>
      <c r="K669" s="78" t="str">
        <f t="shared" ca="1" si="177"/>
        <v/>
      </c>
      <c r="L669" s="77" t="str">
        <f t="shared" ca="1" si="177"/>
        <v/>
      </c>
      <c r="M669" s="77" t="str">
        <f t="shared" ca="1" si="177"/>
        <v/>
      </c>
      <c r="N669" s="77" t="str">
        <f t="shared" ca="1" si="178"/>
        <v/>
      </c>
      <c r="O669" s="77" t="str">
        <f t="shared" ca="1" si="178"/>
        <v/>
      </c>
      <c r="P669" s="77" t="str">
        <f t="shared" ca="1" si="178"/>
        <v/>
      </c>
      <c r="Q669" s="17" t="str">
        <f ca="1">IF(B669="","",VLOOKUP(B669,処理用Ｄ!$B$2:$R$401,17,FALSE))</f>
        <v/>
      </c>
    </row>
    <row r="670" spans="2:17" x14ac:dyDescent="0.2">
      <c r="B670" s="77" t="str">
        <f ca="1">IF(ROW()-1&gt;処理用Ｄ!$B$1-1,"",ROW()-1)</f>
        <v/>
      </c>
      <c r="C670" s="77" t="str">
        <f t="shared" ca="1" si="177"/>
        <v/>
      </c>
      <c r="D670" s="78" t="str">
        <f t="shared" ca="1" si="173"/>
        <v/>
      </c>
      <c r="E670" s="78" t="str">
        <f t="shared" ca="1" si="174"/>
        <v/>
      </c>
      <c r="F670" s="78" t="str">
        <f t="shared" ca="1" si="170"/>
        <v/>
      </c>
      <c r="G670" s="77" t="str">
        <f t="shared" ca="1" si="177"/>
        <v/>
      </c>
      <c r="H670" s="78" t="str">
        <f t="shared" ca="1" si="177"/>
        <v/>
      </c>
      <c r="I670" s="78" t="str">
        <f t="shared" ca="1" si="177"/>
        <v/>
      </c>
      <c r="J670" s="78" t="str">
        <f t="shared" ca="1" si="177"/>
        <v/>
      </c>
      <c r="K670" s="78" t="str">
        <f t="shared" ca="1" si="177"/>
        <v/>
      </c>
      <c r="L670" s="77" t="str">
        <f t="shared" ca="1" si="177"/>
        <v/>
      </c>
      <c r="M670" s="77" t="str">
        <f t="shared" ca="1" si="177"/>
        <v/>
      </c>
      <c r="N670" s="77" t="str">
        <f t="shared" ca="1" si="178"/>
        <v/>
      </c>
      <c r="O670" s="77" t="str">
        <f t="shared" ca="1" si="178"/>
        <v/>
      </c>
      <c r="P670" s="77" t="str">
        <f t="shared" ca="1" si="178"/>
        <v/>
      </c>
      <c r="Q670" s="17" t="str">
        <f ca="1">IF(B670="","",VLOOKUP(B670,処理用Ｄ!$B$2:$R$401,17,FALSE))</f>
        <v/>
      </c>
    </row>
    <row r="671" spans="2:17" x14ac:dyDescent="0.2">
      <c r="B671" s="77" t="str">
        <f ca="1">IF(ROW()-1&gt;処理用Ｄ!$B$1-1,"",ROW()-1)</f>
        <v/>
      </c>
      <c r="C671" s="77" t="str">
        <f t="shared" ca="1" si="177"/>
        <v/>
      </c>
      <c r="D671" s="78" t="str">
        <f t="shared" ca="1" si="173"/>
        <v/>
      </c>
      <c r="E671" s="78" t="str">
        <f t="shared" ca="1" si="174"/>
        <v/>
      </c>
      <c r="F671" s="78" t="str">
        <f t="shared" ca="1" si="170"/>
        <v/>
      </c>
      <c r="G671" s="77" t="str">
        <f t="shared" ca="1" si="177"/>
        <v/>
      </c>
      <c r="H671" s="78" t="str">
        <f t="shared" ca="1" si="177"/>
        <v/>
      </c>
      <c r="I671" s="78" t="str">
        <f t="shared" ca="1" si="177"/>
        <v/>
      </c>
      <c r="J671" s="78" t="str">
        <f t="shared" ca="1" si="177"/>
        <v/>
      </c>
      <c r="K671" s="78" t="str">
        <f t="shared" ca="1" si="177"/>
        <v/>
      </c>
      <c r="L671" s="77" t="str">
        <f t="shared" ca="1" si="177"/>
        <v/>
      </c>
      <c r="M671" s="77" t="str">
        <f t="shared" ca="1" si="177"/>
        <v/>
      </c>
      <c r="N671" s="77" t="str">
        <f t="shared" ca="1" si="178"/>
        <v/>
      </c>
      <c r="O671" s="77" t="str">
        <f t="shared" ca="1" si="178"/>
        <v/>
      </c>
      <c r="P671" s="77" t="str">
        <f t="shared" ca="1" si="178"/>
        <v/>
      </c>
      <c r="Q671" s="17" t="str">
        <f ca="1">IF(B671="","",VLOOKUP(B671,処理用Ｄ!$B$2:$R$401,17,FALSE))</f>
        <v/>
      </c>
    </row>
    <row r="672" spans="2:17" x14ac:dyDescent="0.2">
      <c r="B672" s="77" t="str">
        <f ca="1">IF(ROW()-1&gt;処理用Ｄ!$B$1-1,"",ROW()-1)</f>
        <v/>
      </c>
      <c r="C672" s="77" t="str">
        <f t="shared" ref="C672:M681" ca="1" si="179">IF($B672="","",DBCS(VLOOKUP($B672,ダブルスＤＡＴＡ,COLUMN()-1,FALSE)))</f>
        <v/>
      </c>
      <c r="D672" s="78" t="str">
        <f t="shared" ca="1" si="173"/>
        <v/>
      </c>
      <c r="E672" s="78" t="str">
        <f t="shared" ca="1" si="174"/>
        <v/>
      </c>
      <c r="F672" s="78" t="str">
        <f t="shared" ca="1" si="170"/>
        <v/>
      </c>
      <c r="G672" s="77" t="str">
        <f t="shared" ca="1" si="179"/>
        <v/>
      </c>
      <c r="H672" s="78" t="str">
        <f t="shared" ca="1" si="179"/>
        <v/>
      </c>
      <c r="I672" s="78" t="str">
        <f t="shared" ca="1" si="179"/>
        <v/>
      </c>
      <c r="J672" s="78" t="str">
        <f t="shared" ca="1" si="179"/>
        <v/>
      </c>
      <c r="K672" s="78" t="str">
        <f t="shared" ca="1" si="179"/>
        <v/>
      </c>
      <c r="L672" s="77" t="str">
        <f t="shared" ca="1" si="179"/>
        <v/>
      </c>
      <c r="M672" s="77" t="str">
        <f t="shared" ca="1" si="179"/>
        <v/>
      </c>
      <c r="N672" s="77" t="str">
        <f t="shared" ca="1" si="178"/>
        <v/>
      </c>
      <c r="O672" s="77" t="str">
        <f t="shared" ca="1" si="178"/>
        <v/>
      </c>
      <c r="P672" s="77" t="str">
        <f t="shared" ca="1" si="178"/>
        <v/>
      </c>
      <c r="Q672" s="17" t="str">
        <f ca="1">IF(B672="","",VLOOKUP(B672,処理用Ｄ!$B$2:$R$401,17,FALSE))</f>
        <v/>
      </c>
    </row>
    <row r="673" spans="2:17" x14ac:dyDescent="0.2">
      <c r="B673" s="77" t="str">
        <f ca="1">IF(ROW()-1&gt;処理用Ｄ!$B$1-1,"",ROW()-1)</f>
        <v/>
      </c>
      <c r="C673" s="77" t="str">
        <f t="shared" ca="1" si="179"/>
        <v/>
      </c>
      <c r="D673" s="78" t="str">
        <f t="shared" ca="1" si="173"/>
        <v/>
      </c>
      <c r="E673" s="78" t="str">
        <f t="shared" ca="1" si="174"/>
        <v/>
      </c>
      <c r="F673" s="78" t="str">
        <f t="shared" ca="1" si="170"/>
        <v/>
      </c>
      <c r="G673" s="77" t="str">
        <f t="shared" ca="1" si="179"/>
        <v/>
      </c>
      <c r="H673" s="78" t="str">
        <f t="shared" ca="1" si="179"/>
        <v/>
      </c>
      <c r="I673" s="78" t="str">
        <f t="shared" ca="1" si="179"/>
        <v/>
      </c>
      <c r="J673" s="78" t="str">
        <f t="shared" ca="1" si="179"/>
        <v/>
      </c>
      <c r="K673" s="78" t="str">
        <f t="shared" ca="1" si="179"/>
        <v/>
      </c>
      <c r="L673" s="77" t="str">
        <f t="shared" ca="1" si="179"/>
        <v/>
      </c>
      <c r="M673" s="77" t="str">
        <f t="shared" ca="1" si="179"/>
        <v/>
      </c>
      <c r="N673" s="77" t="str">
        <f t="shared" ca="1" si="178"/>
        <v/>
      </c>
      <c r="O673" s="77" t="str">
        <f t="shared" ca="1" si="178"/>
        <v/>
      </c>
      <c r="P673" s="77" t="str">
        <f t="shared" ca="1" si="178"/>
        <v/>
      </c>
      <c r="Q673" s="17" t="str">
        <f ca="1">IF(B673="","",VLOOKUP(B673,処理用Ｄ!$B$2:$R$401,17,FALSE))</f>
        <v/>
      </c>
    </row>
    <row r="674" spans="2:17" x14ac:dyDescent="0.2">
      <c r="B674" s="77" t="str">
        <f ca="1">IF(ROW()-1&gt;処理用Ｄ!$B$1-1,"",ROW()-1)</f>
        <v/>
      </c>
      <c r="C674" s="77" t="str">
        <f t="shared" ca="1" si="179"/>
        <v/>
      </c>
      <c r="D674" s="78" t="str">
        <f t="shared" ca="1" si="173"/>
        <v/>
      </c>
      <c r="E674" s="78" t="str">
        <f t="shared" ca="1" si="174"/>
        <v/>
      </c>
      <c r="F674" s="78" t="str">
        <f t="shared" ca="1" si="170"/>
        <v/>
      </c>
      <c r="G674" s="77" t="str">
        <f t="shared" ca="1" si="179"/>
        <v/>
      </c>
      <c r="H674" s="78" t="str">
        <f t="shared" ca="1" si="179"/>
        <v/>
      </c>
      <c r="I674" s="78" t="str">
        <f t="shared" ca="1" si="179"/>
        <v/>
      </c>
      <c r="J674" s="78" t="str">
        <f t="shared" ca="1" si="179"/>
        <v/>
      </c>
      <c r="K674" s="78" t="str">
        <f t="shared" ca="1" si="179"/>
        <v/>
      </c>
      <c r="L674" s="77" t="str">
        <f t="shared" ca="1" si="179"/>
        <v/>
      </c>
      <c r="M674" s="77" t="str">
        <f t="shared" ca="1" si="179"/>
        <v/>
      </c>
      <c r="N674" s="77" t="str">
        <f t="shared" ca="1" si="178"/>
        <v/>
      </c>
      <c r="O674" s="77" t="str">
        <f t="shared" ca="1" si="178"/>
        <v/>
      </c>
      <c r="P674" s="77" t="str">
        <f t="shared" ca="1" si="178"/>
        <v/>
      </c>
      <c r="Q674" s="17" t="str">
        <f ca="1">IF(B674="","",VLOOKUP(B674,処理用Ｄ!$B$2:$R$401,17,FALSE))</f>
        <v/>
      </c>
    </row>
    <row r="675" spans="2:17" x14ac:dyDescent="0.2">
      <c r="B675" s="77" t="str">
        <f ca="1">IF(ROW()-1&gt;処理用Ｄ!$B$1-1,"",ROW()-1)</f>
        <v/>
      </c>
      <c r="C675" s="77" t="str">
        <f t="shared" ca="1" si="179"/>
        <v/>
      </c>
      <c r="D675" s="78" t="str">
        <f t="shared" ca="1" si="173"/>
        <v/>
      </c>
      <c r="E675" s="78" t="str">
        <f t="shared" ca="1" si="174"/>
        <v/>
      </c>
      <c r="F675" s="78" t="str">
        <f t="shared" ca="1" si="170"/>
        <v/>
      </c>
      <c r="G675" s="77" t="str">
        <f t="shared" ca="1" si="179"/>
        <v/>
      </c>
      <c r="H675" s="78" t="str">
        <f t="shared" ca="1" si="179"/>
        <v/>
      </c>
      <c r="I675" s="78" t="str">
        <f t="shared" ca="1" si="179"/>
        <v/>
      </c>
      <c r="J675" s="78" t="str">
        <f t="shared" ca="1" si="179"/>
        <v/>
      </c>
      <c r="K675" s="78" t="str">
        <f t="shared" ca="1" si="179"/>
        <v/>
      </c>
      <c r="L675" s="77" t="str">
        <f t="shared" ca="1" si="179"/>
        <v/>
      </c>
      <c r="M675" s="77" t="str">
        <f t="shared" ca="1" si="179"/>
        <v/>
      </c>
      <c r="N675" s="77" t="str">
        <f t="shared" ca="1" si="178"/>
        <v/>
      </c>
      <c r="O675" s="77" t="str">
        <f t="shared" ca="1" si="178"/>
        <v/>
      </c>
      <c r="P675" s="77" t="str">
        <f t="shared" ca="1" si="178"/>
        <v/>
      </c>
      <c r="Q675" s="17" t="str">
        <f ca="1">IF(B675="","",VLOOKUP(B675,処理用Ｄ!$B$2:$R$401,17,FALSE))</f>
        <v/>
      </c>
    </row>
    <row r="676" spans="2:17" x14ac:dyDescent="0.2">
      <c r="B676" s="77" t="str">
        <f ca="1">IF(ROW()-1&gt;処理用Ｄ!$B$1-1,"",ROW()-1)</f>
        <v/>
      </c>
      <c r="C676" s="77" t="str">
        <f t="shared" ca="1" si="179"/>
        <v/>
      </c>
      <c r="D676" s="78" t="str">
        <f t="shared" ca="1" si="173"/>
        <v/>
      </c>
      <c r="E676" s="78" t="str">
        <f t="shared" ca="1" si="174"/>
        <v/>
      </c>
      <c r="F676" s="78" t="str">
        <f t="shared" ca="1" si="170"/>
        <v/>
      </c>
      <c r="G676" s="77" t="str">
        <f t="shared" ca="1" si="179"/>
        <v/>
      </c>
      <c r="H676" s="78" t="str">
        <f t="shared" ca="1" si="179"/>
        <v/>
      </c>
      <c r="I676" s="78" t="str">
        <f t="shared" ca="1" si="179"/>
        <v/>
      </c>
      <c r="J676" s="78" t="str">
        <f t="shared" ca="1" si="179"/>
        <v/>
      </c>
      <c r="K676" s="78" t="str">
        <f t="shared" ca="1" si="179"/>
        <v/>
      </c>
      <c r="L676" s="77" t="str">
        <f t="shared" ca="1" si="179"/>
        <v/>
      </c>
      <c r="M676" s="77" t="str">
        <f t="shared" ca="1" si="179"/>
        <v/>
      </c>
      <c r="N676" s="77" t="str">
        <f t="shared" ca="1" si="178"/>
        <v/>
      </c>
      <c r="O676" s="77" t="str">
        <f t="shared" ca="1" si="178"/>
        <v/>
      </c>
      <c r="P676" s="77" t="str">
        <f t="shared" ca="1" si="178"/>
        <v/>
      </c>
      <c r="Q676" s="17" t="str">
        <f ca="1">IF(B676="","",VLOOKUP(B676,処理用Ｄ!$B$2:$R$401,17,FALSE))</f>
        <v/>
      </c>
    </row>
    <row r="677" spans="2:17" x14ac:dyDescent="0.2">
      <c r="B677" s="77" t="str">
        <f ca="1">IF(ROW()-1&gt;処理用Ｄ!$B$1-1,"",ROW()-1)</f>
        <v/>
      </c>
      <c r="C677" s="77" t="str">
        <f t="shared" ca="1" si="179"/>
        <v/>
      </c>
      <c r="D677" s="78" t="str">
        <f t="shared" ca="1" si="173"/>
        <v/>
      </c>
      <c r="E677" s="78" t="str">
        <f t="shared" ca="1" si="174"/>
        <v/>
      </c>
      <c r="F677" s="78" t="str">
        <f t="shared" ca="1" si="170"/>
        <v/>
      </c>
      <c r="G677" s="77" t="str">
        <f t="shared" ca="1" si="179"/>
        <v/>
      </c>
      <c r="H677" s="78" t="str">
        <f t="shared" ca="1" si="179"/>
        <v/>
      </c>
      <c r="I677" s="78" t="str">
        <f t="shared" ca="1" si="179"/>
        <v/>
      </c>
      <c r="J677" s="78" t="str">
        <f t="shared" ca="1" si="179"/>
        <v/>
      </c>
      <c r="K677" s="78" t="str">
        <f t="shared" ca="1" si="179"/>
        <v/>
      </c>
      <c r="L677" s="77" t="str">
        <f t="shared" ca="1" si="179"/>
        <v/>
      </c>
      <c r="M677" s="77" t="str">
        <f t="shared" ca="1" si="179"/>
        <v/>
      </c>
      <c r="N677" s="77" t="str">
        <f t="shared" ca="1" si="178"/>
        <v/>
      </c>
      <c r="O677" s="77" t="str">
        <f t="shared" ca="1" si="178"/>
        <v/>
      </c>
      <c r="P677" s="77" t="str">
        <f t="shared" ca="1" si="178"/>
        <v/>
      </c>
      <c r="Q677" s="17" t="str">
        <f ca="1">IF(B677="","",VLOOKUP(B677,処理用Ｄ!$B$2:$R$401,17,FALSE))</f>
        <v/>
      </c>
    </row>
    <row r="678" spans="2:17" x14ac:dyDescent="0.2">
      <c r="B678" s="77" t="str">
        <f ca="1">IF(ROW()-1&gt;処理用Ｄ!$B$1-1,"",ROW()-1)</f>
        <v/>
      </c>
      <c r="C678" s="77" t="str">
        <f t="shared" ca="1" si="179"/>
        <v/>
      </c>
      <c r="D678" s="78" t="str">
        <f t="shared" ca="1" si="173"/>
        <v/>
      </c>
      <c r="E678" s="78" t="str">
        <f t="shared" ca="1" si="174"/>
        <v/>
      </c>
      <c r="F678" s="78" t="str">
        <f t="shared" ca="1" si="170"/>
        <v/>
      </c>
      <c r="G678" s="77" t="str">
        <f t="shared" ca="1" si="179"/>
        <v/>
      </c>
      <c r="H678" s="78" t="str">
        <f t="shared" ca="1" si="179"/>
        <v/>
      </c>
      <c r="I678" s="78" t="str">
        <f t="shared" ca="1" si="179"/>
        <v/>
      </c>
      <c r="J678" s="78" t="str">
        <f t="shared" ca="1" si="179"/>
        <v/>
      </c>
      <c r="K678" s="78" t="str">
        <f t="shared" ca="1" si="179"/>
        <v/>
      </c>
      <c r="L678" s="77" t="str">
        <f t="shared" ca="1" si="179"/>
        <v/>
      </c>
      <c r="M678" s="77" t="str">
        <f t="shared" ca="1" si="179"/>
        <v/>
      </c>
      <c r="N678" s="77" t="str">
        <f t="shared" ca="1" si="178"/>
        <v/>
      </c>
      <c r="O678" s="77" t="str">
        <f t="shared" ca="1" si="178"/>
        <v/>
      </c>
      <c r="P678" s="77" t="str">
        <f t="shared" ca="1" si="178"/>
        <v/>
      </c>
      <c r="Q678" s="17" t="str">
        <f ca="1">IF(B678="","",VLOOKUP(B678,処理用Ｄ!$B$2:$R$401,17,FALSE))</f>
        <v/>
      </c>
    </row>
    <row r="679" spans="2:17" x14ac:dyDescent="0.2">
      <c r="B679" s="77" t="str">
        <f ca="1">IF(ROW()-1&gt;処理用Ｄ!$B$1-1,"",ROW()-1)</f>
        <v/>
      </c>
      <c r="C679" s="77" t="str">
        <f t="shared" ca="1" si="179"/>
        <v/>
      </c>
      <c r="D679" s="78" t="str">
        <f t="shared" ca="1" si="173"/>
        <v/>
      </c>
      <c r="E679" s="78" t="str">
        <f t="shared" ca="1" si="174"/>
        <v/>
      </c>
      <c r="F679" s="78" t="str">
        <f t="shared" ca="1" si="170"/>
        <v/>
      </c>
      <c r="G679" s="77" t="str">
        <f t="shared" ca="1" si="179"/>
        <v/>
      </c>
      <c r="H679" s="78" t="str">
        <f t="shared" ca="1" si="179"/>
        <v/>
      </c>
      <c r="I679" s="78" t="str">
        <f t="shared" ca="1" si="179"/>
        <v/>
      </c>
      <c r="J679" s="78" t="str">
        <f t="shared" ca="1" si="179"/>
        <v/>
      </c>
      <c r="K679" s="78" t="str">
        <f t="shared" ca="1" si="179"/>
        <v/>
      </c>
      <c r="L679" s="77" t="str">
        <f t="shared" ca="1" si="179"/>
        <v/>
      </c>
      <c r="M679" s="77" t="str">
        <f t="shared" ca="1" si="179"/>
        <v/>
      </c>
      <c r="N679" s="77" t="str">
        <f t="shared" ca="1" si="178"/>
        <v/>
      </c>
      <c r="O679" s="77" t="str">
        <f t="shared" ca="1" si="178"/>
        <v/>
      </c>
      <c r="P679" s="77" t="str">
        <f t="shared" ca="1" si="178"/>
        <v/>
      </c>
      <c r="Q679" s="17" t="str">
        <f ca="1">IF(B679="","",VLOOKUP(B679,処理用Ｄ!$B$2:$R$401,17,FALSE))</f>
        <v/>
      </c>
    </row>
    <row r="680" spans="2:17" x14ac:dyDescent="0.2">
      <c r="B680" s="77" t="str">
        <f ca="1">IF(ROW()-1&gt;処理用Ｄ!$B$1-1,"",ROW()-1)</f>
        <v/>
      </c>
      <c r="C680" s="77" t="str">
        <f t="shared" ca="1" si="179"/>
        <v/>
      </c>
      <c r="D680" s="78" t="str">
        <f t="shared" ca="1" si="173"/>
        <v/>
      </c>
      <c r="E680" s="78" t="str">
        <f t="shared" ca="1" si="174"/>
        <v/>
      </c>
      <c r="F680" s="78" t="str">
        <f t="shared" ca="1" si="170"/>
        <v/>
      </c>
      <c r="G680" s="77" t="str">
        <f t="shared" ca="1" si="179"/>
        <v/>
      </c>
      <c r="H680" s="78" t="str">
        <f t="shared" ca="1" si="179"/>
        <v/>
      </c>
      <c r="I680" s="78" t="str">
        <f t="shared" ca="1" si="179"/>
        <v/>
      </c>
      <c r="J680" s="78" t="str">
        <f t="shared" ca="1" si="179"/>
        <v/>
      </c>
      <c r="K680" s="78" t="str">
        <f t="shared" ca="1" si="179"/>
        <v/>
      </c>
      <c r="L680" s="77" t="str">
        <f t="shared" ca="1" si="179"/>
        <v/>
      </c>
      <c r="M680" s="77" t="str">
        <f t="shared" ca="1" si="179"/>
        <v/>
      </c>
      <c r="N680" s="77" t="str">
        <f t="shared" ca="1" si="178"/>
        <v/>
      </c>
      <c r="O680" s="77" t="str">
        <f t="shared" ca="1" si="178"/>
        <v/>
      </c>
      <c r="P680" s="77" t="str">
        <f t="shared" ca="1" si="178"/>
        <v/>
      </c>
      <c r="Q680" s="17" t="str">
        <f ca="1">IF(B680="","",VLOOKUP(B680,処理用Ｄ!$B$2:$R$401,17,FALSE))</f>
        <v/>
      </c>
    </row>
    <row r="681" spans="2:17" x14ac:dyDescent="0.2">
      <c r="B681" s="77" t="str">
        <f ca="1">IF(ROW()-1&gt;処理用Ｄ!$B$1-1,"",ROW()-1)</f>
        <v/>
      </c>
      <c r="C681" s="77" t="str">
        <f t="shared" ca="1" si="179"/>
        <v/>
      </c>
      <c r="D681" s="78" t="str">
        <f t="shared" ca="1" si="173"/>
        <v/>
      </c>
      <c r="E681" s="78" t="str">
        <f t="shared" ca="1" si="174"/>
        <v/>
      </c>
      <c r="F681" s="78" t="str">
        <f t="shared" ca="1" si="170"/>
        <v/>
      </c>
      <c r="G681" s="77" t="str">
        <f t="shared" ca="1" si="179"/>
        <v/>
      </c>
      <c r="H681" s="78" t="str">
        <f t="shared" ca="1" si="179"/>
        <v/>
      </c>
      <c r="I681" s="78" t="str">
        <f t="shared" ca="1" si="179"/>
        <v/>
      </c>
      <c r="J681" s="78" t="str">
        <f t="shared" ca="1" si="179"/>
        <v/>
      </c>
      <c r="K681" s="78" t="str">
        <f t="shared" ca="1" si="179"/>
        <v/>
      </c>
      <c r="L681" s="77" t="str">
        <f t="shared" ca="1" si="179"/>
        <v/>
      </c>
      <c r="M681" s="77" t="str">
        <f t="shared" ca="1" si="179"/>
        <v/>
      </c>
      <c r="N681" s="77" t="str">
        <f t="shared" ca="1" si="178"/>
        <v/>
      </c>
      <c r="O681" s="77" t="str">
        <f t="shared" ca="1" si="178"/>
        <v/>
      </c>
      <c r="P681" s="77" t="str">
        <f t="shared" ca="1" si="178"/>
        <v/>
      </c>
      <c r="Q681" s="17" t="str">
        <f ca="1">IF(B681="","",VLOOKUP(B681,処理用Ｄ!$B$2:$R$401,17,FALSE))</f>
        <v/>
      </c>
    </row>
    <row r="682" spans="2:17" x14ac:dyDescent="0.2">
      <c r="B682" s="77" t="str">
        <f ca="1">IF(ROW()-1&gt;処理用Ｄ!$B$1-1,"",ROW()-1)</f>
        <v/>
      </c>
      <c r="C682" s="77" t="str">
        <f t="shared" ref="C682:M691" ca="1" si="180">IF($B682="","",DBCS(VLOOKUP($B682,ダブルスＤＡＴＡ,COLUMN()-1,FALSE)))</f>
        <v/>
      </c>
      <c r="D682" s="78" t="str">
        <f t="shared" ca="1" si="173"/>
        <v/>
      </c>
      <c r="E682" s="78" t="str">
        <f t="shared" ca="1" si="174"/>
        <v/>
      </c>
      <c r="F682" s="78" t="str">
        <f t="shared" ca="1" si="170"/>
        <v/>
      </c>
      <c r="G682" s="77" t="str">
        <f t="shared" ca="1" si="180"/>
        <v/>
      </c>
      <c r="H682" s="78" t="str">
        <f t="shared" ca="1" si="180"/>
        <v/>
      </c>
      <c r="I682" s="78" t="str">
        <f t="shared" ca="1" si="180"/>
        <v/>
      </c>
      <c r="J682" s="78" t="str">
        <f t="shared" ca="1" si="180"/>
        <v/>
      </c>
      <c r="K682" s="78" t="str">
        <f t="shared" ca="1" si="180"/>
        <v/>
      </c>
      <c r="L682" s="77" t="str">
        <f t="shared" ca="1" si="180"/>
        <v/>
      </c>
      <c r="M682" s="77" t="str">
        <f t="shared" ca="1" si="180"/>
        <v/>
      </c>
      <c r="N682" s="77" t="str">
        <f t="shared" ref="N682:P701" ca="1" si="181">IF($B682="","",VALUE(VLOOKUP($B682,ダブルスＤＡＴＡ,COLUMN()-1,FALSE)))</f>
        <v/>
      </c>
      <c r="O682" s="77" t="str">
        <f t="shared" ca="1" si="181"/>
        <v/>
      </c>
      <c r="P682" s="77" t="str">
        <f t="shared" ca="1" si="181"/>
        <v/>
      </c>
      <c r="Q682" s="17" t="str">
        <f ca="1">IF(B682="","",VLOOKUP(B682,処理用Ｄ!$B$2:$R$401,17,FALSE))</f>
        <v/>
      </c>
    </row>
    <row r="683" spans="2:17" x14ac:dyDescent="0.2">
      <c r="B683" s="77" t="str">
        <f ca="1">IF(ROW()-1&gt;処理用Ｄ!$B$1-1,"",ROW()-1)</f>
        <v/>
      </c>
      <c r="C683" s="77" t="str">
        <f t="shared" ca="1" si="180"/>
        <v/>
      </c>
      <c r="D683" s="78" t="str">
        <f t="shared" ca="1" si="173"/>
        <v/>
      </c>
      <c r="E683" s="78" t="str">
        <f t="shared" ca="1" si="174"/>
        <v/>
      </c>
      <c r="F683" s="78" t="str">
        <f t="shared" ca="1" si="170"/>
        <v/>
      </c>
      <c r="G683" s="77" t="str">
        <f t="shared" ca="1" si="180"/>
        <v/>
      </c>
      <c r="H683" s="78" t="str">
        <f t="shared" ca="1" si="180"/>
        <v/>
      </c>
      <c r="I683" s="78" t="str">
        <f t="shared" ca="1" si="180"/>
        <v/>
      </c>
      <c r="J683" s="78" t="str">
        <f t="shared" ca="1" si="180"/>
        <v/>
      </c>
      <c r="K683" s="78" t="str">
        <f t="shared" ca="1" si="180"/>
        <v/>
      </c>
      <c r="L683" s="77" t="str">
        <f t="shared" ca="1" si="180"/>
        <v/>
      </c>
      <c r="M683" s="77" t="str">
        <f t="shared" ca="1" si="180"/>
        <v/>
      </c>
      <c r="N683" s="77" t="str">
        <f t="shared" ca="1" si="181"/>
        <v/>
      </c>
      <c r="O683" s="77" t="str">
        <f t="shared" ca="1" si="181"/>
        <v/>
      </c>
      <c r="P683" s="77" t="str">
        <f t="shared" ca="1" si="181"/>
        <v/>
      </c>
      <c r="Q683" s="17" t="str">
        <f ca="1">IF(B683="","",VLOOKUP(B683,処理用Ｄ!$B$2:$R$401,17,FALSE))</f>
        <v/>
      </c>
    </row>
    <row r="684" spans="2:17" x14ac:dyDescent="0.2">
      <c r="B684" s="77" t="str">
        <f ca="1">IF(ROW()-1&gt;処理用Ｄ!$B$1-1,"",ROW()-1)</f>
        <v/>
      </c>
      <c r="C684" s="77" t="str">
        <f t="shared" ca="1" si="180"/>
        <v/>
      </c>
      <c r="D684" s="78" t="str">
        <f t="shared" ca="1" si="173"/>
        <v/>
      </c>
      <c r="E684" s="78" t="str">
        <f t="shared" ca="1" si="174"/>
        <v/>
      </c>
      <c r="F684" s="78" t="str">
        <f t="shared" ca="1" si="170"/>
        <v/>
      </c>
      <c r="G684" s="77" t="str">
        <f t="shared" ca="1" si="180"/>
        <v/>
      </c>
      <c r="H684" s="78" t="str">
        <f t="shared" ca="1" si="180"/>
        <v/>
      </c>
      <c r="I684" s="78" t="str">
        <f t="shared" ca="1" si="180"/>
        <v/>
      </c>
      <c r="J684" s="78" t="str">
        <f t="shared" ca="1" si="180"/>
        <v/>
      </c>
      <c r="K684" s="78" t="str">
        <f t="shared" ca="1" si="180"/>
        <v/>
      </c>
      <c r="L684" s="77" t="str">
        <f t="shared" ca="1" si="180"/>
        <v/>
      </c>
      <c r="M684" s="77" t="str">
        <f t="shared" ca="1" si="180"/>
        <v/>
      </c>
      <c r="N684" s="77" t="str">
        <f t="shared" ca="1" si="181"/>
        <v/>
      </c>
      <c r="O684" s="77" t="str">
        <f t="shared" ca="1" si="181"/>
        <v/>
      </c>
      <c r="P684" s="77" t="str">
        <f t="shared" ca="1" si="181"/>
        <v/>
      </c>
      <c r="Q684" s="17" t="str">
        <f ca="1">IF(B684="","",VLOOKUP(B684,処理用Ｄ!$B$2:$R$401,17,FALSE))</f>
        <v/>
      </c>
    </row>
    <row r="685" spans="2:17" x14ac:dyDescent="0.2">
      <c r="B685" s="77" t="str">
        <f ca="1">IF(ROW()-1&gt;処理用Ｄ!$B$1-1,"",ROW()-1)</f>
        <v/>
      </c>
      <c r="C685" s="77" t="str">
        <f t="shared" ca="1" si="180"/>
        <v/>
      </c>
      <c r="D685" s="78" t="str">
        <f t="shared" ca="1" si="173"/>
        <v/>
      </c>
      <c r="E685" s="78" t="str">
        <f t="shared" ca="1" si="174"/>
        <v/>
      </c>
      <c r="F685" s="78" t="str">
        <f t="shared" ca="1" si="170"/>
        <v/>
      </c>
      <c r="G685" s="77" t="str">
        <f t="shared" ca="1" si="180"/>
        <v/>
      </c>
      <c r="H685" s="78" t="str">
        <f t="shared" ca="1" si="180"/>
        <v/>
      </c>
      <c r="I685" s="78" t="str">
        <f t="shared" ca="1" si="180"/>
        <v/>
      </c>
      <c r="J685" s="78" t="str">
        <f t="shared" ca="1" si="180"/>
        <v/>
      </c>
      <c r="K685" s="78" t="str">
        <f t="shared" ca="1" si="180"/>
        <v/>
      </c>
      <c r="L685" s="77" t="str">
        <f t="shared" ca="1" si="180"/>
        <v/>
      </c>
      <c r="M685" s="77" t="str">
        <f t="shared" ca="1" si="180"/>
        <v/>
      </c>
      <c r="N685" s="77" t="str">
        <f t="shared" ca="1" si="181"/>
        <v/>
      </c>
      <c r="O685" s="77" t="str">
        <f t="shared" ca="1" si="181"/>
        <v/>
      </c>
      <c r="P685" s="77" t="str">
        <f t="shared" ca="1" si="181"/>
        <v/>
      </c>
      <c r="Q685" s="17" t="str">
        <f ca="1">IF(B685="","",VLOOKUP(B685,処理用Ｄ!$B$2:$R$401,17,FALSE))</f>
        <v/>
      </c>
    </row>
    <row r="686" spans="2:17" x14ac:dyDescent="0.2">
      <c r="B686" s="77" t="str">
        <f ca="1">IF(ROW()-1&gt;処理用Ｄ!$B$1-1,"",ROW()-1)</f>
        <v/>
      </c>
      <c r="C686" s="77" t="str">
        <f t="shared" ca="1" si="180"/>
        <v/>
      </c>
      <c r="D686" s="78" t="str">
        <f t="shared" ca="1" si="173"/>
        <v/>
      </c>
      <c r="E686" s="78" t="str">
        <f t="shared" ca="1" si="174"/>
        <v/>
      </c>
      <c r="F686" s="78" t="str">
        <f t="shared" ca="1" si="170"/>
        <v/>
      </c>
      <c r="G686" s="77" t="str">
        <f t="shared" ca="1" si="180"/>
        <v/>
      </c>
      <c r="H686" s="78" t="str">
        <f t="shared" ca="1" si="180"/>
        <v/>
      </c>
      <c r="I686" s="78" t="str">
        <f t="shared" ca="1" si="180"/>
        <v/>
      </c>
      <c r="J686" s="78" t="str">
        <f t="shared" ca="1" si="180"/>
        <v/>
      </c>
      <c r="K686" s="78" t="str">
        <f t="shared" ca="1" si="180"/>
        <v/>
      </c>
      <c r="L686" s="77" t="str">
        <f t="shared" ca="1" si="180"/>
        <v/>
      </c>
      <c r="M686" s="77" t="str">
        <f t="shared" ca="1" si="180"/>
        <v/>
      </c>
      <c r="N686" s="77" t="str">
        <f t="shared" ca="1" si="181"/>
        <v/>
      </c>
      <c r="O686" s="77" t="str">
        <f t="shared" ca="1" si="181"/>
        <v/>
      </c>
      <c r="P686" s="77" t="str">
        <f t="shared" ca="1" si="181"/>
        <v/>
      </c>
      <c r="Q686" s="17" t="str">
        <f ca="1">IF(B686="","",VLOOKUP(B686,処理用Ｄ!$B$2:$R$401,17,FALSE))</f>
        <v/>
      </c>
    </row>
    <row r="687" spans="2:17" x14ac:dyDescent="0.2">
      <c r="B687" s="77" t="str">
        <f ca="1">IF(ROW()-1&gt;処理用Ｄ!$B$1-1,"",ROW()-1)</f>
        <v/>
      </c>
      <c r="C687" s="77" t="str">
        <f t="shared" ca="1" si="180"/>
        <v/>
      </c>
      <c r="D687" s="78" t="str">
        <f t="shared" ca="1" si="173"/>
        <v/>
      </c>
      <c r="E687" s="78" t="str">
        <f t="shared" ca="1" si="174"/>
        <v/>
      </c>
      <c r="F687" s="78" t="str">
        <f t="shared" ca="1" si="170"/>
        <v/>
      </c>
      <c r="G687" s="77" t="str">
        <f t="shared" ca="1" si="180"/>
        <v/>
      </c>
      <c r="H687" s="78" t="str">
        <f t="shared" ca="1" si="180"/>
        <v/>
      </c>
      <c r="I687" s="78" t="str">
        <f t="shared" ca="1" si="180"/>
        <v/>
      </c>
      <c r="J687" s="78" t="str">
        <f t="shared" ca="1" si="180"/>
        <v/>
      </c>
      <c r="K687" s="78" t="str">
        <f t="shared" ca="1" si="180"/>
        <v/>
      </c>
      <c r="L687" s="77" t="str">
        <f t="shared" ca="1" si="180"/>
        <v/>
      </c>
      <c r="M687" s="77" t="str">
        <f t="shared" ca="1" si="180"/>
        <v/>
      </c>
      <c r="N687" s="77" t="str">
        <f t="shared" ca="1" si="181"/>
        <v/>
      </c>
      <c r="O687" s="77" t="str">
        <f t="shared" ca="1" si="181"/>
        <v/>
      </c>
      <c r="P687" s="77" t="str">
        <f t="shared" ca="1" si="181"/>
        <v/>
      </c>
      <c r="Q687" s="17" t="str">
        <f ca="1">IF(B687="","",VLOOKUP(B687,処理用Ｄ!$B$2:$R$401,17,FALSE))</f>
        <v/>
      </c>
    </row>
    <row r="688" spans="2:17" x14ac:dyDescent="0.2">
      <c r="B688" s="77" t="str">
        <f ca="1">IF(ROW()-1&gt;処理用Ｄ!$B$1-1,"",ROW()-1)</f>
        <v/>
      </c>
      <c r="C688" s="77" t="str">
        <f t="shared" ca="1" si="180"/>
        <v/>
      </c>
      <c r="D688" s="78" t="str">
        <f t="shared" ca="1" si="173"/>
        <v/>
      </c>
      <c r="E688" s="78" t="str">
        <f t="shared" ca="1" si="174"/>
        <v/>
      </c>
      <c r="F688" s="78" t="str">
        <f t="shared" ca="1" si="170"/>
        <v/>
      </c>
      <c r="G688" s="77" t="str">
        <f t="shared" ca="1" si="180"/>
        <v/>
      </c>
      <c r="H688" s="78" t="str">
        <f t="shared" ca="1" si="180"/>
        <v/>
      </c>
      <c r="I688" s="78" t="str">
        <f t="shared" ca="1" si="180"/>
        <v/>
      </c>
      <c r="J688" s="78" t="str">
        <f t="shared" ca="1" si="180"/>
        <v/>
      </c>
      <c r="K688" s="78" t="str">
        <f t="shared" ca="1" si="180"/>
        <v/>
      </c>
      <c r="L688" s="77" t="str">
        <f t="shared" ca="1" si="180"/>
        <v/>
      </c>
      <c r="M688" s="77" t="str">
        <f t="shared" ca="1" si="180"/>
        <v/>
      </c>
      <c r="N688" s="77" t="str">
        <f t="shared" ca="1" si="181"/>
        <v/>
      </c>
      <c r="O688" s="77" t="str">
        <f t="shared" ca="1" si="181"/>
        <v/>
      </c>
      <c r="P688" s="77" t="str">
        <f t="shared" ca="1" si="181"/>
        <v/>
      </c>
      <c r="Q688" s="17" t="str">
        <f ca="1">IF(B688="","",VLOOKUP(B688,処理用Ｄ!$B$2:$R$401,17,FALSE))</f>
        <v/>
      </c>
    </row>
    <row r="689" spans="2:17" x14ac:dyDescent="0.2">
      <c r="B689" s="77" t="str">
        <f ca="1">IF(ROW()-1&gt;処理用Ｄ!$B$1-1,"",ROW()-1)</f>
        <v/>
      </c>
      <c r="C689" s="77" t="str">
        <f t="shared" ca="1" si="180"/>
        <v/>
      </c>
      <c r="D689" s="78" t="str">
        <f t="shared" ca="1" si="173"/>
        <v/>
      </c>
      <c r="E689" s="78" t="str">
        <f t="shared" ca="1" si="174"/>
        <v/>
      </c>
      <c r="F689" s="78" t="str">
        <f t="shared" ref="F689:F752" ca="1" si="182">IF($B689="","",(VLOOKUP($B689,ダブルスＤＡＴＡ,COLUMN()-1,FALSE)))</f>
        <v/>
      </c>
      <c r="G689" s="77" t="str">
        <f t="shared" ca="1" si="180"/>
        <v/>
      </c>
      <c r="H689" s="78" t="str">
        <f t="shared" ca="1" si="180"/>
        <v/>
      </c>
      <c r="I689" s="78" t="str">
        <f t="shared" ca="1" si="180"/>
        <v/>
      </c>
      <c r="J689" s="78" t="str">
        <f t="shared" ca="1" si="180"/>
        <v/>
      </c>
      <c r="K689" s="78" t="str">
        <f t="shared" ca="1" si="180"/>
        <v/>
      </c>
      <c r="L689" s="77" t="str">
        <f t="shared" ca="1" si="180"/>
        <v/>
      </c>
      <c r="M689" s="77" t="str">
        <f t="shared" ca="1" si="180"/>
        <v/>
      </c>
      <c r="N689" s="77" t="str">
        <f t="shared" ca="1" si="181"/>
        <v/>
      </c>
      <c r="O689" s="77" t="str">
        <f t="shared" ca="1" si="181"/>
        <v/>
      </c>
      <c r="P689" s="77" t="str">
        <f t="shared" ca="1" si="181"/>
        <v/>
      </c>
      <c r="Q689" s="17" t="str">
        <f ca="1">IF(B689="","",VLOOKUP(B689,処理用Ｄ!$B$2:$R$401,17,FALSE))</f>
        <v/>
      </c>
    </row>
    <row r="690" spans="2:17" x14ac:dyDescent="0.2">
      <c r="B690" s="77" t="str">
        <f ca="1">IF(ROW()-1&gt;処理用Ｄ!$B$1-1,"",ROW()-1)</f>
        <v/>
      </c>
      <c r="C690" s="77" t="str">
        <f t="shared" ca="1" si="180"/>
        <v/>
      </c>
      <c r="D690" s="78" t="str">
        <f t="shared" ca="1" si="173"/>
        <v/>
      </c>
      <c r="E690" s="78" t="str">
        <f t="shared" ca="1" si="174"/>
        <v/>
      </c>
      <c r="F690" s="78" t="str">
        <f t="shared" ca="1" si="182"/>
        <v/>
      </c>
      <c r="G690" s="77" t="str">
        <f t="shared" ca="1" si="180"/>
        <v/>
      </c>
      <c r="H690" s="78" t="str">
        <f t="shared" ca="1" si="180"/>
        <v/>
      </c>
      <c r="I690" s="78" t="str">
        <f t="shared" ca="1" si="180"/>
        <v/>
      </c>
      <c r="J690" s="78" t="str">
        <f t="shared" ca="1" si="180"/>
        <v/>
      </c>
      <c r="K690" s="78" t="str">
        <f t="shared" ca="1" si="180"/>
        <v/>
      </c>
      <c r="L690" s="77" t="str">
        <f t="shared" ca="1" si="180"/>
        <v/>
      </c>
      <c r="M690" s="77" t="str">
        <f t="shared" ca="1" si="180"/>
        <v/>
      </c>
      <c r="N690" s="77" t="str">
        <f t="shared" ca="1" si="181"/>
        <v/>
      </c>
      <c r="O690" s="77" t="str">
        <f t="shared" ca="1" si="181"/>
        <v/>
      </c>
      <c r="P690" s="77" t="str">
        <f t="shared" ca="1" si="181"/>
        <v/>
      </c>
      <c r="Q690" s="17" t="str">
        <f ca="1">IF(B690="","",VLOOKUP(B690,処理用Ｄ!$B$2:$R$401,17,FALSE))</f>
        <v/>
      </c>
    </row>
    <row r="691" spans="2:17" x14ac:dyDescent="0.2">
      <c r="B691" s="77" t="str">
        <f ca="1">IF(ROW()-1&gt;処理用Ｄ!$B$1-1,"",ROW()-1)</f>
        <v/>
      </c>
      <c r="C691" s="77" t="str">
        <f t="shared" ca="1" si="180"/>
        <v/>
      </c>
      <c r="D691" s="78" t="str">
        <f t="shared" ca="1" si="173"/>
        <v/>
      </c>
      <c r="E691" s="78" t="str">
        <f t="shared" ca="1" si="174"/>
        <v/>
      </c>
      <c r="F691" s="78" t="str">
        <f t="shared" ca="1" si="182"/>
        <v/>
      </c>
      <c r="G691" s="77" t="str">
        <f t="shared" ca="1" si="180"/>
        <v/>
      </c>
      <c r="H691" s="78" t="str">
        <f t="shared" ca="1" si="180"/>
        <v/>
      </c>
      <c r="I691" s="78" t="str">
        <f t="shared" ca="1" si="180"/>
        <v/>
      </c>
      <c r="J691" s="78" t="str">
        <f t="shared" ca="1" si="180"/>
        <v/>
      </c>
      <c r="K691" s="78" t="str">
        <f t="shared" ca="1" si="180"/>
        <v/>
      </c>
      <c r="L691" s="77" t="str">
        <f t="shared" ca="1" si="180"/>
        <v/>
      </c>
      <c r="M691" s="77" t="str">
        <f t="shared" ca="1" si="180"/>
        <v/>
      </c>
      <c r="N691" s="77" t="str">
        <f t="shared" ca="1" si="181"/>
        <v/>
      </c>
      <c r="O691" s="77" t="str">
        <f t="shared" ca="1" si="181"/>
        <v/>
      </c>
      <c r="P691" s="77" t="str">
        <f t="shared" ca="1" si="181"/>
        <v/>
      </c>
      <c r="Q691" s="17" t="str">
        <f ca="1">IF(B691="","",VLOOKUP(B691,処理用Ｄ!$B$2:$R$401,17,FALSE))</f>
        <v/>
      </c>
    </row>
    <row r="692" spans="2:17" x14ac:dyDescent="0.2">
      <c r="B692" s="77" t="str">
        <f ca="1">IF(ROW()-1&gt;処理用Ｄ!$B$1-1,"",ROW()-1)</f>
        <v/>
      </c>
      <c r="C692" s="77" t="str">
        <f t="shared" ref="C692:M701" ca="1" si="183">IF($B692="","",DBCS(VLOOKUP($B692,ダブルスＤＡＴＡ,COLUMN()-1,FALSE)))</f>
        <v/>
      </c>
      <c r="D692" s="78" t="str">
        <f t="shared" ca="1" si="173"/>
        <v/>
      </c>
      <c r="E692" s="78" t="str">
        <f t="shared" ca="1" si="174"/>
        <v/>
      </c>
      <c r="F692" s="78" t="str">
        <f t="shared" ca="1" si="182"/>
        <v/>
      </c>
      <c r="G692" s="77" t="str">
        <f t="shared" ca="1" si="183"/>
        <v/>
      </c>
      <c r="H692" s="78" t="str">
        <f t="shared" ca="1" si="183"/>
        <v/>
      </c>
      <c r="I692" s="78" t="str">
        <f t="shared" ca="1" si="183"/>
        <v/>
      </c>
      <c r="J692" s="78" t="str">
        <f t="shared" ca="1" si="183"/>
        <v/>
      </c>
      <c r="K692" s="78" t="str">
        <f t="shared" ca="1" si="183"/>
        <v/>
      </c>
      <c r="L692" s="77" t="str">
        <f t="shared" ca="1" si="183"/>
        <v/>
      </c>
      <c r="M692" s="77" t="str">
        <f t="shared" ca="1" si="183"/>
        <v/>
      </c>
      <c r="N692" s="77" t="str">
        <f t="shared" ca="1" si="181"/>
        <v/>
      </c>
      <c r="O692" s="77" t="str">
        <f t="shared" ca="1" si="181"/>
        <v/>
      </c>
      <c r="P692" s="77" t="str">
        <f t="shared" ca="1" si="181"/>
        <v/>
      </c>
      <c r="Q692" s="17" t="str">
        <f ca="1">IF(B692="","",VLOOKUP(B692,処理用Ｄ!$B$2:$R$401,17,FALSE))</f>
        <v/>
      </c>
    </row>
    <row r="693" spans="2:17" x14ac:dyDescent="0.2">
      <c r="B693" s="77" t="str">
        <f ca="1">IF(ROW()-1&gt;処理用Ｄ!$B$1-1,"",ROW()-1)</f>
        <v/>
      </c>
      <c r="C693" s="77" t="str">
        <f t="shared" ca="1" si="183"/>
        <v/>
      </c>
      <c r="D693" s="78" t="str">
        <f t="shared" ca="1" si="173"/>
        <v/>
      </c>
      <c r="E693" s="78" t="str">
        <f t="shared" ca="1" si="174"/>
        <v/>
      </c>
      <c r="F693" s="78" t="str">
        <f t="shared" ca="1" si="182"/>
        <v/>
      </c>
      <c r="G693" s="77" t="str">
        <f t="shared" ca="1" si="183"/>
        <v/>
      </c>
      <c r="H693" s="78" t="str">
        <f t="shared" ca="1" si="183"/>
        <v/>
      </c>
      <c r="I693" s="78" t="str">
        <f t="shared" ca="1" si="183"/>
        <v/>
      </c>
      <c r="J693" s="78" t="str">
        <f t="shared" ca="1" si="183"/>
        <v/>
      </c>
      <c r="K693" s="78" t="str">
        <f t="shared" ca="1" si="183"/>
        <v/>
      </c>
      <c r="L693" s="77" t="str">
        <f t="shared" ca="1" si="183"/>
        <v/>
      </c>
      <c r="M693" s="77" t="str">
        <f t="shared" ca="1" si="183"/>
        <v/>
      </c>
      <c r="N693" s="77" t="str">
        <f t="shared" ca="1" si="181"/>
        <v/>
      </c>
      <c r="O693" s="77" t="str">
        <f t="shared" ca="1" si="181"/>
        <v/>
      </c>
      <c r="P693" s="77" t="str">
        <f t="shared" ca="1" si="181"/>
        <v/>
      </c>
      <c r="Q693" s="17" t="str">
        <f ca="1">IF(B693="","",VLOOKUP(B693,処理用Ｄ!$B$2:$R$401,17,FALSE))</f>
        <v/>
      </c>
    </row>
    <row r="694" spans="2:17" x14ac:dyDescent="0.2">
      <c r="B694" s="77" t="str">
        <f ca="1">IF(ROW()-1&gt;処理用Ｄ!$B$1-1,"",ROW()-1)</f>
        <v/>
      </c>
      <c r="C694" s="77" t="str">
        <f t="shared" ca="1" si="183"/>
        <v/>
      </c>
      <c r="D694" s="78" t="str">
        <f t="shared" ca="1" si="173"/>
        <v/>
      </c>
      <c r="E694" s="78" t="str">
        <f t="shared" ca="1" si="174"/>
        <v/>
      </c>
      <c r="F694" s="78" t="str">
        <f t="shared" ca="1" si="182"/>
        <v/>
      </c>
      <c r="G694" s="77" t="str">
        <f t="shared" ca="1" si="183"/>
        <v/>
      </c>
      <c r="H694" s="78" t="str">
        <f t="shared" ca="1" si="183"/>
        <v/>
      </c>
      <c r="I694" s="78" t="str">
        <f t="shared" ca="1" si="183"/>
        <v/>
      </c>
      <c r="J694" s="78" t="str">
        <f t="shared" ca="1" si="183"/>
        <v/>
      </c>
      <c r="K694" s="78" t="str">
        <f t="shared" ca="1" si="183"/>
        <v/>
      </c>
      <c r="L694" s="77" t="str">
        <f t="shared" ca="1" si="183"/>
        <v/>
      </c>
      <c r="M694" s="77" t="str">
        <f t="shared" ca="1" si="183"/>
        <v/>
      </c>
      <c r="N694" s="77" t="str">
        <f t="shared" ca="1" si="181"/>
        <v/>
      </c>
      <c r="O694" s="77" t="str">
        <f t="shared" ca="1" si="181"/>
        <v/>
      </c>
      <c r="P694" s="77" t="str">
        <f t="shared" ca="1" si="181"/>
        <v/>
      </c>
      <c r="Q694" s="17" t="str">
        <f ca="1">IF(B694="","",VLOOKUP(B694,処理用Ｄ!$B$2:$R$401,17,FALSE))</f>
        <v/>
      </c>
    </row>
    <row r="695" spans="2:17" x14ac:dyDescent="0.2">
      <c r="B695" s="77" t="str">
        <f ca="1">IF(ROW()-1&gt;処理用Ｄ!$B$1-1,"",ROW()-1)</f>
        <v/>
      </c>
      <c r="C695" s="77" t="str">
        <f t="shared" ca="1" si="183"/>
        <v/>
      </c>
      <c r="D695" s="78" t="str">
        <f t="shared" ca="1" si="173"/>
        <v/>
      </c>
      <c r="E695" s="78" t="str">
        <f t="shared" ca="1" si="174"/>
        <v/>
      </c>
      <c r="F695" s="78" t="str">
        <f t="shared" ca="1" si="182"/>
        <v/>
      </c>
      <c r="G695" s="77" t="str">
        <f t="shared" ca="1" si="183"/>
        <v/>
      </c>
      <c r="H695" s="78" t="str">
        <f t="shared" ca="1" si="183"/>
        <v/>
      </c>
      <c r="I695" s="78" t="str">
        <f t="shared" ca="1" si="183"/>
        <v/>
      </c>
      <c r="J695" s="78" t="str">
        <f t="shared" ca="1" si="183"/>
        <v/>
      </c>
      <c r="K695" s="78" t="str">
        <f t="shared" ca="1" si="183"/>
        <v/>
      </c>
      <c r="L695" s="77" t="str">
        <f t="shared" ca="1" si="183"/>
        <v/>
      </c>
      <c r="M695" s="77" t="str">
        <f t="shared" ca="1" si="183"/>
        <v/>
      </c>
      <c r="N695" s="77" t="str">
        <f t="shared" ca="1" si="181"/>
        <v/>
      </c>
      <c r="O695" s="77" t="str">
        <f t="shared" ca="1" si="181"/>
        <v/>
      </c>
      <c r="P695" s="77" t="str">
        <f t="shared" ca="1" si="181"/>
        <v/>
      </c>
      <c r="Q695" s="17" t="str">
        <f ca="1">IF(B695="","",VLOOKUP(B695,処理用Ｄ!$B$2:$R$401,17,FALSE))</f>
        <v/>
      </c>
    </row>
    <row r="696" spans="2:17" x14ac:dyDescent="0.2">
      <c r="B696" s="77" t="str">
        <f ca="1">IF(ROW()-1&gt;処理用Ｄ!$B$1-1,"",ROW()-1)</f>
        <v/>
      </c>
      <c r="C696" s="77" t="str">
        <f t="shared" ca="1" si="183"/>
        <v/>
      </c>
      <c r="D696" s="78" t="str">
        <f t="shared" ca="1" si="173"/>
        <v/>
      </c>
      <c r="E696" s="78" t="str">
        <f t="shared" ca="1" si="174"/>
        <v/>
      </c>
      <c r="F696" s="78" t="str">
        <f t="shared" ca="1" si="182"/>
        <v/>
      </c>
      <c r="G696" s="77" t="str">
        <f t="shared" ca="1" si="183"/>
        <v/>
      </c>
      <c r="H696" s="78" t="str">
        <f t="shared" ca="1" si="183"/>
        <v/>
      </c>
      <c r="I696" s="78" t="str">
        <f t="shared" ca="1" si="183"/>
        <v/>
      </c>
      <c r="J696" s="78" t="str">
        <f t="shared" ca="1" si="183"/>
        <v/>
      </c>
      <c r="K696" s="78" t="str">
        <f t="shared" ca="1" si="183"/>
        <v/>
      </c>
      <c r="L696" s="77" t="str">
        <f t="shared" ca="1" si="183"/>
        <v/>
      </c>
      <c r="M696" s="77" t="str">
        <f t="shared" ca="1" si="183"/>
        <v/>
      </c>
      <c r="N696" s="77" t="str">
        <f t="shared" ca="1" si="181"/>
        <v/>
      </c>
      <c r="O696" s="77" t="str">
        <f t="shared" ca="1" si="181"/>
        <v/>
      </c>
      <c r="P696" s="77" t="str">
        <f t="shared" ca="1" si="181"/>
        <v/>
      </c>
      <c r="Q696" s="17" t="str">
        <f ca="1">IF(B696="","",VLOOKUP(B696,処理用Ｄ!$B$2:$R$401,17,FALSE))</f>
        <v/>
      </c>
    </row>
    <row r="697" spans="2:17" x14ac:dyDescent="0.2">
      <c r="B697" s="77" t="str">
        <f ca="1">IF(ROW()-1&gt;処理用Ｄ!$B$1-1,"",ROW()-1)</f>
        <v/>
      </c>
      <c r="C697" s="77" t="str">
        <f t="shared" ca="1" si="183"/>
        <v/>
      </c>
      <c r="D697" s="78" t="str">
        <f t="shared" ca="1" si="173"/>
        <v/>
      </c>
      <c r="E697" s="78" t="str">
        <f t="shared" ca="1" si="174"/>
        <v/>
      </c>
      <c r="F697" s="78" t="str">
        <f t="shared" ca="1" si="182"/>
        <v/>
      </c>
      <c r="G697" s="77" t="str">
        <f t="shared" ca="1" si="183"/>
        <v/>
      </c>
      <c r="H697" s="78" t="str">
        <f t="shared" ca="1" si="183"/>
        <v/>
      </c>
      <c r="I697" s="78" t="str">
        <f t="shared" ca="1" si="183"/>
        <v/>
      </c>
      <c r="J697" s="78" t="str">
        <f t="shared" ca="1" si="183"/>
        <v/>
      </c>
      <c r="K697" s="78" t="str">
        <f t="shared" ca="1" si="183"/>
        <v/>
      </c>
      <c r="L697" s="77" t="str">
        <f t="shared" ca="1" si="183"/>
        <v/>
      </c>
      <c r="M697" s="77" t="str">
        <f t="shared" ca="1" si="183"/>
        <v/>
      </c>
      <c r="N697" s="77" t="str">
        <f t="shared" ca="1" si="181"/>
        <v/>
      </c>
      <c r="O697" s="77" t="str">
        <f t="shared" ca="1" si="181"/>
        <v/>
      </c>
      <c r="P697" s="77" t="str">
        <f t="shared" ca="1" si="181"/>
        <v/>
      </c>
      <c r="Q697" s="17" t="str">
        <f ca="1">IF(B697="","",VLOOKUP(B697,処理用Ｄ!$B$2:$R$401,17,FALSE))</f>
        <v/>
      </c>
    </row>
    <row r="698" spans="2:17" x14ac:dyDescent="0.2">
      <c r="B698" s="77" t="str">
        <f ca="1">IF(ROW()-1&gt;処理用Ｄ!$B$1-1,"",ROW()-1)</f>
        <v/>
      </c>
      <c r="C698" s="77" t="str">
        <f t="shared" ca="1" si="183"/>
        <v/>
      </c>
      <c r="D698" s="78" t="str">
        <f t="shared" ca="1" si="173"/>
        <v/>
      </c>
      <c r="E698" s="78" t="str">
        <f t="shared" ca="1" si="174"/>
        <v/>
      </c>
      <c r="F698" s="78" t="str">
        <f t="shared" ca="1" si="182"/>
        <v/>
      </c>
      <c r="G698" s="77" t="str">
        <f t="shared" ca="1" si="183"/>
        <v/>
      </c>
      <c r="H698" s="78" t="str">
        <f t="shared" ca="1" si="183"/>
        <v/>
      </c>
      <c r="I698" s="78" t="str">
        <f t="shared" ca="1" si="183"/>
        <v/>
      </c>
      <c r="J698" s="78" t="str">
        <f t="shared" ca="1" si="183"/>
        <v/>
      </c>
      <c r="K698" s="78" t="str">
        <f t="shared" ca="1" si="183"/>
        <v/>
      </c>
      <c r="L698" s="77" t="str">
        <f t="shared" ca="1" si="183"/>
        <v/>
      </c>
      <c r="M698" s="77" t="str">
        <f t="shared" ca="1" si="183"/>
        <v/>
      </c>
      <c r="N698" s="77" t="str">
        <f t="shared" ca="1" si="181"/>
        <v/>
      </c>
      <c r="O698" s="77" t="str">
        <f t="shared" ca="1" si="181"/>
        <v/>
      </c>
      <c r="P698" s="77" t="str">
        <f t="shared" ca="1" si="181"/>
        <v/>
      </c>
      <c r="Q698" s="17" t="str">
        <f ca="1">IF(B698="","",VLOOKUP(B698,処理用Ｄ!$B$2:$R$401,17,FALSE))</f>
        <v/>
      </c>
    </row>
    <row r="699" spans="2:17" x14ac:dyDescent="0.2">
      <c r="B699" s="77" t="str">
        <f ca="1">IF(ROW()-1&gt;処理用Ｄ!$B$1-1,"",ROW()-1)</f>
        <v/>
      </c>
      <c r="C699" s="77" t="str">
        <f t="shared" ca="1" si="183"/>
        <v/>
      </c>
      <c r="D699" s="78" t="str">
        <f t="shared" ca="1" si="173"/>
        <v/>
      </c>
      <c r="E699" s="78" t="str">
        <f t="shared" ca="1" si="174"/>
        <v/>
      </c>
      <c r="F699" s="78" t="str">
        <f t="shared" ca="1" si="182"/>
        <v/>
      </c>
      <c r="G699" s="77" t="str">
        <f t="shared" ca="1" si="183"/>
        <v/>
      </c>
      <c r="H699" s="78" t="str">
        <f t="shared" ca="1" si="183"/>
        <v/>
      </c>
      <c r="I699" s="78" t="str">
        <f t="shared" ca="1" si="183"/>
        <v/>
      </c>
      <c r="J699" s="78" t="str">
        <f t="shared" ca="1" si="183"/>
        <v/>
      </c>
      <c r="K699" s="78" t="str">
        <f t="shared" ca="1" si="183"/>
        <v/>
      </c>
      <c r="L699" s="77" t="str">
        <f t="shared" ca="1" si="183"/>
        <v/>
      </c>
      <c r="M699" s="77" t="str">
        <f t="shared" ca="1" si="183"/>
        <v/>
      </c>
      <c r="N699" s="77" t="str">
        <f t="shared" ca="1" si="181"/>
        <v/>
      </c>
      <c r="O699" s="77" t="str">
        <f t="shared" ca="1" si="181"/>
        <v/>
      </c>
      <c r="P699" s="77" t="str">
        <f t="shared" ca="1" si="181"/>
        <v/>
      </c>
      <c r="Q699" s="17" t="str">
        <f ca="1">IF(B699="","",VLOOKUP(B699,処理用Ｄ!$B$2:$R$401,17,FALSE))</f>
        <v/>
      </c>
    </row>
    <row r="700" spans="2:17" x14ac:dyDescent="0.2">
      <c r="B700" s="77" t="str">
        <f ca="1">IF(ROW()-1&gt;処理用Ｄ!$B$1-1,"",ROW()-1)</f>
        <v/>
      </c>
      <c r="C700" s="77" t="str">
        <f t="shared" ca="1" si="183"/>
        <v/>
      </c>
      <c r="D700" s="78" t="str">
        <f t="shared" ca="1" si="173"/>
        <v/>
      </c>
      <c r="E700" s="78" t="str">
        <f t="shared" ca="1" si="174"/>
        <v/>
      </c>
      <c r="F700" s="78" t="str">
        <f t="shared" ca="1" si="182"/>
        <v/>
      </c>
      <c r="G700" s="77" t="str">
        <f t="shared" ca="1" si="183"/>
        <v/>
      </c>
      <c r="H700" s="78" t="str">
        <f t="shared" ca="1" si="183"/>
        <v/>
      </c>
      <c r="I700" s="78" t="str">
        <f t="shared" ca="1" si="183"/>
        <v/>
      </c>
      <c r="J700" s="78" t="str">
        <f t="shared" ca="1" si="183"/>
        <v/>
      </c>
      <c r="K700" s="78" t="str">
        <f t="shared" ca="1" si="183"/>
        <v/>
      </c>
      <c r="L700" s="77" t="str">
        <f t="shared" ca="1" si="183"/>
        <v/>
      </c>
      <c r="M700" s="77" t="str">
        <f t="shared" ca="1" si="183"/>
        <v/>
      </c>
      <c r="N700" s="77" t="str">
        <f t="shared" ca="1" si="181"/>
        <v/>
      </c>
      <c r="O700" s="77" t="str">
        <f t="shared" ca="1" si="181"/>
        <v/>
      </c>
      <c r="P700" s="77" t="str">
        <f t="shared" ca="1" si="181"/>
        <v/>
      </c>
      <c r="Q700" s="17" t="str">
        <f ca="1">IF(B700="","",VLOOKUP(B700,処理用Ｄ!$B$2:$R$401,17,FALSE))</f>
        <v/>
      </c>
    </row>
    <row r="701" spans="2:17" x14ac:dyDescent="0.2">
      <c r="B701" s="77" t="str">
        <f ca="1">IF(ROW()-1&gt;処理用Ｄ!$B$1-1,"",ROW()-1)</f>
        <v/>
      </c>
      <c r="C701" s="77" t="str">
        <f t="shared" ca="1" si="183"/>
        <v/>
      </c>
      <c r="D701" s="78" t="str">
        <f t="shared" ca="1" si="173"/>
        <v/>
      </c>
      <c r="E701" s="78" t="str">
        <f t="shared" ca="1" si="174"/>
        <v/>
      </c>
      <c r="F701" s="78" t="str">
        <f t="shared" ca="1" si="182"/>
        <v/>
      </c>
      <c r="G701" s="77" t="str">
        <f t="shared" ca="1" si="183"/>
        <v/>
      </c>
      <c r="H701" s="78" t="str">
        <f t="shared" ca="1" si="183"/>
        <v/>
      </c>
      <c r="I701" s="78" t="str">
        <f t="shared" ca="1" si="183"/>
        <v/>
      </c>
      <c r="J701" s="78" t="str">
        <f t="shared" ca="1" si="183"/>
        <v/>
      </c>
      <c r="K701" s="78" t="str">
        <f t="shared" ca="1" si="183"/>
        <v/>
      </c>
      <c r="L701" s="77" t="str">
        <f t="shared" ca="1" si="183"/>
        <v/>
      </c>
      <c r="M701" s="77" t="str">
        <f t="shared" ca="1" si="183"/>
        <v/>
      </c>
      <c r="N701" s="77" t="str">
        <f t="shared" ca="1" si="181"/>
        <v/>
      </c>
      <c r="O701" s="77" t="str">
        <f t="shared" ca="1" si="181"/>
        <v/>
      </c>
      <c r="P701" s="77" t="str">
        <f t="shared" ca="1" si="181"/>
        <v/>
      </c>
      <c r="Q701" s="17" t="str">
        <f ca="1">IF(B701="","",VLOOKUP(B701,処理用Ｄ!$B$2:$R$401,17,FALSE))</f>
        <v/>
      </c>
    </row>
    <row r="702" spans="2:17" x14ac:dyDescent="0.2">
      <c r="B702" s="77" t="str">
        <f ca="1">IF(ROW()-1&gt;処理用Ｄ!$B$1-1,"",ROW()-1)</f>
        <v/>
      </c>
      <c r="C702" s="77" t="str">
        <f t="shared" ref="C702:M711" ca="1" si="184">IF($B702="","",DBCS(VLOOKUP($B702,ダブルスＤＡＴＡ,COLUMN()-1,FALSE)))</f>
        <v/>
      </c>
      <c r="D702" s="78" t="str">
        <f t="shared" ca="1" si="173"/>
        <v/>
      </c>
      <c r="E702" s="78" t="str">
        <f t="shared" ca="1" si="174"/>
        <v/>
      </c>
      <c r="F702" s="78" t="str">
        <f t="shared" ca="1" si="182"/>
        <v/>
      </c>
      <c r="G702" s="77" t="str">
        <f t="shared" ca="1" si="184"/>
        <v/>
      </c>
      <c r="H702" s="78" t="str">
        <f t="shared" ca="1" si="184"/>
        <v/>
      </c>
      <c r="I702" s="78" t="str">
        <f t="shared" ca="1" si="184"/>
        <v/>
      </c>
      <c r="J702" s="78" t="str">
        <f t="shared" ca="1" si="184"/>
        <v/>
      </c>
      <c r="K702" s="78" t="str">
        <f t="shared" ca="1" si="184"/>
        <v/>
      </c>
      <c r="L702" s="77" t="str">
        <f t="shared" ca="1" si="184"/>
        <v/>
      </c>
      <c r="M702" s="77" t="str">
        <f t="shared" ca="1" si="184"/>
        <v/>
      </c>
      <c r="N702" s="77" t="str">
        <f t="shared" ref="N702:P721" ca="1" si="185">IF($B702="","",VALUE(VLOOKUP($B702,ダブルスＤＡＴＡ,COLUMN()-1,FALSE)))</f>
        <v/>
      </c>
      <c r="O702" s="77" t="str">
        <f t="shared" ca="1" si="185"/>
        <v/>
      </c>
      <c r="P702" s="77" t="str">
        <f t="shared" ca="1" si="185"/>
        <v/>
      </c>
      <c r="Q702" s="17" t="str">
        <f ca="1">IF(B702="","",VLOOKUP(B702,処理用Ｄ!$B$2:$R$401,17,FALSE))</f>
        <v/>
      </c>
    </row>
    <row r="703" spans="2:17" x14ac:dyDescent="0.2">
      <c r="B703" s="77" t="str">
        <f ca="1">IF(ROW()-1&gt;処理用Ｄ!$B$1-1,"",ROW()-1)</f>
        <v/>
      </c>
      <c r="C703" s="77" t="str">
        <f t="shared" ca="1" si="184"/>
        <v/>
      </c>
      <c r="D703" s="78" t="str">
        <f t="shared" ca="1" si="173"/>
        <v/>
      </c>
      <c r="E703" s="78" t="str">
        <f t="shared" ca="1" si="174"/>
        <v/>
      </c>
      <c r="F703" s="78" t="str">
        <f t="shared" ca="1" si="182"/>
        <v/>
      </c>
      <c r="G703" s="77" t="str">
        <f t="shared" ca="1" si="184"/>
        <v/>
      </c>
      <c r="H703" s="78" t="str">
        <f t="shared" ca="1" si="184"/>
        <v/>
      </c>
      <c r="I703" s="78" t="str">
        <f t="shared" ca="1" si="184"/>
        <v/>
      </c>
      <c r="J703" s="78" t="str">
        <f t="shared" ca="1" si="184"/>
        <v/>
      </c>
      <c r="K703" s="78" t="str">
        <f t="shared" ca="1" si="184"/>
        <v/>
      </c>
      <c r="L703" s="77" t="str">
        <f t="shared" ca="1" si="184"/>
        <v/>
      </c>
      <c r="M703" s="77" t="str">
        <f t="shared" ca="1" si="184"/>
        <v/>
      </c>
      <c r="N703" s="77" t="str">
        <f t="shared" ca="1" si="185"/>
        <v/>
      </c>
      <c r="O703" s="77" t="str">
        <f t="shared" ca="1" si="185"/>
        <v/>
      </c>
      <c r="P703" s="77" t="str">
        <f t="shared" ca="1" si="185"/>
        <v/>
      </c>
      <c r="Q703" s="17" t="str">
        <f ca="1">IF(B703="","",VLOOKUP(B703,処理用Ｄ!$B$2:$R$401,17,FALSE))</f>
        <v/>
      </c>
    </row>
    <row r="704" spans="2:17" x14ac:dyDescent="0.2">
      <c r="B704" s="77" t="str">
        <f ca="1">IF(ROW()-1&gt;処理用Ｄ!$B$1-1,"",ROW()-1)</f>
        <v/>
      </c>
      <c r="C704" s="77" t="str">
        <f t="shared" ca="1" si="184"/>
        <v/>
      </c>
      <c r="D704" s="78" t="str">
        <f t="shared" ca="1" si="173"/>
        <v/>
      </c>
      <c r="E704" s="78" t="str">
        <f t="shared" ca="1" si="174"/>
        <v/>
      </c>
      <c r="F704" s="78" t="str">
        <f t="shared" ca="1" si="182"/>
        <v/>
      </c>
      <c r="G704" s="77" t="str">
        <f t="shared" ca="1" si="184"/>
        <v/>
      </c>
      <c r="H704" s="78" t="str">
        <f t="shared" ca="1" si="184"/>
        <v/>
      </c>
      <c r="I704" s="78" t="str">
        <f t="shared" ca="1" si="184"/>
        <v/>
      </c>
      <c r="J704" s="78" t="str">
        <f t="shared" ca="1" si="184"/>
        <v/>
      </c>
      <c r="K704" s="78" t="str">
        <f t="shared" ca="1" si="184"/>
        <v/>
      </c>
      <c r="L704" s="77" t="str">
        <f t="shared" ca="1" si="184"/>
        <v/>
      </c>
      <c r="M704" s="77" t="str">
        <f t="shared" ca="1" si="184"/>
        <v/>
      </c>
      <c r="N704" s="77" t="str">
        <f t="shared" ca="1" si="185"/>
        <v/>
      </c>
      <c r="O704" s="77" t="str">
        <f t="shared" ca="1" si="185"/>
        <v/>
      </c>
      <c r="P704" s="77" t="str">
        <f t="shared" ca="1" si="185"/>
        <v/>
      </c>
      <c r="Q704" s="17" t="str">
        <f ca="1">IF(B704="","",VLOOKUP(B704,処理用Ｄ!$B$2:$R$401,17,FALSE))</f>
        <v/>
      </c>
    </row>
    <row r="705" spans="2:17" x14ac:dyDescent="0.2">
      <c r="B705" s="77" t="str">
        <f ca="1">IF(ROW()-1&gt;処理用Ｄ!$B$1-1,"",ROW()-1)</f>
        <v/>
      </c>
      <c r="C705" s="77" t="str">
        <f t="shared" ca="1" si="184"/>
        <v/>
      </c>
      <c r="D705" s="78" t="str">
        <f t="shared" ca="1" si="173"/>
        <v/>
      </c>
      <c r="E705" s="78" t="str">
        <f t="shared" ca="1" si="174"/>
        <v/>
      </c>
      <c r="F705" s="78" t="str">
        <f t="shared" ca="1" si="182"/>
        <v/>
      </c>
      <c r="G705" s="77" t="str">
        <f t="shared" ca="1" si="184"/>
        <v/>
      </c>
      <c r="H705" s="78" t="str">
        <f t="shared" ca="1" si="184"/>
        <v/>
      </c>
      <c r="I705" s="78" t="str">
        <f t="shared" ca="1" si="184"/>
        <v/>
      </c>
      <c r="J705" s="78" t="str">
        <f t="shared" ca="1" si="184"/>
        <v/>
      </c>
      <c r="K705" s="78" t="str">
        <f t="shared" ca="1" si="184"/>
        <v/>
      </c>
      <c r="L705" s="77" t="str">
        <f t="shared" ca="1" si="184"/>
        <v/>
      </c>
      <c r="M705" s="77" t="str">
        <f t="shared" ca="1" si="184"/>
        <v/>
      </c>
      <c r="N705" s="77" t="str">
        <f t="shared" ca="1" si="185"/>
        <v/>
      </c>
      <c r="O705" s="77" t="str">
        <f t="shared" ca="1" si="185"/>
        <v/>
      </c>
      <c r="P705" s="77" t="str">
        <f t="shared" ca="1" si="185"/>
        <v/>
      </c>
      <c r="Q705" s="17" t="str">
        <f ca="1">IF(B705="","",VLOOKUP(B705,処理用Ｄ!$B$2:$R$401,17,FALSE))</f>
        <v/>
      </c>
    </row>
    <row r="706" spans="2:17" x14ac:dyDescent="0.2">
      <c r="B706" s="77" t="str">
        <f ca="1">IF(ROW()-1&gt;処理用Ｄ!$B$1-1,"",ROW()-1)</f>
        <v/>
      </c>
      <c r="C706" s="77" t="str">
        <f t="shared" ca="1" si="184"/>
        <v/>
      </c>
      <c r="D706" s="78" t="str">
        <f t="shared" ref="D706:D769" ca="1" si="186">IF($B706="","",(VLOOKUP($B706,ダブルスＤＡＴＡ,COLUMN()-1,FALSE)))</f>
        <v/>
      </c>
      <c r="E706" s="78" t="str">
        <f t="shared" ref="E706:E769" ca="1" si="187">IF($B706="","",IF(VALUE(VLOOKUP($B706,ダブルスＤＡＴＡ,COLUMN()-1,FALSE))=0,"",VALUE(VLOOKUP($B706,ダブルスＤＡＴＡ,COLUMN()-1,FALSE))))</f>
        <v/>
      </c>
      <c r="F706" s="78" t="str">
        <f t="shared" ca="1" si="182"/>
        <v/>
      </c>
      <c r="G706" s="77" t="str">
        <f t="shared" ca="1" si="184"/>
        <v/>
      </c>
      <c r="H706" s="78" t="str">
        <f t="shared" ca="1" si="184"/>
        <v/>
      </c>
      <c r="I706" s="78" t="str">
        <f t="shared" ca="1" si="184"/>
        <v/>
      </c>
      <c r="J706" s="78" t="str">
        <f t="shared" ca="1" si="184"/>
        <v/>
      </c>
      <c r="K706" s="78" t="str">
        <f t="shared" ca="1" si="184"/>
        <v/>
      </c>
      <c r="L706" s="77" t="str">
        <f t="shared" ca="1" si="184"/>
        <v/>
      </c>
      <c r="M706" s="77" t="str">
        <f t="shared" ca="1" si="184"/>
        <v/>
      </c>
      <c r="N706" s="77" t="str">
        <f t="shared" ca="1" si="185"/>
        <v/>
      </c>
      <c r="O706" s="77" t="str">
        <f t="shared" ca="1" si="185"/>
        <v/>
      </c>
      <c r="P706" s="77" t="str">
        <f t="shared" ca="1" si="185"/>
        <v/>
      </c>
      <c r="Q706" s="17" t="str">
        <f ca="1">IF(B706="","",VLOOKUP(B706,処理用Ｄ!$B$2:$R$401,17,FALSE))</f>
        <v/>
      </c>
    </row>
    <row r="707" spans="2:17" x14ac:dyDescent="0.2">
      <c r="B707" s="77" t="str">
        <f ca="1">IF(ROW()-1&gt;処理用Ｄ!$B$1-1,"",ROW()-1)</f>
        <v/>
      </c>
      <c r="C707" s="77" t="str">
        <f t="shared" ca="1" si="184"/>
        <v/>
      </c>
      <c r="D707" s="78" t="str">
        <f t="shared" ca="1" si="186"/>
        <v/>
      </c>
      <c r="E707" s="78" t="str">
        <f t="shared" ca="1" si="187"/>
        <v/>
      </c>
      <c r="F707" s="78" t="str">
        <f t="shared" ca="1" si="182"/>
        <v/>
      </c>
      <c r="G707" s="77" t="str">
        <f t="shared" ca="1" si="184"/>
        <v/>
      </c>
      <c r="H707" s="78" t="str">
        <f t="shared" ca="1" si="184"/>
        <v/>
      </c>
      <c r="I707" s="78" t="str">
        <f t="shared" ca="1" si="184"/>
        <v/>
      </c>
      <c r="J707" s="78" t="str">
        <f t="shared" ca="1" si="184"/>
        <v/>
      </c>
      <c r="K707" s="78" t="str">
        <f t="shared" ca="1" si="184"/>
        <v/>
      </c>
      <c r="L707" s="77" t="str">
        <f t="shared" ca="1" si="184"/>
        <v/>
      </c>
      <c r="M707" s="77" t="str">
        <f t="shared" ca="1" si="184"/>
        <v/>
      </c>
      <c r="N707" s="77" t="str">
        <f t="shared" ca="1" si="185"/>
        <v/>
      </c>
      <c r="O707" s="77" t="str">
        <f t="shared" ca="1" si="185"/>
        <v/>
      </c>
      <c r="P707" s="77" t="str">
        <f t="shared" ca="1" si="185"/>
        <v/>
      </c>
      <c r="Q707" s="17" t="str">
        <f ca="1">IF(B707="","",VLOOKUP(B707,処理用Ｄ!$B$2:$R$401,17,FALSE))</f>
        <v/>
      </c>
    </row>
    <row r="708" spans="2:17" x14ac:dyDescent="0.2">
      <c r="B708" s="77" t="str">
        <f ca="1">IF(ROW()-1&gt;処理用Ｄ!$B$1-1,"",ROW()-1)</f>
        <v/>
      </c>
      <c r="C708" s="77" t="str">
        <f t="shared" ca="1" si="184"/>
        <v/>
      </c>
      <c r="D708" s="78" t="str">
        <f t="shared" ca="1" si="186"/>
        <v/>
      </c>
      <c r="E708" s="78" t="str">
        <f t="shared" ca="1" si="187"/>
        <v/>
      </c>
      <c r="F708" s="78" t="str">
        <f t="shared" ca="1" si="182"/>
        <v/>
      </c>
      <c r="G708" s="77" t="str">
        <f t="shared" ca="1" si="184"/>
        <v/>
      </c>
      <c r="H708" s="78" t="str">
        <f t="shared" ca="1" si="184"/>
        <v/>
      </c>
      <c r="I708" s="78" t="str">
        <f t="shared" ca="1" si="184"/>
        <v/>
      </c>
      <c r="J708" s="78" t="str">
        <f t="shared" ca="1" si="184"/>
        <v/>
      </c>
      <c r="K708" s="78" t="str">
        <f t="shared" ca="1" si="184"/>
        <v/>
      </c>
      <c r="L708" s="77" t="str">
        <f t="shared" ca="1" si="184"/>
        <v/>
      </c>
      <c r="M708" s="77" t="str">
        <f t="shared" ca="1" si="184"/>
        <v/>
      </c>
      <c r="N708" s="77" t="str">
        <f t="shared" ca="1" si="185"/>
        <v/>
      </c>
      <c r="O708" s="77" t="str">
        <f t="shared" ca="1" si="185"/>
        <v/>
      </c>
      <c r="P708" s="77" t="str">
        <f t="shared" ca="1" si="185"/>
        <v/>
      </c>
      <c r="Q708" s="17" t="str">
        <f ca="1">IF(B708="","",VLOOKUP(B708,処理用Ｄ!$B$2:$R$401,17,FALSE))</f>
        <v/>
      </c>
    </row>
    <row r="709" spans="2:17" x14ac:dyDescent="0.2">
      <c r="B709" s="77" t="str">
        <f ca="1">IF(ROW()-1&gt;処理用Ｄ!$B$1-1,"",ROW()-1)</f>
        <v/>
      </c>
      <c r="C709" s="77" t="str">
        <f t="shared" ca="1" si="184"/>
        <v/>
      </c>
      <c r="D709" s="78" t="str">
        <f t="shared" ca="1" si="186"/>
        <v/>
      </c>
      <c r="E709" s="78" t="str">
        <f t="shared" ca="1" si="187"/>
        <v/>
      </c>
      <c r="F709" s="78" t="str">
        <f t="shared" ca="1" si="182"/>
        <v/>
      </c>
      <c r="G709" s="77" t="str">
        <f t="shared" ca="1" si="184"/>
        <v/>
      </c>
      <c r="H709" s="78" t="str">
        <f t="shared" ca="1" si="184"/>
        <v/>
      </c>
      <c r="I709" s="78" t="str">
        <f t="shared" ca="1" si="184"/>
        <v/>
      </c>
      <c r="J709" s="78" t="str">
        <f t="shared" ca="1" si="184"/>
        <v/>
      </c>
      <c r="K709" s="78" t="str">
        <f t="shared" ca="1" si="184"/>
        <v/>
      </c>
      <c r="L709" s="77" t="str">
        <f t="shared" ca="1" si="184"/>
        <v/>
      </c>
      <c r="M709" s="77" t="str">
        <f t="shared" ca="1" si="184"/>
        <v/>
      </c>
      <c r="N709" s="77" t="str">
        <f t="shared" ca="1" si="185"/>
        <v/>
      </c>
      <c r="O709" s="77" t="str">
        <f t="shared" ca="1" si="185"/>
        <v/>
      </c>
      <c r="P709" s="77" t="str">
        <f t="shared" ca="1" si="185"/>
        <v/>
      </c>
      <c r="Q709" s="17" t="str">
        <f ca="1">IF(B709="","",VLOOKUP(B709,処理用Ｄ!$B$2:$R$401,17,FALSE))</f>
        <v/>
      </c>
    </row>
    <row r="710" spans="2:17" x14ac:dyDescent="0.2">
      <c r="B710" s="77" t="str">
        <f ca="1">IF(ROW()-1&gt;処理用Ｄ!$B$1-1,"",ROW()-1)</f>
        <v/>
      </c>
      <c r="C710" s="77" t="str">
        <f t="shared" ca="1" si="184"/>
        <v/>
      </c>
      <c r="D710" s="78" t="str">
        <f t="shared" ca="1" si="186"/>
        <v/>
      </c>
      <c r="E710" s="78" t="str">
        <f t="shared" ca="1" si="187"/>
        <v/>
      </c>
      <c r="F710" s="78" t="str">
        <f t="shared" ca="1" si="182"/>
        <v/>
      </c>
      <c r="G710" s="77" t="str">
        <f t="shared" ca="1" si="184"/>
        <v/>
      </c>
      <c r="H710" s="78" t="str">
        <f t="shared" ca="1" si="184"/>
        <v/>
      </c>
      <c r="I710" s="78" t="str">
        <f t="shared" ca="1" si="184"/>
        <v/>
      </c>
      <c r="J710" s="78" t="str">
        <f t="shared" ca="1" si="184"/>
        <v/>
      </c>
      <c r="K710" s="78" t="str">
        <f t="shared" ca="1" si="184"/>
        <v/>
      </c>
      <c r="L710" s="77" t="str">
        <f t="shared" ca="1" si="184"/>
        <v/>
      </c>
      <c r="M710" s="77" t="str">
        <f t="shared" ca="1" si="184"/>
        <v/>
      </c>
      <c r="N710" s="77" t="str">
        <f t="shared" ca="1" si="185"/>
        <v/>
      </c>
      <c r="O710" s="77" t="str">
        <f t="shared" ca="1" si="185"/>
        <v/>
      </c>
      <c r="P710" s="77" t="str">
        <f t="shared" ca="1" si="185"/>
        <v/>
      </c>
      <c r="Q710" s="17" t="str">
        <f ca="1">IF(B710="","",VLOOKUP(B710,処理用Ｄ!$B$2:$R$401,17,FALSE))</f>
        <v/>
      </c>
    </row>
    <row r="711" spans="2:17" x14ac:dyDescent="0.2">
      <c r="B711" s="77" t="str">
        <f ca="1">IF(ROW()-1&gt;処理用Ｄ!$B$1-1,"",ROW()-1)</f>
        <v/>
      </c>
      <c r="C711" s="77" t="str">
        <f t="shared" ca="1" si="184"/>
        <v/>
      </c>
      <c r="D711" s="78" t="str">
        <f t="shared" ca="1" si="186"/>
        <v/>
      </c>
      <c r="E711" s="78" t="str">
        <f t="shared" ca="1" si="187"/>
        <v/>
      </c>
      <c r="F711" s="78" t="str">
        <f t="shared" ca="1" si="182"/>
        <v/>
      </c>
      <c r="G711" s="77" t="str">
        <f t="shared" ca="1" si="184"/>
        <v/>
      </c>
      <c r="H711" s="78" t="str">
        <f t="shared" ca="1" si="184"/>
        <v/>
      </c>
      <c r="I711" s="78" t="str">
        <f t="shared" ca="1" si="184"/>
        <v/>
      </c>
      <c r="J711" s="78" t="str">
        <f t="shared" ca="1" si="184"/>
        <v/>
      </c>
      <c r="K711" s="78" t="str">
        <f t="shared" ca="1" si="184"/>
        <v/>
      </c>
      <c r="L711" s="77" t="str">
        <f t="shared" ca="1" si="184"/>
        <v/>
      </c>
      <c r="M711" s="77" t="str">
        <f t="shared" ca="1" si="184"/>
        <v/>
      </c>
      <c r="N711" s="77" t="str">
        <f t="shared" ca="1" si="185"/>
        <v/>
      </c>
      <c r="O711" s="77" t="str">
        <f t="shared" ca="1" si="185"/>
        <v/>
      </c>
      <c r="P711" s="77" t="str">
        <f t="shared" ca="1" si="185"/>
        <v/>
      </c>
      <c r="Q711" s="17" t="str">
        <f ca="1">IF(B711="","",VLOOKUP(B711,処理用Ｄ!$B$2:$R$401,17,FALSE))</f>
        <v/>
      </c>
    </row>
    <row r="712" spans="2:17" x14ac:dyDescent="0.2">
      <c r="B712" s="77" t="str">
        <f ca="1">IF(ROW()-1&gt;処理用Ｄ!$B$1-1,"",ROW()-1)</f>
        <v/>
      </c>
      <c r="C712" s="77" t="str">
        <f t="shared" ref="C712:M721" ca="1" si="188">IF($B712="","",DBCS(VLOOKUP($B712,ダブルスＤＡＴＡ,COLUMN()-1,FALSE)))</f>
        <v/>
      </c>
      <c r="D712" s="78" t="str">
        <f t="shared" ca="1" si="186"/>
        <v/>
      </c>
      <c r="E712" s="78" t="str">
        <f t="shared" ca="1" si="187"/>
        <v/>
      </c>
      <c r="F712" s="78" t="str">
        <f t="shared" ca="1" si="182"/>
        <v/>
      </c>
      <c r="G712" s="77" t="str">
        <f t="shared" ca="1" si="188"/>
        <v/>
      </c>
      <c r="H712" s="78" t="str">
        <f t="shared" ca="1" si="188"/>
        <v/>
      </c>
      <c r="I712" s="78" t="str">
        <f t="shared" ca="1" si="188"/>
        <v/>
      </c>
      <c r="J712" s="78" t="str">
        <f t="shared" ca="1" si="188"/>
        <v/>
      </c>
      <c r="K712" s="78" t="str">
        <f t="shared" ca="1" si="188"/>
        <v/>
      </c>
      <c r="L712" s="77" t="str">
        <f t="shared" ca="1" si="188"/>
        <v/>
      </c>
      <c r="M712" s="77" t="str">
        <f t="shared" ca="1" si="188"/>
        <v/>
      </c>
      <c r="N712" s="77" t="str">
        <f t="shared" ca="1" si="185"/>
        <v/>
      </c>
      <c r="O712" s="77" t="str">
        <f t="shared" ca="1" si="185"/>
        <v/>
      </c>
      <c r="P712" s="77" t="str">
        <f t="shared" ca="1" si="185"/>
        <v/>
      </c>
      <c r="Q712" s="17" t="str">
        <f ca="1">IF(B712="","",VLOOKUP(B712,処理用Ｄ!$B$2:$R$401,17,FALSE))</f>
        <v/>
      </c>
    </row>
    <row r="713" spans="2:17" x14ac:dyDescent="0.2">
      <c r="B713" s="77" t="str">
        <f ca="1">IF(ROW()-1&gt;処理用Ｄ!$B$1-1,"",ROW()-1)</f>
        <v/>
      </c>
      <c r="C713" s="77" t="str">
        <f t="shared" ca="1" si="188"/>
        <v/>
      </c>
      <c r="D713" s="78" t="str">
        <f t="shared" ca="1" si="186"/>
        <v/>
      </c>
      <c r="E713" s="78" t="str">
        <f t="shared" ca="1" si="187"/>
        <v/>
      </c>
      <c r="F713" s="78" t="str">
        <f t="shared" ca="1" si="182"/>
        <v/>
      </c>
      <c r="G713" s="77" t="str">
        <f t="shared" ca="1" si="188"/>
        <v/>
      </c>
      <c r="H713" s="78" t="str">
        <f t="shared" ca="1" si="188"/>
        <v/>
      </c>
      <c r="I713" s="78" t="str">
        <f t="shared" ca="1" si="188"/>
        <v/>
      </c>
      <c r="J713" s="78" t="str">
        <f t="shared" ca="1" si="188"/>
        <v/>
      </c>
      <c r="K713" s="78" t="str">
        <f t="shared" ca="1" si="188"/>
        <v/>
      </c>
      <c r="L713" s="77" t="str">
        <f t="shared" ca="1" si="188"/>
        <v/>
      </c>
      <c r="M713" s="77" t="str">
        <f t="shared" ca="1" si="188"/>
        <v/>
      </c>
      <c r="N713" s="77" t="str">
        <f t="shared" ca="1" si="185"/>
        <v/>
      </c>
      <c r="O713" s="77" t="str">
        <f t="shared" ca="1" si="185"/>
        <v/>
      </c>
      <c r="P713" s="77" t="str">
        <f t="shared" ca="1" si="185"/>
        <v/>
      </c>
      <c r="Q713" s="17" t="str">
        <f ca="1">IF(B713="","",VLOOKUP(B713,処理用Ｄ!$B$2:$R$401,17,FALSE))</f>
        <v/>
      </c>
    </row>
    <row r="714" spans="2:17" x14ac:dyDescent="0.2">
      <c r="B714" s="77" t="str">
        <f ca="1">IF(ROW()-1&gt;処理用Ｄ!$B$1-1,"",ROW()-1)</f>
        <v/>
      </c>
      <c r="C714" s="77" t="str">
        <f t="shared" ca="1" si="188"/>
        <v/>
      </c>
      <c r="D714" s="78" t="str">
        <f t="shared" ca="1" si="186"/>
        <v/>
      </c>
      <c r="E714" s="78" t="str">
        <f t="shared" ca="1" si="187"/>
        <v/>
      </c>
      <c r="F714" s="78" t="str">
        <f t="shared" ca="1" si="182"/>
        <v/>
      </c>
      <c r="G714" s="77" t="str">
        <f t="shared" ca="1" si="188"/>
        <v/>
      </c>
      <c r="H714" s="78" t="str">
        <f t="shared" ca="1" si="188"/>
        <v/>
      </c>
      <c r="I714" s="78" t="str">
        <f t="shared" ca="1" si="188"/>
        <v/>
      </c>
      <c r="J714" s="78" t="str">
        <f t="shared" ca="1" si="188"/>
        <v/>
      </c>
      <c r="K714" s="78" t="str">
        <f t="shared" ca="1" si="188"/>
        <v/>
      </c>
      <c r="L714" s="77" t="str">
        <f t="shared" ca="1" si="188"/>
        <v/>
      </c>
      <c r="M714" s="77" t="str">
        <f t="shared" ca="1" si="188"/>
        <v/>
      </c>
      <c r="N714" s="77" t="str">
        <f t="shared" ca="1" si="185"/>
        <v/>
      </c>
      <c r="O714" s="77" t="str">
        <f t="shared" ca="1" si="185"/>
        <v/>
      </c>
      <c r="P714" s="77" t="str">
        <f t="shared" ca="1" si="185"/>
        <v/>
      </c>
      <c r="Q714" s="17" t="str">
        <f ca="1">IF(B714="","",VLOOKUP(B714,処理用Ｄ!$B$2:$R$401,17,FALSE))</f>
        <v/>
      </c>
    </row>
    <row r="715" spans="2:17" x14ac:dyDescent="0.2">
      <c r="B715" s="77" t="str">
        <f ca="1">IF(ROW()-1&gt;処理用Ｄ!$B$1-1,"",ROW()-1)</f>
        <v/>
      </c>
      <c r="C715" s="77" t="str">
        <f t="shared" ca="1" si="188"/>
        <v/>
      </c>
      <c r="D715" s="78" t="str">
        <f t="shared" ca="1" si="186"/>
        <v/>
      </c>
      <c r="E715" s="78" t="str">
        <f t="shared" ca="1" si="187"/>
        <v/>
      </c>
      <c r="F715" s="78" t="str">
        <f t="shared" ca="1" si="182"/>
        <v/>
      </c>
      <c r="G715" s="77" t="str">
        <f t="shared" ca="1" si="188"/>
        <v/>
      </c>
      <c r="H715" s="78" t="str">
        <f t="shared" ca="1" si="188"/>
        <v/>
      </c>
      <c r="I715" s="78" t="str">
        <f t="shared" ca="1" si="188"/>
        <v/>
      </c>
      <c r="J715" s="78" t="str">
        <f t="shared" ca="1" si="188"/>
        <v/>
      </c>
      <c r="K715" s="78" t="str">
        <f t="shared" ca="1" si="188"/>
        <v/>
      </c>
      <c r="L715" s="77" t="str">
        <f t="shared" ca="1" si="188"/>
        <v/>
      </c>
      <c r="M715" s="77" t="str">
        <f t="shared" ca="1" si="188"/>
        <v/>
      </c>
      <c r="N715" s="77" t="str">
        <f t="shared" ca="1" si="185"/>
        <v/>
      </c>
      <c r="O715" s="77" t="str">
        <f t="shared" ca="1" si="185"/>
        <v/>
      </c>
      <c r="P715" s="77" t="str">
        <f t="shared" ca="1" si="185"/>
        <v/>
      </c>
      <c r="Q715" s="17" t="str">
        <f ca="1">IF(B715="","",VLOOKUP(B715,処理用Ｄ!$B$2:$R$401,17,FALSE))</f>
        <v/>
      </c>
    </row>
    <row r="716" spans="2:17" x14ac:dyDescent="0.2">
      <c r="B716" s="77" t="str">
        <f ca="1">IF(ROW()-1&gt;処理用Ｄ!$B$1-1,"",ROW()-1)</f>
        <v/>
      </c>
      <c r="C716" s="77" t="str">
        <f t="shared" ca="1" si="188"/>
        <v/>
      </c>
      <c r="D716" s="78" t="str">
        <f t="shared" ca="1" si="186"/>
        <v/>
      </c>
      <c r="E716" s="78" t="str">
        <f t="shared" ca="1" si="187"/>
        <v/>
      </c>
      <c r="F716" s="78" t="str">
        <f t="shared" ca="1" si="182"/>
        <v/>
      </c>
      <c r="G716" s="77" t="str">
        <f t="shared" ca="1" si="188"/>
        <v/>
      </c>
      <c r="H716" s="78" t="str">
        <f t="shared" ca="1" si="188"/>
        <v/>
      </c>
      <c r="I716" s="78" t="str">
        <f t="shared" ca="1" si="188"/>
        <v/>
      </c>
      <c r="J716" s="78" t="str">
        <f t="shared" ca="1" si="188"/>
        <v/>
      </c>
      <c r="K716" s="78" t="str">
        <f t="shared" ca="1" si="188"/>
        <v/>
      </c>
      <c r="L716" s="77" t="str">
        <f t="shared" ca="1" si="188"/>
        <v/>
      </c>
      <c r="M716" s="77" t="str">
        <f t="shared" ca="1" si="188"/>
        <v/>
      </c>
      <c r="N716" s="77" t="str">
        <f t="shared" ca="1" si="185"/>
        <v/>
      </c>
      <c r="O716" s="77" t="str">
        <f t="shared" ca="1" si="185"/>
        <v/>
      </c>
      <c r="P716" s="77" t="str">
        <f t="shared" ca="1" si="185"/>
        <v/>
      </c>
      <c r="Q716" s="17" t="str">
        <f ca="1">IF(B716="","",VLOOKUP(B716,処理用Ｄ!$B$2:$R$401,17,FALSE))</f>
        <v/>
      </c>
    </row>
    <row r="717" spans="2:17" x14ac:dyDescent="0.2">
      <c r="B717" s="77" t="str">
        <f ca="1">IF(ROW()-1&gt;処理用Ｄ!$B$1-1,"",ROW()-1)</f>
        <v/>
      </c>
      <c r="C717" s="77" t="str">
        <f t="shared" ca="1" si="188"/>
        <v/>
      </c>
      <c r="D717" s="78" t="str">
        <f t="shared" ca="1" si="186"/>
        <v/>
      </c>
      <c r="E717" s="78" t="str">
        <f t="shared" ca="1" si="187"/>
        <v/>
      </c>
      <c r="F717" s="78" t="str">
        <f t="shared" ca="1" si="182"/>
        <v/>
      </c>
      <c r="G717" s="77" t="str">
        <f t="shared" ca="1" si="188"/>
        <v/>
      </c>
      <c r="H717" s="78" t="str">
        <f t="shared" ca="1" si="188"/>
        <v/>
      </c>
      <c r="I717" s="78" t="str">
        <f t="shared" ca="1" si="188"/>
        <v/>
      </c>
      <c r="J717" s="78" t="str">
        <f t="shared" ca="1" si="188"/>
        <v/>
      </c>
      <c r="K717" s="78" t="str">
        <f t="shared" ca="1" si="188"/>
        <v/>
      </c>
      <c r="L717" s="77" t="str">
        <f t="shared" ca="1" si="188"/>
        <v/>
      </c>
      <c r="M717" s="77" t="str">
        <f t="shared" ca="1" si="188"/>
        <v/>
      </c>
      <c r="N717" s="77" t="str">
        <f t="shared" ca="1" si="185"/>
        <v/>
      </c>
      <c r="O717" s="77" t="str">
        <f t="shared" ca="1" si="185"/>
        <v/>
      </c>
      <c r="P717" s="77" t="str">
        <f t="shared" ca="1" si="185"/>
        <v/>
      </c>
      <c r="Q717" s="17" t="str">
        <f ca="1">IF(B717="","",VLOOKUP(B717,処理用Ｄ!$B$2:$R$401,17,FALSE))</f>
        <v/>
      </c>
    </row>
    <row r="718" spans="2:17" x14ac:dyDescent="0.2">
      <c r="B718" s="77" t="str">
        <f ca="1">IF(ROW()-1&gt;処理用Ｄ!$B$1-1,"",ROW()-1)</f>
        <v/>
      </c>
      <c r="C718" s="77" t="str">
        <f t="shared" ca="1" si="188"/>
        <v/>
      </c>
      <c r="D718" s="78" t="str">
        <f t="shared" ca="1" si="186"/>
        <v/>
      </c>
      <c r="E718" s="78" t="str">
        <f t="shared" ca="1" si="187"/>
        <v/>
      </c>
      <c r="F718" s="78" t="str">
        <f t="shared" ca="1" si="182"/>
        <v/>
      </c>
      <c r="G718" s="77" t="str">
        <f t="shared" ca="1" si="188"/>
        <v/>
      </c>
      <c r="H718" s="78" t="str">
        <f t="shared" ca="1" si="188"/>
        <v/>
      </c>
      <c r="I718" s="78" t="str">
        <f t="shared" ca="1" si="188"/>
        <v/>
      </c>
      <c r="J718" s="78" t="str">
        <f t="shared" ca="1" si="188"/>
        <v/>
      </c>
      <c r="K718" s="78" t="str">
        <f t="shared" ca="1" si="188"/>
        <v/>
      </c>
      <c r="L718" s="77" t="str">
        <f t="shared" ca="1" si="188"/>
        <v/>
      </c>
      <c r="M718" s="77" t="str">
        <f t="shared" ca="1" si="188"/>
        <v/>
      </c>
      <c r="N718" s="77" t="str">
        <f t="shared" ca="1" si="185"/>
        <v/>
      </c>
      <c r="O718" s="77" t="str">
        <f t="shared" ca="1" si="185"/>
        <v/>
      </c>
      <c r="P718" s="77" t="str">
        <f t="shared" ca="1" si="185"/>
        <v/>
      </c>
      <c r="Q718" s="17" t="str">
        <f ca="1">IF(B718="","",VLOOKUP(B718,処理用Ｄ!$B$2:$R$401,17,FALSE))</f>
        <v/>
      </c>
    </row>
    <row r="719" spans="2:17" x14ac:dyDescent="0.2">
      <c r="B719" s="77" t="str">
        <f ca="1">IF(ROW()-1&gt;処理用Ｄ!$B$1-1,"",ROW()-1)</f>
        <v/>
      </c>
      <c r="C719" s="77" t="str">
        <f t="shared" ca="1" si="188"/>
        <v/>
      </c>
      <c r="D719" s="78" t="str">
        <f t="shared" ca="1" si="186"/>
        <v/>
      </c>
      <c r="E719" s="78" t="str">
        <f t="shared" ca="1" si="187"/>
        <v/>
      </c>
      <c r="F719" s="78" t="str">
        <f t="shared" ca="1" si="182"/>
        <v/>
      </c>
      <c r="G719" s="77" t="str">
        <f t="shared" ca="1" si="188"/>
        <v/>
      </c>
      <c r="H719" s="78" t="str">
        <f t="shared" ca="1" si="188"/>
        <v/>
      </c>
      <c r="I719" s="78" t="str">
        <f t="shared" ca="1" si="188"/>
        <v/>
      </c>
      <c r="J719" s="78" t="str">
        <f t="shared" ca="1" si="188"/>
        <v/>
      </c>
      <c r="K719" s="78" t="str">
        <f t="shared" ca="1" si="188"/>
        <v/>
      </c>
      <c r="L719" s="77" t="str">
        <f t="shared" ca="1" si="188"/>
        <v/>
      </c>
      <c r="M719" s="77" t="str">
        <f t="shared" ca="1" si="188"/>
        <v/>
      </c>
      <c r="N719" s="77" t="str">
        <f t="shared" ca="1" si="185"/>
        <v/>
      </c>
      <c r="O719" s="77" t="str">
        <f t="shared" ca="1" si="185"/>
        <v/>
      </c>
      <c r="P719" s="77" t="str">
        <f t="shared" ca="1" si="185"/>
        <v/>
      </c>
      <c r="Q719" s="17" t="str">
        <f ca="1">IF(B719="","",VLOOKUP(B719,処理用Ｄ!$B$2:$R$401,17,FALSE))</f>
        <v/>
      </c>
    </row>
    <row r="720" spans="2:17" x14ac:dyDescent="0.2">
      <c r="B720" s="77" t="str">
        <f ca="1">IF(ROW()-1&gt;処理用Ｄ!$B$1-1,"",ROW()-1)</f>
        <v/>
      </c>
      <c r="C720" s="77" t="str">
        <f t="shared" ca="1" si="188"/>
        <v/>
      </c>
      <c r="D720" s="78" t="str">
        <f t="shared" ca="1" si="186"/>
        <v/>
      </c>
      <c r="E720" s="78" t="str">
        <f t="shared" ca="1" si="187"/>
        <v/>
      </c>
      <c r="F720" s="78" t="str">
        <f t="shared" ca="1" si="182"/>
        <v/>
      </c>
      <c r="G720" s="77" t="str">
        <f t="shared" ca="1" si="188"/>
        <v/>
      </c>
      <c r="H720" s="78" t="str">
        <f t="shared" ca="1" si="188"/>
        <v/>
      </c>
      <c r="I720" s="78" t="str">
        <f t="shared" ca="1" si="188"/>
        <v/>
      </c>
      <c r="J720" s="78" t="str">
        <f t="shared" ca="1" si="188"/>
        <v/>
      </c>
      <c r="K720" s="78" t="str">
        <f t="shared" ca="1" si="188"/>
        <v/>
      </c>
      <c r="L720" s="77" t="str">
        <f t="shared" ca="1" si="188"/>
        <v/>
      </c>
      <c r="M720" s="77" t="str">
        <f t="shared" ca="1" si="188"/>
        <v/>
      </c>
      <c r="N720" s="77" t="str">
        <f t="shared" ca="1" si="185"/>
        <v/>
      </c>
      <c r="O720" s="77" t="str">
        <f t="shared" ca="1" si="185"/>
        <v/>
      </c>
      <c r="P720" s="77" t="str">
        <f t="shared" ca="1" si="185"/>
        <v/>
      </c>
      <c r="Q720" s="17" t="str">
        <f ca="1">IF(B720="","",VLOOKUP(B720,処理用Ｄ!$B$2:$R$401,17,FALSE))</f>
        <v/>
      </c>
    </row>
    <row r="721" spans="2:17" x14ac:dyDescent="0.2">
      <c r="B721" s="77" t="str">
        <f ca="1">IF(ROW()-1&gt;処理用Ｄ!$B$1-1,"",ROW()-1)</f>
        <v/>
      </c>
      <c r="C721" s="77" t="str">
        <f t="shared" ca="1" si="188"/>
        <v/>
      </c>
      <c r="D721" s="78" t="str">
        <f t="shared" ca="1" si="186"/>
        <v/>
      </c>
      <c r="E721" s="78" t="str">
        <f t="shared" ca="1" si="187"/>
        <v/>
      </c>
      <c r="F721" s="78" t="str">
        <f t="shared" ca="1" si="182"/>
        <v/>
      </c>
      <c r="G721" s="77" t="str">
        <f t="shared" ca="1" si="188"/>
        <v/>
      </c>
      <c r="H721" s="78" t="str">
        <f t="shared" ca="1" si="188"/>
        <v/>
      </c>
      <c r="I721" s="78" t="str">
        <f t="shared" ca="1" si="188"/>
        <v/>
      </c>
      <c r="J721" s="78" t="str">
        <f t="shared" ca="1" si="188"/>
        <v/>
      </c>
      <c r="K721" s="78" t="str">
        <f t="shared" ca="1" si="188"/>
        <v/>
      </c>
      <c r="L721" s="77" t="str">
        <f t="shared" ca="1" si="188"/>
        <v/>
      </c>
      <c r="M721" s="77" t="str">
        <f t="shared" ca="1" si="188"/>
        <v/>
      </c>
      <c r="N721" s="77" t="str">
        <f t="shared" ca="1" si="185"/>
        <v/>
      </c>
      <c r="O721" s="77" t="str">
        <f t="shared" ca="1" si="185"/>
        <v/>
      </c>
      <c r="P721" s="77" t="str">
        <f t="shared" ca="1" si="185"/>
        <v/>
      </c>
      <c r="Q721" s="17" t="str">
        <f ca="1">IF(B721="","",VLOOKUP(B721,処理用Ｄ!$B$2:$R$401,17,FALSE))</f>
        <v/>
      </c>
    </row>
    <row r="722" spans="2:17" x14ac:dyDescent="0.2">
      <c r="B722" s="77" t="str">
        <f ca="1">IF(ROW()-1&gt;処理用Ｄ!$B$1-1,"",ROW()-1)</f>
        <v/>
      </c>
      <c r="C722" s="77" t="str">
        <f t="shared" ref="C722:M731" ca="1" si="189">IF($B722="","",DBCS(VLOOKUP($B722,ダブルスＤＡＴＡ,COLUMN()-1,FALSE)))</f>
        <v/>
      </c>
      <c r="D722" s="78" t="str">
        <f t="shared" ca="1" si="186"/>
        <v/>
      </c>
      <c r="E722" s="78" t="str">
        <f t="shared" ca="1" si="187"/>
        <v/>
      </c>
      <c r="F722" s="78" t="str">
        <f t="shared" ca="1" si="182"/>
        <v/>
      </c>
      <c r="G722" s="77" t="str">
        <f t="shared" ca="1" si="189"/>
        <v/>
      </c>
      <c r="H722" s="78" t="str">
        <f t="shared" ca="1" si="189"/>
        <v/>
      </c>
      <c r="I722" s="78" t="str">
        <f t="shared" ca="1" si="189"/>
        <v/>
      </c>
      <c r="J722" s="78" t="str">
        <f t="shared" ca="1" si="189"/>
        <v/>
      </c>
      <c r="K722" s="78" t="str">
        <f t="shared" ca="1" si="189"/>
        <v/>
      </c>
      <c r="L722" s="77" t="str">
        <f t="shared" ca="1" si="189"/>
        <v/>
      </c>
      <c r="M722" s="77" t="str">
        <f t="shared" ca="1" si="189"/>
        <v/>
      </c>
      <c r="N722" s="77" t="str">
        <f t="shared" ref="N722:P741" ca="1" si="190">IF($B722="","",VALUE(VLOOKUP($B722,ダブルスＤＡＴＡ,COLUMN()-1,FALSE)))</f>
        <v/>
      </c>
      <c r="O722" s="77" t="str">
        <f t="shared" ca="1" si="190"/>
        <v/>
      </c>
      <c r="P722" s="77" t="str">
        <f t="shared" ca="1" si="190"/>
        <v/>
      </c>
      <c r="Q722" s="17" t="str">
        <f ca="1">IF(B722="","",VLOOKUP(B722,処理用Ｄ!$B$2:$R$401,17,FALSE))</f>
        <v/>
      </c>
    </row>
    <row r="723" spans="2:17" x14ac:dyDescent="0.2">
      <c r="B723" s="77" t="str">
        <f ca="1">IF(ROW()-1&gt;処理用Ｄ!$B$1-1,"",ROW()-1)</f>
        <v/>
      </c>
      <c r="C723" s="77" t="str">
        <f t="shared" ca="1" si="189"/>
        <v/>
      </c>
      <c r="D723" s="78" t="str">
        <f t="shared" ca="1" si="186"/>
        <v/>
      </c>
      <c r="E723" s="78" t="str">
        <f t="shared" ca="1" si="187"/>
        <v/>
      </c>
      <c r="F723" s="78" t="str">
        <f t="shared" ca="1" si="182"/>
        <v/>
      </c>
      <c r="G723" s="77" t="str">
        <f t="shared" ca="1" si="189"/>
        <v/>
      </c>
      <c r="H723" s="78" t="str">
        <f t="shared" ca="1" si="189"/>
        <v/>
      </c>
      <c r="I723" s="78" t="str">
        <f t="shared" ca="1" si="189"/>
        <v/>
      </c>
      <c r="J723" s="78" t="str">
        <f t="shared" ca="1" si="189"/>
        <v/>
      </c>
      <c r="K723" s="78" t="str">
        <f t="shared" ca="1" si="189"/>
        <v/>
      </c>
      <c r="L723" s="77" t="str">
        <f t="shared" ca="1" si="189"/>
        <v/>
      </c>
      <c r="M723" s="77" t="str">
        <f t="shared" ca="1" si="189"/>
        <v/>
      </c>
      <c r="N723" s="77" t="str">
        <f t="shared" ca="1" si="190"/>
        <v/>
      </c>
      <c r="O723" s="77" t="str">
        <f t="shared" ca="1" si="190"/>
        <v/>
      </c>
      <c r="P723" s="77" t="str">
        <f t="shared" ca="1" si="190"/>
        <v/>
      </c>
      <c r="Q723" s="17" t="str">
        <f ca="1">IF(B723="","",VLOOKUP(B723,処理用Ｄ!$B$2:$R$401,17,FALSE))</f>
        <v/>
      </c>
    </row>
    <row r="724" spans="2:17" x14ac:dyDescent="0.2">
      <c r="B724" s="77" t="str">
        <f ca="1">IF(ROW()-1&gt;処理用Ｄ!$B$1-1,"",ROW()-1)</f>
        <v/>
      </c>
      <c r="C724" s="77" t="str">
        <f t="shared" ca="1" si="189"/>
        <v/>
      </c>
      <c r="D724" s="78" t="str">
        <f t="shared" ca="1" si="186"/>
        <v/>
      </c>
      <c r="E724" s="78" t="str">
        <f t="shared" ca="1" si="187"/>
        <v/>
      </c>
      <c r="F724" s="78" t="str">
        <f t="shared" ca="1" si="182"/>
        <v/>
      </c>
      <c r="G724" s="77" t="str">
        <f t="shared" ca="1" si="189"/>
        <v/>
      </c>
      <c r="H724" s="78" t="str">
        <f t="shared" ca="1" si="189"/>
        <v/>
      </c>
      <c r="I724" s="78" t="str">
        <f t="shared" ca="1" si="189"/>
        <v/>
      </c>
      <c r="J724" s="78" t="str">
        <f t="shared" ca="1" si="189"/>
        <v/>
      </c>
      <c r="K724" s="78" t="str">
        <f t="shared" ca="1" si="189"/>
        <v/>
      </c>
      <c r="L724" s="77" t="str">
        <f t="shared" ca="1" si="189"/>
        <v/>
      </c>
      <c r="M724" s="77" t="str">
        <f t="shared" ca="1" si="189"/>
        <v/>
      </c>
      <c r="N724" s="77" t="str">
        <f t="shared" ca="1" si="190"/>
        <v/>
      </c>
      <c r="O724" s="77" t="str">
        <f t="shared" ca="1" si="190"/>
        <v/>
      </c>
      <c r="P724" s="77" t="str">
        <f t="shared" ca="1" si="190"/>
        <v/>
      </c>
      <c r="Q724" s="17" t="str">
        <f ca="1">IF(B724="","",VLOOKUP(B724,処理用Ｄ!$B$2:$R$401,17,FALSE))</f>
        <v/>
      </c>
    </row>
    <row r="725" spans="2:17" x14ac:dyDescent="0.2">
      <c r="B725" s="77" t="str">
        <f ca="1">IF(ROW()-1&gt;処理用Ｄ!$B$1-1,"",ROW()-1)</f>
        <v/>
      </c>
      <c r="C725" s="77" t="str">
        <f t="shared" ca="1" si="189"/>
        <v/>
      </c>
      <c r="D725" s="78" t="str">
        <f t="shared" ca="1" si="186"/>
        <v/>
      </c>
      <c r="E725" s="78" t="str">
        <f t="shared" ca="1" si="187"/>
        <v/>
      </c>
      <c r="F725" s="78" t="str">
        <f t="shared" ca="1" si="182"/>
        <v/>
      </c>
      <c r="G725" s="77" t="str">
        <f t="shared" ca="1" si="189"/>
        <v/>
      </c>
      <c r="H725" s="78" t="str">
        <f t="shared" ca="1" si="189"/>
        <v/>
      </c>
      <c r="I725" s="78" t="str">
        <f t="shared" ca="1" si="189"/>
        <v/>
      </c>
      <c r="J725" s="78" t="str">
        <f t="shared" ca="1" si="189"/>
        <v/>
      </c>
      <c r="K725" s="78" t="str">
        <f t="shared" ca="1" si="189"/>
        <v/>
      </c>
      <c r="L725" s="77" t="str">
        <f t="shared" ca="1" si="189"/>
        <v/>
      </c>
      <c r="M725" s="77" t="str">
        <f t="shared" ca="1" si="189"/>
        <v/>
      </c>
      <c r="N725" s="77" t="str">
        <f t="shared" ca="1" si="190"/>
        <v/>
      </c>
      <c r="O725" s="77" t="str">
        <f t="shared" ca="1" si="190"/>
        <v/>
      </c>
      <c r="P725" s="77" t="str">
        <f t="shared" ca="1" si="190"/>
        <v/>
      </c>
      <c r="Q725" s="17" t="str">
        <f ca="1">IF(B725="","",VLOOKUP(B725,処理用Ｄ!$B$2:$R$401,17,FALSE))</f>
        <v/>
      </c>
    </row>
    <row r="726" spans="2:17" x14ac:dyDescent="0.2">
      <c r="B726" s="77" t="str">
        <f ca="1">IF(ROW()-1&gt;処理用Ｄ!$B$1-1,"",ROW()-1)</f>
        <v/>
      </c>
      <c r="C726" s="77" t="str">
        <f t="shared" ca="1" si="189"/>
        <v/>
      </c>
      <c r="D726" s="78" t="str">
        <f t="shared" ca="1" si="186"/>
        <v/>
      </c>
      <c r="E726" s="78" t="str">
        <f t="shared" ca="1" si="187"/>
        <v/>
      </c>
      <c r="F726" s="78" t="str">
        <f t="shared" ca="1" si="182"/>
        <v/>
      </c>
      <c r="G726" s="77" t="str">
        <f t="shared" ca="1" si="189"/>
        <v/>
      </c>
      <c r="H726" s="78" t="str">
        <f t="shared" ca="1" si="189"/>
        <v/>
      </c>
      <c r="I726" s="78" t="str">
        <f t="shared" ca="1" si="189"/>
        <v/>
      </c>
      <c r="J726" s="78" t="str">
        <f t="shared" ca="1" si="189"/>
        <v/>
      </c>
      <c r="K726" s="78" t="str">
        <f t="shared" ca="1" si="189"/>
        <v/>
      </c>
      <c r="L726" s="77" t="str">
        <f t="shared" ca="1" si="189"/>
        <v/>
      </c>
      <c r="M726" s="77" t="str">
        <f t="shared" ca="1" si="189"/>
        <v/>
      </c>
      <c r="N726" s="77" t="str">
        <f t="shared" ca="1" si="190"/>
        <v/>
      </c>
      <c r="O726" s="77" t="str">
        <f t="shared" ca="1" si="190"/>
        <v/>
      </c>
      <c r="P726" s="77" t="str">
        <f t="shared" ca="1" si="190"/>
        <v/>
      </c>
      <c r="Q726" s="17" t="str">
        <f ca="1">IF(B726="","",VLOOKUP(B726,処理用Ｄ!$B$2:$R$401,17,FALSE))</f>
        <v/>
      </c>
    </row>
    <row r="727" spans="2:17" x14ac:dyDescent="0.2">
      <c r="B727" s="77" t="str">
        <f ca="1">IF(ROW()-1&gt;処理用Ｄ!$B$1-1,"",ROW()-1)</f>
        <v/>
      </c>
      <c r="C727" s="77" t="str">
        <f t="shared" ca="1" si="189"/>
        <v/>
      </c>
      <c r="D727" s="78" t="str">
        <f t="shared" ca="1" si="186"/>
        <v/>
      </c>
      <c r="E727" s="78" t="str">
        <f t="shared" ca="1" si="187"/>
        <v/>
      </c>
      <c r="F727" s="78" t="str">
        <f t="shared" ca="1" si="182"/>
        <v/>
      </c>
      <c r="G727" s="77" t="str">
        <f t="shared" ca="1" si="189"/>
        <v/>
      </c>
      <c r="H727" s="78" t="str">
        <f t="shared" ca="1" si="189"/>
        <v/>
      </c>
      <c r="I727" s="78" t="str">
        <f t="shared" ca="1" si="189"/>
        <v/>
      </c>
      <c r="J727" s="78" t="str">
        <f t="shared" ca="1" si="189"/>
        <v/>
      </c>
      <c r="K727" s="78" t="str">
        <f t="shared" ca="1" si="189"/>
        <v/>
      </c>
      <c r="L727" s="77" t="str">
        <f t="shared" ca="1" si="189"/>
        <v/>
      </c>
      <c r="M727" s="77" t="str">
        <f t="shared" ca="1" si="189"/>
        <v/>
      </c>
      <c r="N727" s="77" t="str">
        <f t="shared" ca="1" si="190"/>
        <v/>
      </c>
      <c r="O727" s="77" t="str">
        <f t="shared" ca="1" si="190"/>
        <v/>
      </c>
      <c r="P727" s="77" t="str">
        <f t="shared" ca="1" si="190"/>
        <v/>
      </c>
      <c r="Q727" s="17" t="str">
        <f ca="1">IF(B727="","",VLOOKUP(B727,処理用Ｄ!$B$2:$R$401,17,FALSE))</f>
        <v/>
      </c>
    </row>
    <row r="728" spans="2:17" x14ac:dyDescent="0.2">
      <c r="B728" s="77" t="str">
        <f ca="1">IF(ROW()-1&gt;処理用Ｄ!$B$1-1,"",ROW()-1)</f>
        <v/>
      </c>
      <c r="C728" s="77" t="str">
        <f t="shared" ca="1" si="189"/>
        <v/>
      </c>
      <c r="D728" s="78" t="str">
        <f t="shared" ca="1" si="186"/>
        <v/>
      </c>
      <c r="E728" s="78" t="str">
        <f t="shared" ca="1" si="187"/>
        <v/>
      </c>
      <c r="F728" s="78" t="str">
        <f t="shared" ca="1" si="182"/>
        <v/>
      </c>
      <c r="G728" s="77" t="str">
        <f t="shared" ca="1" si="189"/>
        <v/>
      </c>
      <c r="H728" s="78" t="str">
        <f t="shared" ca="1" si="189"/>
        <v/>
      </c>
      <c r="I728" s="78" t="str">
        <f t="shared" ca="1" si="189"/>
        <v/>
      </c>
      <c r="J728" s="78" t="str">
        <f t="shared" ca="1" si="189"/>
        <v/>
      </c>
      <c r="K728" s="78" t="str">
        <f t="shared" ca="1" si="189"/>
        <v/>
      </c>
      <c r="L728" s="77" t="str">
        <f t="shared" ca="1" si="189"/>
        <v/>
      </c>
      <c r="M728" s="77" t="str">
        <f t="shared" ca="1" si="189"/>
        <v/>
      </c>
      <c r="N728" s="77" t="str">
        <f t="shared" ca="1" si="190"/>
        <v/>
      </c>
      <c r="O728" s="77" t="str">
        <f t="shared" ca="1" si="190"/>
        <v/>
      </c>
      <c r="P728" s="77" t="str">
        <f t="shared" ca="1" si="190"/>
        <v/>
      </c>
      <c r="Q728" s="17" t="str">
        <f ca="1">IF(B728="","",VLOOKUP(B728,処理用Ｄ!$B$2:$R$401,17,FALSE))</f>
        <v/>
      </c>
    </row>
    <row r="729" spans="2:17" x14ac:dyDescent="0.2">
      <c r="B729" s="77" t="str">
        <f ca="1">IF(ROW()-1&gt;処理用Ｄ!$B$1-1,"",ROW()-1)</f>
        <v/>
      </c>
      <c r="C729" s="77" t="str">
        <f t="shared" ca="1" si="189"/>
        <v/>
      </c>
      <c r="D729" s="78" t="str">
        <f t="shared" ca="1" si="186"/>
        <v/>
      </c>
      <c r="E729" s="78" t="str">
        <f t="shared" ca="1" si="187"/>
        <v/>
      </c>
      <c r="F729" s="78" t="str">
        <f t="shared" ca="1" si="182"/>
        <v/>
      </c>
      <c r="G729" s="77" t="str">
        <f t="shared" ca="1" si="189"/>
        <v/>
      </c>
      <c r="H729" s="78" t="str">
        <f t="shared" ca="1" si="189"/>
        <v/>
      </c>
      <c r="I729" s="78" t="str">
        <f t="shared" ca="1" si="189"/>
        <v/>
      </c>
      <c r="J729" s="78" t="str">
        <f t="shared" ca="1" si="189"/>
        <v/>
      </c>
      <c r="K729" s="78" t="str">
        <f t="shared" ca="1" si="189"/>
        <v/>
      </c>
      <c r="L729" s="77" t="str">
        <f t="shared" ca="1" si="189"/>
        <v/>
      </c>
      <c r="M729" s="77" t="str">
        <f t="shared" ca="1" si="189"/>
        <v/>
      </c>
      <c r="N729" s="77" t="str">
        <f t="shared" ca="1" si="190"/>
        <v/>
      </c>
      <c r="O729" s="77" t="str">
        <f t="shared" ca="1" si="190"/>
        <v/>
      </c>
      <c r="P729" s="77" t="str">
        <f t="shared" ca="1" si="190"/>
        <v/>
      </c>
      <c r="Q729" s="17" t="str">
        <f ca="1">IF(B729="","",VLOOKUP(B729,処理用Ｄ!$B$2:$R$401,17,FALSE))</f>
        <v/>
      </c>
    </row>
    <row r="730" spans="2:17" x14ac:dyDescent="0.2">
      <c r="B730" s="77" t="str">
        <f ca="1">IF(ROW()-1&gt;処理用Ｄ!$B$1-1,"",ROW()-1)</f>
        <v/>
      </c>
      <c r="C730" s="77" t="str">
        <f t="shared" ca="1" si="189"/>
        <v/>
      </c>
      <c r="D730" s="78" t="str">
        <f t="shared" ca="1" si="186"/>
        <v/>
      </c>
      <c r="E730" s="78" t="str">
        <f t="shared" ca="1" si="187"/>
        <v/>
      </c>
      <c r="F730" s="78" t="str">
        <f t="shared" ca="1" si="182"/>
        <v/>
      </c>
      <c r="G730" s="77" t="str">
        <f t="shared" ca="1" si="189"/>
        <v/>
      </c>
      <c r="H730" s="78" t="str">
        <f t="shared" ca="1" si="189"/>
        <v/>
      </c>
      <c r="I730" s="78" t="str">
        <f t="shared" ca="1" si="189"/>
        <v/>
      </c>
      <c r="J730" s="78" t="str">
        <f t="shared" ca="1" si="189"/>
        <v/>
      </c>
      <c r="K730" s="78" t="str">
        <f t="shared" ca="1" si="189"/>
        <v/>
      </c>
      <c r="L730" s="77" t="str">
        <f t="shared" ca="1" si="189"/>
        <v/>
      </c>
      <c r="M730" s="77" t="str">
        <f t="shared" ca="1" si="189"/>
        <v/>
      </c>
      <c r="N730" s="77" t="str">
        <f t="shared" ca="1" si="190"/>
        <v/>
      </c>
      <c r="O730" s="77" t="str">
        <f t="shared" ca="1" si="190"/>
        <v/>
      </c>
      <c r="P730" s="77" t="str">
        <f t="shared" ca="1" si="190"/>
        <v/>
      </c>
      <c r="Q730" s="17" t="str">
        <f ca="1">IF(B730="","",VLOOKUP(B730,処理用Ｄ!$B$2:$R$401,17,FALSE))</f>
        <v/>
      </c>
    </row>
    <row r="731" spans="2:17" x14ac:dyDescent="0.2">
      <c r="B731" s="77" t="str">
        <f ca="1">IF(ROW()-1&gt;処理用Ｄ!$B$1-1,"",ROW()-1)</f>
        <v/>
      </c>
      <c r="C731" s="77" t="str">
        <f t="shared" ca="1" si="189"/>
        <v/>
      </c>
      <c r="D731" s="78" t="str">
        <f t="shared" ca="1" si="186"/>
        <v/>
      </c>
      <c r="E731" s="78" t="str">
        <f t="shared" ca="1" si="187"/>
        <v/>
      </c>
      <c r="F731" s="78" t="str">
        <f t="shared" ca="1" si="182"/>
        <v/>
      </c>
      <c r="G731" s="77" t="str">
        <f t="shared" ca="1" si="189"/>
        <v/>
      </c>
      <c r="H731" s="78" t="str">
        <f t="shared" ca="1" si="189"/>
        <v/>
      </c>
      <c r="I731" s="78" t="str">
        <f t="shared" ca="1" si="189"/>
        <v/>
      </c>
      <c r="J731" s="78" t="str">
        <f t="shared" ca="1" si="189"/>
        <v/>
      </c>
      <c r="K731" s="78" t="str">
        <f t="shared" ca="1" si="189"/>
        <v/>
      </c>
      <c r="L731" s="77" t="str">
        <f t="shared" ca="1" si="189"/>
        <v/>
      </c>
      <c r="M731" s="77" t="str">
        <f t="shared" ca="1" si="189"/>
        <v/>
      </c>
      <c r="N731" s="77" t="str">
        <f t="shared" ca="1" si="190"/>
        <v/>
      </c>
      <c r="O731" s="77" t="str">
        <f t="shared" ca="1" si="190"/>
        <v/>
      </c>
      <c r="P731" s="77" t="str">
        <f t="shared" ca="1" si="190"/>
        <v/>
      </c>
      <c r="Q731" s="17" t="str">
        <f ca="1">IF(B731="","",VLOOKUP(B731,処理用Ｄ!$B$2:$R$401,17,FALSE))</f>
        <v/>
      </c>
    </row>
    <row r="732" spans="2:17" x14ac:dyDescent="0.2">
      <c r="B732" s="77" t="str">
        <f ca="1">IF(ROW()-1&gt;処理用Ｄ!$B$1-1,"",ROW()-1)</f>
        <v/>
      </c>
      <c r="C732" s="77" t="str">
        <f t="shared" ref="C732:M741" ca="1" si="191">IF($B732="","",DBCS(VLOOKUP($B732,ダブルスＤＡＴＡ,COLUMN()-1,FALSE)))</f>
        <v/>
      </c>
      <c r="D732" s="78" t="str">
        <f t="shared" ca="1" si="186"/>
        <v/>
      </c>
      <c r="E732" s="78" t="str">
        <f t="shared" ca="1" si="187"/>
        <v/>
      </c>
      <c r="F732" s="78" t="str">
        <f t="shared" ca="1" si="182"/>
        <v/>
      </c>
      <c r="G732" s="77" t="str">
        <f t="shared" ca="1" si="191"/>
        <v/>
      </c>
      <c r="H732" s="78" t="str">
        <f t="shared" ca="1" si="191"/>
        <v/>
      </c>
      <c r="I732" s="78" t="str">
        <f t="shared" ca="1" si="191"/>
        <v/>
      </c>
      <c r="J732" s="78" t="str">
        <f t="shared" ca="1" si="191"/>
        <v/>
      </c>
      <c r="K732" s="78" t="str">
        <f t="shared" ca="1" si="191"/>
        <v/>
      </c>
      <c r="L732" s="77" t="str">
        <f t="shared" ca="1" si="191"/>
        <v/>
      </c>
      <c r="M732" s="77" t="str">
        <f t="shared" ca="1" si="191"/>
        <v/>
      </c>
      <c r="N732" s="77" t="str">
        <f t="shared" ca="1" si="190"/>
        <v/>
      </c>
      <c r="O732" s="77" t="str">
        <f t="shared" ca="1" si="190"/>
        <v/>
      </c>
      <c r="P732" s="77" t="str">
        <f t="shared" ca="1" si="190"/>
        <v/>
      </c>
      <c r="Q732" s="17" t="str">
        <f ca="1">IF(B732="","",VLOOKUP(B732,処理用Ｄ!$B$2:$R$401,17,FALSE))</f>
        <v/>
      </c>
    </row>
    <row r="733" spans="2:17" x14ac:dyDescent="0.2">
      <c r="B733" s="77" t="str">
        <f ca="1">IF(ROW()-1&gt;処理用Ｄ!$B$1-1,"",ROW()-1)</f>
        <v/>
      </c>
      <c r="C733" s="77" t="str">
        <f t="shared" ca="1" si="191"/>
        <v/>
      </c>
      <c r="D733" s="78" t="str">
        <f t="shared" ca="1" si="186"/>
        <v/>
      </c>
      <c r="E733" s="78" t="str">
        <f t="shared" ca="1" si="187"/>
        <v/>
      </c>
      <c r="F733" s="78" t="str">
        <f t="shared" ca="1" si="182"/>
        <v/>
      </c>
      <c r="G733" s="77" t="str">
        <f t="shared" ca="1" si="191"/>
        <v/>
      </c>
      <c r="H733" s="78" t="str">
        <f t="shared" ca="1" si="191"/>
        <v/>
      </c>
      <c r="I733" s="78" t="str">
        <f t="shared" ca="1" si="191"/>
        <v/>
      </c>
      <c r="J733" s="78" t="str">
        <f t="shared" ca="1" si="191"/>
        <v/>
      </c>
      <c r="K733" s="78" t="str">
        <f t="shared" ca="1" si="191"/>
        <v/>
      </c>
      <c r="L733" s="77" t="str">
        <f t="shared" ca="1" si="191"/>
        <v/>
      </c>
      <c r="M733" s="77" t="str">
        <f t="shared" ca="1" si="191"/>
        <v/>
      </c>
      <c r="N733" s="77" t="str">
        <f t="shared" ca="1" si="190"/>
        <v/>
      </c>
      <c r="O733" s="77" t="str">
        <f t="shared" ca="1" si="190"/>
        <v/>
      </c>
      <c r="P733" s="77" t="str">
        <f t="shared" ca="1" si="190"/>
        <v/>
      </c>
      <c r="Q733" s="17" t="str">
        <f ca="1">IF(B733="","",VLOOKUP(B733,処理用Ｄ!$B$2:$R$401,17,FALSE))</f>
        <v/>
      </c>
    </row>
    <row r="734" spans="2:17" x14ac:dyDescent="0.2">
      <c r="B734" s="77" t="str">
        <f ca="1">IF(ROW()-1&gt;処理用Ｄ!$B$1-1,"",ROW()-1)</f>
        <v/>
      </c>
      <c r="C734" s="77" t="str">
        <f t="shared" ca="1" si="191"/>
        <v/>
      </c>
      <c r="D734" s="78" t="str">
        <f t="shared" ca="1" si="186"/>
        <v/>
      </c>
      <c r="E734" s="78" t="str">
        <f t="shared" ca="1" si="187"/>
        <v/>
      </c>
      <c r="F734" s="78" t="str">
        <f t="shared" ca="1" si="182"/>
        <v/>
      </c>
      <c r="G734" s="77" t="str">
        <f t="shared" ca="1" si="191"/>
        <v/>
      </c>
      <c r="H734" s="78" t="str">
        <f t="shared" ca="1" si="191"/>
        <v/>
      </c>
      <c r="I734" s="78" t="str">
        <f t="shared" ca="1" si="191"/>
        <v/>
      </c>
      <c r="J734" s="78" t="str">
        <f t="shared" ca="1" si="191"/>
        <v/>
      </c>
      <c r="K734" s="78" t="str">
        <f t="shared" ca="1" si="191"/>
        <v/>
      </c>
      <c r="L734" s="77" t="str">
        <f t="shared" ca="1" si="191"/>
        <v/>
      </c>
      <c r="M734" s="77" t="str">
        <f t="shared" ca="1" si="191"/>
        <v/>
      </c>
      <c r="N734" s="77" t="str">
        <f t="shared" ca="1" si="190"/>
        <v/>
      </c>
      <c r="O734" s="77" t="str">
        <f t="shared" ca="1" si="190"/>
        <v/>
      </c>
      <c r="P734" s="77" t="str">
        <f t="shared" ca="1" si="190"/>
        <v/>
      </c>
      <c r="Q734" s="17" t="str">
        <f ca="1">IF(B734="","",VLOOKUP(B734,処理用Ｄ!$B$2:$R$401,17,FALSE))</f>
        <v/>
      </c>
    </row>
    <row r="735" spans="2:17" x14ac:dyDescent="0.2">
      <c r="B735" s="77" t="str">
        <f ca="1">IF(ROW()-1&gt;処理用Ｄ!$B$1-1,"",ROW()-1)</f>
        <v/>
      </c>
      <c r="C735" s="77" t="str">
        <f t="shared" ca="1" si="191"/>
        <v/>
      </c>
      <c r="D735" s="78" t="str">
        <f t="shared" ca="1" si="186"/>
        <v/>
      </c>
      <c r="E735" s="78" t="str">
        <f t="shared" ca="1" si="187"/>
        <v/>
      </c>
      <c r="F735" s="78" t="str">
        <f t="shared" ca="1" si="182"/>
        <v/>
      </c>
      <c r="G735" s="77" t="str">
        <f t="shared" ca="1" si="191"/>
        <v/>
      </c>
      <c r="H735" s="78" t="str">
        <f t="shared" ca="1" si="191"/>
        <v/>
      </c>
      <c r="I735" s="78" t="str">
        <f t="shared" ca="1" si="191"/>
        <v/>
      </c>
      <c r="J735" s="78" t="str">
        <f t="shared" ca="1" si="191"/>
        <v/>
      </c>
      <c r="K735" s="78" t="str">
        <f t="shared" ca="1" si="191"/>
        <v/>
      </c>
      <c r="L735" s="77" t="str">
        <f t="shared" ca="1" si="191"/>
        <v/>
      </c>
      <c r="M735" s="77" t="str">
        <f t="shared" ca="1" si="191"/>
        <v/>
      </c>
      <c r="N735" s="77" t="str">
        <f t="shared" ca="1" si="190"/>
        <v/>
      </c>
      <c r="O735" s="77" t="str">
        <f t="shared" ca="1" si="190"/>
        <v/>
      </c>
      <c r="P735" s="77" t="str">
        <f t="shared" ca="1" si="190"/>
        <v/>
      </c>
      <c r="Q735" s="17" t="str">
        <f ca="1">IF(B735="","",VLOOKUP(B735,処理用Ｄ!$B$2:$R$401,17,FALSE))</f>
        <v/>
      </c>
    </row>
    <row r="736" spans="2:17" x14ac:dyDescent="0.2">
      <c r="B736" s="77" t="str">
        <f ca="1">IF(ROW()-1&gt;処理用Ｄ!$B$1-1,"",ROW()-1)</f>
        <v/>
      </c>
      <c r="C736" s="77" t="str">
        <f t="shared" ca="1" si="191"/>
        <v/>
      </c>
      <c r="D736" s="78" t="str">
        <f t="shared" ca="1" si="186"/>
        <v/>
      </c>
      <c r="E736" s="78" t="str">
        <f t="shared" ca="1" si="187"/>
        <v/>
      </c>
      <c r="F736" s="78" t="str">
        <f t="shared" ca="1" si="182"/>
        <v/>
      </c>
      <c r="G736" s="77" t="str">
        <f t="shared" ca="1" si="191"/>
        <v/>
      </c>
      <c r="H736" s="78" t="str">
        <f t="shared" ca="1" si="191"/>
        <v/>
      </c>
      <c r="I736" s="78" t="str">
        <f t="shared" ca="1" si="191"/>
        <v/>
      </c>
      <c r="J736" s="78" t="str">
        <f t="shared" ca="1" si="191"/>
        <v/>
      </c>
      <c r="K736" s="78" t="str">
        <f t="shared" ca="1" si="191"/>
        <v/>
      </c>
      <c r="L736" s="77" t="str">
        <f t="shared" ca="1" si="191"/>
        <v/>
      </c>
      <c r="M736" s="77" t="str">
        <f t="shared" ca="1" si="191"/>
        <v/>
      </c>
      <c r="N736" s="77" t="str">
        <f t="shared" ca="1" si="190"/>
        <v/>
      </c>
      <c r="O736" s="77" t="str">
        <f t="shared" ca="1" si="190"/>
        <v/>
      </c>
      <c r="P736" s="77" t="str">
        <f t="shared" ca="1" si="190"/>
        <v/>
      </c>
      <c r="Q736" s="17" t="str">
        <f ca="1">IF(B736="","",VLOOKUP(B736,処理用Ｄ!$B$2:$R$401,17,FALSE))</f>
        <v/>
      </c>
    </row>
    <row r="737" spans="2:17" x14ac:dyDescent="0.2">
      <c r="B737" s="77" t="str">
        <f ca="1">IF(ROW()-1&gt;処理用Ｄ!$B$1-1,"",ROW()-1)</f>
        <v/>
      </c>
      <c r="C737" s="77" t="str">
        <f t="shared" ca="1" si="191"/>
        <v/>
      </c>
      <c r="D737" s="78" t="str">
        <f t="shared" ca="1" si="186"/>
        <v/>
      </c>
      <c r="E737" s="78" t="str">
        <f t="shared" ca="1" si="187"/>
        <v/>
      </c>
      <c r="F737" s="78" t="str">
        <f t="shared" ca="1" si="182"/>
        <v/>
      </c>
      <c r="G737" s="77" t="str">
        <f t="shared" ca="1" si="191"/>
        <v/>
      </c>
      <c r="H737" s="78" t="str">
        <f t="shared" ca="1" si="191"/>
        <v/>
      </c>
      <c r="I737" s="78" t="str">
        <f t="shared" ca="1" si="191"/>
        <v/>
      </c>
      <c r="J737" s="78" t="str">
        <f t="shared" ca="1" si="191"/>
        <v/>
      </c>
      <c r="K737" s="78" t="str">
        <f t="shared" ca="1" si="191"/>
        <v/>
      </c>
      <c r="L737" s="77" t="str">
        <f t="shared" ca="1" si="191"/>
        <v/>
      </c>
      <c r="M737" s="77" t="str">
        <f t="shared" ca="1" si="191"/>
        <v/>
      </c>
      <c r="N737" s="77" t="str">
        <f t="shared" ca="1" si="190"/>
        <v/>
      </c>
      <c r="O737" s="77" t="str">
        <f t="shared" ca="1" si="190"/>
        <v/>
      </c>
      <c r="P737" s="77" t="str">
        <f t="shared" ca="1" si="190"/>
        <v/>
      </c>
      <c r="Q737" s="17" t="str">
        <f ca="1">IF(B737="","",VLOOKUP(B737,処理用Ｄ!$B$2:$R$401,17,FALSE))</f>
        <v/>
      </c>
    </row>
    <row r="738" spans="2:17" x14ac:dyDescent="0.2">
      <c r="B738" s="77" t="str">
        <f ca="1">IF(ROW()-1&gt;処理用Ｄ!$B$1-1,"",ROW()-1)</f>
        <v/>
      </c>
      <c r="C738" s="77" t="str">
        <f t="shared" ca="1" si="191"/>
        <v/>
      </c>
      <c r="D738" s="78" t="str">
        <f t="shared" ca="1" si="186"/>
        <v/>
      </c>
      <c r="E738" s="78" t="str">
        <f t="shared" ca="1" si="187"/>
        <v/>
      </c>
      <c r="F738" s="78" t="str">
        <f t="shared" ca="1" si="182"/>
        <v/>
      </c>
      <c r="G738" s="77" t="str">
        <f t="shared" ca="1" si="191"/>
        <v/>
      </c>
      <c r="H738" s="78" t="str">
        <f t="shared" ca="1" si="191"/>
        <v/>
      </c>
      <c r="I738" s="78" t="str">
        <f t="shared" ca="1" si="191"/>
        <v/>
      </c>
      <c r="J738" s="78" t="str">
        <f t="shared" ca="1" si="191"/>
        <v/>
      </c>
      <c r="K738" s="78" t="str">
        <f t="shared" ca="1" si="191"/>
        <v/>
      </c>
      <c r="L738" s="77" t="str">
        <f t="shared" ca="1" si="191"/>
        <v/>
      </c>
      <c r="M738" s="77" t="str">
        <f t="shared" ca="1" si="191"/>
        <v/>
      </c>
      <c r="N738" s="77" t="str">
        <f t="shared" ca="1" si="190"/>
        <v/>
      </c>
      <c r="O738" s="77" t="str">
        <f t="shared" ca="1" si="190"/>
        <v/>
      </c>
      <c r="P738" s="77" t="str">
        <f t="shared" ca="1" si="190"/>
        <v/>
      </c>
      <c r="Q738" s="17" t="str">
        <f ca="1">IF(B738="","",VLOOKUP(B738,処理用Ｄ!$B$2:$R$401,17,FALSE))</f>
        <v/>
      </c>
    </row>
    <row r="739" spans="2:17" x14ac:dyDescent="0.2">
      <c r="B739" s="77" t="str">
        <f ca="1">IF(ROW()-1&gt;処理用Ｄ!$B$1-1,"",ROW()-1)</f>
        <v/>
      </c>
      <c r="C739" s="77" t="str">
        <f t="shared" ca="1" si="191"/>
        <v/>
      </c>
      <c r="D739" s="78" t="str">
        <f t="shared" ca="1" si="186"/>
        <v/>
      </c>
      <c r="E739" s="78" t="str">
        <f t="shared" ca="1" si="187"/>
        <v/>
      </c>
      <c r="F739" s="78" t="str">
        <f t="shared" ca="1" si="182"/>
        <v/>
      </c>
      <c r="G739" s="77" t="str">
        <f t="shared" ca="1" si="191"/>
        <v/>
      </c>
      <c r="H739" s="78" t="str">
        <f t="shared" ca="1" si="191"/>
        <v/>
      </c>
      <c r="I739" s="78" t="str">
        <f t="shared" ca="1" si="191"/>
        <v/>
      </c>
      <c r="J739" s="78" t="str">
        <f t="shared" ca="1" si="191"/>
        <v/>
      </c>
      <c r="K739" s="78" t="str">
        <f t="shared" ca="1" si="191"/>
        <v/>
      </c>
      <c r="L739" s="77" t="str">
        <f t="shared" ca="1" si="191"/>
        <v/>
      </c>
      <c r="M739" s="77" t="str">
        <f t="shared" ca="1" si="191"/>
        <v/>
      </c>
      <c r="N739" s="77" t="str">
        <f t="shared" ca="1" si="190"/>
        <v/>
      </c>
      <c r="O739" s="77" t="str">
        <f t="shared" ca="1" si="190"/>
        <v/>
      </c>
      <c r="P739" s="77" t="str">
        <f t="shared" ca="1" si="190"/>
        <v/>
      </c>
      <c r="Q739" s="17" t="str">
        <f ca="1">IF(B739="","",VLOOKUP(B739,処理用Ｄ!$B$2:$R$401,17,FALSE))</f>
        <v/>
      </c>
    </row>
    <row r="740" spans="2:17" x14ac:dyDescent="0.2">
      <c r="B740" s="77" t="str">
        <f ca="1">IF(ROW()-1&gt;処理用Ｄ!$B$1-1,"",ROW()-1)</f>
        <v/>
      </c>
      <c r="C740" s="77" t="str">
        <f t="shared" ca="1" si="191"/>
        <v/>
      </c>
      <c r="D740" s="78" t="str">
        <f t="shared" ca="1" si="186"/>
        <v/>
      </c>
      <c r="E740" s="78" t="str">
        <f t="shared" ca="1" si="187"/>
        <v/>
      </c>
      <c r="F740" s="78" t="str">
        <f t="shared" ca="1" si="182"/>
        <v/>
      </c>
      <c r="G740" s="77" t="str">
        <f t="shared" ca="1" si="191"/>
        <v/>
      </c>
      <c r="H740" s="78" t="str">
        <f t="shared" ca="1" si="191"/>
        <v/>
      </c>
      <c r="I740" s="78" t="str">
        <f t="shared" ca="1" si="191"/>
        <v/>
      </c>
      <c r="J740" s="78" t="str">
        <f t="shared" ca="1" si="191"/>
        <v/>
      </c>
      <c r="K740" s="78" t="str">
        <f t="shared" ca="1" si="191"/>
        <v/>
      </c>
      <c r="L740" s="77" t="str">
        <f t="shared" ca="1" si="191"/>
        <v/>
      </c>
      <c r="M740" s="77" t="str">
        <f t="shared" ca="1" si="191"/>
        <v/>
      </c>
      <c r="N740" s="77" t="str">
        <f t="shared" ca="1" si="190"/>
        <v/>
      </c>
      <c r="O740" s="77" t="str">
        <f t="shared" ca="1" si="190"/>
        <v/>
      </c>
      <c r="P740" s="77" t="str">
        <f t="shared" ca="1" si="190"/>
        <v/>
      </c>
      <c r="Q740" s="17" t="str">
        <f ca="1">IF(B740="","",VLOOKUP(B740,処理用Ｄ!$B$2:$R$401,17,FALSE))</f>
        <v/>
      </c>
    </row>
    <row r="741" spans="2:17" x14ac:dyDescent="0.2">
      <c r="B741" s="77" t="str">
        <f ca="1">IF(ROW()-1&gt;処理用Ｄ!$B$1-1,"",ROW()-1)</f>
        <v/>
      </c>
      <c r="C741" s="77" t="str">
        <f t="shared" ca="1" si="191"/>
        <v/>
      </c>
      <c r="D741" s="78" t="str">
        <f t="shared" ca="1" si="186"/>
        <v/>
      </c>
      <c r="E741" s="78" t="str">
        <f t="shared" ca="1" si="187"/>
        <v/>
      </c>
      <c r="F741" s="78" t="str">
        <f t="shared" ca="1" si="182"/>
        <v/>
      </c>
      <c r="G741" s="77" t="str">
        <f t="shared" ca="1" si="191"/>
        <v/>
      </c>
      <c r="H741" s="78" t="str">
        <f t="shared" ca="1" si="191"/>
        <v/>
      </c>
      <c r="I741" s="78" t="str">
        <f t="shared" ca="1" si="191"/>
        <v/>
      </c>
      <c r="J741" s="78" t="str">
        <f t="shared" ca="1" si="191"/>
        <v/>
      </c>
      <c r="K741" s="78" t="str">
        <f t="shared" ca="1" si="191"/>
        <v/>
      </c>
      <c r="L741" s="77" t="str">
        <f t="shared" ca="1" si="191"/>
        <v/>
      </c>
      <c r="M741" s="77" t="str">
        <f t="shared" ca="1" si="191"/>
        <v/>
      </c>
      <c r="N741" s="77" t="str">
        <f t="shared" ca="1" si="190"/>
        <v/>
      </c>
      <c r="O741" s="77" t="str">
        <f t="shared" ca="1" si="190"/>
        <v/>
      </c>
      <c r="P741" s="77" t="str">
        <f t="shared" ca="1" si="190"/>
        <v/>
      </c>
      <c r="Q741" s="17" t="str">
        <f ca="1">IF(B741="","",VLOOKUP(B741,処理用Ｄ!$B$2:$R$401,17,FALSE))</f>
        <v/>
      </c>
    </row>
    <row r="742" spans="2:17" x14ac:dyDescent="0.2">
      <c r="B742" s="77" t="str">
        <f ca="1">IF(ROW()-1&gt;処理用Ｄ!$B$1-1,"",ROW()-1)</f>
        <v/>
      </c>
      <c r="C742" s="77" t="str">
        <f t="shared" ref="C742:M751" ca="1" si="192">IF($B742="","",DBCS(VLOOKUP($B742,ダブルスＤＡＴＡ,COLUMN()-1,FALSE)))</f>
        <v/>
      </c>
      <c r="D742" s="78" t="str">
        <f t="shared" ca="1" si="186"/>
        <v/>
      </c>
      <c r="E742" s="78" t="str">
        <f t="shared" ca="1" si="187"/>
        <v/>
      </c>
      <c r="F742" s="78" t="str">
        <f t="shared" ca="1" si="182"/>
        <v/>
      </c>
      <c r="G742" s="77" t="str">
        <f t="shared" ca="1" si="192"/>
        <v/>
      </c>
      <c r="H742" s="78" t="str">
        <f t="shared" ca="1" si="192"/>
        <v/>
      </c>
      <c r="I742" s="78" t="str">
        <f t="shared" ca="1" si="192"/>
        <v/>
      </c>
      <c r="J742" s="78" t="str">
        <f t="shared" ca="1" si="192"/>
        <v/>
      </c>
      <c r="K742" s="78" t="str">
        <f t="shared" ca="1" si="192"/>
        <v/>
      </c>
      <c r="L742" s="77" t="str">
        <f t="shared" ca="1" si="192"/>
        <v/>
      </c>
      <c r="M742" s="77" t="str">
        <f t="shared" ca="1" si="192"/>
        <v/>
      </c>
      <c r="N742" s="77" t="str">
        <f t="shared" ref="N742:P761" ca="1" si="193">IF($B742="","",VALUE(VLOOKUP($B742,ダブルスＤＡＴＡ,COLUMN()-1,FALSE)))</f>
        <v/>
      </c>
      <c r="O742" s="77" t="str">
        <f t="shared" ca="1" si="193"/>
        <v/>
      </c>
      <c r="P742" s="77" t="str">
        <f t="shared" ca="1" si="193"/>
        <v/>
      </c>
      <c r="Q742" s="17" t="str">
        <f ca="1">IF(B742="","",VLOOKUP(B742,処理用Ｄ!$B$2:$R$401,17,FALSE))</f>
        <v/>
      </c>
    </row>
    <row r="743" spans="2:17" x14ac:dyDescent="0.2">
      <c r="B743" s="77" t="str">
        <f ca="1">IF(ROW()-1&gt;処理用Ｄ!$B$1-1,"",ROW()-1)</f>
        <v/>
      </c>
      <c r="C743" s="77" t="str">
        <f t="shared" ca="1" si="192"/>
        <v/>
      </c>
      <c r="D743" s="78" t="str">
        <f t="shared" ca="1" si="186"/>
        <v/>
      </c>
      <c r="E743" s="78" t="str">
        <f t="shared" ca="1" si="187"/>
        <v/>
      </c>
      <c r="F743" s="78" t="str">
        <f t="shared" ca="1" si="182"/>
        <v/>
      </c>
      <c r="G743" s="77" t="str">
        <f t="shared" ca="1" si="192"/>
        <v/>
      </c>
      <c r="H743" s="78" t="str">
        <f t="shared" ca="1" si="192"/>
        <v/>
      </c>
      <c r="I743" s="78" t="str">
        <f t="shared" ca="1" si="192"/>
        <v/>
      </c>
      <c r="J743" s="78" t="str">
        <f t="shared" ca="1" si="192"/>
        <v/>
      </c>
      <c r="K743" s="78" t="str">
        <f t="shared" ca="1" si="192"/>
        <v/>
      </c>
      <c r="L743" s="77" t="str">
        <f t="shared" ca="1" si="192"/>
        <v/>
      </c>
      <c r="M743" s="77" t="str">
        <f t="shared" ca="1" si="192"/>
        <v/>
      </c>
      <c r="N743" s="77" t="str">
        <f t="shared" ca="1" si="193"/>
        <v/>
      </c>
      <c r="O743" s="77" t="str">
        <f t="shared" ca="1" si="193"/>
        <v/>
      </c>
      <c r="P743" s="77" t="str">
        <f t="shared" ca="1" si="193"/>
        <v/>
      </c>
      <c r="Q743" s="17" t="str">
        <f ca="1">IF(B743="","",VLOOKUP(B743,処理用Ｄ!$B$2:$R$401,17,FALSE))</f>
        <v/>
      </c>
    </row>
    <row r="744" spans="2:17" x14ac:dyDescent="0.2">
      <c r="B744" s="77" t="str">
        <f ca="1">IF(ROW()-1&gt;処理用Ｄ!$B$1-1,"",ROW()-1)</f>
        <v/>
      </c>
      <c r="C744" s="77" t="str">
        <f t="shared" ca="1" si="192"/>
        <v/>
      </c>
      <c r="D744" s="78" t="str">
        <f t="shared" ca="1" si="186"/>
        <v/>
      </c>
      <c r="E744" s="78" t="str">
        <f t="shared" ca="1" si="187"/>
        <v/>
      </c>
      <c r="F744" s="78" t="str">
        <f t="shared" ca="1" si="182"/>
        <v/>
      </c>
      <c r="G744" s="77" t="str">
        <f t="shared" ca="1" si="192"/>
        <v/>
      </c>
      <c r="H744" s="78" t="str">
        <f t="shared" ca="1" si="192"/>
        <v/>
      </c>
      <c r="I744" s="78" t="str">
        <f t="shared" ca="1" si="192"/>
        <v/>
      </c>
      <c r="J744" s="78" t="str">
        <f t="shared" ca="1" si="192"/>
        <v/>
      </c>
      <c r="K744" s="78" t="str">
        <f t="shared" ca="1" si="192"/>
        <v/>
      </c>
      <c r="L744" s="77" t="str">
        <f t="shared" ca="1" si="192"/>
        <v/>
      </c>
      <c r="M744" s="77" t="str">
        <f t="shared" ca="1" si="192"/>
        <v/>
      </c>
      <c r="N744" s="77" t="str">
        <f t="shared" ca="1" si="193"/>
        <v/>
      </c>
      <c r="O744" s="77" t="str">
        <f t="shared" ca="1" si="193"/>
        <v/>
      </c>
      <c r="P744" s="77" t="str">
        <f t="shared" ca="1" si="193"/>
        <v/>
      </c>
      <c r="Q744" s="17" t="str">
        <f ca="1">IF(B744="","",VLOOKUP(B744,処理用Ｄ!$B$2:$R$401,17,FALSE))</f>
        <v/>
      </c>
    </row>
    <row r="745" spans="2:17" x14ac:dyDescent="0.2">
      <c r="B745" s="77" t="str">
        <f ca="1">IF(ROW()-1&gt;処理用Ｄ!$B$1-1,"",ROW()-1)</f>
        <v/>
      </c>
      <c r="C745" s="77" t="str">
        <f t="shared" ca="1" si="192"/>
        <v/>
      </c>
      <c r="D745" s="78" t="str">
        <f t="shared" ca="1" si="186"/>
        <v/>
      </c>
      <c r="E745" s="78" t="str">
        <f t="shared" ca="1" si="187"/>
        <v/>
      </c>
      <c r="F745" s="78" t="str">
        <f t="shared" ca="1" si="182"/>
        <v/>
      </c>
      <c r="G745" s="77" t="str">
        <f t="shared" ca="1" si="192"/>
        <v/>
      </c>
      <c r="H745" s="78" t="str">
        <f t="shared" ca="1" si="192"/>
        <v/>
      </c>
      <c r="I745" s="78" t="str">
        <f t="shared" ca="1" si="192"/>
        <v/>
      </c>
      <c r="J745" s="78" t="str">
        <f t="shared" ca="1" si="192"/>
        <v/>
      </c>
      <c r="K745" s="78" t="str">
        <f t="shared" ca="1" si="192"/>
        <v/>
      </c>
      <c r="L745" s="77" t="str">
        <f t="shared" ca="1" si="192"/>
        <v/>
      </c>
      <c r="M745" s="77" t="str">
        <f t="shared" ca="1" si="192"/>
        <v/>
      </c>
      <c r="N745" s="77" t="str">
        <f t="shared" ca="1" si="193"/>
        <v/>
      </c>
      <c r="O745" s="77" t="str">
        <f t="shared" ca="1" si="193"/>
        <v/>
      </c>
      <c r="P745" s="77" t="str">
        <f t="shared" ca="1" si="193"/>
        <v/>
      </c>
      <c r="Q745" s="17" t="str">
        <f ca="1">IF(B745="","",VLOOKUP(B745,処理用Ｄ!$B$2:$R$401,17,FALSE))</f>
        <v/>
      </c>
    </row>
    <row r="746" spans="2:17" x14ac:dyDescent="0.2">
      <c r="B746" s="77" t="str">
        <f ca="1">IF(ROW()-1&gt;処理用Ｄ!$B$1-1,"",ROW()-1)</f>
        <v/>
      </c>
      <c r="C746" s="77" t="str">
        <f t="shared" ca="1" si="192"/>
        <v/>
      </c>
      <c r="D746" s="78" t="str">
        <f t="shared" ca="1" si="186"/>
        <v/>
      </c>
      <c r="E746" s="78" t="str">
        <f t="shared" ca="1" si="187"/>
        <v/>
      </c>
      <c r="F746" s="78" t="str">
        <f t="shared" ca="1" si="182"/>
        <v/>
      </c>
      <c r="G746" s="77" t="str">
        <f t="shared" ca="1" si="192"/>
        <v/>
      </c>
      <c r="H746" s="78" t="str">
        <f t="shared" ca="1" si="192"/>
        <v/>
      </c>
      <c r="I746" s="78" t="str">
        <f t="shared" ca="1" si="192"/>
        <v/>
      </c>
      <c r="J746" s="78" t="str">
        <f t="shared" ca="1" si="192"/>
        <v/>
      </c>
      <c r="K746" s="78" t="str">
        <f t="shared" ca="1" si="192"/>
        <v/>
      </c>
      <c r="L746" s="77" t="str">
        <f t="shared" ca="1" si="192"/>
        <v/>
      </c>
      <c r="M746" s="77" t="str">
        <f t="shared" ca="1" si="192"/>
        <v/>
      </c>
      <c r="N746" s="77" t="str">
        <f t="shared" ca="1" si="193"/>
        <v/>
      </c>
      <c r="O746" s="77" t="str">
        <f t="shared" ca="1" si="193"/>
        <v/>
      </c>
      <c r="P746" s="77" t="str">
        <f t="shared" ca="1" si="193"/>
        <v/>
      </c>
      <c r="Q746" s="17" t="str">
        <f ca="1">IF(B746="","",VLOOKUP(B746,処理用Ｄ!$B$2:$R$401,17,FALSE))</f>
        <v/>
      </c>
    </row>
    <row r="747" spans="2:17" x14ac:dyDescent="0.2">
      <c r="B747" s="77" t="str">
        <f ca="1">IF(ROW()-1&gt;処理用Ｄ!$B$1-1,"",ROW()-1)</f>
        <v/>
      </c>
      <c r="C747" s="77" t="str">
        <f t="shared" ca="1" si="192"/>
        <v/>
      </c>
      <c r="D747" s="78" t="str">
        <f t="shared" ca="1" si="186"/>
        <v/>
      </c>
      <c r="E747" s="78" t="str">
        <f t="shared" ca="1" si="187"/>
        <v/>
      </c>
      <c r="F747" s="78" t="str">
        <f t="shared" ca="1" si="182"/>
        <v/>
      </c>
      <c r="G747" s="77" t="str">
        <f t="shared" ca="1" si="192"/>
        <v/>
      </c>
      <c r="H747" s="78" t="str">
        <f t="shared" ca="1" si="192"/>
        <v/>
      </c>
      <c r="I747" s="78" t="str">
        <f t="shared" ca="1" si="192"/>
        <v/>
      </c>
      <c r="J747" s="78" t="str">
        <f t="shared" ca="1" si="192"/>
        <v/>
      </c>
      <c r="K747" s="78" t="str">
        <f t="shared" ca="1" si="192"/>
        <v/>
      </c>
      <c r="L747" s="77" t="str">
        <f t="shared" ca="1" si="192"/>
        <v/>
      </c>
      <c r="M747" s="77" t="str">
        <f t="shared" ca="1" si="192"/>
        <v/>
      </c>
      <c r="N747" s="77" t="str">
        <f t="shared" ca="1" si="193"/>
        <v/>
      </c>
      <c r="O747" s="77" t="str">
        <f t="shared" ca="1" si="193"/>
        <v/>
      </c>
      <c r="P747" s="77" t="str">
        <f t="shared" ca="1" si="193"/>
        <v/>
      </c>
      <c r="Q747" s="17" t="str">
        <f ca="1">IF(B747="","",VLOOKUP(B747,処理用Ｄ!$B$2:$R$401,17,FALSE))</f>
        <v/>
      </c>
    </row>
    <row r="748" spans="2:17" x14ac:dyDescent="0.2">
      <c r="B748" s="77" t="str">
        <f ca="1">IF(ROW()-1&gt;処理用Ｄ!$B$1-1,"",ROW()-1)</f>
        <v/>
      </c>
      <c r="C748" s="77" t="str">
        <f t="shared" ca="1" si="192"/>
        <v/>
      </c>
      <c r="D748" s="78" t="str">
        <f t="shared" ca="1" si="186"/>
        <v/>
      </c>
      <c r="E748" s="78" t="str">
        <f t="shared" ca="1" si="187"/>
        <v/>
      </c>
      <c r="F748" s="78" t="str">
        <f t="shared" ca="1" si="182"/>
        <v/>
      </c>
      <c r="G748" s="77" t="str">
        <f t="shared" ca="1" si="192"/>
        <v/>
      </c>
      <c r="H748" s="78" t="str">
        <f t="shared" ca="1" si="192"/>
        <v/>
      </c>
      <c r="I748" s="78" t="str">
        <f t="shared" ca="1" si="192"/>
        <v/>
      </c>
      <c r="J748" s="78" t="str">
        <f t="shared" ca="1" si="192"/>
        <v/>
      </c>
      <c r="K748" s="78" t="str">
        <f t="shared" ca="1" si="192"/>
        <v/>
      </c>
      <c r="L748" s="77" t="str">
        <f t="shared" ca="1" si="192"/>
        <v/>
      </c>
      <c r="M748" s="77" t="str">
        <f t="shared" ca="1" si="192"/>
        <v/>
      </c>
      <c r="N748" s="77" t="str">
        <f t="shared" ca="1" si="193"/>
        <v/>
      </c>
      <c r="O748" s="77" t="str">
        <f t="shared" ca="1" si="193"/>
        <v/>
      </c>
      <c r="P748" s="77" t="str">
        <f t="shared" ca="1" si="193"/>
        <v/>
      </c>
      <c r="Q748" s="17" t="str">
        <f ca="1">IF(B748="","",VLOOKUP(B748,処理用Ｄ!$B$2:$R$401,17,FALSE))</f>
        <v/>
      </c>
    </row>
    <row r="749" spans="2:17" x14ac:dyDescent="0.2">
      <c r="B749" s="77" t="str">
        <f ca="1">IF(ROW()-1&gt;処理用Ｄ!$B$1-1,"",ROW()-1)</f>
        <v/>
      </c>
      <c r="C749" s="77" t="str">
        <f t="shared" ca="1" si="192"/>
        <v/>
      </c>
      <c r="D749" s="78" t="str">
        <f t="shared" ca="1" si="186"/>
        <v/>
      </c>
      <c r="E749" s="78" t="str">
        <f t="shared" ca="1" si="187"/>
        <v/>
      </c>
      <c r="F749" s="78" t="str">
        <f t="shared" ca="1" si="182"/>
        <v/>
      </c>
      <c r="G749" s="77" t="str">
        <f t="shared" ca="1" si="192"/>
        <v/>
      </c>
      <c r="H749" s="78" t="str">
        <f t="shared" ca="1" si="192"/>
        <v/>
      </c>
      <c r="I749" s="78" t="str">
        <f t="shared" ca="1" si="192"/>
        <v/>
      </c>
      <c r="J749" s="78" t="str">
        <f t="shared" ca="1" si="192"/>
        <v/>
      </c>
      <c r="K749" s="78" t="str">
        <f t="shared" ca="1" si="192"/>
        <v/>
      </c>
      <c r="L749" s="77" t="str">
        <f t="shared" ca="1" si="192"/>
        <v/>
      </c>
      <c r="M749" s="77" t="str">
        <f t="shared" ca="1" si="192"/>
        <v/>
      </c>
      <c r="N749" s="77" t="str">
        <f t="shared" ca="1" si="193"/>
        <v/>
      </c>
      <c r="O749" s="77" t="str">
        <f t="shared" ca="1" si="193"/>
        <v/>
      </c>
      <c r="P749" s="77" t="str">
        <f t="shared" ca="1" si="193"/>
        <v/>
      </c>
      <c r="Q749" s="17" t="str">
        <f ca="1">IF(B749="","",VLOOKUP(B749,処理用Ｄ!$B$2:$R$401,17,FALSE))</f>
        <v/>
      </c>
    </row>
    <row r="750" spans="2:17" x14ac:dyDescent="0.2">
      <c r="B750" s="77" t="str">
        <f ca="1">IF(ROW()-1&gt;処理用Ｄ!$B$1-1,"",ROW()-1)</f>
        <v/>
      </c>
      <c r="C750" s="77" t="str">
        <f t="shared" ca="1" si="192"/>
        <v/>
      </c>
      <c r="D750" s="78" t="str">
        <f t="shared" ca="1" si="186"/>
        <v/>
      </c>
      <c r="E750" s="78" t="str">
        <f t="shared" ca="1" si="187"/>
        <v/>
      </c>
      <c r="F750" s="78" t="str">
        <f t="shared" ca="1" si="182"/>
        <v/>
      </c>
      <c r="G750" s="77" t="str">
        <f t="shared" ca="1" si="192"/>
        <v/>
      </c>
      <c r="H750" s="78" t="str">
        <f t="shared" ca="1" si="192"/>
        <v/>
      </c>
      <c r="I750" s="78" t="str">
        <f t="shared" ca="1" si="192"/>
        <v/>
      </c>
      <c r="J750" s="78" t="str">
        <f t="shared" ca="1" si="192"/>
        <v/>
      </c>
      <c r="K750" s="78" t="str">
        <f t="shared" ca="1" si="192"/>
        <v/>
      </c>
      <c r="L750" s="77" t="str">
        <f t="shared" ca="1" si="192"/>
        <v/>
      </c>
      <c r="M750" s="77" t="str">
        <f t="shared" ca="1" si="192"/>
        <v/>
      </c>
      <c r="N750" s="77" t="str">
        <f t="shared" ca="1" si="193"/>
        <v/>
      </c>
      <c r="O750" s="77" t="str">
        <f t="shared" ca="1" si="193"/>
        <v/>
      </c>
      <c r="P750" s="77" t="str">
        <f t="shared" ca="1" si="193"/>
        <v/>
      </c>
      <c r="Q750" s="17" t="str">
        <f ca="1">IF(B750="","",VLOOKUP(B750,処理用Ｄ!$B$2:$R$401,17,FALSE))</f>
        <v/>
      </c>
    </row>
    <row r="751" spans="2:17" x14ac:dyDescent="0.2">
      <c r="B751" s="77" t="str">
        <f ca="1">IF(ROW()-1&gt;処理用Ｄ!$B$1-1,"",ROW()-1)</f>
        <v/>
      </c>
      <c r="C751" s="77" t="str">
        <f t="shared" ca="1" si="192"/>
        <v/>
      </c>
      <c r="D751" s="78" t="str">
        <f t="shared" ca="1" si="186"/>
        <v/>
      </c>
      <c r="E751" s="78" t="str">
        <f t="shared" ca="1" si="187"/>
        <v/>
      </c>
      <c r="F751" s="78" t="str">
        <f t="shared" ca="1" si="182"/>
        <v/>
      </c>
      <c r="G751" s="77" t="str">
        <f t="shared" ca="1" si="192"/>
        <v/>
      </c>
      <c r="H751" s="78" t="str">
        <f t="shared" ca="1" si="192"/>
        <v/>
      </c>
      <c r="I751" s="78" t="str">
        <f t="shared" ca="1" si="192"/>
        <v/>
      </c>
      <c r="J751" s="78" t="str">
        <f t="shared" ca="1" si="192"/>
        <v/>
      </c>
      <c r="K751" s="78" t="str">
        <f t="shared" ca="1" si="192"/>
        <v/>
      </c>
      <c r="L751" s="77" t="str">
        <f t="shared" ca="1" si="192"/>
        <v/>
      </c>
      <c r="M751" s="77" t="str">
        <f t="shared" ca="1" si="192"/>
        <v/>
      </c>
      <c r="N751" s="77" t="str">
        <f t="shared" ca="1" si="193"/>
        <v/>
      </c>
      <c r="O751" s="77" t="str">
        <f t="shared" ca="1" si="193"/>
        <v/>
      </c>
      <c r="P751" s="77" t="str">
        <f t="shared" ca="1" si="193"/>
        <v/>
      </c>
      <c r="Q751" s="17" t="str">
        <f ca="1">IF(B751="","",VLOOKUP(B751,処理用Ｄ!$B$2:$R$401,17,FALSE))</f>
        <v/>
      </c>
    </row>
    <row r="752" spans="2:17" x14ac:dyDescent="0.2">
      <c r="B752" s="77" t="str">
        <f ca="1">IF(ROW()-1&gt;処理用Ｄ!$B$1-1,"",ROW()-1)</f>
        <v/>
      </c>
      <c r="C752" s="77" t="str">
        <f t="shared" ref="C752:M761" ca="1" si="194">IF($B752="","",DBCS(VLOOKUP($B752,ダブルスＤＡＴＡ,COLUMN()-1,FALSE)))</f>
        <v/>
      </c>
      <c r="D752" s="78" t="str">
        <f t="shared" ca="1" si="186"/>
        <v/>
      </c>
      <c r="E752" s="78" t="str">
        <f t="shared" ca="1" si="187"/>
        <v/>
      </c>
      <c r="F752" s="78" t="str">
        <f t="shared" ca="1" si="182"/>
        <v/>
      </c>
      <c r="G752" s="77" t="str">
        <f t="shared" ca="1" si="194"/>
        <v/>
      </c>
      <c r="H752" s="78" t="str">
        <f t="shared" ca="1" si="194"/>
        <v/>
      </c>
      <c r="I752" s="78" t="str">
        <f t="shared" ca="1" si="194"/>
        <v/>
      </c>
      <c r="J752" s="78" t="str">
        <f t="shared" ca="1" si="194"/>
        <v/>
      </c>
      <c r="K752" s="78" t="str">
        <f t="shared" ca="1" si="194"/>
        <v/>
      </c>
      <c r="L752" s="77" t="str">
        <f t="shared" ca="1" si="194"/>
        <v/>
      </c>
      <c r="M752" s="77" t="str">
        <f t="shared" ca="1" si="194"/>
        <v/>
      </c>
      <c r="N752" s="77" t="str">
        <f t="shared" ca="1" si="193"/>
        <v/>
      </c>
      <c r="O752" s="77" t="str">
        <f t="shared" ca="1" si="193"/>
        <v/>
      </c>
      <c r="P752" s="77" t="str">
        <f t="shared" ca="1" si="193"/>
        <v/>
      </c>
      <c r="Q752" s="17" t="str">
        <f ca="1">IF(B752="","",VLOOKUP(B752,処理用Ｄ!$B$2:$R$401,17,FALSE))</f>
        <v/>
      </c>
    </row>
    <row r="753" spans="2:17" x14ac:dyDescent="0.2">
      <c r="B753" s="77" t="str">
        <f ca="1">IF(ROW()-1&gt;処理用Ｄ!$B$1-1,"",ROW()-1)</f>
        <v/>
      </c>
      <c r="C753" s="77" t="str">
        <f t="shared" ca="1" si="194"/>
        <v/>
      </c>
      <c r="D753" s="78" t="str">
        <f t="shared" ca="1" si="186"/>
        <v/>
      </c>
      <c r="E753" s="78" t="str">
        <f t="shared" ca="1" si="187"/>
        <v/>
      </c>
      <c r="F753" s="78" t="str">
        <f t="shared" ref="F753:F801" ca="1" si="195">IF($B753="","",(VLOOKUP($B753,ダブルスＤＡＴＡ,COLUMN()-1,FALSE)))</f>
        <v/>
      </c>
      <c r="G753" s="77" t="str">
        <f t="shared" ca="1" si="194"/>
        <v/>
      </c>
      <c r="H753" s="78" t="str">
        <f t="shared" ca="1" si="194"/>
        <v/>
      </c>
      <c r="I753" s="78" t="str">
        <f t="shared" ca="1" si="194"/>
        <v/>
      </c>
      <c r="J753" s="78" t="str">
        <f t="shared" ca="1" si="194"/>
        <v/>
      </c>
      <c r="K753" s="78" t="str">
        <f t="shared" ca="1" si="194"/>
        <v/>
      </c>
      <c r="L753" s="77" t="str">
        <f t="shared" ca="1" si="194"/>
        <v/>
      </c>
      <c r="M753" s="77" t="str">
        <f t="shared" ca="1" si="194"/>
        <v/>
      </c>
      <c r="N753" s="77" t="str">
        <f t="shared" ca="1" si="193"/>
        <v/>
      </c>
      <c r="O753" s="77" t="str">
        <f t="shared" ca="1" si="193"/>
        <v/>
      </c>
      <c r="P753" s="77" t="str">
        <f t="shared" ca="1" si="193"/>
        <v/>
      </c>
      <c r="Q753" s="17" t="str">
        <f ca="1">IF(B753="","",VLOOKUP(B753,処理用Ｄ!$B$2:$R$401,17,FALSE))</f>
        <v/>
      </c>
    </row>
    <row r="754" spans="2:17" x14ac:dyDescent="0.2">
      <c r="B754" s="77" t="str">
        <f ca="1">IF(ROW()-1&gt;処理用Ｄ!$B$1-1,"",ROW()-1)</f>
        <v/>
      </c>
      <c r="C754" s="77" t="str">
        <f t="shared" ca="1" si="194"/>
        <v/>
      </c>
      <c r="D754" s="78" t="str">
        <f t="shared" ca="1" si="186"/>
        <v/>
      </c>
      <c r="E754" s="78" t="str">
        <f t="shared" ca="1" si="187"/>
        <v/>
      </c>
      <c r="F754" s="78" t="str">
        <f t="shared" ca="1" si="195"/>
        <v/>
      </c>
      <c r="G754" s="77" t="str">
        <f t="shared" ca="1" si="194"/>
        <v/>
      </c>
      <c r="H754" s="78" t="str">
        <f t="shared" ca="1" si="194"/>
        <v/>
      </c>
      <c r="I754" s="78" t="str">
        <f t="shared" ca="1" si="194"/>
        <v/>
      </c>
      <c r="J754" s="78" t="str">
        <f t="shared" ca="1" si="194"/>
        <v/>
      </c>
      <c r="K754" s="78" t="str">
        <f t="shared" ca="1" si="194"/>
        <v/>
      </c>
      <c r="L754" s="77" t="str">
        <f t="shared" ca="1" si="194"/>
        <v/>
      </c>
      <c r="M754" s="77" t="str">
        <f t="shared" ca="1" si="194"/>
        <v/>
      </c>
      <c r="N754" s="77" t="str">
        <f t="shared" ca="1" si="193"/>
        <v/>
      </c>
      <c r="O754" s="77" t="str">
        <f t="shared" ca="1" si="193"/>
        <v/>
      </c>
      <c r="P754" s="77" t="str">
        <f t="shared" ca="1" si="193"/>
        <v/>
      </c>
      <c r="Q754" s="17" t="str">
        <f ca="1">IF(B754="","",VLOOKUP(B754,処理用Ｄ!$B$2:$R$401,17,FALSE))</f>
        <v/>
      </c>
    </row>
    <row r="755" spans="2:17" x14ac:dyDescent="0.2">
      <c r="B755" s="77" t="str">
        <f ca="1">IF(ROW()-1&gt;処理用Ｄ!$B$1-1,"",ROW()-1)</f>
        <v/>
      </c>
      <c r="C755" s="77" t="str">
        <f t="shared" ca="1" si="194"/>
        <v/>
      </c>
      <c r="D755" s="78" t="str">
        <f t="shared" ca="1" si="186"/>
        <v/>
      </c>
      <c r="E755" s="78" t="str">
        <f t="shared" ca="1" si="187"/>
        <v/>
      </c>
      <c r="F755" s="78" t="str">
        <f t="shared" ca="1" si="195"/>
        <v/>
      </c>
      <c r="G755" s="77" t="str">
        <f t="shared" ca="1" si="194"/>
        <v/>
      </c>
      <c r="H755" s="78" t="str">
        <f t="shared" ca="1" si="194"/>
        <v/>
      </c>
      <c r="I755" s="78" t="str">
        <f t="shared" ca="1" si="194"/>
        <v/>
      </c>
      <c r="J755" s="78" t="str">
        <f t="shared" ca="1" si="194"/>
        <v/>
      </c>
      <c r="K755" s="78" t="str">
        <f t="shared" ca="1" si="194"/>
        <v/>
      </c>
      <c r="L755" s="77" t="str">
        <f t="shared" ca="1" si="194"/>
        <v/>
      </c>
      <c r="M755" s="77" t="str">
        <f t="shared" ca="1" si="194"/>
        <v/>
      </c>
      <c r="N755" s="77" t="str">
        <f t="shared" ca="1" si="193"/>
        <v/>
      </c>
      <c r="O755" s="77" t="str">
        <f t="shared" ca="1" si="193"/>
        <v/>
      </c>
      <c r="P755" s="77" t="str">
        <f t="shared" ca="1" si="193"/>
        <v/>
      </c>
      <c r="Q755" s="17" t="str">
        <f ca="1">IF(B755="","",VLOOKUP(B755,処理用Ｄ!$B$2:$R$401,17,FALSE))</f>
        <v/>
      </c>
    </row>
    <row r="756" spans="2:17" x14ac:dyDescent="0.2">
      <c r="B756" s="77" t="str">
        <f ca="1">IF(ROW()-1&gt;処理用Ｄ!$B$1-1,"",ROW()-1)</f>
        <v/>
      </c>
      <c r="C756" s="77" t="str">
        <f t="shared" ca="1" si="194"/>
        <v/>
      </c>
      <c r="D756" s="78" t="str">
        <f t="shared" ca="1" si="186"/>
        <v/>
      </c>
      <c r="E756" s="78" t="str">
        <f t="shared" ca="1" si="187"/>
        <v/>
      </c>
      <c r="F756" s="78" t="str">
        <f t="shared" ca="1" si="195"/>
        <v/>
      </c>
      <c r="G756" s="77" t="str">
        <f t="shared" ca="1" si="194"/>
        <v/>
      </c>
      <c r="H756" s="78" t="str">
        <f t="shared" ca="1" si="194"/>
        <v/>
      </c>
      <c r="I756" s="78" t="str">
        <f t="shared" ca="1" si="194"/>
        <v/>
      </c>
      <c r="J756" s="78" t="str">
        <f t="shared" ca="1" si="194"/>
        <v/>
      </c>
      <c r="K756" s="78" t="str">
        <f t="shared" ca="1" si="194"/>
        <v/>
      </c>
      <c r="L756" s="77" t="str">
        <f t="shared" ca="1" si="194"/>
        <v/>
      </c>
      <c r="M756" s="77" t="str">
        <f t="shared" ca="1" si="194"/>
        <v/>
      </c>
      <c r="N756" s="77" t="str">
        <f t="shared" ca="1" si="193"/>
        <v/>
      </c>
      <c r="O756" s="77" t="str">
        <f t="shared" ca="1" si="193"/>
        <v/>
      </c>
      <c r="P756" s="77" t="str">
        <f t="shared" ca="1" si="193"/>
        <v/>
      </c>
      <c r="Q756" s="17" t="str">
        <f ca="1">IF(B756="","",VLOOKUP(B756,処理用Ｄ!$B$2:$R$401,17,FALSE))</f>
        <v/>
      </c>
    </row>
    <row r="757" spans="2:17" x14ac:dyDescent="0.2">
      <c r="B757" s="77" t="str">
        <f ca="1">IF(ROW()-1&gt;処理用Ｄ!$B$1-1,"",ROW()-1)</f>
        <v/>
      </c>
      <c r="C757" s="77" t="str">
        <f t="shared" ca="1" si="194"/>
        <v/>
      </c>
      <c r="D757" s="78" t="str">
        <f t="shared" ca="1" si="186"/>
        <v/>
      </c>
      <c r="E757" s="78" t="str">
        <f t="shared" ca="1" si="187"/>
        <v/>
      </c>
      <c r="F757" s="78" t="str">
        <f t="shared" ca="1" si="195"/>
        <v/>
      </c>
      <c r="G757" s="77" t="str">
        <f t="shared" ca="1" si="194"/>
        <v/>
      </c>
      <c r="H757" s="78" t="str">
        <f t="shared" ca="1" si="194"/>
        <v/>
      </c>
      <c r="I757" s="78" t="str">
        <f t="shared" ca="1" si="194"/>
        <v/>
      </c>
      <c r="J757" s="78" t="str">
        <f t="shared" ca="1" si="194"/>
        <v/>
      </c>
      <c r="K757" s="78" t="str">
        <f t="shared" ca="1" si="194"/>
        <v/>
      </c>
      <c r="L757" s="77" t="str">
        <f t="shared" ca="1" si="194"/>
        <v/>
      </c>
      <c r="M757" s="77" t="str">
        <f t="shared" ca="1" si="194"/>
        <v/>
      </c>
      <c r="N757" s="77" t="str">
        <f t="shared" ca="1" si="193"/>
        <v/>
      </c>
      <c r="O757" s="77" t="str">
        <f t="shared" ca="1" si="193"/>
        <v/>
      </c>
      <c r="P757" s="77" t="str">
        <f t="shared" ca="1" si="193"/>
        <v/>
      </c>
      <c r="Q757" s="17" t="str">
        <f ca="1">IF(B757="","",VLOOKUP(B757,処理用Ｄ!$B$2:$R$401,17,FALSE))</f>
        <v/>
      </c>
    </row>
    <row r="758" spans="2:17" x14ac:dyDescent="0.2">
      <c r="B758" s="77" t="str">
        <f ca="1">IF(ROW()-1&gt;処理用Ｄ!$B$1-1,"",ROW()-1)</f>
        <v/>
      </c>
      <c r="C758" s="77" t="str">
        <f t="shared" ca="1" si="194"/>
        <v/>
      </c>
      <c r="D758" s="78" t="str">
        <f t="shared" ca="1" si="186"/>
        <v/>
      </c>
      <c r="E758" s="78" t="str">
        <f t="shared" ca="1" si="187"/>
        <v/>
      </c>
      <c r="F758" s="78" t="str">
        <f t="shared" ca="1" si="195"/>
        <v/>
      </c>
      <c r="G758" s="77" t="str">
        <f t="shared" ca="1" si="194"/>
        <v/>
      </c>
      <c r="H758" s="78" t="str">
        <f t="shared" ca="1" si="194"/>
        <v/>
      </c>
      <c r="I758" s="78" t="str">
        <f t="shared" ca="1" si="194"/>
        <v/>
      </c>
      <c r="J758" s="78" t="str">
        <f t="shared" ca="1" si="194"/>
        <v/>
      </c>
      <c r="K758" s="78" t="str">
        <f t="shared" ca="1" si="194"/>
        <v/>
      </c>
      <c r="L758" s="77" t="str">
        <f t="shared" ca="1" si="194"/>
        <v/>
      </c>
      <c r="M758" s="77" t="str">
        <f t="shared" ca="1" si="194"/>
        <v/>
      </c>
      <c r="N758" s="77" t="str">
        <f t="shared" ca="1" si="193"/>
        <v/>
      </c>
      <c r="O758" s="77" t="str">
        <f t="shared" ca="1" si="193"/>
        <v/>
      </c>
      <c r="P758" s="77" t="str">
        <f t="shared" ca="1" si="193"/>
        <v/>
      </c>
      <c r="Q758" s="17" t="str">
        <f ca="1">IF(B758="","",VLOOKUP(B758,処理用Ｄ!$B$2:$R$401,17,FALSE))</f>
        <v/>
      </c>
    </row>
    <row r="759" spans="2:17" x14ac:dyDescent="0.2">
      <c r="B759" s="77" t="str">
        <f ca="1">IF(ROW()-1&gt;処理用Ｄ!$B$1-1,"",ROW()-1)</f>
        <v/>
      </c>
      <c r="C759" s="77" t="str">
        <f t="shared" ca="1" si="194"/>
        <v/>
      </c>
      <c r="D759" s="78" t="str">
        <f t="shared" ca="1" si="186"/>
        <v/>
      </c>
      <c r="E759" s="78" t="str">
        <f t="shared" ca="1" si="187"/>
        <v/>
      </c>
      <c r="F759" s="78" t="str">
        <f t="shared" ca="1" si="195"/>
        <v/>
      </c>
      <c r="G759" s="77" t="str">
        <f t="shared" ca="1" si="194"/>
        <v/>
      </c>
      <c r="H759" s="78" t="str">
        <f t="shared" ca="1" si="194"/>
        <v/>
      </c>
      <c r="I759" s="78" t="str">
        <f t="shared" ca="1" si="194"/>
        <v/>
      </c>
      <c r="J759" s="78" t="str">
        <f t="shared" ca="1" si="194"/>
        <v/>
      </c>
      <c r="K759" s="78" t="str">
        <f t="shared" ca="1" si="194"/>
        <v/>
      </c>
      <c r="L759" s="77" t="str">
        <f t="shared" ca="1" si="194"/>
        <v/>
      </c>
      <c r="M759" s="77" t="str">
        <f t="shared" ca="1" si="194"/>
        <v/>
      </c>
      <c r="N759" s="77" t="str">
        <f t="shared" ca="1" si="193"/>
        <v/>
      </c>
      <c r="O759" s="77" t="str">
        <f t="shared" ca="1" si="193"/>
        <v/>
      </c>
      <c r="P759" s="77" t="str">
        <f t="shared" ca="1" si="193"/>
        <v/>
      </c>
      <c r="Q759" s="17" t="str">
        <f ca="1">IF(B759="","",VLOOKUP(B759,処理用Ｄ!$B$2:$R$401,17,FALSE))</f>
        <v/>
      </c>
    </row>
    <row r="760" spans="2:17" x14ac:dyDescent="0.2">
      <c r="B760" s="77" t="str">
        <f ca="1">IF(ROW()-1&gt;処理用Ｄ!$B$1-1,"",ROW()-1)</f>
        <v/>
      </c>
      <c r="C760" s="77" t="str">
        <f t="shared" ca="1" si="194"/>
        <v/>
      </c>
      <c r="D760" s="78" t="str">
        <f t="shared" ca="1" si="186"/>
        <v/>
      </c>
      <c r="E760" s="78" t="str">
        <f t="shared" ca="1" si="187"/>
        <v/>
      </c>
      <c r="F760" s="78" t="str">
        <f t="shared" ca="1" si="195"/>
        <v/>
      </c>
      <c r="G760" s="77" t="str">
        <f t="shared" ca="1" si="194"/>
        <v/>
      </c>
      <c r="H760" s="78" t="str">
        <f t="shared" ca="1" si="194"/>
        <v/>
      </c>
      <c r="I760" s="78" t="str">
        <f t="shared" ca="1" si="194"/>
        <v/>
      </c>
      <c r="J760" s="78" t="str">
        <f t="shared" ca="1" si="194"/>
        <v/>
      </c>
      <c r="K760" s="78" t="str">
        <f t="shared" ca="1" si="194"/>
        <v/>
      </c>
      <c r="L760" s="77" t="str">
        <f t="shared" ca="1" si="194"/>
        <v/>
      </c>
      <c r="M760" s="77" t="str">
        <f t="shared" ca="1" si="194"/>
        <v/>
      </c>
      <c r="N760" s="77" t="str">
        <f t="shared" ca="1" si="193"/>
        <v/>
      </c>
      <c r="O760" s="77" t="str">
        <f t="shared" ca="1" si="193"/>
        <v/>
      </c>
      <c r="P760" s="77" t="str">
        <f t="shared" ca="1" si="193"/>
        <v/>
      </c>
      <c r="Q760" s="17" t="str">
        <f ca="1">IF(B760="","",VLOOKUP(B760,処理用Ｄ!$B$2:$R$401,17,FALSE))</f>
        <v/>
      </c>
    </row>
    <row r="761" spans="2:17" x14ac:dyDescent="0.2">
      <c r="B761" s="77" t="str">
        <f ca="1">IF(ROW()-1&gt;処理用Ｄ!$B$1-1,"",ROW()-1)</f>
        <v/>
      </c>
      <c r="C761" s="77" t="str">
        <f t="shared" ca="1" si="194"/>
        <v/>
      </c>
      <c r="D761" s="78" t="str">
        <f t="shared" ca="1" si="186"/>
        <v/>
      </c>
      <c r="E761" s="78" t="str">
        <f t="shared" ca="1" si="187"/>
        <v/>
      </c>
      <c r="F761" s="78" t="str">
        <f t="shared" ca="1" si="195"/>
        <v/>
      </c>
      <c r="G761" s="77" t="str">
        <f t="shared" ca="1" si="194"/>
        <v/>
      </c>
      <c r="H761" s="78" t="str">
        <f t="shared" ca="1" si="194"/>
        <v/>
      </c>
      <c r="I761" s="78" t="str">
        <f t="shared" ca="1" si="194"/>
        <v/>
      </c>
      <c r="J761" s="78" t="str">
        <f t="shared" ca="1" si="194"/>
        <v/>
      </c>
      <c r="K761" s="78" t="str">
        <f t="shared" ca="1" si="194"/>
        <v/>
      </c>
      <c r="L761" s="77" t="str">
        <f t="shared" ca="1" si="194"/>
        <v/>
      </c>
      <c r="M761" s="77" t="str">
        <f t="shared" ca="1" si="194"/>
        <v/>
      </c>
      <c r="N761" s="77" t="str">
        <f t="shared" ca="1" si="193"/>
        <v/>
      </c>
      <c r="O761" s="77" t="str">
        <f t="shared" ca="1" si="193"/>
        <v/>
      </c>
      <c r="P761" s="77" t="str">
        <f t="shared" ca="1" si="193"/>
        <v/>
      </c>
      <c r="Q761" s="17" t="str">
        <f ca="1">IF(B761="","",VLOOKUP(B761,処理用Ｄ!$B$2:$R$401,17,FALSE))</f>
        <v/>
      </c>
    </row>
    <row r="762" spans="2:17" x14ac:dyDescent="0.2">
      <c r="B762" s="77" t="str">
        <f ca="1">IF(ROW()-1&gt;処理用Ｄ!$B$1-1,"",ROW()-1)</f>
        <v/>
      </c>
      <c r="C762" s="77" t="str">
        <f t="shared" ref="C762:M771" ca="1" si="196">IF($B762="","",DBCS(VLOOKUP($B762,ダブルスＤＡＴＡ,COLUMN()-1,FALSE)))</f>
        <v/>
      </c>
      <c r="D762" s="78" t="str">
        <f t="shared" ca="1" si="186"/>
        <v/>
      </c>
      <c r="E762" s="78" t="str">
        <f t="shared" ca="1" si="187"/>
        <v/>
      </c>
      <c r="F762" s="78" t="str">
        <f t="shared" ca="1" si="195"/>
        <v/>
      </c>
      <c r="G762" s="77" t="str">
        <f t="shared" ca="1" si="196"/>
        <v/>
      </c>
      <c r="H762" s="78" t="str">
        <f t="shared" ca="1" si="196"/>
        <v/>
      </c>
      <c r="I762" s="78" t="str">
        <f t="shared" ca="1" si="196"/>
        <v/>
      </c>
      <c r="J762" s="78" t="str">
        <f t="shared" ca="1" si="196"/>
        <v/>
      </c>
      <c r="K762" s="78" t="str">
        <f t="shared" ca="1" si="196"/>
        <v/>
      </c>
      <c r="L762" s="77" t="str">
        <f t="shared" ca="1" si="196"/>
        <v/>
      </c>
      <c r="M762" s="77" t="str">
        <f t="shared" ca="1" si="196"/>
        <v/>
      </c>
      <c r="N762" s="77" t="str">
        <f t="shared" ref="N762:P781" ca="1" si="197">IF($B762="","",VALUE(VLOOKUP($B762,ダブルスＤＡＴＡ,COLUMN()-1,FALSE)))</f>
        <v/>
      </c>
      <c r="O762" s="77" t="str">
        <f t="shared" ca="1" si="197"/>
        <v/>
      </c>
      <c r="P762" s="77" t="str">
        <f t="shared" ca="1" si="197"/>
        <v/>
      </c>
      <c r="Q762" s="17" t="str">
        <f ca="1">IF(B762="","",VLOOKUP(B762,処理用Ｄ!$B$2:$R$401,17,FALSE))</f>
        <v/>
      </c>
    </row>
    <row r="763" spans="2:17" x14ac:dyDescent="0.2">
      <c r="B763" s="77" t="str">
        <f ca="1">IF(ROW()-1&gt;処理用Ｄ!$B$1-1,"",ROW()-1)</f>
        <v/>
      </c>
      <c r="C763" s="77" t="str">
        <f t="shared" ca="1" si="196"/>
        <v/>
      </c>
      <c r="D763" s="78" t="str">
        <f t="shared" ca="1" si="186"/>
        <v/>
      </c>
      <c r="E763" s="78" t="str">
        <f t="shared" ca="1" si="187"/>
        <v/>
      </c>
      <c r="F763" s="78" t="str">
        <f t="shared" ca="1" si="195"/>
        <v/>
      </c>
      <c r="G763" s="77" t="str">
        <f t="shared" ca="1" si="196"/>
        <v/>
      </c>
      <c r="H763" s="78" t="str">
        <f t="shared" ca="1" si="196"/>
        <v/>
      </c>
      <c r="I763" s="78" t="str">
        <f t="shared" ca="1" si="196"/>
        <v/>
      </c>
      <c r="J763" s="78" t="str">
        <f t="shared" ca="1" si="196"/>
        <v/>
      </c>
      <c r="K763" s="78" t="str">
        <f t="shared" ca="1" si="196"/>
        <v/>
      </c>
      <c r="L763" s="77" t="str">
        <f t="shared" ca="1" si="196"/>
        <v/>
      </c>
      <c r="M763" s="77" t="str">
        <f t="shared" ca="1" si="196"/>
        <v/>
      </c>
      <c r="N763" s="77" t="str">
        <f t="shared" ca="1" si="197"/>
        <v/>
      </c>
      <c r="O763" s="77" t="str">
        <f t="shared" ca="1" si="197"/>
        <v/>
      </c>
      <c r="P763" s="77" t="str">
        <f t="shared" ca="1" si="197"/>
        <v/>
      </c>
      <c r="Q763" s="17" t="str">
        <f ca="1">IF(B763="","",VLOOKUP(B763,処理用Ｄ!$B$2:$R$401,17,FALSE))</f>
        <v/>
      </c>
    </row>
    <row r="764" spans="2:17" x14ac:dyDescent="0.2">
      <c r="B764" s="77" t="str">
        <f ca="1">IF(ROW()-1&gt;処理用Ｄ!$B$1-1,"",ROW()-1)</f>
        <v/>
      </c>
      <c r="C764" s="77" t="str">
        <f t="shared" ca="1" si="196"/>
        <v/>
      </c>
      <c r="D764" s="78" t="str">
        <f t="shared" ca="1" si="186"/>
        <v/>
      </c>
      <c r="E764" s="78" t="str">
        <f t="shared" ca="1" si="187"/>
        <v/>
      </c>
      <c r="F764" s="78" t="str">
        <f t="shared" ca="1" si="195"/>
        <v/>
      </c>
      <c r="G764" s="77" t="str">
        <f t="shared" ca="1" si="196"/>
        <v/>
      </c>
      <c r="H764" s="78" t="str">
        <f t="shared" ca="1" si="196"/>
        <v/>
      </c>
      <c r="I764" s="78" t="str">
        <f t="shared" ca="1" si="196"/>
        <v/>
      </c>
      <c r="J764" s="78" t="str">
        <f t="shared" ca="1" si="196"/>
        <v/>
      </c>
      <c r="K764" s="78" t="str">
        <f t="shared" ca="1" si="196"/>
        <v/>
      </c>
      <c r="L764" s="77" t="str">
        <f t="shared" ca="1" si="196"/>
        <v/>
      </c>
      <c r="M764" s="77" t="str">
        <f t="shared" ca="1" si="196"/>
        <v/>
      </c>
      <c r="N764" s="77" t="str">
        <f t="shared" ca="1" si="197"/>
        <v/>
      </c>
      <c r="O764" s="77" t="str">
        <f t="shared" ca="1" si="197"/>
        <v/>
      </c>
      <c r="P764" s="77" t="str">
        <f t="shared" ca="1" si="197"/>
        <v/>
      </c>
      <c r="Q764" s="17" t="str">
        <f ca="1">IF(B764="","",VLOOKUP(B764,処理用Ｄ!$B$2:$R$401,17,FALSE))</f>
        <v/>
      </c>
    </row>
    <row r="765" spans="2:17" x14ac:dyDescent="0.2">
      <c r="B765" s="77" t="str">
        <f ca="1">IF(ROW()-1&gt;処理用Ｄ!$B$1-1,"",ROW()-1)</f>
        <v/>
      </c>
      <c r="C765" s="77" t="str">
        <f t="shared" ca="1" si="196"/>
        <v/>
      </c>
      <c r="D765" s="78" t="str">
        <f t="shared" ca="1" si="186"/>
        <v/>
      </c>
      <c r="E765" s="78" t="str">
        <f t="shared" ca="1" si="187"/>
        <v/>
      </c>
      <c r="F765" s="78" t="str">
        <f t="shared" ca="1" si="195"/>
        <v/>
      </c>
      <c r="G765" s="77" t="str">
        <f t="shared" ca="1" si="196"/>
        <v/>
      </c>
      <c r="H765" s="78" t="str">
        <f t="shared" ca="1" si="196"/>
        <v/>
      </c>
      <c r="I765" s="78" t="str">
        <f t="shared" ca="1" si="196"/>
        <v/>
      </c>
      <c r="J765" s="78" t="str">
        <f t="shared" ca="1" si="196"/>
        <v/>
      </c>
      <c r="K765" s="78" t="str">
        <f t="shared" ca="1" si="196"/>
        <v/>
      </c>
      <c r="L765" s="77" t="str">
        <f t="shared" ca="1" si="196"/>
        <v/>
      </c>
      <c r="M765" s="77" t="str">
        <f t="shared" ca="1" si="196"/>
        <v/>
      </c>
      <c r="N765" s="77" t="str">
        <f t="shared" ca="1" si="197"/>
        <v/>
      </c>
      <c r="O765" s="77" t="str">
        <f t="shared" ca="1" si="197"/>
        <v/>
      </c>
      <c r="P765" s="77" t="str">
        <f t="shared" ca="1" si="197"/>
        <v/>
      </c>
      <c r="Q765" s="17" t="str">
        <f ca="1">IF(B765="","",VLOOKUP(B765,処理用Ｄ!$B$2:$R$401,17,FALSE))</f>
        <v/>
      </c>
    </row>
    <row r="766" spans="2:17" x14ac:dyDescent="0.2">
      <c r="B766" s="77" t="str">
        <f ca="1">IF(ROW()-1&gt;処理用Ｄ!$B$1-1,"",ROW()-1)</f>
        <v/>
      </c>
      <c r="C766" s="77" t="str">
        <f t="shared" ca="1" si="196"/>
        <v/>
      </c>
      <c r="D766" s="78" t="str">
        <f t="shared" ca="1" si="186"/>
        <v/>
      </c>
      <c r="E766" s="78" t="str">
        <f t="shared" ca="1" si="187"/>
        <v/>
      </c>
      <c r="F766" s="78" t="str">
        <f t="shared" ca="1" si="195"/>
        <v/>
      </c>
      <c r="G766" s="77" t="str">
        <f t="shared" ca="1" si="196"/>
        <v/>
      </c>
      <c r="H766" s="78" t="str">
        <f t="shared" ca="1" si="196"/>
        <v/>
      </c>
      <c r="I766" s="78" t="str">
        <f t="shared" ca="1" si="196"/>
        <v/>
      </c>
      <c r="J766" s="78" t="str">
        <f t="shared" ca="1" si="196"/>
        <v/>
      </c>
      <c r="K766" s="78" t="str">
        <f t="shared" ca="1" si="196"/>
        <v/>
      </c>
      <c r="L766" s="77" t="str">
        <f t="shared" ca="1" si="196"/>
        <v/>
      </c>
      <c r="M766" s="77" t="str">
        <f t="shared" ca="1" si="196"/>
        <v/>
      </c>
      <c r="N766" s="77" t="str">
        <f t="shared" ca="1" si="197"/>
        <v/>
      </c>
      <c r="O766" s="77" t="str">
        <f t="shared" ca="1" si="197"/>
        <v/>
      </c>
      <c r="P766" s="77" t="str">
        <f t="shared" ca="1" si="197"/>
        <v/>
      </c>
      <c r="Q766" s="17" t="str">
        <f ca="1">IF(B766="","",VLOOKUP(B766,処理用Ｄ!$B$2:$R$401,17,FALSE))</f>
        <v/>
      </c>
    </row>
    <row r="767" spans="2:17" x14ac:dyDescent="0.2">
      <c r="B767" s="77" t="str">
        <f ca="1">IF(ROW()-1&gt;処理用Ｄ!$B$1-1,"",ROW()-1)</f>
        <v/>
      </c>
      <c r="C767" s="77" t="str">
        <f t="shared" ca="1" si="196"/>
        <v/>
      </c>
      <c r="D767" s="78" t="str">
        <f t="shared" ca="1" si="186"/>
        <v/>
      </c>
      <c r="E767" s="78" t="str">
        <f t="shared" ca="1" si="187"/>
        <v/>
      </c>
      <c r="F767" s="78" t="str">
        <f t="shared" ca="1" si="195"/>
        <v/>
      </c>
      <c r="G767" s="77" t="str">
        <f t="shared" ca="1" si="196"/>
        <v/>
      </c>
      <c r="H767" s="78" t="str">
        <f t="shared" ca="1" si="196"/>
        <v/>
      </c>
      <c r="I767" s="78" t="str">
        <f t="shared" ca="1" si="196"/>
        <v/>
      </c>
      <c r="J767" s="78" t="str">
        <f t="shared" ca="1" si="196"/>
        <v/>
      </c>
      <c r="K767" s="78" t="str">
        <f t="shared" ca="1" si="196"/>
        <v/>
      </c>
      <c r="L767" s="77" t="str">
        <f t="shared" ca="1" si="196"/>
        <v/>
      </c>
      <c r="M767" s="77" t="str">
        <f t="shared" ca="1" si="196"/>
        <v/>
      </c>
      <c r="N767" s="77" t="str">
        <f t="shared" ca="1" si="197"/>
        <v/>
      </c>
      <c r="O767" s="77" t="str">
        <f t="shared" ca="1" si="197"/>
        <v/>
      </c>
      <c r="P767" s="77" t="str">
        <f t="shared" ca="1" si="197"/>
        <v/>
      </c>
      <c r="Q767" s="17" t="str">
        <f ca="1">IF(B767="","",VLOOKUP(B767,処理用Ｄ!$B$2:$R$401,17,FALSE))</f>
        <v/>
      </c>
    </row>
    <row r="768" spans="2:17" x14ac:dyDescent="0.2">
      <c r="B768" s="77" t="str">
        <f ca="1">IF(ROW()-1&gt;処理用Ｄ!$B$1-1,"",ROW()-1)</f>
        <v/>
      </c>
      <c r="C768" s="77" t="str">
        <f t="shared" ca="1" si="196"/>
        <v/>
      </c>
      <c r="D768" s="78" t="str">
        <f t="shared" ca="1" si="186"/>
        <v/>
      </c>
      <c r="E768" s="78" t="str">
        <f t="shared" ca="1" si="187"/>
        <v/>
      </c>
      <c r="F768" s="78" t="str">
        <f t="shared" ca="1" si="195"/>
        <v/>
      </c>
      <c r="G768" s="77" t="str">
        <f t="shared" ca="1" si="196"/>
        <v/>
      </c>
      <c r="H768" s="78" t="str">
        <f t="shared" ca="1" si="196"/>
        <v/>
      </c>
      <c r="I768" s="78" t="str">
        <f t="shared" ca="1" si="196"/>
        <v/>
      </c>
      <c r="J768" s="78" t="str">
        <f t="shared" ca="1" si="196"/>
        <v/>
      </c>
      <c r="K768" s="78" t="str">
        <f t="shared" ca="1" si="196"/>
        <v/>
      </c>
      <c r="L768" s="77" t="str">
        <f t="shared" ca="1" si="196"/>
        <v/>
      </c>
      <c r="M768" s="77" t="str">
        <f t="shared" ca="1" si="196"/>
        <v/>
      </c>
      <c r="N768" s="77" t="str">
        <f t="shared" ca="1" si="197"/>
        <v/>
      </c>
      <c r="O768" s="77" t="str">
        <f t="shared" ca="1" si="197"/>
        <v/>
      </c>
      <c r="P768" s="77" t="str">
        <f t="shared" ca="1" si="197"/>
        <v/>
      </c>
      <c r="Q768" s="17" t="str">
        <f ca="1">IF(B768="","",VLOOKUP(B768,処理用Ｄ!$B$2:$R$401,17,FALSE))</f>
        <v/>
      </c>
    </row>
    <row r="769" spans="2:17" x14ac:dyDescent="0.2">
      <c r="B769" s="77" t="str">
        <f ca="1">IF(ROW()-1&gt;処理用Ｄ!$B$1-1,"",ROW()-1)</f>
        <v/>
      </c>
      <c r="C769" s="77" t="str">
        <f t="shared" ca="1" si="196"/>
        <v/>
      </c>
      <c r="D769" s="78" t="str">
        <f t="shared" ca="1" si="186"/>
        <v/>
      </c>
      <c r="E769" s="78" t="str">
        <f t="shared" ca="1" si="187"/>
        <v/>
      </c>
      <c r="F769" s="78" t="str">
        <f t="shared" ca="1" si="195"/>
        <v/>
      </c>
      <c r="G769" s="77" t="str">
        <f t="shared" ca="1" si="196"/>
        <v/>
      </c>
      <c r="H769" s="78" t="str">
        <f t="shared" ca="1" si="196"/>
        <v/>
      </c>
      <c r="I769" s="78" t="str">
        <f t="shared" ca="1" si="196"/>
        <v/>
      </c>
      <c r="J769" s="78" t="str">
        <f t="shared" ca="1" si="196"/>
        <v/>
      </c>
      <c r="K769" s="78" t="str">
        <f t="shared" ca="1" si="196"/>
        <v/>
      </c>
      <c r="L769" s="77" t="str">
        <f t="shared" ca="1" si="196"/>
        <v/>
      </c>
      <c r="M769" s="77" t="str">
        <f t="shared" ca="1" si="196"/>
        <v/>
      </c>
      <c r="N769" s="77" t="str">
        <f t="shared" ca="1" si="197"/>
        <v/>
      </c>
      <c r="O769" s="77" t="str">
        <f t="shared" ca="1" si="197"/>
        <v/>
      </c>
      <c r="P769" s="77" t="str">
        <f t="shared" ca="1" si="197"/>
        <v/>
      </c>
      <c r="Q769" s="17" t="str">
        <f ca="1">IF(B769="","",VLOOKUP(B769,処理用Ｄ!$B$2:$R$401,17,FALSE))</f>
        <v/>
      </c>
    </row>
    <row r="770" spans="2:17" x14ac:dyDescent="0.2">
      <c r="B770" s="77" t="str">
        <f ca="1">IF(ROW()-1&gt;処理用Ｄ!$B$1-1,"",ROW()-1)</f>
        <v/>
      </c>
      <c r="C770" s="77" t="str">
        <f t="shared" ca="1" si="196"/>
        <v/>
      </c>
      <c r="D770" s="78" t="str">
        <f t="shared" ref="D770:D801" ca="1" si="198">IF($B770="","",(VLOOKUP($B770,ダブルスＤＡＴＡ,COLUMN()-1,FALSE)))</f>
        <v/>
      </c>
      <c r="E770" s="78" t="str">
        <f t="shared" ref="E770:E801" ca="1" si="199">IF($B770="","",IF(VALUE(VLOOKUP($B770,ダブルスＤＡＴＡ,COLUMN()-1,FALSE))=0,"",VALUE(VLOOKUP($B770,ダブルスＤＡＴＡ,COLUMN()-1,FALSE))))</f>
        <v/>
      </c>
      <c r="F770" s="78" t="str">
        <f t="shared" ca="1" si="195"/>
        <v/>
      </c>
      <c r="G770" s="77" t="str">
        <f t="shared" ca="1" si="196"/>
        <v/>
      </c>
      <c r="H770" s="78" t="str">
        <f t="shared" ca="1" si="196"/>
        <v/>
      </c>
      <c r="I770" s="78" t="str">
        <f t="shared" ca="1" si="196"/>
        <v/>
      </c>
      <c r="J770" s="78" t="str">
        <f t="shared" ca="1" si="196"/>
        <v/>
      </c>
      <c r="K770" s="78" t="str">
        <f t="shared" ca="1" si="196"/>
        <v/>
      </c>
      <c r="L770" s="77" t="str">
        <f t="shared" ca="1" si="196"/>
        <v/>
      </c>
      <c r="M770" s="77" t="str">
        <f t="shared" ca="1" si="196"/>
        <v/>
      </c>
      <c r="N770" s="77" t="str">
        <f t="shared" ca="1" si="197"/>
        <v/>
      </c>
      <c r="O770" s="77" t="str">
        <f t="shared" ca="1" si="197"/>
        <v/>
      </c>
      <c r="P770" s="77" t="str">
        <f t="shared" ca="1" si="197"/>
        <v/>
      </c>
      <c r="Q770" s="17" t="str">
        <f ca="1">IF(B770="","",VLOOKUP(B770,処理用Ｄ!$B$2:$R$401,17,FALSE))</f>
        <v/>
      </c>
    </row>
    <row r="771" spans="2:17" x14ac:dyDescent="0.2">
      <c r="B771" s="77" t="str">
        <f ca="1">IF(ROW()-1&gt;処理用Ｄ!$B$1-1,"",ROW()-1)</f>
        <v/>
      </c>
      <c r="C771" s="77" t="str">
        <f t="shared" ca="1" si="196"/>
        <v/>
      </c>
      <c r="D771" s="78" t="str">
        <f t="shared" ca="1" si="198"/>
        <v/>
      </c>
      <c r="E771" s="78" t="str">
        <f t="shared" ca="1" si="199"/>
        <v/>
      </c>
      <c r="F771" s="78" t="str">
        <f t="shared" ca="1" si="195"/>
        <v/>
      </c>
      <c r="G771" s="77" t="str">
        <f t="shared" ca="1" si="196"/>
        <v/>
      </c>
      <c r="H771" s="78" t="str">
        <f t="shared" ca="1" si="196"/>
        <v/>
      </c>
      <c r="I771" s="78" t="str">
        <f t="shared" ca="1" si="196"/>
        <v/>
      </c>
      <c r="J771" s="78" t="str">
        <f t="shared" ca="1" si="196"/>
        <v/>
      </c>
      <c r="K771" s="78" t="str">
        <f t="shared" ca="1" si="196"/>
        <v/>
      </c>
      <c r="L771" s="77" t="str">
        <f t="shared" ca="1" si="196"/>
        <v/>
      </c>
      <c r="M771" s="77" t="str">
        <f t="shared" ca="1" si="196"/>
        <v/>
      </c>
      <c r="N771" s="77" t="str">
        <f t="shared" ca="1" si="197"/>
        <v/>
      </c>
      <c r="O771" s="77" t="str">
        <f t="shared" ca="1" si="197"/>
        <v/>
      </c>
      <c r="P771" s="77" t="str">
        <f t="shared" ca="1" si="197"/>
        <v/>
      </c>
      <c r="Q771" s="17" t="str">
        <f ca="1">IF(B771="","",VLOOKUP(B771,処理用Ｄ!$B$2:$R$401,17,FALSE))</f>
        <v/>
      </c>
    </row>
    <row r="772" spans="2:17" x14ac:dyDescent="0.2">
      <c r="B772" s="77" t="str">
        <f ca="1">IF(ROW()-1&gt;処理用Ｄ!$B$1-1,"",ROW()-1)</f>
        <v/>
      </c>
      <c r="C772" s="77" t="str">
        <f t="shared" ref="C772:M781" ca="1" si="200">IF($B772="","",DBCS(VLOOKUP($B772,ダブルスＤＡＴＡ,COLUMN()-1,FALSE)))</f>
        <v/>
      </c>
      <c r="D772" s="78" t="str">
        <f t="shared" ca="1" si="198"/>
        <v/>
      </c>
      <c r="E772" s="78" t="str">
        <f t="shared" ca="1" si="199"/>
        <v/>
      </c>
      <c r="F772" s="78" t="str">
        <f t="shared" ca="1" si="195"/>
        <v/>
      </c>
      <c r="G772" s="77" t="str">
        <f t="shared" ca="1" si="200"/>
        <v/>
      </c>
      <c r="H772" s="78" t="str">
        <f t="shared" ca="1" si="200"/>
        <v/>
      </c>
      <c r="I772" s="78" t="str">
        <f t="shared" ca="1" si="200"/>
        <v/>
      </c>
      <c r="J772" s="78" t="str">
        <f t="shared" ca="1" si="200"/>
        <v/>
      </c>
      <c r="K772" s="78" t="str">
        <f t="shared" ca="1" si="200"/>
        <v/>
      </c>
      <c r="L772" s="77" t="str">
        <f t="shared" ca="1" si="200"/>
        <v/>
      </c>
      <c r="M772" s="77" t="str">
        <f t="shared" ca="1" si="200"/>
        <v/>
      </c>
      <c r="N772" s="77" t="str">
        <f t="shared" ca="1" si="197"/>
        <v/>
      </c>
      <c r="O772" s="77" t="str">
        <f t="shared" ca="1" si="197"/>
        <v/>
      </c>
      <c r="P772" s="77" t="str">
        <f t="shared" ca="1" si="197"/>
        <v/>
      </c>
      <c r="Q772" s="17" t="str">
        <f ca="1">IF(B772="","",VLOOKUP(B772,処理用Ｄ!$B$2:$R$401,17,FALSE))</f>
        <v/>
      </c>
    </row>
    <row r="773" spans="2:17" x14ac:dyDescent="0.2">
      <c r="B773" s="77" t="str">
        <f ca="1">IF(ROW()-1&gt;処理用Ｄ!$B$1-1,"",ROW()-1)</f>
        <v/>
      </c>
      <c r="C773" s="77" t="str">
        <f t="shared" ca="1" si="200"/>
        <v/>
      </c>
      <c r="D773" s="78" t="str">
        <f t="shared" ca="1" si="198"/>
        <v/>
      </c>
      <c r="E773" s="78" t="str">
        <f t="shared" ca="1" si="199"/>
        <v/>
      </c>
      <c r="F773" s="78" t="str">
        <f t="shared" ca="1" si="195"/>
        <v/>
      </c>
      <c r="G773" s="77" t="str">
        <f t="shared" ca="1" si="200"/>
        <v/>
      </c>
      <c r="H773" s="78" t="str">
        <f t="shared" ca="1" si="200"/>
        <v/>
      </c>
      <c r="I773" s="78" t="str">
        <f t="shared" ca="1" si="200"/>
        <v/>
      </c>
      <c r="J773" s="78" t="str">
        <f t="shared" ca="1" si="200"/>
        <v/>
      </c>
      <c r="K773" s="78" t="str">
        <f t="shared" ca="1" si="200"/>
        <v/>
      </c>
      <c r="L773" s="77" t="str">
        <f t="shared" ca="1" si="200"/>
        <v/>
      </c>
      <c r="M773" s="77" t="str">
        <f t="shared" ca="1" si="200"/>
        <v/>
      </c>
      <c r="N773" s="77" t="str">
        <f t="shared" ca="1" si="197"/>
        <v/>
      </c>
      <c r="O773" s="77" t="str">
        <f t="shared" ca="1" si="197"/>
        <v/>
      </c>
      <c r="P773" s="77" t="str">
        <f t="shared" ca="1" si="197"/>
        <v/>
      </c>
      <c r="Q773" s="17" t="str">
        <f ca="1">IF(B773="","",VLOOKUP(B773,処理用Ｄ!$B$2:$R$401,17,FALSE))</f>
        <v/>
      </c>
    </row>
    <row r="774" spans="2:17" x14ac:dyDescent="0.2">
      <c r="B774" s="77" t="str">
        <f ca="1">IF(ROW()-1&gt;処理用Ｄ!$B$1-1,"",ROW()-1)</f>
        <v/>
      </c>
      <c r="C774" s="77" t="str">
        <f t="shared" ca="1" si="200"/>
        <v/>
      </c>
      <c r="D774" s="78" t="str">
        <f t="shared" ca="1" si="198"/>
        <v/>
      </c>
      <c r="E774" s="78" t="str">
        <f t="shared" ca="1" si="199"/>
        <v/>
      </c>
      <c r="F774" s="78" t="str">
        <f t="shared" ca="1" si="195"/>
        <v/>
      </c>
      <c r="G774" s="77" t="str">
        <f t="shared" ca="1" si="200"/>
        <v/>
      </c>
      <c r="H774" s="78" t="str">
        <f t="shared" ca="1" si="200"/>
        <v/>
      </c>
      <c r="I774" s="78" t="str">
        <f t="shared" ca="1" si="200"/>
        <v/>
      </c>
      <c r="J774" s="78" t="str">
        <f t="shared" ca="1" si="200"/>
        <v/>
      </c>
      <c r="K774" s="78" t="str">
        <f t="shared" ca="1" si="200"/>
        <v/>
      </c>
      <c r="L774" s="77" t="str">
        <f t="shared" ca="1" si="200"/>
        <v/>
      </c>
      <c r="M774" s="77" t="str">
        <f t="shared" ca="1" si="200"/>
        <v/>
      </c>
      <c r="N774" s="77" t="str">
        <f t="shared" ca="1" si="197"/>
        <v/>
      </c>
      <c r="O774" s="77" t="str">
        <f t="shared" ca="1" si="197"/>
        <v/>
      </c>
      <c r="P774" s="77" t="str">
        <f t="shared" ca="1" si="197"/>
        <v/>
      </c>
      <c r="Q774" s="17" t="str">
        <f ca="1">IF(B774="","",VLOOKUP(B774,処理用Ｄ!$B$2:$R$401,17,FALSE))</f>
        <v/>
      </c>
    </row>
    <row r="775" spans="2:17" x14ac:dyDescent="0.2">
      <c r="B775" s="77" t="str">
        <f ca="1">IF(ROW()-1&gt;処理用Ｄ!$B$1-1,"",ROW()-1)</f>
        <v/>
      </c>
      <c r="C775" s="77" t="str">
        <f t="shared" ca="1" si="200"/>
        <v/>
      </c>
      <c r="D775" s="78" t="str">
        <f t="shared" ca="1" si="198"/>
        <v/>
      </c>
      <c r="E775" s="78" t="str">
        <f t="shared" ca="1" si="199"/>
        <v/>
      </c>
      <c r="F775" s="78" t="str">
        <f t="shared" ca="1" si="195"/>
        <v/>
      </c>
      <c r="G775" s="77" t="str">
        <f t="shared" ca="1" si="200"/>
        <v/>
      </c>
      <c r="H775" s="78" t="str">
        <f t="shared" ca="1" si="200"/>
        <v/>
      </c>
      <c r="I775" s="78" t="str">
        <f t="shared" ca="1" si="200"/>
        <v/>
      </c>
      <c r="J775" s="78" t="str">
        <f t="shared" ca="1" si="200"/>
        <v/>
      </c>
      <c r="K775" s="78" t="str">
        <f t="shared" ca="1" si="200"/>
        <v/>
      </c>
      <c r="L775" s="77" t="str">
        <f t="shared" ca="1" si="200"/>
        <v/>
      </c>
      <c r="M775" s="77" t="str">
        <f t="shared" ca="1" si="200"/>
        <v/>
      </c>
      <c r="N775" s="77" t="str">
        <f t="shared" ca="1" si="197"/>
        <v/>
      </c>
      <c r="O775" s="77" t="str">
        <f t="shared" ca="1" si="197"/>
        <v/>
      </c>
      <c r="P775" s="77" t="str">
        <f t="shared" ca="1" si="197"/>
        <v/>
      </c>
      <c r="Q775" s="17" t="str">
        <f ca="1">IF(B775="","",VLOOKUP(B775,処理用Ｄ!$B$2:$R$401,17,FALSE))</f>
        <v/>
      </c>
    </row>
    <row r="776" spans="2:17" x14ac:dyDescent="0.2">
      <c r="B776" s="77" t="str">
        <f ca="1">IF(ROW()-1&gt;処理用Ｄ!$B$1-1,"",ROW()-1)</f>
        <v/>
      </c>
      <c r="C776" s="77" t="str">
        <f t="shared" ca="1" si="200"/>
        <v/>
      </c>
      <c r="D776" s="78" t="str">
        <f t="shared" ca="1" si="198"/>
        <v/>
      </c>
      <c r="E776" s="78" t="str">
        <f t="shared" ca="1" si="199"/>
        <v/>
      </c>
      <c r="F776" s="78" t="str">
        <f t="shared" ca="1" si="195"/>
        <v/>
      </c>
      <c r="G776" s="77" t="str">
        <f t="shared" ca="1" si="200"/>
        <v/>
      </c>
      <c r="H776" s="78" t="str">
        <f t="shared" ca="1" si="200"/>
        <v/>
      </c>
      <c r="I776" s="78" t="str">
        <f t="shared" ca="1" si="200"/>
        <v/>
      </c>
      <c r="J776" s="78" t="str">
        <f t="shared" ca="1" si="200"/>
        <v/>
      </c>
      <c r="K776" s="78" t="str">
        <f t="shared" ca="1" si="200"/>
        <v/>
      </c>
      <c r="L776" s="77" t="str">
        <f t="shared" ca="1" si="200"/>
        <v/>
      </c>
      <c r="M776" s="77" t="str">
        <f t="shared" ca="1" si="200"/>
        <v/>
      </c>
      <c r="N776" s="77" t="str">
        <f t="shared" ca="1" si="197"/>
        <v/>
      </c>
      <c r="O776" s="77" t="str">
        <f t="shared" ca="1" si="197"/>
        <v/>
      </c>
      <c r="P776" s="77" t="str">
        <f t="shared" ca="1" si="197"/>
        <v/>
      </c>
      <c r="Q776" s="17" t="str">
        <f ca="1">IF(B776="","",VLOOKUP(B776,処理用Ｄ!$B$2:$R$401,17,FALSE))</f>
        <v/>
      </c>
    </row>
    <row r="777" spans="2:17" x14ac:dyDescent="0.2">
      <c r="B777" s="77" t="str">
        <f ca="1">IF(ROW()-1&gt;処理用Ｄ!$B$1-1,"",ROW()-1)</f>
        <v/>
      </c>
      <c r="C777" s="77" t="str">
        <f t="shared" ca="1" si="200"/>
        <v/>
      </c>
      <c r="D777" s="78" t="str">
        <f t="shared" ca="1" si="198"/>
        <v/>
      </c>
      <c r="E777" s="78" t="str">
        <f t="shared" ca="1" si="199"/>
        <v/>
      </c>
      <c r="F777" s="78" t="str">
        <f t="shared" ca="1" si="195"/>
        <v/>
      </c>
      <c r="G777" s="77" t="str">
        <f t="shared" ca="1" si="200"/>
        <v/>
      </c>
      <c r="H777" s="78" t="str">
        <f t="shared" ca="1" si="200"/>
        <v/>
      </c>
      <c r="I777" s="78" t="str">
        <f t="shared" ca="1" si="200"/>
        <v/>
      </c>
      <c r="J777" s="78" t="str">
        <f t="shared" ca="1" si="200"/>
        <v/>
      </c>
      <c r="K777" s="78" t="str">
        <f t="shared" ca="1" si="200"/>
        <v/>
      </c>
      <c r="L777" s="77" t="str">
        <f t="shared" ca="1" si="200"/>
        <v/>
      </c>
      <c r="M777" s="77" t="str">
        <f t="shared" ca="1" si="200"/>
        <v/>
      </c>
      <c r="N777" s="77" t="str">
        <f t="shared" ca="1" si="197"/>
        <v/>
      </c>
      <c r="O777" s="77" t="str">
        <f t="shared" ca="1" si="197"/>
        <v/>
      </c>
      <c r="P777" s="77" t="str">
        <f t="shared" ca="1" si="197"/>
        <v/>
      </c>
      <c r="Q777" s="17" t="str">
        <f ca="1">IF(B777="","",VLOOKUP(B777,処理用Ｄ!$B$2:$R$401,17,FALSE))</f>
        <v/>
      </c>
    </row>
    <row r="778" spans="2:17" x14ac:dyDescent="0.2">
      <c r="B778" s="77" t="str">
        <f ca="1">IF(ROW()-1&gt;処理用Ｄ!$B$1-1,"",ROW()-1)</f>
        <v/>
      </c>
      <c r="C778" s="77" t="str">
        <f t="shared" ca="1" si="200"/>
        <v/>
      </c>
      <c r="D778" s="78" t="str">
        <f t="shared" ca="1" si="198"/>
        <v/>
      </c>
      <c r="E778" s="78" t="str">
        <f t="shared" ca="1" si="199"/>
        <v/>
      </c>
      <c r="F778" s="78" t="str">
        <f t="shared" ca="1" si="195"/>
        <v/>
      </c>
      <c r="G778" s="77" t="str">
        <f t="shared" ca="1" si="200"/>
        <v/>
      </c>
      <c r="H778" s="78" t="str">
        <f t="shared" ca="1" si="200"/>
        <v/>
      </c>
      <c r="I778" s="78" t="str">
        <f t="shared" ca="1" si="200"/>
        <v/>
      </c>
      <c r="J778" s="78" t="str">
        <f t="shared" ca="1" si="200"/>
        <v/>
      </c>
      <c r="K778" s="78" t="str">
        <f t="shared" ca="1" si="200"/>
        <v/>
      </c>
      <c r="L778" s="77" t="str">
        <f t="shared" ca="1" si="200"/>
        <v/>
      </c>
      <c r="M778" s="77" t="str">
        <f t="shared" ca="1" si="200"/>
        <v/>
      </c>
      <c r="N778" s="77" t="str">
        <f t="shared" ca="1" si="197"/>
        <v/>
      </c>
      <c r="O778" s="77" t="str">
        <f t="shared" ca="1" si="197"/>
        <v/>
      </c>
      <c r="P778" s="77" t="str">
        <f t="shared" ca="1" si="197"/>
        <v/>
      </c>
      <c r="Q778" s="17" t="str">
        <f ca="1">IF(B778="","",VLOOKUP(B778,処理用Ｄ!$B$2:$R$401,17,FALSE))</f>
        <v/>
      </c>
    </row>
    <row r="779" spans="2:17" x14ac:dyDescent="0.2">
      <c r="B779" s="77" t="str">
        <f ca="1">IF(ROW()-1&gt;処理用Ｄ!$B$1-1,"",ROW()-1)</f>
        <v/>
      </c>
      <c r="C779" s="77" t="str">
        <f t="shared" ca="1" si="200"/>
        <v/>
      </c>
      <c r="D779" s="78" t="str">
        <f t="shared" ca="1" si="198"/>
        <v/>
      </c>
      <c r="E779" s="78" t="str">
        <f t="shared" ca="1" si="199"/>
        <v/>
      </c>
      <c r="F779" s="78" t="str">
        <f t="shared" ca="1" si="195"/>
        <v/>
      </c>
      <c r="G779" s="77" t="str">
        <f t="shared" ca="1" si="200"/>
        <v/>
      </c>
      <c r="H779" s="78" t="str">
        <f t="shared" ca="1" si="200"/>
        <v/>
      </c>
      <c r="I779" s="78" t="str">
        <f t="shared" ca="1" si="200"/>
        <v/>
      </c>
      <c r="J779" s="78" t="str">
        <f t="shared" ca="1" si="200"/>
        <v/>
      </c>
      <c r="K779" s="78" t="str">
        <f t="shared" ca="1" si="200"/>
        <v/>
      </c>
      <c r="L779" s="77" t="str">
        <f t="shared" ca="1" si="200"/>
        <v/>
      </c>
      <c r="M779" s="77" t="str">
        <f t="shared" ca="1" si="200"/>
        <v/>
      </c>
      <c r="N779" s="77" t="str">
        <f t="shared" ca="1" si="197"/>
        <v/>
      </c>
      <c r="O779" s="77" t="str">
        <f t="shared" ca="1" si="197"/>
        <v/>
      </c>
      <c r="P779" s="77" t="str">
        <f t="shared" ca="1" si="197"/>
        <v/>
      </c>
      <c r="Q779" s="17" t="str">
        <f ca="1">IF(B779="","",VLOOKUP(B779,処理用Ｄ!$B$2:$R$401,17,FALSE))</f>
        <v/>
      </c>
    </row>
    <row r="780" spans="2:17" x14ac:dyDescent="0.2">
      <c r="B780" s="77" t="str">
        <f ca="1">IF(ROW()-1&gt;処理用Ｄ!$B$1-1,"",ROW()-1)</f>
        <v/>
      </c>
      <c r="C780" s="77" t="str">
        <f t="shared" ca="1" si="200"/>
        <v/>
      </c>
      <c r="D780" s="78" t="str">
        <f t="shared" ca="1" si="198"/>
        <v/>
      </c>
      <c r="E780" s="78" t="str">
        <f t="shared" ca="1" si="199"/>
        <v/>
      </c>
      <c r="F780" s="78" t="str">
        <f t="shared" ca="1" si="195"/>
        <v/>
      </c>
      <c r="G780" s="77" t="str">
        <f t="shared" ca="1" si="200"/>
        <v/>
      </c>
      <c r="H780" s="78" t="str">
        <f t="shared" ca="1" si="200"/>
        <v/>
      </c>
      <c r="I780" s="78" t="str">
        <f t="shared" ca="1" si="200"/>
        <v/>
      </c>
      <c r="J780" s="78" t="str">
        <f t="shared" ca="1" si="200"/>
        <v/>
      </c>
      <c r="K780" s="78" t="str">
        <f t="shared" ca="1" si="200"/>
        <v/>
      </c>
      <c r="L780" s="77" t="str">
        <f t="shared" ca="1" si="200"/>
        <v/>
      </c>
      <c r="M780" s="77" t="str">
        <f t="shared" ca="1" si="200"/>
        <v/>
      </c>
      <c r="N780" s="77" t="str">
        <f t="shared" ca="1" si="197"/>
        <v/>
      </c>
      <c r="O780" s="77" t="str">
        <f t="shared" ca="1" si="197"/>
        <v/>
      </c>
      <c r="P780" s="77" t="str">
        <f t="shared" ca="1" si="197"/>
        <v/>
      </c>
      <c r="Q780" s="17" t="str">
        <f ca="1">IF(B780="","",VLOOKUP(B780,処理用Ｄ!$B$2:$R$401,17,FALSE))</f>
        <v/>
      </c>
    </row>
    <row r="781" spans="2:17" x14ac:dyDescent="0.2">
      <c r="B781" s="77" t="str">
        <f ca="1">IF(ROW()-1&gt;処理用Ｄ!$B$1-1,"",ROW()-1)</f>
        <v/>
      </c>
      <c r="C781" s="77" t="str">
        <f t="shared" ca="1" si="200"/>
        <v/>
      </c>
      <c r="D781" s="78" t="str">
        <f t="shared" ca="1" si="198"/>
        <v/>
      </c>
      <c r="E781" s="78" t="str">
        <f t="shared" ca="1" si="199"/>
        <v/>
      </c>
      <c r="F781" s="78" t="str">
        <f t="shared" ca="1" si="195"/>
        <v/>
      </c>
      <c r="G781" s="77" t="str">
        <f t="shared" ca="1" si="200"/>
        <v/>
      </c>
      <c r="H781" s="78" t="str">
        <f t="shared" ca="1" si="200"/>
        <v/>
      </c>
      <c r="I781" s="78" t="str">
        <f t="shared" ca="1" si="200"/>
        <v/>
      </c>
      <c r="J781" s="78" t="str">
        <f t="shared" ca="1" si="200"/>
        <v/>
      </c>
      <c r="K781" s="78" t="str">
        <f t="shared" ca="1" si="200"/>
        <v/>
      </c>
      <c r="L781" s="77" t="str">
        <f t="shared" ca="1" si="200"/>
        <v/>
      </c>
      <c r="M781" s="77" t="str">
        <f t="shared" ca="1" si="200"/>
        <v/>
      </c>
      <c r="N781" s="77" t="str">
        <f t="shared" ca="1" si="197"/>
        <v/>
      </c>
      <c r="O781" s="77" t="str">
        <f t="shared" ca="1" si="197"/>
        <v/>
      </c>
      <c r="P781" s="77" t="str">
        <f t="shared" ca="1" si="197"/>
        <v/>
      </c>
      <c r="Q781" s="17" t="str">
        <f ca="1">IF(B781="","",VLOOKUP(B781,処理用Ｄ!$B$2:$R$401,17,FALSE))</f>
        <v/>
      </c>
    </row>
    <row r="782" spans="2:17" x14ac:dyDescent="0.2">
      <c r="B782" s="77" t="str">
        <f ca="1">IF(ROW()-1&gt;処理用Ｄ!$B$1-1,"",ROW()-1)</f>
        <v/>
      </c>
      <c r="C782" s="77" t="str">
        <f t="shared" ref="C782:M791" ca="1" si="201">IF($B782="","",DBCS(VLOOKUP($B782,ダブルスＤＡＴＡ,COLUMN()-1,FALSE)))</f>
        <v/>
      </c>
      <c r="D782" s="78" t="str">
        <f t="shared" ca="1" si="198"/>
        <v/>
      </c>
      <c r="E782" s="78" t="str">
        <f t="shared" ca="1" si="199"/>
        <v/>
      </c>
      <c r="F782" s="78" t="str">
        <f t="shared" ca="1" si="195"/>
        <v/>
      </c>
      <c r="G782" s="77" t="str">
        <f t="shared" ca="1" si="201"/>
        <v/>
      </c>
      <c r="H782" s="78" t="str">
        <f t="shared" ca="1" si="201"/>
        <v/>
      </c>
      <c r="I782" s="78" t="str">
        <f t="shared" ca="1" si="201"/>
        <v/>
      </c>
      <c r="J782" s="78" t="str">
        <f t="shared" ca="1" si="201"/>
        <v/>
      </c>
      <c r="K782" s="78" t="str">
        <f t="shared" ca="1" si="201"/>
        <v/>
      </c>
      <c r="L782" s="77" t="str">
        <f t="shared" ca="1" si="201"/>
        <v/>
      </c>
      <c r="M782" s="77" t="str">
        <f t="shared" ca="1" si="201"/>
        <v/>
      </c>
      <c r="N782" s="77" t="str">
        <f t="shared" ref="N782:P801" ca="1" si="202">IF($B782="","",VALUE(VLOOKUP($B782,ダブルスＤＡＴＡ,COLUMN()-1,FALSE)))</f>
        <v/>
      </c>
      <c r="O782" s="77" t="str">
        <f t="shared" ca="1" si="202"/>
        <v/>
      </c>
      <c r="P782" s="77" t="str">
        <f t="shared" ca="1" si="202"/>
        <v/>
      </c>
      <c r="Q782" s="17" t="str">
        <f ca="1">IF(B782="","",VLOOKUP(B782,処理用Ｄ!$B$2:$R$401,17,FALSE))</f>
        <v/>
      </c>
    </row>
    <row r="783" spans="2:17" x14ac:dyDescent="0.2">
      <c r="B783" s="77" t="str">
        <f ca="1">IF(ROW()-1&gt;処理用Ｄ!$B$1-1,"",ROW()-1)</f>
        <v/>
      </c>
      <c r="C783" s="77" t="str">
        <f t="shared" ca="1" si="201"/>
        <v/>
      </c>
      <c r="D783" s="78" t="str">
        <f t="shared" ca="1" si="198"/>
        <v/>
      </c>
      <c r="E783" s="78" t="str">
        <f t="shared" ca="1" si="199"/>
        <v/>
      </c>
      <c r="F783" s="78" t="str">
        <f t="shared" ca="1" si="195"/>
        <v/>
      </c>
      <c r="G783" s="77" t="str">
        <f t="shared" ca="1" si="201"/>
        <v/>
      </c>
      <c r="H783" s="78" t="str">
        <f t="shared" ca="1" si="201"/>
        <v/>
      </c>
      <c r="I783" s="78" t="str">
        <f t="shared" ca="1" si="201"/>
        <v/>
      </c>
      <c r="J783" s="78" t="str">
        <f t="shared" ca="1" si="201"/>
        <v/>
      </c>
      <c r="K783" s="78" t="str">
        <f t="shared" ca="1" si="201"/>
        <v/>
      </c>
      <c r="L783" s="77" t="str">
        <f t="shared" ca="1" si="201"/>
        <v/>
      </c>
      <c r="M783" s="77" t="str">
        <f t="shared" ca="1" si="201"/>
        <v/>
      </c>
      <c r="N783" s="77" t="str">
        <f t="shared" ca="1" si="202"/>
        <v/>
      </c>
      <c r="O783" s="77" t="str">
        <f t="shared" ca="1" si="202"/>
        <v/>
      </c>
      <c r="P783" s="77" t="str">
        <f t="shared" ca="1" si="202"/>
        <v/>
      </c>
      <c r="Q783" s="17" t="str">
        <f ca="1">IF(B783="","",VLOOKUP(B783,処理用Ｄ!$B$2:$R$401,17,FALSE))</f>
        <v/>
      </c>
    </row>
    <row r="784" spans="2:17" x14ac:dyDescent="0.2">
      <c r="B784" s="77" t="str">
        <f ca="1">IF(ROW()-1&gt;処理用Ｄ!$B$1-1,"",ROW()-1)</f>
        <v/>
      </c>
      <c r="C784" s="77" t="str">
        <f t="shared" ca="1" si="201"/>
        <v/>
      </c>
      <c r="D784" s="78" t="str">
        <f t="shared" ca="1" si="198"/>
        <v/>
      </c>
      <c r="E784" s="78" t="str">
        <f t="shared" ca="1" si="199"/>
        <v/>
      </c>
      <c r="F784" s="78" t="str">
        <f t="shared" ca="1" si="195"/>
        <v/>
      </c>
      <c r="G784" s="77" t="str">
        <f t="shared" ca="1" si="201"/>
        <v/>
      </c>
      <c r="H784" s="78" t="str">
        <f t="shared" ca="1" si="201"/>
        <v/>
      </c>
      <c r="I784" s="78" t="str">
        <f t="shared" ca="1" si="201"/>
        <v/>
      </c>
      <c r="J784" s="78" t="str">
        <f t="shared" ca="1" si="201"/>
        <v/>
      </c>
      <c r="K784" s="78" t="str">
        <f t="shared" ca="1" si="201"/>
        <v/>
      </c>
      <c r="L784" s="77" t="str">
        <f t="shared" ca="1" si="201"/>
        <v/>
      </c>
      <c r="M784" s="77" t="str">
        <f t="shared" ca="1" si="201"/>
        <v/>
      </c>
      <c r="N784" s="77" t="str">
        <f t="shared" ca="1" si="202"/>
        <v/>
      </c>
      <c r="O784" s="77" t="str">
        <f t="shared" ca="1" si="202"/>
        <v/>
      </c>
      <c r="P784" s="77" t="str">
        <f t="shared" ca="1" si="202"/>
        <v/>
      </c>
      <c r="Q784" s="17" t="str">
        <f ca="1">IF(B784="","",VLOOKUP(B784,処理用Ｄ!$B$2:$R$401,17,FALSE))</f>
        <v/>
      </c>
    </row>
    <row r="785" spans="2:17" x14ac:dyDescent="0.2">
      <c r="B785" s="77" t="str">
        <f ca="1">IF(ROW()-1&gt;処理用Ｄ!$B$1-1,"",ROW()-1)</f>
        <v/>
      </c>
      <c r="C785" s="77" t="str">
        <f t="shared" ca="1" si="201"/>
        <v/>
      </c>
      <c r="D785" s="78" t="str">
        <f t="shared" ca="1" si="198"/>
        <v/>
      </c>
      <c r="E785" s="78" t="str">
        <f t="shared" ca="1" si="199"/>
        <v/>
      </c>
      <c r="F785" s="78" t="str">
        <f t="shared" ca="1" si="195"/>
        <v/>
      </c>
      <c r="G785" s="77" t="str">
        <f t="shared" ca="1" si="201"/>
        <v/>
      </c>
      <c r="H785" s="78" t="str">
        <f t="shared" ca="1" si="201"/>
        <v/>
      </c>
      <c r="I785" s="78" t="str">
        <f t="shared" ca="1" si="201"/>
        <v/>
      </c>
      <c r="J785" s="78" t="str">
        <f t="shared" ca="1" si="201"/>
        <v/>
      </c>
      <c r="K785" s="78" t="str">
        <f t="shared" ca="1" si="201"/>
        <v/>
      </c>
      <c r="L785" s="77" t="str">
        <f t="shared" ca="1" si="201"/>
        <v/>
      </c>
      <c r="M785" s="77" t="str">
        <f t="shared" ca="1" si="201"/>
        <v/>
      </c>
      <c r="N785" s="77" t="str">
        <f t="shared" ca="1" si="202"/>
        <v/>
      </c>
      <c r="O785" s="77" t="str">
        <f t="shared" ca="1" si="202"/>
        <v/>
      </c>
      <c r="P785" s="77" t="str">
        <f t="shared" ca="1" si="202"/>
        <v/>
      </c>
      <c r="Q785" s="17" t="str">
        <f ca="1">IF(B785="","",VLOOKUP(B785,処理用Ｄ!$B$2:$R$401,17,FALSE))</f>
        <v/>
      </c>
    </row>
    <row r="786" spans="2:17" x14ac:dyDescent="0.2">
      <c r="B786" s="77" t="str">
        <f ca="1">IF(ROW()-1&gt;処理用Ｄ!$B$1-1,"",ROW()-1)</f>
        <v/>
      </c>
      <c r="C786" s="77" t="str">
        <f t="shared" ca="1" si="201"/>
        <v/>
      </c>
      <c r="D786" s="78" t="str">
        <f t="shared" ca="1" si="198"/>
        <v/>
      </c>
      <c r="E786" s="78" t="str">
        <f t="shared" ca="1" si="199"/>
        <v/>
      </c>
      <c r="F786" s="78" t="str">
        <f t="shared" ca="1" si="195"/>
        <v/>
      </c>
      <c r="G786" s="77" t="str">
        <f t="shared" ca="1" si="201"/>
        <v/>
      </c>
      <c r="H786" s="78" t="str">
        <f t="shared" ca="1" si="201"/>
        <v/>
      </c>
      <c r="I786" s="78" t="str">
        <f t="shared" ca="1" si="201"/>
        <v/>
      </c>
      <c r="J786" s="78" t="str">
        <f t="shared" ca="1" si="201"/>
        <v/>
      </c>
      <c r="K786" s="78" t="str">
        <f t="shared" ca="1" si="201"/>
        <v/>
      </c>
      <c r="L786" s="77" t="str">
        <f t="shared" ca="1" si="201"/>
        <v/>
      </c>
      <c r="M786" s="77" t="str">
        <f t="shared" ca="1" si="201"/>
        <v/>
      </c>
      <c r="N786" s="77" t="str">
        <f t="shared" ca="1" si="202"/>
        <v/>
      </c>
      <c r="O786" s="77" t="str">
        <f t="shared" ca="1" si="202"/>
        <v/>
      </c>
      <c r="P786" s="77" t="str">
        <f t="shared" ca="1" si="202"/>
        <v/>
      </c>
      <c r="Q786" s="17" t="str">
        <f ca="1">IF(B786="","",VLOOKUP(B786,処理用Ｄ!$B$2:$R$401,17,FALSE))</f>
        <v/>
      </c>
    </row>
    <row r="787" spans="2:17" x14ac:dyDescent="0.2">
      <c r="B787" s="77" t="str">
        <f ca="1">IF(ROW()-1&gt;処理用Ｄ!$B$1-1,"",ROW()-1)</f>
        <v/>
      </c>
      <c r="C787" s="77" t="str">
        <f t="shared" ca="1" si="201"/>
        <v/>
      </c>
      <c r="D787" s="78" t="str">
        <f t="shared" ca="1" si="198"/>
        <v/>
      </c>
      <c r="E787" s="78" t="str">
        <f t="shared" ca="1" si="199"/>
        <v/>
      </c>
      <c r="F787" s="78" t="str">
        <f t="shared" ca="1" si="195"/>
        <v/>
      </c>
      <c r="G787" s="77" t="str">
        <f t="shared" ca="1" si="201"/>
        <v/>
      </c>
      <c r="H787" s="78" t="str">
        <f t="shared" ca="1" si="201"/>
        <v/>
      </c>
      <c r="I787" s="78" t="str">
        <f t="shared" ca="1" si="201"/>
        <v/>
      </c>
      <c r="J787" s="78" t="str">
        <f t="shared" ca="1" si="201"/>
        <v/>
      </c>
      <c r="K787" s="78" t="str">
        <f t="shared" ca="1" si="201"/>
        <v/>
      </c>
      <c r="L787" s="77" t="str">
        <f t="shared" ca="1" si="201"/>
        <v/>
      </c>
      <c r="M787" s="77" t="str">
        <f t="shared" ca="1" si="201"/>
        <v/>
      </c>
      <c r="N787" s="77" t="str">
        <f t="shared" ca="1" si="202"/>
        <v/>
      </c>
      <c r="O787" s="77" t="str">
        <f t="shared" ca="1" si="202"/>
        <v/>
      </c>
      <c r="P787" s="77" t="str">
        <f t="shared" ca="1" si="202"/>
        <v/>
      </c>
      <c r="Q787" s="17" t="str">
        <f ca="1">IF(B787="","",VLOOKUP(B787,処理用Ｄ!$B$2:$R$401,17,FALSE))</f>
        <v/>
      </c>
    </row>
    <row r="788" spans="2:17" x14ac:dyDescent="0.2">
      <c r="B788" s="77" t="str">
        <f ca="1">IF(ROW()-1&gt;処理用Ｄ!$B$1-1,"",ROW()-1)</f>
        <v/>
      </c>
      <c r="C788" s="77" t="str">
        <f t="shared" ca="1" si="201"/>
        <v/>
      </c>
      <c r="D788" s="78" t="str">
        <f t="shared" ca="1" si="198"/>
        <v/>
      </c>
      <c r="E788" s="78" t="str">
        <f t="shared" ca="1" si="199"/>
        <v/>
      </c>
      <c r="F788" s="78" t="str">
        <f t="shared" ca="1" si="195"/>
        <v/>
      </c>
      <c r="G788" s="77" t="str">
        <f t="shared" ca="1" si="201"/>
        <v/>
      </c>
      <c r="H788" s="78" t="str">
        <f t="shared" ca="1" si="201"/>
        <v/>
      </c>
      <c r="I788" s="78" t="str">
        <f t="shared" ca="1" si="201"/>
        <v/>
      </c>
      <c r="J788" s="78" t="str">
        <f t="shared" ca="1" si="201"/>
        <v/>
      </c>
      <c r="K788" s="78" t="str">
        <f t="shared" ca="1" si="201"/>
        <v/>
      </c>
      <c r="L788" s="77" t="str">
        <f t="shared" ca="1" si="201"/>
        <v/>
      </c>
      <c r="M788" s="77" t="str">
        <f t="shared" ca="1" si="201"/>
        <v/>
      </c>
      <c r="N788" s="77" t="str">
        <f t="shared" ca="1" si="202"/>
        <v/>
      </c>
      <c r="O788" s="77" t="str">
        <f t="shared" ca="1" si="202"/>
        <v/>
      </c>
      <c r="P788" s="77" t="str">
        <f t="shared" ca="1" si="202"/>
        <v/>
      </c>
      <c r="Q788" s="17" t="str">
        <f ca="1">IF(B788="","",VLOOKUP(B788,処理用Ｄ!$B$2:$R$401,17,FALSE))</f>
        <v/>
      </c>
    </row>
    <row r="789" spans="2:17" x14ac:dyDescent="0.2">
      <c r="B789" s="77" t="str">
        <f ca="1">IF(ROW()-1&gt;処理用Ｄ!$B$1-1,"",ROW()-1)</f>
        <v/>
      </c>
      <c r="C789" s="77" t="str">
        <f t="shared" ca="1" si="201"/>
        <v/>
      </c>
      <c r="D789" s="78" t="str">
        <f t="shared" ca="1" si="198"/>
        <v/>
      </c>
      <c r="E789" s="78" t="str">
        <f t="shared" ca="1" si="199"/>
        <v/>
      </c>
      <c r="F789" s="78" t="str">
        <f t="shared" ca="1" si="195"/>
        <v/>
      </c>
      <c r="G789" s="77" t="str">
        <f t="shared" ca="1" si="201"/>
        <v/>
      </c>
      <c r="H789" s="78" t="str">
        <f t="shared" ca="1" si="201"/>
        <v/>
      </c>
      <c r="I789" s="78" t="str">
        <f t="shared" ca="1" si="201"/>
        <v/>
      </c>
      <c r="J789" s="78" t="str">
        <f t="shared" ca="1" si="201"/>
        <v/>
      </c>
      <c r="K789" s="78" t="str">
        <f t="shared" ca="1" si="201"/>
        <v/>
      </c>
      <c r="L789" s="77" t="str">
        <f t="shared" ca="1" si="201"/>
        <v/>
      </c>
      <c r="M789" s="77" t="str">
        <f t="shared" ca="1" si="201"/>
        <v/>
      </c>
      <c r="N789" s="77" t="str">
        <f t="shared" ca="1" si="202"/>
        <v/>
      </c>
      <c r="O789" s="77" t="str">
        <f t="shared" ca="1" si="202"/>
        <v/>
      </c>
      <c r="P789" s="77" t="str">
        <f t="shared" ca="1" si="202"/>
        <v/>
      </c>
      <c r="Q789" s="17" t="str">
        <f ca="1">IF(B789="","",VLOOKUP(B789,処理用Ｄ!$B$2:$R$401,17,FALSE))</f>
        <v/>
      </c>
    </row>
    <row r="790" spans="2:17" x14ac:dyDescent="0.2">
      <c r="B790" s="77" t="str">
        <f ca="1">IF(ROW()-1&gt;処理用Ｄ!$B$1-1,"",ROW()-1)</f>
        <v/>
      </c>
      <c r="C790" s="77" t="str">
        <f t="shared" ca="1" si="201"/>
        <v/>
      </c>
      <c r="D790" s="78" t="str">
        <f t="shared" ca="1" si="198"/>
        <v/>
      </c>
      <c r="E790" s="78" t="str">
        <f t="shared" ca="1" si="199"/>
        <v/>
      </c>
      <c r="F790" s="78" t="str">
        <f t="shared" ca="1" si="195"/>
        <v/>
      </c>
      <c r="G790" s="77" t="str">
        <f t="shared" ca="1" si="201"/>
        <v/>
      </c>
      <c r="H790" s="78" t="str">
        <f t="shared" ca="1" si="201"/>
        <v/>
      </c>
      <c r="I790" s="78" t="str">
        <f t="shared" ca="1" si="201"/>
        <v/>
      </c>
      <c r="J790" s="78" t="str">
        <f t="shared" ca="1" si="201"/>
        <v/>
      </c>
      <c r="K790" s="78" t="str">
        <f t="shared" ca="1" si="201"/>
        <v/>
      </c>
      <c r="L790" s="77" t="str">
        <f t="shared" ca="1" si="201"/>
        <v/>
      </c>
      <c r="M790" s="77" t="str">
        <f t="shared" ca="1" si="201"/>
        <v/>
      </c>
      <c r="N790" s="77" t="str">
        <f t="shared" ca="1" si="202"/>
        <v/>
      </c>
      <c r="O790" s="77" t="str">
        <f t="shared" ca="1" si="202"/>
        <v/>
      </c>
      <c r="P790" s="77" t="str">
        <f t="shared" ca="1" si="202"/>
        <v/>
      </c>
      <c r="Q790" s="17" t="str">
        <f ca="1">IF(B790="","",VLOOKUP(B790,処理用Ｄ!$B$2:$R$401,17,FALSE))</f>
        <v/>
      </c>
    </row>
    <row r="791" spans="2:17" x14ac:dyDescent="0.2">
      <c r="B791" s="77" t="str">
        <f ca="1">IF(ROW()-1&gt;処理用Ｄ!$B$1-1,"",ROW()-1)</f>
        <v/>
      </c>
      <c r="C791" s="77" t="str">
        <f t="shared" ca="1" si="201"/>
        <v/>
      </c>
      <c r="D791" s="78" t="str">
        <f t="shared" ca="1" si="198"/>
        <v/>
      </c>
      <c r="E791" s="78" t="str">
        <f t="shared" ca="1" si="199"/>
        <v/>
      </c>
      <c r="F791" s="78" t="str">
        <f t="shared" ca="1" si="195"/>
        <v/>
      </c>
      <c r="G791" s="77" t="str">
        <f t="shared" ca="1" si="201"/>
        <v/>
      </c>
      <c r="H791" s="78" t="str">
        <f t="shared" ca="1" si="201"/>
        <v/>
      </c>
      <c r="I791" s="78" t="str">
        <f t="shared" ca="1" si="201"/>
        <v/>
      </c>
      <c r="J791" s="78" t="str">
        <f t="shared" ca="1" si="201"/>
        <v/>
      </c>
      <c r="K791" s="78" t="str">
        <f t="shared" ca="1" si="201"/>
        <v/>
      </c>
      <c r="L791" s="77" t="str">
        <f t="shared" ca="1" si="201"/>
        <v/>
      </c>
      <c r="M791" s="77" t="str">
        <f t="shared" ca="1" si="201"/>
        <v/>
      </c>
      <c r="N791" s="77" t="str">
        <f t="shared" ca="1" si="202"/>
        <v/>
      </c>
      <c r="O791" s="77" t="str">
        <f t="shared" ca="1" si="202"/>
        <v/>
      </c>
      <c r="P791" s="77" t="str">
        <f t="shared" ca="1" si="202"/>
        <v/>
      </c>
      <c r="Q791" s="17" t="str">
        <f ca="1">IF(B791="","",VLOOKUP(B791,処理用Ｄ!$B$2:$R$401,17,FALSE))</f>
        <v/>
      </c>
    </row>
    <row r="792" spans="2:17" x14ac:dyDescent="0.2">
      <c r="B792" s="77" t="str">
        <f ca="1">IF(ROW()-1&gt;処理用Ｄ!$B$1-1,"",ROW()-1)</f>
        <v/>
      </c>
      <c r="C792" s="77" t="str">
        <f t="shared" ref="C792:M801" ca="1" si="203">IF($B792="","",DBCS(VLOOKUP($B792,ダブルスＤＡＴＡ,COLUMN()-1,FALSE)))</f>
        <v/>
      </c>
      <c r="D792" s="78" t="str">
        <f t="shared" ca="1" si="198"/>
        <v/>
      </c>
      <c r="E792" s="78" t="str">
        <f t="shared" ca="1" si="199"/>
        <v/>
      </c>
      <c r="F792" s="78" t="str">
        <f t="shared" ca="1" si="195"/>
        <v/>
      </c>
      <c r="G792" s="77" t="str">
        <f t="shared" ca="1" si="203"/>
        <v/>
      </c>
      <c r="H792" s="78" t="str">
        <f t="shared" ca="1" si="203"/>
        <v/>
      </c>
      <c r="I792" s="78" t="str">
        <f t="shared" ca="1" si="203"/>
        <v/>
      </c>
      <c r="J792" s="78" t="str">
        <f t="shared" ca="1" si="203"/>
        <v/>
      </c>
      <c r="K792" s="78" t="str">
        <f t="shared" ca="1" si="203"/>
        <v/>
      </c>
      <c r="L792" s="77" t="str">
        <f t="shared" ca="1" si="203"/>
        <v/>
      </c>
      <c r="M792" s="77" t="str">
        <f t="shared" ca="1" si="203"/>
        <v/>
      </c>
      <c r="N792" s="77" t="str">
        <f t="shared" ca="1" si="202"/>
        <v/>
      </c>
      <c r="O792" s="77" t="str">
        <f t="shared" ca="1" si="202"/>
        <v/>
      </c>
      <c r="P792" s="77" t="str">
        <f t="shared" ca="1" si="202"/>
        <v/>
      </c>
      <c r="Q792" s="17" t="str">
        <f ca="1">IF(B792="","",VLOOKUP(B792,処理用Ｄ!$B$2:$R$401,17,FALSE))</f>
        <v/>
      </c>
    </row>
    <row r="793" spans="2:17" x14ac:dyDescent="0.2">
      <c r="B793" s="77" t="str">
        <f ca="1">IF(ROW()-1&gt;処理用Ｄ!$B$1-1,"",ROW()-1)</f>
        <v/>
      </c>
      <c r="C793" s="77" t="str">
        <f t="shared" ca="1" si="203"/>
        <v/>
      </c>
      <c r="D793" s="78" t="str">
        <f t="shared" ca="1" si="198"/>
        <v/>
      </c>
      <c r="E793" s="78" t="str">
        <f t="shared" ca="1" si="199"/>
        <v/>
      </c>
      <c r="F793" s="78" t="str">
        <f t="shared" ca="1" si="195"/>
        <v/>
      </c>
      <c r="G793" s="77" t="str">
        <f t="shared" ca="1" si="203"/>
        <v/>
      </c>
      <c r="H793" s="78" t="str">
        <f t="shared" ca="1" si="203"/>
        <v/>
      </c>
      <c r="I793" s="78" t="str">
        <f t="shared" ca="1" si="203"/>
        <v/>
      </c>
      <c r="J793" s="78" t="str">
        <f t="shared" ca="1" si="203"/>
        <v/>
      </c>
      <c r="K793" s="78" t="str">
        <f t="shared" ca="1" si="203"/>
        <v/>
      </c>
      <c r="L793" s="77" t="str">
        <f t="shared" ca="1" si="203"/>
        <v/>
      </c>
      <c r="M793" s="77" t="str">
        <f t="shared" ca="1" si="203"/>
        <v/>
      </c>
      <c r="N793" s="77" t="str">
        <f t="shared" ca="1" si="202"/>
        <v/>
      </c>
      <c r="O793" s="77" t="str">
        <f t="shared" ca="1" si="202"/>
        <v/>
      </c>
      <c r="P793" s="77" t="str">
        <f t="shared" ca="1" si="202"/>
        <v/>
      </c>
      <c r="Q793" s="17" t="str">
        <f ca="1">IF(B793="","",VLOOKUP(B793,処理用Ｄ!$B$2:$R$401,17,FALSE))</f>
        <v/>
      </c>
    </row>
    <row r="794" spans="2:17" x14ac:dyDescent="0.2">
      <c r="B794" s="77" t="str">
        <f ca="1">IF(ROW()-1&gt;処理用Ｄ!$B$1-1,"",ROW()-1)</f>
        <v/>
      </c>
      <c r="C794" s="77" t="str">
        <f t="shared" ca="1" si="203"/>
        <v/>
      </c>
      <c r="D794" s="78" t="str">
        <f t="shared" ca="1" si="198"/>
        <v/>
      </c>
      <c r="E794" s="78" t="str">
        <f t="shared" ca="1" si="199"/>
        <v/>
      </c>
      <c r="F794" s="78" t="str">
        <f t="shared" ca="1" si="195"/>
        <v/>
      </c>
      <c r="G794" s="77" t="str">
        <f t="shared" ca="1" si="203"/>
        <v/>
      </c>
      <c r="H794" s="78" t="str">
        <f t="shared" ca="1" si="203"/>
        <v/>
      </c>
      <c r="I794" s="78" t="str">
        <f t="shared" ca="1" si="203"/>
        <v/>
      </c>
      <c r="J794" s="78" t="str">
        <f t="shared" ca="1" si="203"/>
        <v/>
      </c>
      <c r="K794" s="78" t="str">
        <f t="shared" ca="1" si="203"/>
        <v/>
      </c>
      <c r="L794" s="77" t="str">
        <f t="shared" ca="1" si="203"/>
        <v/>
      </c>
      <c r="M794" s="77" t="str">
        <f t="shared" ca="1" si="203"/>
        <v/>
      </c>
      <c r="N794" s="77" t="str">
        <f t="shared" ca="1" si="202"/>
        <v/>
      </c>
      <c r="O794" s="77" t="str">
        <f t="shared" ca="1" si="202"/>
        <v/>
      </c>
      <c r="P794" s="77" t="str">
        <f t="shared" ca="1" si="202"/>
        <v/>
      </c>
      <c r="Q794" s="17" t="str">
        <f ca="1">IF(B794="","",VLOOKUP(B794,処理用Ｄ!$B$2:$R$401,17,FALSE))</f>
        <v/>
      </c>
    </row>
    <row r="795" spans="2:17" x14ac:dyDescent="0.2">
      <c r="B795" s="77" t="str">
        <f ca="1">IF(ROW()-1&gt;処理用Ｄ!$B$1-1,"",ROW()-1)</f>
        <v/>
      </c>
      <c r="C795" s="77" t="str">
        <f t="shared" ca="1" si="203"/>
        <v/>
      </c>
      <c r="D795" s="78" t="str">
        <f t="shared" ca="1" si="198"/>
        <v/>
      </c>
      <c r="E795" s="78" t="str">
        <f t="shared" ca="1" si="199"/>
        <v/>
      </c>
      <c r="F795" s="78" t="str">
        <f t="shared" ca="1" si="195"/>
        <v/>
      </c>
      <c r="G795" s="77" t="str">
        <f t="shared" ca="1" si="203"/>
        <v/>
      </c>
      <c r="H795" s="78" t="str">
        <f t="shared" ca="1" si="203"/>
        <v/>
      </c>
      <c r="I795" s="78" t="str">
        <f t="shared" ca="1" si="203"/>
        <v/>
      </c>
      <c r="J795" s="78" t="str">
        <f t="shared" ca="1" si="203"/>
        <v/>
      </c>
      <c r="K795" s="78" t="str">
        <f t="shared" ca="1" si="203"/>
        <v/>
      </c>
      <c r="L795" s="77" t="str">
        <f t="shared" ca="1" si="203"/>
        <v/>
      </c>
      <c r="M795" s="77" t="str">
        <f t="shared" ca="1" si="203"/>
        <v/>
      </c>
      <c r="N795" s="77" t="str">
        <f t="shared" ca="1" si="202"/>
        <v/>
      </c>
      <c r="O795" s="77" t="str">
        <f t="shared" ca="1" si="202"/>
        <v/>
      </c>
      <c r="P795" s="77" t="str">
        <f t="shared" ca="1" si="202"/>
        <v/>
      </c>
      <c r="Q795" s="17" t="str">
        <f ca="1">IF(B795="","",VLOOKUP(B795,処理用Ｄ!$B$2:$R$401,17,FALSE))</f>
        <v/>
      </c>
    </row>
    <row r="796" spans="2:17" x14ac:dyDescent="0.2">
      <c r="B796" s="77" t="str">
        <f ca="1">IF(ROW()-1&gt;処理用Ｄ!$B$1-1,"",ROW()-1)</f>
        <v/>
      </c>
      <c r="C796" s="77" t="str">
        <f t="shared" ca="1" si="203"/>
        <v/>
      </c>
      <c r="D796" s="78" t="str">
        <f t="shared" ca="1" si="198"/>
        <v/>
      </c>
      <c r="E796" s="78" t="str">
        <f t="shared" ca="1" si="199"/>
        <v/>
      </c>
      <c r="F796" s="78" t="str">
        <f t="shared" ca="1" si="195"/>
        <v/>
      </c>
      <c r="G796" s="77" t="str">
        <f t="shared" ca="1" si="203"/>
        <v/>
      </c>
      <c r="H796" s="78" t="str">
        <f t="shared" ca="1" si="203"/>
        <v/>
      </c>
      <c r="I796" s="78" t="str">
        <f t="shared" ca="1" si="203"/>
        <v/>
      </c>
      <c r="J796" s="78" t="str">
        <f t="shared" ca="1" si="203"/>
        <v/>
      </c>
      <c r="K796" s="78" t="str">
        <f t="shared" ca="1" si="203"/>
        <v/>
      </c>
      <c r="L796" s="77" t="str">
        <f t="shared" ca="1" si="203"/>
        <v/>
      </c>
      <c r="M796" s="77" t="str">
        <f t="shared" ca="1" si="203"/>
        <v/>
      </c>
      <c r="N796" s="77" t="str">
        <f t="shared" ca="1" si="202"/>
        <v/>
      </c>
      <c r="O796" s="77" t="str">
        <f t="shared" ca="1" si="202"/>
        <v/>
      </c>
      <c r="P796" s="77" t="str">
        <f t="shared" ca="1" si="202"/>
        <v/>
      </c>
      <c r="Q796" s="17" t="str">
        <f ca="1">IF(B796="","",VLOOKUP(B796,処理用Ｄ!$B$2:$R$401,17,FALSE))</f>
        <v/>
      </c>
    </row>
    <row r="797" spans="2:17" x14ac:dyDescent="0.2">
      <c r="B797" s="77" t="str">
        <f ca="1">IF(ROW()-1&gt;処理用Ｄ!$B$1-1,"",ROW()-1)</f>
        <v/>
      </c>
      <c r="C797" s="77" t="str">
        <f t="shared" ca="1" si="203"/>
        <v/>
      </c>
      <c r="D797" s="78" t="str">
        <f t="shared" ca="1" si="198"/>
        <v/>
      </c>
      <c r="E797" s="78" t="str">
        <f t="shared" ca="1" si="199"/>
        <v/>
      </c>
      <c r="F797" s="78" t="str">
        <f t="shared" ca="1" si="195"/>
        <v/>
      </c>
      <c r="G797" s="77" t="str">
        <f t="shared" ca="1" si="203"/>
        <v/>
      </c>
      <c r="H797" s="78" t="str">
        <f t="shared" ca="1" si="203"/>
        <v/>
      </c>
      <c r="I797" s="78" t="str">
        <f t="shared" ca="1" si="203"/>
        <v/>
      </c>
      <c r="J797" s="78" t="str">
        <f t="shared" ca="1" si="203"/>
        <v/>
      </c>
      <c r="K797" s="78" t="str">
        <f t="shared" ca="1" si="203"/>
        <v/>
      </c>
      <c r="L797" s="77" t="str">
        <f t="shared" ca="1" si="203"/>
        <v/>
      </c>
      <c r="M797" s="77" t="str">
        <f t="shared" ca="1" si="203"/>
        <v/>
      </c>
      <c r="N797" s="77" t="str">
        <f t="shared" ca="1" si="202"/>
        <v/>
      </c>
      <c r="O797" s="77" t="str">
        <f t="shared" ca="1" si="202"/>
        <v/>
      </c>
      <c r="P797" s="77" t="str">
        <f t="shared" ca="1" si="202"/>
        <v/>
      </c>
      <c r="Q797" s="17" t="str">
        <f ca="1">IF(B797="","",VLOOKUP(B797,処理用Ｄ!$B$2:$R$401,17,FALSE))</f>
        <v/>
      </c>
    </row>
    <row r="798" spans="2:17" x14ac:dyDescent="0.2">
      <c r="B798" s="77" t="str">
        <f ca="1">IF(ROW()-1&gt;処理用Ｄ!$B$1-1,"",ROW()-1)</f>
        <v/>
      </c>
      <c r="C798" s="77" t="str">
        <f t="shared" ca="1" si="203"/>
        <v/>
      </c>
      <c r="D798" s="78" t="str">
        <f t="shared" ca="1" si="198"/>
        <v/>
      </c>
      <c r="E798" s="78" t="str">
        <f t="shared" ca="1" si="199"/>
        <v/>
      </c>
      <c r="F798" s="78" t="str">
        <f t="shared" ca="1" si="195"/>
        <v/>
      </c>
      <c r="G798" s="77" t="str">
        <f t="shared" ca="1" si="203"/>
        <v/>
      </c>
      <c r="H798" s="78" t="str">
        <f t="shared" ca="1" si="203"/>
        <v/>
      </c>
      <c r="I798" s="78" t="str">
        <f t="shared" ca="1" si="203"/>
        <v/>
      </c>
      <c r="J798" s="78" t="str">
        <f t="shared" ca="1" si="203"/>
        <v/>
      </c>
      <c r="K798" s="78" t="str">
        <f t="shared" ca="1" si="203"/>
        <v/>
      </c>
      <c r="L798" s="77" t="str">
        <f t="shared" ca="1" si="203"/>
        <v/>
      </c>
      <c r="M798" s="77" t="str">
        <f t="shared" ca="1" si="203"/>
        <v/>
      </c>
      <c r="N798" s="77" t="str">
        <f t="shared" ca="1" si="202"/>
        <v/>
      </c>
      <c r="O798" s="77" t="str">
        <f t="shared" ca="1" si="202"/>
        <v/>
      </c>
      <c r="P798" s="77" t="str">
        <f t="shared" ca="1" si="202"/>
        <v/>
      </c>
      <c r="Q798" s="17" t="str">
        <f ca="1">IF(B798="","",VLOOKUP(B798,処理用Ｄ!$B$2:$R$401,17,FALSE))</f>
        <v/>
      </c>
    </row>
    <row r="799" spans="2:17" x14ac:dyDescent="0.2">
      <c r="B799" s="77" t="str">
        <f ca="1">IF(ROW()-1&gt;処理用Ｄ!$B$1-1,"",ROW()-1)</f>
        <v/>
      </c>
      <c r="C799" s="77" t="str">
        <f t="shared" ca="1" si="203"/>
        <v/>
      </c>
      <c r="D799" s="78" t="str">
        <f t="shared" ca="1" si="198"/>
        <v/>
      </c>
      <c r="E799" s="78" t="str">
        <f t="shared" ca="1" si="199"/>
        <v/>
      </c>
      <c r="F799" s="78" t="str">
        <f t="shared" ca="1" si="195"/>
        <v/>
      </c>
      <c r="G799" s="77" t="str">
        <f t="shared" ca="1" si="203"/>
        <v/>
      </c>
      <c r="H799" s="78" t="str">
        <f t="shared" ca="1" si="203"/>
        <v/>
      </c>
      <c r="I799" s="78" t="str">
        <f t="shared" ca="1" si="203"/>
        <v/>
      </c>
      <c r="J799" s="78" t="str">
        <f t="shared" ca="1" si="203"/>
        <v/>
      </c>
      <c r="K799" s="78" t="str">
        <f t="shared" ca="1" si="203"/>
        <v/>
      </c>
      <c r="L799" s="77" t="str">
        <f t="shared" ca="1" si="203"/>
        <v/>
      </c>
      <c r="M799" s="77" t="str">
        <f t="shared" ca="1" si="203"/>
        <v/>
      </c>
      <c r="N799" s="77" t="str">
        <f t="shared" ca="1" si="202"/>
        <v/>
      </c>
      <c r="O799" s="77" t="str">
        <f t="shared" ca="1" si="202"/>
        <v/>
      </c>
      <c r="P799" s="77" t="str">
        <f t="shared" ca="1" si="202"/>
        <v/>
      </c>
      <c r="Q799" s="17" t="str">
        <f ca="1">IF(B799="","",VLOOKUP(B799,処理用Ｄ!$B$2:$R$401,17,FALSE))</f>
        <v/>
      </c>
    </row>
    <row r="800" spans="2:17" x14ac:dyDescent="0.2">
      <c r="B800" s="77" t="str">
        <f ca="1">IF(ROW()-1&gt;処理用Ｄ!$B$1-1,"",ROW()-1)</f>
        <v/>
      </c>
      <c r="C800" s="77" t="str">
        <f t="shared" ca="1" si="203"/>
        <v/>
      </c>
      <c r="D800" s="78" t="str">
        <f t="shared" ca="1" si="198"/>
        <v/>
      </c>
      <c r="E800" s="78" t="str">
        <f t="shared" ca="1" si="199"/>
        <v/>
      </c>
      <c r="F800" s="78" t="str">
        <f t="shared" ca="1" si="195"/>
        <v/>
      </c>
      <c r="G800" s="77" t="str">
        <f t="shared" ca="1" si="203"/>
        <v/>
      </c>
      <c r="H800" s="78" t="str">
        <f t="shared" ca="1" si="203"/>
        <v/>
      </c>
      <c r="I800" s="78" t="str">
        <f t="shared" ca="1" si="203"/>
        <v/>
      </c>
      <c r="J800" s="78" t="str">
        <f t="shared" ca="1" si="203"/>
        <v/>
      </c>
      <c r="K800" s="78" t="str">
        <f t="shared" ca="1" si="203"/>
        <v/>
      </c>
      <c r="L800" s="77" t="str">
        <f t="shared" ca="1" si="203"/>
        <v/>
      </c>
      <c r="M800" s="77" t="str">
        <f t="shared" ca="1" si="203"/>
        <v/>
      </c>
      <c r="N800" s="77" t="str">
        <f t="shared" ca="1" si="202"/>
        <v/>
      </c>
      <c r="O800" s="77" t="str">
        <f t="shared" ca="1" si="202"/>
        <v/>
      </c>
      <c r="P800" s="77" t="str">
        <f t="shared" ca="1" si="202"/>
        <v/>
      </c>
      <c r="Q800" s="17" t="str">
        <f ca="1">IF(B800="","",VLOOKUP(B800,処理用Ｄ!$B$2:$R$401,17,FALSE))</f>
        <v/>
      </c>
    </row>
    <row r="801" spans="2:17" x14ac:dyDescent="0.2">
      <c r="B801" s="77" t="str">
        <f ca="1">IF(ROW()-1&gt;処理用Ｄ!$B$1-1,"",ROW()-1)</f>
        <v/>
      </c>
      <c r="C801" s="77" t="str">
        <f t="shared" ca="1" si="203"/>
        <v/>
      </c>
      <c r="D801" s="78" t="str">
        <f t="shared" ca="1" si="198"/>
        <v/>
      </c>
      <c r="E801" s="78" t="str">
        <f t="shared" ca="1" si="199"/>
        <v/>
      </c>
      <c r="F801" s="78" t="str">
        <f t="shared" ca="1" si="195"/>
        <v/>
      </c>
      <c r="G801" s="77" t="str">
        <f t="shared" ca="1" si="203"/>
        <v/>
      </c>
      <c r="H801" s="78" t="str">
        <f t="shared" ca="1" si="203"/>
        <v/>
      </c>
      <c r="I801" s="78" t="str">
        <f t="shared" ca="1" si="203"/>
        <v/>
      </c>
      <c r="J801" s="78" t="str">
        <f t="shared" ca="1" si="203"/>
        <v/>
      </c>
      <c r="K801" s="78" t="str">
        <f t="shared" ca="1" si="203"/>
        <v/>
      </c>
      <c r="L801" s="77" t="str">
        <f t="shared" ca="1" si="203"/>
        <v/>
      </c>
      <c r="M801" s="77" t="str">
        <f t="shared" ca="1" si="203"/>
        <v/>
      </c>
      <c r="N801" s="77" t="str">
        <f t="shared" ca="1" si="202"/>
        <v/>
      </c>
      <c r="O801" s="77" t="str">
        <f t="shared" ca="1" si="202"/>
        <v/>
      </c>
      <c r="P801" s="77" t="str">
        <f t="shared" ca="1" si="202"/>
        <v/>
      </c>
      <c r="Q801" s="17" t="str">
        <f ca="1">IF(B801="","",VLOOKUP(B801,処理用Ｄ!$B$2:$R$401,17,FALSE))</f>
        <v/>
      </c>
    </row>
    <row r="802" spans="2:17" x14ac:dyDescent="0.2">
      <c r="C802" s="77"/>
      <c r="G802" s="77"/>
    </row>
  </sheetData>
  <sheetProtection algorithmName="SHA-512" hashValue="cYxdvNZxpvZY65W+TQaWuS7OuvQydWGZssdWE3KYSCqR12IneBQjkVTts+HJa/akCBzePrQoA7hk19RUiGtAiw==" saltValue="GRtsRTSu40Odlyw7wTWo9w==" spinCount="100000" sheet="1" objects="1" scenarios="1"/>
  <phoneticPr fontId="8"/>
  <conditionalFormatting sqref="B803:J804 C204:P801 B204:B802 B2:D203 F2:S203">
    <cfRule type="expression" dxfId="36" priority="27">
      <formula>$Q2=20000</formula>
    </cfRule>
  </conditionalFormatting>
  <conditionalFormatting sqref="B2:D203 F2:S203">
    <cfRule type="expression" dxfId="35" priority="7">
      <formula>$B2&lt;&gt;""</formula>
    </cfRule>
  </conditionalFormatting>
  <conditionalFormatting sqref="B1:B1048576">
    <cfRule type="notContainsBlanks" dxfId="34" priority="5">
      <formula>LEN(TRIM(B1))&gt;0</formula>
    </cfRule>
  </conditionalFormatting>
  <conditionalFormatting sqref="P1:P1048576 Q2:S203">
    <cfRule type="notContainsBlanks" dxfId="33" priority="4">
      <formula>LEN(TRIM(P1))&gt;0</formula>
    </cfRule>
  </conditionalFormatting>
  <conditionalFormatting sqref="M2:M203">
    <cfRule type="notContainsBlanks" dxfId="32" priority="3">
      <formula>LEN(TRIM(M2))&gt;0</formula>
    </cfRule>
  </conditionalFormatting>
  <conditionalFormatting sqref="T2:T203">
    <cfRule type="expression" dxfId="31" priority="2">
      <formula>$Q2=20000</formula>
    </cfRule>
  </conditionalFormatting>
  <conditionalFormatting sqref="T2:T203">
    <cfRule type="expression" dxfId="30" priority="1">
      <formula>$B2&lt;&gt;""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B1:N2"/>
  <sheetViews>
    <sheetView workbookViewId="0"/>
  </sheetViews>
  <sheetFormatPr defaultColWidth="8.88671875" defaultRowHeight="13.2" x14ac:dyDescent="0.2"/>
  <cols>
    <col min="1" max="1" width="1.88671875" customWidth="1"/>
    <col min="2" max="2" width="4.44140625" bestFit="1" customWidth="1"/>
    <col min="3" max="3" width="7.88671875" bestFit="1" customWidth="1"/>
    <col min="4" max="5" width="7.109375" customWidth="1"/>
    <col min="6" max="6" width="3.33203125" bestFit="1" customWidth="1"/>
    <col min="7" max="7" width="5.21875" bestFit="1" customWidth="1"/>
    <col min="8" max="8" width="9.6640625" bestFit="1" customWidth="1"/>
    <col min="9" max="9" width="16.109375" bestFit="1" customWidth="1"/>
    <col min="10" max="10" width="4.33203125" customWidth="1"/>
    <col min="11" max="11" width="23.109375" customWidth="1"/>
    <col min="12" max="12" width="13.88671875" bestFit="1" customWidth="1"/>
    <col min="13" max="13" width="4.88671875" customWidth="1"/>
    <col min="14" max="14" width="13.88671875" customWidth="1"/>
  </cols>
  <sheetData>
    <row r="1" spans="2:14" ht="30.75" customHeight="1" x14ac:dyDescent="0.2">
      <c r="B1" s="211"/>
      <c r="C1" s="211"/>
      <c r="D1" s="212"/>
      <c r="E1" s="212"/>
      <c r="F1" s="212"/>
      <c r="G1" s="212"/>
      <c r="H1" s="212"/>
      <c r="I1" s="213"/>
      <c r="J1" s="213"/>
      <c r="K1" s="214"/>
      <c r="L1" s="214"/>
      <c r="M1" s="214"/>
      <c r="N1" s="215"/>
    </row>
    <row r="2" spans="2:14" s="217" customFormat="1" x14ac:dyDescent="0.2">
      <c r="B2" s="216" t="s">
        <v>451</v>
      </c>
      <c r="C2" s="216" t="s">
        <v>442</v>
      </c>
      <c r="D2" s="216" t="s">
        <v>443</v>
      </c>
      <c r="E2" s="216" t="s">
        <v>452</v>
      </c>
      <c r="F2" s="216" t="s">
        <v>444</v>
      </c>
      <c r="G2" s="216" t="s">
        <v>441</v>
      </c>
      <c r="H2" s="216" t="s">
        <v>453</v>
      </c>
      <c r="I2" s="216" t="s">
        <v>458</v>
      </c>
      <c r="J2" s="216" t="s">
        <v>454</v>
      </c>
      <c r="K2" s="216" t="s">
        <v>459</v>
      </c>
      <c r="L2" s="216" t="s">
        <v>460</v>
      </c>
      <c r="M2" s="216" t="s">
        <v>455</v>
      </c>
      <c r="N2" s="218" t="s">
        <v>456</v>
      </c>
    </row>
  </sheetData>
  <sortState ref="B3:N5000">
    <sortCondition ref="D3"/>
    <sortCondition descending="1" ref="E3"/>
    <sortCondition ref="F3"/>
    <sortCondition ref="K3"/>
    <sortCondition ref="B3"/>
  </sortState>
  <phoneticPr fontId="2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シングルス取込">
                <anchor moveWithCells="1" sizeWithCells="1">
                  <from>
                    <xdr:col>2</xdr:col>
                    <xdr:colOff>381000</xdr:colOff>
                    <xdr:row>0</xdr:row>
                    <xdr:rowOff>68580</xdr:rowOff>
                  </from>
                  <to>
                    <xdr:col>6</xdr:col>
                    <xdr:colOff>327660</xdr:colOff>
                    <xdr:row>0</xdr:row>
                    <xdr:rowOff>350520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Y213"/>
  <sheetViews>
    <sheetView showGridLines="0" showRowColHeaders="0" workbookViewId="0">
      <selection activeCell="M6" sqref="M6"/>
    </sheetView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44140625" style="17" hidden="1" customWidth="1"/>
    <col min="5" max="5" width="2.66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4" width="6.33203125" style="17" customWidth="1"/>
    <col min="25" max="25" width="9.44140625" style="17" customWidth="1"/>
    <col min="26" max="16384" width="3.6640625" style="17"/>
  </cols>
  <sheetData>
    <row r="1" spans="2:25" ht="23.4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  <c r="W1" s="19"/>
      <c r="X1" s="19"/>
    </row>
    <row r="2" spans="2:25" ht="11.25" customHeight="1" x14ac:dyDescent="0.2">
      <c r="H2" s="540" t="s">
        <v>89</v>
      </c>
      <c r="I2" s="554" t="s">
        <v>90</v>
      </c>
      <c r="J2" s="555"/>
      <c r="K2" s="554" t="s">
        <v>86</v>
      </c>
      <c r="L2" s="555"/>
      <c r="M2" s="542" t="s">
        <v>73</v>
      </c>
      <c r="N2" s="543"/>
      <c r="O2" s="544" t="s">
        <v>74</v>
      </c>
      <c r="P2" s="546" t="s">
        <v>75</v>
      </c>
      <c r="Q2" s="552" t="s">
        <v>83</v>
      </c>
      <c r="R2" s="548" t="s">
        <v>84</v>
      </c>
      <c r="S2" s="556" t="s">
        <v>437</v>
      </c>
      <c r="T2" s="557"/>
      <c r="U2" s="558"/>
      <c r="V2" s="550" t="s">
        <v>76</v>
      </c>
      <c r="W2" s="550" t="s">
        <v>228</v>
      </c>
      <c r="X2" s="340"/>
    </row>
    <row r="3" spans="2:25" ht="57.45" customHeight="1" thickBot="1" x14ac:dyDescent="0.25">
      <c r="F3" s="17" t="s">
        <v>204</v>
      </c>
      <c r="G3" s="116" t="s">
        <v>203</v>
      </c>
      <c r="H3" s="541"/>
      <c r="I3" s="20" t="s">
        <v>87</v>
      </c>
      <c r="J3" s="58" t="s">
        <v>85</v>
      </c>
      <c r="K3" s="20" t="s">
        <v>87</v>
      </c>
      <c r="L3" s="58" t="s">
        <v>88</v>
      </c>
      <c r="M3" s="21" t="s">
        <v>77</v>
      </c>
      <c r="N3" s="22" t="s">
        <v>78</v>
      </c>
      <c r="O3" s="545"/>
      <c r="P3" s="547"/>
      <c r="Q3" s="553"/>
      <c r="R3" s="549"/>
      <c r="S3" s="199" t="s">
        <v>438</v>
      </c>
      <c r="T3" s="23" t="s">
        <v>79</v>
      </c>
      <c r="U3" s="22" t="s">
        <v>80</v>
      </c>
      <c r="V3" s="551"/>
      <c r="W3" s="551"/>
      <c r="X3" s="340"/>
    </row>
    <row r="4" spans="2:25" ht="13.95" customHeight="1" thickTop="1" x14ac:dyDescent="0.2">
      <c r="B4" s="17">
        <f t="shared" ref="B4:B35" si="0">IF(大会=3,IF(C4=0,0,IF(C4=0,0,100000)+IF(O4="",0,VLOOKUP(O4,性別,2,FALSE))+IF(J4="",0,100-J4)+ROW()*0.001),IF(C4=0,0,IF(C4=0,0,VLOOKUP(I4,基準１,3,FALSE))+IF(O4="",0,VLOOKUP(O4,性別,2,FALSE)))+IF(I4="",0,100-J4)+ROW()*0.001)</f>
        <v>4.0000000000000001E-3</v>
      </c>
      <c r="C4" s="17">
        <f>IF(大会=3,IF(AND(J4="",L4=""),0,1),IF(I4="",0,IF(OR(I4=設定!$AS$4,I4=設定!$AS$5,I4=設定!$AS$6,I4=設定!$AS$7,I4=設定!$AS$8,I4=設定!$AS$9,I4=設定!$AS$12,I4=設定!$AS$13),1,0)))</f>
        <v>0</v>
      </c>
      <c r="D4" s="123" t="str">
        <f>IF(J4="","",J4)</f>
        <v/>
      </c>
      <c r="E4" s="75" t="str">
        <f t="shared" ref="E4:E35" ca="1" si="1">IFERROR(VLOOKUP(I4,基準１,2,FALSE),"")</f>
        <v/>
      </c>
      <c r="F4" s="17" t="str">
        <f t="shared" ref="F4:F35" si="2">O113&amp;"　"&amp;P113</f>
        <v>　</v>
      </c>
      <c r="G4" s="24" t="str">
        <f>IF(COUNT(S4:U4)=0,"",DATE(S4,T4,U4))</f>
        <v/>
      </c>
      <c r="H4" s="25">
        <v>1</v>
      </c>
      <c r="I4" s="81"/>
      <c r="J4" s="27"/>
      <c r="K4" s="55"/>
      <c r="L4" s="27"/>
      <c r="M4" s="28"/>
      <c r="N4" s="29"/>
      <c r="O4" s="30"/>
      <c r="P4" s="53"/>
      <c r="Q4" s="73"/>
      <c r="R4" s="74"/>
      <c r="S4" s="189"/>
      <c r="T4" s="31"/>
      <c r="U4" s="190"/>
      <c r="V4" s="32"/>
      <c r="W4" s="32"/>
      <c r="X4" s="341"/>
      <c r="Y4" s="200" t="str">
        <f>IF(S4="","",DATE(S4,1,1))</f>
        <v/>
      </c>
    </row>
    <row r="5" spans="2:25" ht="13.95" customHeight="1" x14ac:dyDescent="0.2">
      <c r="B5" s="17">
        <f t="shared" si="0"/>
        <v>5.0000000000000001E-3</v>
      </c>
      <c r="C5" s="17">
        <f>IF(大会=3,IF(AND(J5="",L5=""),0,1),IF(I5="",0,IF(OR(I5=設定!$AS$4,I5=設定!$AS$5,I5=設定!$AS$6,I5=設定!$AS$7,I5=設定!$AS$8,I5=設定!$AS$9,I5=設定!$AS$12,I5=設定!$AS$13),1,0)))</f>
        <v>0</v>
      </c>
      <c r="D5" s="123" t="str">
        <f t="shared" ref="D5:D68" si="3">IF(J5="","",J5)</f>
        <v/>
      </c>
      <c r="E5" s="75" t="str">
        <f t="shared" ca="1" si="1"/>
        <v/>
      </c>
      <c r="F5" s="17" t="str">
        <f t="shared" si="2"/>
        <v>　</v>
      </c>
      <c r="G5" s="24" t="str">
        <f t="shared" ref="G5:G68" si="4">IF(COUNT(S5:U5)=0,"",DATE(S5,T5,U5))</f>
        <v/>
      </c>
      <c r="H5" s="25">
        <v>2</v>
      </c>
      <c r="I5" s="55"/>
      <c r="J5" s="34"/>
      <c r="K5" s="33"/>
      <c r="L5" s="34"/>
      <c r="M5" s="28"/>
      <c r="N5" s="29"/>
      <c r="O5" s="30"/>
      <c r="P5" s="53"/>
      <c r="Q5" s="73"/>
      <c r="R5" s="74"/>
      <c r="S5" s="189"/>
      <c r="T5" s="31"/>
      <c r="U5" s="190"/>
      <c r="V5" s="32"/>
      <c r="W5" s="32"/>
      <c r="X5" s="341"/>
      <c r="Y5" s="200" t="str">
        <f t="shared" ref="Y5:Y68" si="5">IF(S5="","",DATE(S5,1,1))</f>
        <v/>
      </c>
    </row>
    <row r="6" spans="2:25" ht="13.95" customHeight="1" x14ac:dyDescent="0.2">
      <c r="B6" s="17">
        <f t="shared" si="0"/>
        <v>6.0000000000000001E-3</v>
      </c>
      <c r="C6" s="17">
        <f>IF(大会=3,IF(AND(J6="",L6=""),0,1),IF(I6="",0,IF(OR(I6=設定!$AS$4,I6=設定!$AS$5,I6=設定!$AS$6,I6=設定!$AS$7,I6=設定!$AS$8,I6=設定!$AS$9,I6=設定!$AS$12,I6=設定!$AS$13),1,0)))</f>
        <v>0</v>
      </c>
      <c r="D6" s="123" t="str">
        <f t="shared" si="3"/>
        <v/>
      </c>
      <c r="E6" s="75" t="str">
        <f t="shared" ca="1" si="1"/>
        <v/>
      </c>
      <c r="F6" s="17" t="str">
        <f t="shared" si="2"/>
        <v>　</v>
      </c>
      <c r="G6" s="24" t="str">
        <f t="shared" si="4"/>
        <v/>
      </c>
      <c r="H6" s="25">
        <v>3</v>
      </c>
      <c r="I6" s="55"/>
      <c r="J6" s="34"/>
      <c r="K6" s="33"/>
      <c r="L6" s="34"/>
      <c r="M6" s="28"/>
      <c r="N6" s="29"/>
      <c r="O6" s="30"/>
      <c r="P6" s="53"/>
      <c r="Q6" s="73"/>
      <c r="R6" s="74"/>
      <c r="S6" s="189"/>
      <c r="T6" s="31"/>
      <c r="U6" s="190"/>
      <c r="V6" s="32"/>
      <c r="W6" s="32"/>
      <c r="X6" s="341"/>
      <c r="Y6" s="200" t="str">
        <f t="shared" si="5"/>
        <v/>
      </c>
    </row>
    <row r="7" spans="2:25" ht="13.95" customHeight="1" x14ac:dyDescent="0.2">
      <c r="B7" s="17">
        <f t="shared" si="0"/>
        <v>7.0000000000000001E-3</v>
      </c>
      <c r="C7" s="17">
        <f>IF(大会=3,IF(AND(J7="",L7=""),0,1),IF(I7="",0,IF(OR(I7=設定!$AS$4,I7=設定!$AS$5,I7=設定!$AS$6,I7=設定!$AS$7,I7=設定!$AS$8,I7=設定!$AS$9,I7=設定!$AS$12,I7=設定!$AS$13),1,0)))</f>
        <v>0</v>
      </c>
      <c r="D7" s="123" t="str">
        <f t="shared" si="3"/>
        <v/>
      </c>
      <c r="E7" s="75" t="str">
        <f t="shared" ca="1" si="1"/>
        <v/>
      </c>
      <c r="F7" s="17" t="str">
        <f t="shared" si="2"/>
        <v>　</v>
      </c>
      <c r="G7" s="24" t="str">
        <f t="shared" si="4"/>
        <v/>
      </c>
      <c r="H7" s="25">
        <v>4</v>
      </c>
      <c r="I7" s="55"/>
      <c r="J7" s="34"/>
      <c r="K7" s="33"/>
      <c r="L7" s="34"/>
      <c r="M7" s="28"/>
      <c r="N7" s="29"/>
      <c r="O7" s="30"/>
      <c r="P7" s="53"/>
      <c r="Q7" s="73"/>
      <c r="R7" s="74"/>
      <c r="S7" s="189"/>
      <c r="T7" s="31"/>
      <c r="U7" s="190"/>
      <c r="V7" s="32"/>
      <c r="W7" s="32"/>
      <c r="X7" s="341"/>
      <c r="Y7" s="200" t="str">
        <f t="shared" si="5"/>
        <v/>
      </c>
    </row>
    <row r="8" spans="2:25" ht="13.95" customHeight="1" x14ac:dyDescent="0.2">
      <c r="B8" s="17">
        <f t="shared" si="0"/>
        <v>8.0000000000000002E-3</v>
      </c>
      <c r="C8" s="17">
        <f>IF(大会=3,IF(AND(J8="",L8=""),0,1),IF(I8="",0,IF(OR(I8=設定!$AS$4,I8=設定!$AS$5,I8=設定!$AS$6,I8=設定!$AS$7,I8=設定!$AS$8,I8=設定!$AS$9,I8=設定!$AS$12,I8=設定!$AS$13),1,0)))</f>
        <v>0</v>
      </c>
      <c r="D8" s="123" t="str">
        <f t="shared" si="3"/>
        <v/>
      </c>
      <c r="E8" s="75" t="str">
        <f t="shared" ca="1" si="1"/>
        <v/>
      </c>
      <c r="F8" s="17" t="str">
        <f t="shared" si="2"/>
        <v>　</v>
      </c>
      <c r="G8" s="24" t="str">
        <f t="shared" si="4"/>
        <v/>
      </c>
      <c r="H8" s="100">
        <v>5</v>
      </c>
      <c r="I8" s="82"/>
      <c r="J8" s="83"/>
      <c r="K8" s="84"/>
      <c r="L8" s="83"/>
      <c r="M8" s="101"/>
      <c r="N8" s="102"/>
      <c r="O8" s="514"/>
      <c r="P8" s="103"/>
      <c r="Q8" s="104"/>
      <c r="R8" s="105"/>
      <c r="S8" s="191"/>
      <c r="T8" s="106"/>
      <c r="U8" s="192"/>
      <c r="V8" s="107"/>
      <c r="W8" s="107"/>
      <c r="X8" s="341"/>
      <c r="Y8" s="200" t="str">
        <f t="shared" si="5"/>
        <v/>
      </c>
    </row>
    <row r="9" spans="2:25" ht="13.95" customHeight="1" x14ac:dyDescent="0.2">
      <c r="B9" s="17">
        <f t="shared" si="0"/>
        <v>9.0000000000000011E-3</v>
      </c>
      <c r="C9" s="17">
        <f>IF(大会=3,IF(AND(J9="",L9=""),0,1),IF(I9="",0,IF(OR(I9=設定!$AS$4,I9=設定!$AS$5,I9=設定!$AS$6,I9=設定!$AS$7,I9=設定!$AS$8,I9=設定!$AS$9,I9=設定!$AS$12,I9=設定!$AS$13),1,0)))</f>
        <v>0</v>
      </c>
      <c r="D9" s="123" t="str">
        <f t="shared" si="3"/>
        <v/>
      </c>
      <c r="E9" s="75" t="str">
        <f t="shared" ca="1" si="1"/>
        <v/>
      </c>
      <c r="F9" s="17" t="str">
        <f t="shared" si="2"/>
        <v>　</v>
      </c>
      <c r="G9" s="24" t="str">
        <f t="shared" si="4"/>
        <v/>
      </c>
      <c r="H9" s="90">
        <v>6</v>
      </c>
      <c r="I9" s="85"/>
      <c r="J9" s="86"/>
      <c r="K9" s="85"/>
      <c r="L9" s="86"/>
      <c r="M9" s="66"/>
      <c r="N9" s="67"/>
      <c r="O9" s="68"/>
      <c r="P9" s="69"/>
      <c r="Q9" s="88"/>
      <c r="R9" s="89"/>
      <c r="S9" s="193"/>
      <c r="T9" s="71"/>
      <c r="U9" s="194"/>
      <c r="V9" s="43"/>
      <c r="W9" s="43"/>
      <c r="X9" s="341"/>
      <c r="Y9" s="200" t="str">
        <f t="shared" si="5"/>
        <v/>
      </c>
    </row>
    <row r="10" spans="2:25" ht="13.95" customHeight="1" x14ac:dyDescent="0.2">
      <c r="B10" s="17">
        <f t="shared" si="0"/>
        <v>0.01</v>
      </c>
      <c r="C10" s="17">
        <f>IF(大会=3,IF(AND(J10="",L10=""),0,1),IF(I10="",0,IF(OR(I10=設定!$AS$4,I10=設定!$AS$5,I10=設定!$AS$6,I10=設定!$AS$7,I10=設定!$AS$8,I10=設定!$AS$9,I10=設定!$AS$12,I10=設定!$AS$13),1,0)))</f>
        <v>0</v>
      </c>
      <c r="D10" s="123" t="str">
        <f t="shared" si="3"/>
        <v/>
      </c>
      <c r="E10" s="75" t="str">
        <f t="shared" ca="1" si="1"/>
        <v/>
      </c>
      <c r="F10" s="17" t="str">
        <f t="shared" si="2"/>
        <v>　</v>
      </c>
      <c r="G10" s="24" t="str">
        <f t="shared" si="4"/>
        <v/>
      </c>
      <c r="H10" s="25">
        <v>7</v>
      </c>
      <c r="I10" s="55"/>
      <c r="J10" s="34"/>
      <c r="K10" s="33"/>
      <c r="L10" s="34"/>
      <c r="M10" s="28"/>
      <c r="N10" s="29"/>
      <c r="O10" s="30"/>
      <c r="P10" s="53"/>
      <c r="Q10" s="73"/>
      <c r="R10" s="74"/>
      <c r="S10" s="189"/>
      <c r="T10" s="31"/>
      <c r="U10" s="190"/>
      <c r="V10" s="32"/>
      <c r="W10" s="32"/>
      <c r="X10" s="341"/>
      <c r="Y10" s="200" t="str">
        <f t="shared" si="5"/>
        <v/>
      </c>
    </row>
    <row r="11" spans="2:25" ht="13.95" customHeight="1" x14ac:dyDescent="0.2">
      <c r="B11" s="17">
        <f t="shared" si="0"/>
        <v>1.0999999999999999E-2</v>
      </c>
      <c r="C11" s="17">
        <f>IF(大会=3,IF(AND(J11="",L11=""),0,1),IF(I11="",0,IF(OR(I11=設定!$AS$4,I11=設定!$AS$5,I11=設定!$AS$6,I11=設定!$AS$7,I11=設定!$AS$8,I11=設定!$AS$9,I11=設定!$AS$12,I11=設定!$AS$13),1,0)))</f>
        <v>0</v>
      </c>
      <c r="D11" s="123" t="str">
        <f t="shared" si="3"/>
        <v/>
      </c>
      <c r="E11" s="75" t="str">
        <f t="shared" ca="1" si="1"/>
        <v/>
      </c>
      <c r="F11" s="17" t="str">
        <f t="shared" si="2"/>
        <v>　</v>
      </c>
      <c r="G11" s="24" t="str">
        <f t="shared" si="4"/>
        <v/>
      </c>
      <c r="H11" s="25">
        <v>8</v>
      </c>
      <c r="I11" s="55"/>
      <c r="J11" s="34"/>
      <c r="K11" s="33"/>
      <c r="L11" s="34"/>
      <c r="M11" s="28"/>
      <c r="N11" s="29"/>
      <c r="O11" s="30"/>
      <c r="P11" s="53"/>
      <c r="Q11" s="73"/>
      <c r="R11" s="74"/>
      <c r="S11" s="189"/>
      <c r="T11" s="31"/>
      <c r="U11" s="190"/>
      <c r="V11" s="32"/>
      <c r="W11" s="32"/>
      <c r="X11" s="341"/>
      <c r="Y11" s="200" t="str">
        <f t="shared" si="5"/>
        <v/>
      </c>
    </row>
    <row r="12" spans="2:25" ht="13.95" customHeight="1" x14ac:dyDescent="0.2">
      <c r="B12" s="17">
        <f t="shared" si="0"/>
        <v>1.2E-2</v>
      </c>
      <c r="C12" s="17">
        <f>IF(大会=3,IF(AND(J12="",L12=""),0,1),IF(I12="",0,IF(OR(I12=設定!$AS$4,I12=設定!$AS$5,I12=設定!$AS$6,I12=設定!$AS$7,I12=設定!$AS$8,I12=設定!$AS$9,I12=設定!$AS$12,I12=設定!$AS$13),1,0)))</f>
        <v>0</v>
      </c>
      <c r="D12" s="123" t="str">
        <f t="shared" si="3"/>
        <v/>
      </c>
      <c r="E12" s="75" t="str">
        <f t="shared" ca="1" si="1"/>
        <v/>
      </c>
      <c r="F12" s="17" t="str">
        <f t="shared" si="2"/>
        <v>　</v>
      </c>
      <c r="G12" s="24" t="str">
        <f t="shared" si="4"/>
        <v/>
      </c>
      <c r="H12" s="25">
        <v>9</v>
      </c>
      <c r="I12" s="55"/>
      <c r="J12" s="34"/>
      <c r="K12" s="33"/>
      <c r="L12" s="34"/>
      <c r="M12" s="28"/>
      <c r="N12" s="29"/>
      <c r="O12" s="30"/>
      <c r="P12" s="53"/>
      <c r="Q12" s="73"/>
      <c r="R12" s="74"/>
      <c r="S12" s="189"/>
      <c r="T12" s="31"/>
      <c r="U12" s="190"/>
      <c r="V12" s="32"/>
      <c r="W12" s="32"/>
      <c r="X12" s="341"/>
      <c r="Y12" s="200" t="str">
        <f t="shared" si="5"/>
        <v/>
      </c>
    </row>
    <row r="13" spans="2:25" ht="13.95" customHeight="1" x14ac:dyDescent="0.2">
      <c r="B13" s="17">
        <f t="shared" si="0"/>
        <v>1.3000000000000001E-2</v>
      </c>
      <c r="C13" s="17">
        <f>IF(大会=3,IF(AND(J13="",L13=""),0,1),IF(I13="",0,IF(OR(I13=設定!$AS$4,I13=設定!$AS$5,I13=設定!$AS$6,I13=設定!$AS$7,I13=設定!$AS$8,I13=設定!$AS$9,I13=設定!$AS$12,I13=設定!$AS$13),1,0)))</f>
        <v>0</v>
      </c>
      <c r="D13" s="123" t="str">
        <f t="shared" si="3"/>
        <v/>
      </c>
      <c r="E13" s="75" t="str">
        <f t="shared" ca="1" si="1"/>
        <v/>
      </c>
      <c r="F13" s="17" t="str">
        <f t="shared" si="2"/>
        <v>　</v>
      </c>
      <c r="G13" s="24" t="str">
        <f t="shared" si="4"/>
        <v/>
      </c>
      <c r="H13" s="79">
        <v>10</v>
      </c>
      <c r="I13" s="56"/>
      <c r="J13" s="36"/>
      <c r="K13" s="82"/>
      <c r="L13" s="36"/>
      <c r="M13" s="108"/>
      <c r="N13" s="109"/>
      <c r="O13" s="513"/>
      <c r="P13" s="111"/>
      <c r="Q13" s="112"/>
      <c r="R13" s="113"/>
      <c r="S13" s="195"/>
      <c r="T13" s="114"/>
      <c r="U13" s="196"/>
      <c r="V13" s="115"/>
      <c r="W13" s="115"/>
      <c r="X13" s="341"/>
      <c r="Y13" s="200" t="str">
        <f t="shared" si="5"/>
        <v/>
      </c>
    </row>
    <row r="14" spans="2:25" ht="13.95" customHeight="1" x14ac:dyDescent="0.2">
      <c r="B14" s="17">
        <f t="shared" si="0"/>
        <v>1.4E-2</v>
      </c>
      <c r="C14" s="17">
        <f>IF(大会=3,IF(AND(J14="",L14=""),0,1),IF(I14="",0,IF(OR(I14=設定!$AS$4,I14=設定!$AS$5,I14=設定!$AS$6,I14=設定!$AS$7,I14=設定!$AS$8,I14=設定!$AS$9,I14=設定!$AS$12,I14=設定!$AS$13),1,0)))</f>
        <v>0</v>
      </c>
      <c r="D14" s="123" t="str">
        <f t="shared" si="3"/>
        <v/>
      </c>
      <c r="E14" s="75" t="str">
        <f t="shared" ca="1" si="1"/>
        <v/>
      </c>
      <c r="F14" s="17" t="str">
        <f t="shared" si="2"/>
        <v>　</v>
      </c>
      <c r="G14" s="24" t="str">
        <f t="shared" si="4"/>
        <v/>
      </c>
      <c r="H14" s="90">
        <v>11</v>
      </c>
      <c r="I14" s="85"/>
      <c r="J14" s="86"/>
      <c r="K14" s="87"/>
      <c r="L14" s="86"/>
      <c r="M14" s="66"/>
      <c r="N14" s="67"/>
      <c r="O14" s="68"/>
      <c r="P14" s="69"/>
      <c r="Q14" s="88"/>
      <c r="R14" s="89"/>
      <c r="S14" s="193"/>
      <c r="T14" s="71"/>
      <c r="U14" s="194"/>
      <c r="V14" s="43"/>
      <c r="W14" s="43"/>
      <c r="X14" s="341"/>
      <c r="Y14" s="200" t="str">
        <f t="shared" si="5"/>
        <v/>
      </c>
    </row>
    <row r="15" spans="2:25" ht="13.95" customHeight="1" x14ac:dyDescent="0.2">
      <c r="B15" s="17">
        <f t="shared" si="0"/>
        <v>1.4999999999999999E-2</v>
      </c>
      <c r="C15" s="17">
        <f>IF(大会=3,IF(AND(J15="",L15=""),0,1),IF(I15="",0,IF(OR(I15=設定!$AS$4,I15=設定!$AS$5,I15=設定!$AS$6,I15=設定!$AS$7,I15=設定!$AS$8,I15=設定!$AS$9,I15=設定!$AS$12,I15=設定!$AS$13),1,0)))</f>
        <v>0</v>
      </c>
      <c r="D15" s="123" t="str">
        <f t="shared" si="3"/>
        <v/>
      </c>
      <c r="E15" s="75" t="str">
        <f t="shared" ca="1" si="1"/>
        <v/>
      </c>
      <c r="F15" s="17" t="str">
        <f t="shared" si="2"/>
        <v>　</v>
      </c>
      <c r="G15" s="24" t="str">
        <f t="shared" si="4"/>
        <v/>
      </c>
      <c r="H15" s="25">
        <v>12</v>
      </c>
      <c r="I15" s="55"/>
      <c r="J15" s="34"/>
      <c r="K15" s="33"/>
      <c r="L15" s="34"/>
      <c r="M15" s="28"/>
      <c r="N15" s="29"/>
      <c r="O15" s="30"/>
      <c r="P15" s="53"/>
      <c r="Q15" s="73"/>
      <c r="R15" s="74"/>
      <c r="S15" s="189"/>
      <c r="T15" s="31"/>
      <c r="U15" s="190"/>
      <c r="V15" s="32"/>
      <c r="W15" s="32"/>
      <c r="X15" s="341"/>
      <c r="Y15" s="200" t="str">
        <f t="shared" si="5"/>
        <v/>
      </c>
    </row>
    <row r="16" spans="2:25" ht="13.95" customHeight="1" x14ac:dyDescent="0.2">
      <c r="B16" s="17">
        <f t="shared" si="0"/>
        <v>1.6E-2</v>
      </c>
      <c r="C16" s="17">
        <f>IF(大会=3,IF(AND(J16="",L16=""),0,1),IF(I16="",0,IF(OR(I16=設定!$AS$4,I16=設定!$AS$5,I16=設定!$AS$6,I16=設定!$AS$7,I16=設定!$AS$8,I16=設定!$AS$9,I16=設定!$AS$12,I16=設定!$AS$13),1,0)))</f>
        <v>0</v>
      </c>
      <c r="D16" s="123" t="str">
        <f t="shared" si="3"/>
        <v/>
      </c>
      <c r="E16" s="75" t="str">
        <f t="shared" ca="1" si="1"/>
        <v/>
      </c>
      <c r="F16" s="17" t="str">
        <f t="shared" si="2"/>
        <v>　</v>
      </c>
      <c r="G16" s="24" t="str">
        <f t="shared" si="4"/>
        <v/>
      </c>
      <c r="H16" s="25">
        <v>13</v>
      </c>
      <c r="I16" s="55"/>
      <c r="J16" s="34"/>
      <c r="K16" s="55"/>
      <c r="L16" s="34"/>
      <c r="M16" s="28"/>
      <c r="N16" s="29"/>
      <c r="O16" s="30"/>
      <c r="P16" s="53"/>
      <c r="Q16" s="73"/>
      <c r="R16" s="74"/>
      <c r="S16" s="189"/>
      <c r="T16" s="31"/>
      <c r="U16" s="190"/>
      <c r="V16" s="32"/>
      <c r="W16" s="32"/>
      <c r="X16" s="341"/>
      <c r="Y16" s="200" t="str">
        <f t="shared" si="5"/>
        <v/>
      </c>
    </row>
    <row r="17" spans="2:25" ht="13.95" customHeight="1" x14ac:dyDescent="0.2">
      <c r="B17" s="17">
        <f t="shared" si="0"/>
        <v>1.7000000000000001E-2</v>
      </c>
      <c r="C17" s="17">
        <f>IF(大会=3,IF(AND(J17="",L17=""),0,1),IF(I17="",0,IF(OR(I17=設定!$AS$4,I17=設定!$AS$5,I17=設定!$AS$6,I17=設定!$AS$7,I17=設定!$AS$8,I17=設定!$AS$9,I17=設定!$AS$12,I17=設定!$AS$13),1,0)))</f>
        <v>0</v>
      </c>
      <c r="D17" s="123" t="str">
        <f t="shared" si="3"/>
        <v/>
      </c>
      <c r="E17" s="75" t="str">
        <f t="shared" ca="1" si="1"/>
        <v/>
      </c>
      <c r="F17" s="17" t="str">
        <f t="shared" si="2"/>
        <v>　</v>
      </c>
      <c r="G17" s="24" t="str">
        <f t="shared" si="4"/>
        <v/>
      </c>
      <c r="H17" s="25">
        <v>14</v>
      </c>
      <c r="I17" s="55"/>
      <c r="J17" s="34"/>
      <c r="K17" s="33"/>
      <c r="L17" s="34"/>
      <c r="M17" s="28"/>
      <c r="N17" s="29"/>
      <c r="O17" s="30"/>
      <c r="P17" s="53"/>
      <c r="Q17" s="73"/>
      <c r="R17" s="74"/>
      <c r="S17" s="189"/>
      <c r="T17" s="31"/>
      <c r="U17" s="190"/>
      <c r="V17" s="32"/>
      <c r="W17" s="32"/>
      <c r="X17" s="341"/>
      <c r="Y17" s="200" t="str">
        <f t="shared" si="5"/>
        <v/>
      </c>
    </row>
    <row r="18" spans="2:25" ht="13.95" customHeight="1" x14ac:dyDescent="0.2">
      <c r="B18" s="17">
        <f t="shared" si="0"/>
        <v>1.8000000000000002E-2</v>
      </c>
      <c r="C18" s="17">
        <f>IF(大会=3,IF(AND(J18="",L18=""),0,1),IF(I18="",0,IF(OR(I18=設定!$AS$4,I18=設定!$AS$5,I18=設定!$AS$6,I18=設定!$AS$7,I18=設定!$AS$8,I18=設定!$AS$9,I18=設定!$AS$12,I18=設定!$AS$13),1,0)))</f>
        <v>0</v>
      </c>
      <c r="D18" s="123" t="str">
        <f t="shared" si="3"/>
        <v/>
      </c>
      <c r="E18" s="75" t="str">
        <f t="shared" ca="1" si="1"/>
        <v/>
      </c>
      <c r="F18" s="17" t="str">
        <f t="shared" si="2"/>
        <v>　</v>
      </c>
      <c r="G18" s="24" t="str">
        <f t="shared" si="4"/>
        <v/>
      </c>
      <c r="H18" s="79">
        <v>15</v>
      </c>
      <c r="I18" s="56"/>
      <c r="J18" s="36"/>
      <c r="K18" s="35"/>
      <c r="L18" s="36"/>
      <c r="M18" s="108"/>
      <c r="N18" s="109"/>
      <c r="O18" s="513"/>
      <c r="P18" s="111"/>
      <c r="Q18" s="112"/>
      <c r="R18" s="113"/>
      <c r="S18" s="195"/>
      <c r="T18" s="114"/>
      <c r="U18" s="196"/>
      <c r="V18" s="115"/>
      <c r="W18" s="115"/>
      <c r="X18" s="341"/>
      <c r="Y18" s="200" t="str">
        <f t="shared" si="5"/>
        <v/>
      </c>
    </row>
    <row r="19" spans="2:25" ht="13.95" customHeight="1" x14ac:dyDescent="0.2">
      <c r="B19" s="17">
        <f t="shared" si="0"/>
        <v>1.9E-2</v>
      </c>
      <c r="C19" s="17">
        <f>IF(大会=3,IF(AND(J19="",L19=""),0,1),IF(I19="",0,IF(OR(I19=設定!$AS$4,I19=設定!$AS$5,I19=設定!$AS$6,I19=設定!$AS$7,I19=設定!$AS$8,I19=設定!$AS$9,I19=設定!$AS$12,I19=設定!$AS$13),1,0)))</f>
        <v>0</v>
      </c>
      <c r="D19" s="123" t="str">
        <f t="shared" si="3"/>
        <v/>
      </c>
      <c r="E19" s="75" t="str">
        <f t="shared" ca="1" si="1"/>
        <v/>
      </c>
      <c r="F19" s="17" t="str">
        <f t="shared" si="2"/>
        <v>　</v>
      </c>
      <c r="G19" s="24" t="str">
        <f t="shared" si="4"/>
        <v/>
      </c>
      <c r="H19" s="90">
        <v>16</v>
      </c>
      <c r="I19" s="85"/>
      <c r="J19" s="86"/>
      <c r="K19" s="87"/>
      <c r="L19" s="86"/>
      <c r="M19" s="66"/>
      <c r="N19" s="67"/>
      <c r="O19" s="68"/>
      <c r="P19" s="69"/>
      <c r="Q19" s="88"/>
      <c r="R19" s="89"/>
      <c r="S19" s="193"/>
      <c r="T19" s="71"/>
      <c r="U19" s="194"/>
      <c r="V19" s="43"/>
      <c r="W19" s="43"/>
      <c r="X19" s="341"/>
      <c r="Y19" s="200" t="str">
        <f t="shared" si="5"/>
        <v/>
      </c>
    </row>
    <row r="20" spans="2:25" ht="13.95" customHeight="1" x14ac:dyDescent="0.2">
      <c r="B20" s="17">
        <f t="shared" si="0"/>
        <v>0.02</v>
      </c>
      <c r="C20" s="17">
        <f>IF(大会=3,IF(AND(J20="",L20=""),0,1),IF(I20="",0,IF(OR(I20=設定!$AS$4,I20=設定!$AS$5,I20=設定!$AS$6,I20=設定!$AS$7,I20=設定!$AS$8,I20=設定!$AS$9,I20=設定!$AS$12,I20=設定!$AS$13),1,0)))</f>
        <v>0</v>
      </c>
      <c r="D20" s="123" t="str">
        <f t="shared" si="3"/>
        <v/>
      </c>
      <c r="E20" s="75" t="str">
        <f t="shared" ca="1" si="1"/>
        <v/>
      </c>
      <c r="F20" s="17" t="str">
        <f t="shared" si="2"/>
        <v>　</v>
      </c>
      <c r="G20" s="24" t="str">
        <f t="shared" si="4"/>
        <v/>
      </c>
      <c r="H20" s="25">
        <v>17</v>
      </c>
      <c r="I20" s="55"/>
      <c r="J20" s="34"/>
      <c r="K20" s="33"/>
      <c r="L20" s="34"/>
      <c r="M20" s="28"/>
      <c r="N20" s="29"/>
      <c r="O20" s="30"/>
      <c r="P20" s="53"/>
      <c r="Q20" s="73"/>
      <c r="R20" s="74"/>
      <c r="S20" s="189"/>
      <c r="T20" s="31"/>
      <c r="U20" s="190"/>
      <c r="V20" s="32"/>
      <c r="W20" s="32"/>
      <c r="X20" s="341"/>
      <c r="Y20" s="200" t="str">
        <f t="shared" si="5"/>
        <v/>
      </c>
    </row>
    <row r="21" spans="2:25" ht="13.95" customHeight="1" x14ac:dyDescent="0.2">
      <c r="B21" s="17">
        <f t="shared" si="0"/>
        <v>2.1000000000000001E-2</v>
      </c>
      <c r="C21" s="17">
        <f>IF(大会=3,IF(AND(J21="",L21=""),0,1),IF(I21="",0,IF(OR(I21=設定!$AS$4,I21=設定!$AS$5,I21=設定!$AS$6,I21=設定!$AS$7,I21=設定!$AS$8,I21=設定!$AS$9,I21=設定!$AS$12,I21=設定!$AS$13),1,0)))</f>
        <v>0</v>
      </c>
      <c r="D21" s="123" t="str">
        <f t="shared" si="3"/>
        <v/>
      </c>
      <c r="E21" s="75" t="str">
        <f t="shared" ca="1" si="1"/>
        <v/>
      </c>
      <c r="F21" s="17" t="str">
        <f t="shared" si="2"/>
        <v>　</v>
      </c>
      <c r="G21" s="24" t="str">
        <f t="shared" si="4"/>
        <v/>
      </c>
      <c r="H21" s="25">
        <v>18</v>
      </c>
      <c r="I21" s="55"/>
      <c r="J21" s="34"/>
      <c r="K21" s="33"/>
      <c r="L21" s="34"/>
      <c r="M21" s="28"/>
      <c r="N21" s="29"/>
      <c r="O21" s="30"/>
      <c r="P21" s="53"/>
      <c r="Q21" s="73"/>
      <c r="R21" s="74"/>
      <c r="S21" s="189"/>
      <c r="T21" s="31"/>
      <c r="U21" s="190"/>
      <c r="V21" s="32"/>
      <c r="W21" s="32"/>
      <c r="X21" s="341"/>
      <c r="Y21" s="200" t="str">
        <f t="shared" si="5"/>
        <v/>
      </c>
    </row>
    <row r="22" spans="2:25" ht="13.95" customHeight="1" x14ac:dyDescent="0.2">
      <c r="B22" s="17">
        <f t="shared" si="0"/>
        <v>2.1999999999999999E-2</v>
      </c>
      <c r="C22" s="17">
        <f>IF(大会=3,IF(AND(J22="",L22=""),0,1),IF(I22="",0,IF(OR(I22=設定!$AS$4,I22=設定!$AS$5,I22=設定!$AS$6,I22=設定!$AS$7,I22=設定!$AS$8,I22=設定!$AS$9,I22=設定!$AS$12,I22=設定!$AS$13),1,0)))</f>
        <v>0</v>
      </c>
      <c r="D22" s="123" t="str">
        <f t="shared" si="3"/>
        <v/>
      </c>
      <c r="E22" s="75" t="str">
        <f t="shared" ca="1" si="1"/>
        <v/>
      </c>
      <c r="F22" s="17" t="str">
        <f t="shared" si="2"/>
        <v>　</v>
      </c>
      <c r="G22" s="24" t="str">
        <f t="shared" si="4"/>
        <v/>
      </c>
      <c r="H22" s="25">
        <v>19</v>
      </c>
      <c r="I22" s="55"/>
      <c r="J22" s="34"/>
      <c r="K22" s="33"/>
      <c r="L22" s="34"/>
      <c r="M22" s="28"/>
      <c r="N22" s="29"/>
      <c r="O22" s="30"/>
      <c r="P22" s="53"/>
      <c r="Q22" s="73"/>
      <c r="R22" s="74"/>
      <c r="S22" s="189"/>
      <c r="T22" s="31"/>
      <c r="U22" s="190"/>
      <c r="V22" s="32"/>
      <c r="W22" s="32"/>
      <c r="X22" s="341"/>
      <c r="Y22" s="200" t="str">
        <f t="shared" si="5"/>
        <v/>
      </c>
    </row>
    <row r="23" spans="2:25" ht="13.95" customHeight="1" x14ac:dyDescent="0.2">
      <c r="B23" s="17">
        <f t="shared" si="0"/>
        <v>2.3E-2</v>
      </c>
      <c r="C23" s="17">
        <f>IF(大会=3,IF(AND(J23="",L23=""),0,1),IF(I23="",0,IF(OR(I23=設定!$AS$4,I23=設定!$AS$5,I23=設定!$AS$6,I23=設定!$AS$7,I23=設定!$AS$8,I23=設定!$AS$9,I23=設定!$AS$12,I23=設定!$AS$13),1,0)))</f>
        <v>0</v>
      </c>
      <c r="D23" s="123" t="str">
        <f t="shared" si="3"/>
        <v/>
      </c>
      <c r="E23" s="75" t="str">
        <f t="shared" ca="1" si="1"/>
        <v/>
      </c>
      <c r="F23" s="17" t="str">
        <f t="shared" si="2"/>
        <v>　</v>
      </c>
      <c r="G23" s="24" t="str">
        <f t="shared" si="4"/>
        <v/>
      </c>
      <c r="H23" s="79">
        <v>20</v>
      </c>
      <c r="I23" s="82"/>
      <c r="J23" s="83"/>
      <c r="K23" s="35"/>
      <c r="L23" s="36"/>
      <c r="M23" s="108"/>
      <c r="N23" s="109"/>
      <c r="O23" s="513"/>
      <c r="P23" s="111"/>
      <c r="Q23" s="112"/>
      <c r="R23" s="113"/>
      <c r="S23" s="195"/>
      <c r="T23" s="114"/>
      <c r="U23" s="196"/>
      <c r="V23" s="115"/>
      <c r="W23" s="115"/>
      <c r="X23" s="341"/>
      <c r="Y23" s="200" t="str">
        <f t="shared" si="5"/>
        <v/>
      </c>
    </row>
    <row r="24" spans="2:25" ht="13.95" customHeight="1" x14ac:dyDescent="0.2">
      <c r="B24" s="17">
        <f t="shared" si="0"/>
        <v>2.4E-2</v>
      </c>
      <c r="C24" s="17">
        <f>IF(大会=3,IF(AND(J24="",L24=""),0,1),IF(I24="",0,IF(OR(I24=設定!$AS$4,I24=設定!$AS$5,I24=設定!$AS$6,I24=設定!$AS$7,I24=設定!$AS$8,I24=設定!$AS$9,I24=設定!$AS$12,I24=設定!$AS$13),1,0)))</f>
        <v>0</v>
      </c>
      <c r="D24" s="123" t="str">
        <f t="shared" si="3"/>
        <v/>
      </c>
      <c r="E24" s="75" t="str">
        <f t="shared" ca="1" si="1"/>
        <v/>
      </c>
      <c r="F24" s="17" t="str">
        <f t="shared" si="2"/>
        <v>　</v>
      </c>
      <c r="G24" s="24" t="str">
        <f t="shared" si="4"/>
        <v/>
      </c>
      <c r="H24" s="90">
        <v>21</v>
      </c>
      <c r="I24" s="87"/>
      <c r="J24" s="86"/>
      <c r="K24" s="87"/>
      <c r="L24" s="86"/>
      <c r="M24" s="66"/>
      <c r="N24" s="67"/>
      <c r="O24" s="68"/>
      <c r="P24" s="69"/>
      <c r="Q24" s="88"/>
      <c r="R24" s="89"/>
      <c r="S24" s="193"/>
      <c r="T24" s="71"/>
      <c r="U24" s="194"/>
      <c r="V24" s="43"/>
      <c r="W24" s="43"/>
      <c r="X24" s="341"/>
      <c r="Y24" s="200" t="str">
        <f t="shared" si="5"/>
        <v/>
      </c>
    </row>
    <row r="25" spans="2:25" ht="13.95" customHeight="1" x14ac:dyDescent="0.2">
      <c r="B25" s="17">
        <f t="shared" si="0"/>
        <v>2.5000000000000001E-2</v>
      </c>
      <c r="C25" s="17">
        <f>IF(大会=3,IF(AND(J25="",L25=""),0,1),IF(I25="",0,IF(OR(I25=設定!$AS$4,I25=設定!$AS$5,I25=設定!$AS$6,I25=設定!$AS$7,I25=設定!$AS$8,I25=設定!$AS$9,I25=設定!$AS$12,I25=設定!$AS$13),1,0)))</f>
        <v>0</v>
      </c>
      <c r="D25" s="123" t="str">
        <f t="shared" si="3"/>
        <v/>
      </c>
      <c r="E25" s="75" t="str">
        <f t="shared" ca="1" si="1"/>
        <v/>
      </c>
      <c r="F25" s="17" t="str">
        <f t="shared" si="2"/>
        <v>　</v>
      </c>
      <c r="G25" s="24" t="str">
        <f t="shared" si="4"/>
        <v/>
      </c>
      <c r="H25" s="25">
        <v>22</v>
      </c>
      <c r="I25" s="55"/>
      <c r="J25" s="34"/>
      <c r="K25" s="55"/>
      <c r="L25" s="34"/>
      <c r="M25" s="28"/>
      <c r="N25" s="29"/>
      <c r="O25" s="30"/>
      <c r="P25" s="53"/>
      <c r="Q25" s="73"/>
      <c r="R25" s="74"/>
      <c r="S25" s="189"/>
      <c r="T25" s="31"/>
      <c r="U25" s="190"/>
      <c r="V25" s="32"/>
      <c r="W25" s="32"/>
      <c r="X25" s="341"/>
      <c r="Y25" s="200" t="str">
        <f t="shared" si="5"/>
        <v/>
      </c>
    </row>
    <row r="26" spans="2:25" ht="13.95" customHeight="1" x14ac:dyDescent="0.2">
      <c r="B26" s="17">
        <f t="shared" si="0"/>
        <v>2.6000000000000002E-2</v>
      </c>
      <c r="C26" s="17">
        <f>IF(大会=3,IF(AND(J26="",L26=""),0,1),IF(I26="",0,IF(OR(I26=設定!$AS$4,I26=設定!$AS$5,I26=設定!$AS$6,I26=設定!$AS$7,I26=設定!$AS$8,I26=設定!$AS$9,I26=設定!$AS$12,I26=設定!$AS$13),1,0)))</f>
        <v>0</v>
      </c>
      <c r="D26" s="123" t="str">
        <f t="shared" si="3"/>
        <v/>
      </c>
      <c r="E26" s="75" t="str">
        <f t="shared" ca="1" si="1"/>
        <v/>
      </c>
      <c r="F26" s="17" t="str">
        <f t="shared" si="2"/>
        <v>　</v>
      </c>
      <c r="G26" s="24" t="str">
        <f t="shared" si="4"/>
        <v/>
      </c>
      <c r="H26" s="25">
        <v>23</v>
      </c>
      <c r="I26" s="55"/>
      <c r="J26" s="34"/>
      <c r="K26" s="55"/>
      <c r="L26" s="34"/>
      <c r="M26" s="28"/>
      <c r="N26" s="29"/>
      <c r="O26" s="30"/>
      <c r="P26" s="53"/>
      <c r="Q26" s="73"/>
      <c r="R26" s="74"/>
      <c r="S26" s="189"/>
      <c r="T26" s="31"/>
      <c r="U26" s="190"/>
      <c r="V26" s="32"/>
      <c r="W26" s="32"/>
      <c r="X26" s="341"/>
      <c r="Y26" s="200" t="str">
        <f t="shared" si="5"/>
        <v/>
      </c>
    </row>
    <row r="27" spans="2:25" ht="13.95" customHeight="1" x14ac:dyDescent="0.2">
      <c r="B27" s="17">
        <f t="shared" si="0"/>
        <v>2.7E-2</v>
      </c>
      <c r="C27" s="17">
        <f>IF(大会=3,IF(AND(J27="",L27=""),0,1),IF(I27="",0,IF(OR(I27=設定!$AS$4,I27=設定!$AS$5,I27=設定!$AS$6,I27=設定!$AS$7,I27=設定!$AS$8,I27=設定!$AS$9,I27=設定!$AS$12,I27=設定!$AS$13),1,0)))</f>
        <v>0</v>
      </c>
      <c r="D27" s="123" t="str">
        <f t="shared" si="3"/>
        <v/>
      </c>
      <c r="E27" s="75" t="str">
        <f t="shared" ca="1" si="1"/>
        <v/>
      </c>
      <c r="F27" s="17" t="str">
        <f t="shared" si="2"/>
        <v>　</v>
      </c>
      <c r="G27" s="24" t="str">
        <f t="shared" si="4"/>
        <v/>
      </c>
      <c r="H27" s="25">
        <v>24</v>
      </c>
      <c r="I27" s="55"/>
      <c r="J27" s="34"/>
      <c r="K27" s="33"/>
      <c r="L27" s="34"/>
      <c r="M27" s="28"/>
      <c r="N27" s="29"/>
      <c r="O27" s="30"/>
      <c r="P27" s="53"/>
      <c r="Q27" s="73"/>
      <c r="R27" s="74"/>
      <c r="S27" s="189"/>
      <c r="T27" s="31"/>
      <c r="U27" s="190"/>
      <c r="V27" s="32"/>
      <c r="W27" s="32"/>
      <c r="X27" s="341"/>
      <c r="Y27" s="200" t="str">
        <f t="shared" si="5"/>
        <v/>
      </c>
    </row>
    <row r="28" spans="2:25" ht="13.95" customHeight="1" x14ac:dyDescent="0.2">
      <c r="B28" s="17">
        <f t="shared" si="0"/>
        <v>2.8000000000000001E-2</v>
      </c>
      <c r="C28" s="17">
        <f>IF(大会=3,IF(AND(J28="",L28=""),0,1),IF(I28="",0,IF(OR(I28=設定!$AS$4,I28=設定!$AS$5,I28=設定!$AS$6,I28=設定!$AS$7,I28=設定!$AS$8,I28=設定!$AS$9,I28=設定!$AS$12,I28=設定!$AS$13),1,0)))</f>
        <v>0</v>
      </c>
      <c r="D28" s="123" t="str">
        <f t="shared" si="3"/>
        <v/>
      </c>
      <c r="E28" s="75" t="str">
        <f t="shared" ca="1" si="1"/>
        <v/>
      </c>
      <c r="F28" s="17" t="str">
        <f t="shared" si="2"/>
        <v>　</v>
      </c>
      <c r="G28" s="24" t="str">
        <f t="shared" si="4"/>
        <v/>
      </c>
      <c r="H28" s="79">
        <v>25</v>
      </c>
      <c r="I28" s="82"/>
      <c r="J28" s="83"/>
      <c r="K28" s="35"/>
      <c r="L28" s="36"/>
      <c r="M28" s="108"/>
      <c r="N28" s="109"/>
      <c r="O28" s="513"/>
      <c r="P28" s="111"/>
      <c r="Q28" s="112"/>
      <c r="R28" s="113"/>
      <c r="S28" s="195"/>
      <c r="T28" s="114"/>
      <c r="U28" s="196"/>
      <c r="V28" s="115"/>
      <c r="W28" s="115"/>
      <c r="X28" s="341"/>
      <c r="Y28" s="200" t="str">
        <f t="shared" si="5"/>
        <v/>
      </c>
    </row>
    <row r="29" spans="2:25" ht="13.95" customHeight="1" x14ac:dyDescent="0.2">
      <c r="B29" s="17">
        <f t="shared" si="0"/>
        <v>2.9000000000000001E-2</v>
      </c>
      <c r="C29" s="17">
        <f>IF(大会=3,IF(AND(J29="",L29=""),0,1),IF(I29="",0,IF(OR(I29=設定!$AS$4,I29=設定!$AS$5,I29=設定!$AS$6,I29=設定!$AS$7,I29=設定!$AS$8,I29=設定!$AS$9,I29=設定!$AS$12,I29=設定!$AS$13),1,0)))</f>
        <v>0</v>
      </c>
      <c r="D29" s="123" t="str">
        <f t="shared" si="3"/>
        <v/>
      </c>
      <c r="E29" s="75" t="str">
        <f t="shared" ca="1" si="1"/>
        <v/>
      </c>
      <c r="F29" s="17" t="str">
        <f t="shared" si="2"/>
        <v>　</v>
      </c>
      <c r="G29" s="24" t="str">
        <f t="shared" si="4"/>
        <v/>
      </c>
      <c r="H29" s="90">
        <v>26</v>
      </c>
      <c r="I29" s="85"/>
      <c r="J29" s="86"/>
      <c r="K29" s="55"/>
      <c r="L29" s="86"/>
      <c r="M29" s="66"/>
      <c r="N29" s="67"/>
      <c r="O29" s="68"/>
      <c r="P29" s="69"/>
      <c r="Q29" s="88"/>
      <c r="R29" s="89"/>
      <c r="S29" s="193"/>
      <c r="T29" s="71"/>
      <c r="U29" s="194"/>
      <c r="V29" s="43"/>
      <c r="W29" s="43"/>
      <c r="X29" s="341"/>
      <c r="Y29" s="200" t="str">
        <f t="shared" si="5"/>
        <v/>
      </c>
    </row>
    <row r="30" spans="2:25" ht="13.95" customHeight="1" x14ac:dyDescent="0.2">
      <c r="B30" s="17">
        <f t="shared" si="0"/>
        <v>0.03</v>
      </c>
      <c r="C30" s="17">
        <f>IF(大会=3,IF(AND(J30="",L30=""),0,1),IF(I30="",0,IF(OR(I30=設定!$AS$4,I30=設定!$AS$5,I30=設定!$AS$6,I30=設定!$AS$7,I30=設定!$AS$8,I30=設定!$AS$9,I30=設定!$AS$12,I30=設定!$AS$13),1,0)))</f>
        <v>0</v>
      </c>
      <c r="D30" s="123" t="str">
        <f t="shared" si="3"/>
        <v/>
      </c>
      <c r="E30" s="75" t="str">
        <f t="shared" ca="1" si="1"/>
        <v/>
      </c>
      <c r="F30" s="17" t="str">
        <f t="shared" si="2"/>
        <v>　</v>
      </c>
      <c r="G30" s="24" t="str">
        <f t="shared" si="4"/>
        <v/>
      </c>
      <c r="H30" s="25">
        <v>27</v>
      </c>
      <c r="I30" s="55"/>
      <c r="J30" s="34"/>
      <c r="K30" s="33"/>
      <c r="L30" s="34"/>
      <c r="M30" s="28"/>
      <c r="N30" s="29"/>
      <c r="O30" s="30"/>
      <c r="P30" s="53"/>
      <c r="Q30" s="73"/>
      <c r="R30" s="74"/>
      <c r="S30" s="189"/>
      <c r="T30" s="31"/>
      <c r="U30" s="190"/>
      <c r="V30" s="32"/>
      <c r="W30" s="32"/>
      <c r="X30" s="341"/>
      <c r="Y30" s="200" t="str">
        <f t="shared" si="5"/>
        <v/>
      </c>
    </row>
    <row r="31" spans="2:25" ht="13.95" customHeight="1" x14ac:dyDescent="0.2">
      <c r="B31" s="17">
        <f t="shared" si="0"/>
        <v>3.1E-2</v>
      </c>
      <c r="C31" s="17">
        <f>IF(大会=3,IF(AND(J31="",L31=""),0,1),IF(I31="",0,IF(OR(I31=設定!$AS$4,I31=設定!$AS$5,I31=設定!$AS$6,I31=設定!$AS$7,I31=設定!$AS$8,I31=設定!$AS$9,I31=設定!$AS$12,I31=設定!$AS$13),1,0)))</f>
        <v>0</v>
      </c>
      <c r="D31" s="123" t="str">
        <f t="shared" si="3"/>
        <v/>
      </c>
      <c r="E31" s="75" t="str">
        <f t="shared" ca="1" si="1"/>
        <v/>
      </c>
      <c r="F31" s="17" t="str">
        <f t="shared" si="2"/>
        <v>　</v>
      </c>
      <c r="G31" s="24" t="str">
        <f t="shared" si="4"/>
        <v/>
      </c>
      <c r="H31" s="25">
        <v>28</v>
      </c>
      <c r="I31" s="55"/>
      <c r="J31" s="34"/>
      <c r="K31" s="33"/>
      <c r="L31" s="34"/>
      <c r="M31" s="28"/>
      <c r="N31" s="29"/>
      <c r="O31" s="30"/>
      <c r="P31" s="53"/>
      <c r="Q31" s="73"/>
      <c r="R31" s="74"/>
      <c r="S31" s="189"/>
      <c r="T31" s="31"/>
      <c r="U31" s="190"/>
      <c r="V31" s="32"/>
      <c r="W31" s="32"/>
      <c r="X31" s="341"/>
      <c r="Y31" s="200" t="str">
        <f t="shared" si="5"/>
        <v/>
      </c>
    </row>
    <row r="32" spans="2:25" ht="13.95" customHeight="1" x14ac:dyDescent="0.2">
      <c r="B32" s="17">
        <f t="shared" si="0"/>
        <v>3.2000000000000001E-2</v>
      </c>
      <c r="C32" s="17">
        <f>IF(大会=3,IF(AND(J32="",L32=""),0,1),IF(I32="",0,IF(OR(I32=設定!$AS$4,I32=設定!$AS$5,I32=設定!$AS$6,I32=設定!$AS$7,I32=設定!$AS$8,I32=設定!$AS$9,I32=設定!$AS$12,I32=設定!$AS$13),1,0)))</f>
        <v>0</v>
      </c>
      <c r="D32" s="123" t="str">
        <f t="shared" si="3"/>
        <v/>
      </c>
      <c r="E32" s="75" t="str">
        <f t="shared" ca="1" si="1"/>
        <v/>
      </c>
      <c r="F32" s="17" t="str">
        <f t="shared" si="2"/>
        <v>　</v>
      </c>
      <c r="G32" s="24" t="str">
        <f t="shared" si="4"/>
        <v/>
      </c>
      <c r="H32" s="25">
        <v>29</v>
      </c>
      <c r="I32" s="55"/>
      <c r="J32" s="34"/>
      <c r="K32" s="55"/>
      <c r="L32" s="34"/>
      <c r="M32" s="28"/>
      <c r="N32" s="29"/>
      <c r="O32" s="30"/>
      <c r="P32" s="53"/>
      <c r="Q32" s="73"/>
      <c r="R32" s="74"/>
      <c r="S32" s="189"/>
      <c r="T32" s="31"/>
      <c r="U32" s="190"/>
      <c r="V32" s="32"/>
      <c r="W32" s="32"/>
      <c r="X32" s="341"/>
      <c r="Y32" s="200" t="str">
        <f t="shared" si="5"/>
        <v/>
      </c>
    </row>
    <row r="33" spans="2:25" ht="13.95" customHeight="1" x14ac:dyDescent="0.2">
      <c r="B33" s="17">
        <f t="shared" si="0"/>
        <v>3.3000000000000002E-2</v>
      </c>
      <c r="C33" s="17">
        <f>IF(大会=3,IF(AND(J33="",L33=""),0,1),IF(I33="",0,IF(OR(I33=設定!$AS$4,I33=設定!$AS$5,I33=設定!$AS$6,I33=設定!$AS$7,I33=設定!$AS$8,I33=設定!$AS$9,I33=設定!$AS$12,I33=設定!$AS$13),1,0)))</f>
        <v>0</v>
      </c>
      <c r="D33" s="123" t="str">
        <f t="shared" si="3"/>
        <v/>
      </c>
      <c r="E33" s="75" t="str">
        <f t="shared" ca="1" si="1"/>
        <v/>
      </c>
      <c r="F33" s="17" t="str">
        <f t="shared" si="2"/>
        <v>　</v>
      </c>
      <c r="G33" s="24" t="str">
        <f t="shared" si="4"/>
        <v/>
      </c>
      <c r="H33" s="79">
        <v>30</v>
      </c>
      <c r="I33" s="56"/>
      <c r="J33" s="36"/>
      <c r="K33" s="35"/>
      <c r="L33" s="36"/>
      <c r="M33" s="108"/>
      <c r="N33" s="109"/>
      <c r="O33" s="513"/>
      <c r="P33" s="111"/>
      <c r="Q33" s="112"/>
      <c r="R33" s="113"/>
      <c r="S33" s="195"/>
      <c r="T33" s="114"/>
      <c r="U33" s="196"/>
      <c r="V33" s="115"/>
      <c r="W33" s="115"/>
      <c r="X33" s="341"/>
      <c r="Y33" s="200" t="str">
        <f t="shared" si="5"/>
        <v/>
      </c>
    </row>
    <row r="34" spans="2:25" ht="13.95" customHeight="1" x14ac:dyDescent="0.2">
      <c r="B34" s="17">
        <f t="shared" si="0"/>
        <v>3.4000000000000002E-2</v>
      </c>
      <c r="C34" s="17">
        <f>IF(大会=3,IF(AND(J34="",L34=""),0,1),IF(I34="",0,IF(OR(I34=設定!$AS$4,I34=設定!$AS$5,I34=設定!$AS$6,I34=設定!$AS$7,I34=設定!$AS$8,I34=設定!$AS$9,I34=設定!$AS$12,I34=設定!$AS$13),1,0)))</f>
        <v>0</v>
      </c>
      <c r="D34" s="123" t="str">
        <f t="shared" si="3"/>
        <v/>
      </c>
      <c r="E34" s="75" t="str">
        <f t="shared" ca="1" si="1"/>
        <v/>
      </c>
      <c r="F34" s="17" t="str">
        <f t="shared" si="2"/>
        <v>　</v>
      </c>
      <c r="G34" s="24" t="str">
        <f t="shared" si="4"/>
        <v/>
      </c>
      <c r="H34" s="90">
        <v>31</v>
      </c>
      <c r="I34" s="85"/>
      <c r="J34" s="86"/>
      <c r="K34" s="55"/>
      <c r="L34" s="86"/>
      <c r="M34" s="66"/>
      <c r="N34" s="67"/>
      <c r="O34" s="68"/>
      <c r="P34" s="69"/>
      <c r="Q34" s="88"/>
      <c r="R34" s="89"/>
      <c r="S34" s="193"/>
      <c r="T34" s="71"/>
      <c r="U34" s="194"/>
      <c r="V34" s="43"/>
      <c r="W34" s="43"/>
      <c r="X34" s="341"/>
      <c r="Y34" s="200" t="str">
        <f t="shared" si="5"/>
        <v/>
      </c>
    </row>
    <row r="35" spans="2:25" ht="13.95" customHeight="1" x14ac:dyDescent="0.2">
      <c r="B35" s="17">
        <f t="shared" si="0"/>
        <v>3.5000000000000003E-2</v>
      </c>
      <c r="C35" s="17">
        <f>IF(大会=3,IF(AND(J35="",L35=""),0,1),IF(I35="",0,IF(OR(I35=設定!$AS$4,I35=設定!$AS$5,I35=設定!$AS$6,I35=設定!$AS$7,I35=設定!$AS$8,I35=設定!$AS$9,I35=設定!$AS$12,I35=設定!$AS$13),1,0)))</f>
        <v>0</v>
      </c>
      <c r="D35" s="123" t="str">
        <f t="shared" si="3"/>
        <v/>
      </c>
      <c r="E35" s="75" t="str">
        <f t="shared" ca="1" si="1"/>
        <v/>
      </c>
      <c r="F35" s="17" t="str">
        <f t="shared" si="2"/>
        <v>　</v>
      </c>
      <c r="G35" s="24" t="str">
        <f t="shared" si="4"/>
        <v/>
      </c>
      <c r="H35" s="25">
        <v>32</v>
      </c>
      <c r="I35" s="55"/>
      <c r="J35" s="34"/>
      <c r="K35" s="33"/>
      <c r="L35" s="34"/>
      <c r="M35" s="28"/>
      <c r="N35" s="29"/>
      <c r="O35" s="30"/>
      <c r="P35" s="53"/>
      <c r="Q35" s="73"/>
      <c r="R35" s="74"/>
      <c r="S35" s="189"/>
      <c r="T35" s="31"/>
      <c r="U35" s="190"/>
      <c r="V35" s="32"/>
      <c r="W35" s="32"/>
      <c r="X35" s="341"/>
      <c r="Y35" s="200" t="str">
        <f t="shared" si="5"/>
        <v/>
      </c>
    </row>
    <row r="36" spans="2:25" ht="13.95" customHeight="1" x14ac:dyDescent="0.2">
      <c r="B36" s="17">
        <f t="shared" ref="B36:B67" si="6">IF(大会=3,IF(C36=0,0,IF(C36=0,0,100000)+IF(O36="",0,VLOOKUP(O36,性別,2,FALSE))+IF(J36="",0,100-J36)+ROW()*0.001),IF(C36=0,0,IF(C36=0,0,VLOOKUP(I36,基準１,3,FALSE))+IF(O36="",0,VLOOKUP(O36,性別,2,FALSE)))+IF(I36="",0,100-J36)+ROW()*0.001)</f>
        <v>3.6000000000000004E-2</v>
      </c>
      <c r="C36" s="17">
        <f>IF(大会=3,IF(AND(J36="",L36=""),0,1),IF(I36="",0,IF(OR(I36=設定!$AS$4,I36=設定!$AS$5,I36=設定!$AS$6,I36=設定!$AS$7,I36=設定!$AS$8,I36=設定!$AS$9,I36=設定!$AS$12,I36=設定!$AS$13),1,0)))</f>
        <v>0</v>
      </c>
      <c r="D36" s="123" t="str">
        <f t="shared" si="3"/>
        <v/>
      </c>
      <c r="E36" s="75" t="str">
        <f t="shared" ref="E36:E67" ca="1" si="7">IFERROR(VLOOKUP(I36,基準１,2,FALSE),"")</f>
        <v/>
      </c>
      <c r="F36" s="17" t="str">
        <f t="shared" ref="F36:F67" si="8">O145&amp;"　"&amp;P145</f>
        <v>　</v>
      </c>
      <c r="G36" s="24" t="str">
        <f t="shared" si="4"/>
        <v/>
      </c>
      <c r="H36" s="25">
        <v>33</v>
      </c>
      <c r="I36" s="55"/>
      <c r="J36" s="34"/>
      <c r="K36" s="33"/>
      <c r="L36" s="34"/>
      <c r="M36" s="28"/>
      <c r="N36" s="29"/>
      <c r="O36" s="30"/>
      <c r="P36" s="53"/>
      <c r="Q36" s="73"/>
      <c r="R36" s="74"/>
      <c r="S36" s="189"/>
      <c r="T36" s="31"/>
      <c r="U36" s="190"/>
      <c r="V36" s="32"/>
      <c r="W36" s="32"/>
      <c r="X36" s="341"/>
      <c r="Y36" s="200" t="str">
        <f t="shared" si="5"/>
        <v/>
      </c>
    </row>
    <row r="37" spans="2:25" ht="13.95" customHeight="1" x14ac:dyDescent="0.2">
      <c r="B37" s="17">
        <f t="shared" si="6"/>
        <v>3.6999999999999998E-2</v>
      </c>
      <c r="C37" s="17">
        <f>IF(大会=3,IF(AND(J37="",L37=""),0,1),IF(I37="",0,IF(OR(I37=設定!$AS$4,I37=設定!$AS$5,I37=設定!$AS$6,I37=設定!$AS$7,I37=設定!$AS$8,I37=設定!$AS$9,I37=設定!$AS$12,I37=設定!$AS$13),1,0)))</f>
        <v>0</v>
      </c>
      <c r="D37" s="123" t="str">
        <f t="shared" si="3"/>
        <v/>
      </c>
      <c r="E37" s="75" t="str">
        <f t="shared" ca="1" si="7"/>
        <v/>
      </c>
      <c r="F37" s="17" t="str">
        <f t="shared" si="8"/>
        <v>　</v>
      </c>
      <c r="G37" s="24" t="str">
        <f t="shared" si="4"/>
        <v/>
      </c>
      <c r="H37" s="25">
        <v>34</v>
      </c>
      <c r="I37" s="55"/>
      <c r="J37" s="34"/>
      <c r="K37" s="55"/>
      <c r="L37" s="34"/>
      <c r="M37" s="28"/>
      <c r="N37" s="29"/>
      <c r="O37" s="30"/>
      <c r="P37" s="53"/>
      <c r="Q37" s="73"/>
      <c r="R37" s="74"/>
      <c r="S37" s="189"/>
      <c r="T37" s="31"/>
      <c r="U37" s="190"/>
      <c r="V37" s="32"/>
      <c r="W37" s="32"/>
      <c r="X37" s="341"/>
      <c r="Y37" s="200" t="str">
        <f t="shared" si="5"/>
        <v/>
      </c>
    </row>
    <row r="38" spans="2:25" ht="13.95" customHeight="1" x14ac:dyDescent="0.2">
      <c r="B38" s="17">
        <f t="shared" si="6"/>
        <v>3.7999999999999999E-2</v>
      </c>
      <c r="C38" s="17">
        <f>IF(大会=3,IF(AND(J38="",L38=""),0,1),IF(I38="",0,IF(OR(I38=設定!$AS$4,I38=設定!$AS$5,I38=設定!$AS$6,I38=設定!$AS$7,I38=設定!$AS$8,I38=設定!$AS$9,I38=設定!$AS$12,I38=設定!$AS$13),1,0)))</f>
        <v>0</v>
      </c>
      <c r="D38" s="123" t="str">
        <f t="shared" si="3"/>
        <v/>
      </c>
      <c r="E38" s="75" t="str">
        <f t="shared" ca="1" si="7"/>
        <v/>
      </c>
      <c r="F38" s="17" t="str">
        <f t="shared" si="8"/>
        <v>　</v>
      </c>
      <c r="G38" s="24" t="str">
        <f t="shared" si="4"/>
        <v/>
      </c>
      <c r="H38" s="79">
        <v>35</v>
      </c>
      <c r="I38" s="56"/>
      <c r="J38" s="36"/>
      <c r="K38" s="35"/>
      <c r="L38" s="36"/>
      <c r="M38" s="108"/>
      <c r="N38" s="109"/>
      <c r="O38" s="513"/>
      <c r="P38" s="111"/>
      <c r="Q38" s="112"/>
      <c r="R38" s="113"/>
      <c r="S38" s="195"/>
      <c r="T38" s="114"/>
      <c r="U38" s="196"/>
      <c r="V38" s="115"/>
      <c r="W38" s="115"/>
      <c r="X38" s="341"/>
      <c r="Y38" s="200" t="str">
        <f t="shared" si="5"/>
        <v/>
      </c>
    </row>
    <row r="39" spans="2:25" ht="13.95" customHeight="1" x14ac:dyDescent="0.2">
      <c r="B39" s="17">
        <f t="shared" si="6"/>
        <v>3.9E-2</v>
      </c>
      <c r="C39" s="17">
        <f>IF(大会=3,IF(AND(J39="",L39=""),0,1),IF(I39="",0,IF(OR(I39=設定!$AS$4,I39=設定!$AS$5,I39=設定!$AS$6,I39=設定!$AS$7,I39=設定!$AS$8,I39=設定!$AS$9,I39=設定!$AS$12,I39=設定!$AS$13),1,0)))</f>
        <v>0</v>
      </c>
      <c r="D39" s="123" t="str">
        <f t="shared" si="3"/>
        <v/>
      </c>
      <c r="E39" s="75" t="str">
        <f t="shared" ca="1" si="7"/>
        <v/>
      </c>
      <c r="F39" s="17" t="str">
        <f t="shared" si="8"/>
        <v>　</v>
      </c>
      <c r="G39" s="24" t="str">
        <f t="shared" si="4"/>
        <v/>
      </c>
      <c r="H39" s="90">
        <v>36</v>
      </c>
      <c r="I39" s="85"/>
      <c r="J39" s="86"/>
      <c r="K39" s="87"/>
      <c r="L39" s="86"/>
      <c r="M39" s="66"/>
      <c r="N39" s="67"/>
      <c r="O39" s="68"/>
      <c r="P39" s="69"/>
      <c r="Q39" s="88"/>
      <c r="R39" s="89"/>
      <c r="S39" s="193"/>
      <c r="T39" s="71"/>
      <c r="U39" s="194"/>
      <c r="V39" s="43"/>
      <c r="W39" s="43"/>
      <c r="X39" s="341"/>
      <c r="Y39" s="200" t="str">
        <f t="shared" si="5"/>
        <v/>
      </c>
    </row>
    <row r="40" spans="2:25" ht="13.95" customHeight="1" x14ac:dyDescent="0.2">
      <c r="B40" s="17">
        <f t="shared" si="6"/>
        <v>0.04</v>
      </c>
      <c r="C40" s="17">
        <f>IF(大会=3,IF(AND(J40="",L40=""),0,1),IF(I40="",0,IF(OR(I40=設定!$AS$4,I40=設定!$AS$5,I40=設定!$AS$6,I40=設定!$AS$7,I40=設定!$AS$8,I40=設定!$AS$9,I40=設定!$AS$12,I40=設定!$AS$13),1,0)))</f>
        <v>0</v>
      </c>
      <c r="D40" s="123" t="str">
        <f t="shared" si="3"/>
        <v/>
      </c>
      <c r="E40" s="75" t="str">
        <f t="shared" ca="1" si="7"/>
        <v/>
      </c>
      <c r="F40" s="17" t="str">
        <f t="shared" si="8"/>
        <v>　</v>
      </c>
      <c r="G40" s="24" t="str">
        <f t="shared" si="4"/>
        <v/>
      </c>
      <c r="H40" s="25">
        <v>37</v>
      </c>
      <c r="I40" s="55"/>
      <c r="J40" s="34"/>
      <c r="K40" s="33"/>
      <c r="L40" s="34"/>
      <c r="M40" s="28"/>
      <c r="N40" s="29"/>
      <c r="O40" s="30"/>
      <c r="P40" s="53"/>
      <c r="Q40" s="73"/>
      <c r="R40" s="74"/>
      <c r="S40" s="189"/>
      <c r="T40" s="31"/>
      <c r="U40" s="190"/>
      <c r="V40" s="32"/>
      <c r="W40" s="32"/>
      <c r="X40" s="341"/>
      <c r="Y40" s="200" t="str">
        <f t="shared" si="5"/>
        <v/>
      </c>
    </row>
    <row r="41" spans="2:25" ht="13.95" customHeight="1" x14ac:dyDescent="0.2">
      <c r="B41" s="17">
        <f t="shared" si="6"/>
        <v>4.1000000000000002E-2</v>
      </c>
      <c r="C41" s="17">
        <f>IF(大会=3,IF(AND(J41="",L41=""),0,1),IF(I41="",0,IF(OR(I41=設定!$AS$4,I41=設定!$AS$5,I41=設定!$AS$6,I41=設定!$AS$7,I41=設定!$AS$8,I41=設定!$AS$9,I41=設定!$AS$12,I41=設定!$AS$13),1,0)))</f>
        <v>0</v>
      </c>
      <c r="D41" s="123" t="str">
        <f t="shared" si="3"/>
        <v/>
      </c>
      <c r="E41" s="75" t="str">
        <f t="shared" ca="1" si="7"/>
        <v/>
      </c>
      <c r="F41" s="17" t="str">
        <f t="shared" si="8"/>
        <v>　</v>
      </c>
      <c r="G41" s="24" t="str">
        <f t="shared" si="4"/>
        <v/>
      </c>
      <c r="H41" s="25">
        <v>38</v>
      </c>
      <c r="I41" s="55"/>
      <c r="J41" s="34"/>
      <c r="K41" s="33"/>
      <c r="L41" s="34"/>
      <c r="M41" s="28"/>
      <c r="N41" s="29"/>
      <c r="O41" s="30"/>
      <c r="P41" s="53"/>
      <c r="Q41" s="73"/>
      <c r="R41" s="74"/>
      <c r="S41" s="189"/>
      <c r="T41" s="31"/>
      <c r="U41" s="190"/>
      <c r="V41" s="32"/>
      <c r="W41" s="32"/>
      <c r="X41" s="341"/>
      <c r="Y41" s="200" t="str">
        <f t="shared" si="5"/>
        <v/>
      </c>
    </row>
    <row r="42" spans="2:25" ht="13.95" customHeight="1" x14ac:dyDescent="0.2">
      <c r="B42" s="17">
        <f t="shared" si="6"/>
        <v>4.2000000000000003E-2</v>
      </c>
      <c r="C42" s="17">
        <f>IF(大会=3,IF(AND(J42="",L42=""),0,1),IF(I42="",0,IF(OR(I42=設定!$AS$4,I42=設定!$AS$5,I42=設定!$AS$6,I42=設定!$AS$7,I42=設定!$AS$8,I42=設定!$AS$9,I42=設定!$AS$12,I42=設定!$AS$13),1,0)))</f>
        <v>0</v>
      </c>
      <c r="D42" s="123" t="str">
        <f t="shared" si="3"/>
        <v/>
      </c>
      <c r="E42" s="75" t="str">
        <f t="shared" ca="1" si="7"/>
        <v/>
      </c>
      <c r="F42" s="17" t="str">
        <f t="shared" si="8"/>
        <v>　</v>
      </c>
      <c r="G42" s="24" t="str">
        <f t="shared" si="4"/>
        <v/>
      </c>
      <c r="H42" s="25">
        <v>39</v>
      </c>
      <c r="I42" s="55"/>
      <c r="J42" s="34"/>
      <c r="K42" s="33"/>
      <c r="L42" s="34"/>
      <c r="M42" s="28"/>
      <c r="N42" s="29"/>
      <c r="O42" s="30"/>
      <c r="P42" s="53"/>
      <c r="Q42" s="73"/>
      <c r="R42" s="74"/>
      <c r="S42" s="189"/>
      <c r="T42" s="31"/>
      <c r="U42" s="190"/>
      <c r="V42" s="32"/>
      <c r="W42" s="32"/>
      <c r="X42" s="341"/>
      <c r="Y42" s="200" t="str">
        <f t="shared" si="5"/>
        <v/>
      </c>
    </row>
    <row r="43" spans="2:25" ht="13.95" customHeight="1" x14ac:dyDescent="0.2">
      <c r="B43" s="17">
        <f t="shared" si="6"/>
        <v>4.3000000000000003E-2</v>
      </c>
      <c r="C43" s="17">
        <f>IF(大会=3,IF(AND(J43="",L43=""),0,1),IF(I43="",0,IF(OR(I43=設定!$AS$4,I43=設定!$AS$5,I43=設定!$AS$6,I43=設定!$AS$7,I43=設定!$AS$8,I43=設定!$AS$9,I43=設定!$AS$12,I43=設定!$AS$13),1,0)))</f>
        <v>0</v>
      </c>
      <c r="D43" s="123" t="str">
        <f t="shared" si="3"/>
        <v/>
      </c>
      <c r="E43" s="75" t="str">
        <f t="shared" ca="1" si="7"/>
        <v/>
      </c>
      <c r="F43" s="17" t="str">
        <f t="shared" si="8"/>
        <v>　</v>
      </c>
      <c r="G43" s="24" t="str">
        <f t="shared" si="4"/>
        <v/>
      </c>
      <c r="H43" s="79">
        <v>40</v>
      </c>
      <c r="I43" s="56"/>
      <c r="J43" s="36"/>
      <c r="K43" s="35"/>
      <c r="L43" s="36"/>
      <c r="M43" s="108"/>
      <c r="N43" s="109"/>
      <c r="O43" s="513"/>
      <c r="P43" s="111"/>
      <c r="Q43" s="112"/>
      <c r="R43" s="113"/>
      <c r="S43" s="195"/>
      <c r="T43" s="114"/>
      <c r="U43" s="196"/>
      <c r="V43" s="115"/>
      <c r="W43" s="115"/>
      <c r="X43" s="341"/>
      <c r="Y43" s="200" t="str">
        <f t="shared" si="5"/>
        <v/>
      </c>
    </row>
    <row r="44" spans="2:25" ht="13.95" customHeight="1" x14ac:dyDescent="0.2">
      <c r="B44" s="17">
        <f t="shared" si="6"/>
        <v>4.3999999999999997E-2</v>
      </c>
      <c r="C44" s="17">
        <f>IF(大会=3,IF(AND(J44="",L44=""),0,1),IF(I44="",0,IF(OR(I44=設定!$AS$4,I44=設定!$AS$5,I44=設定!$AS$6,I44=設定!$AS$7,I44=設定!$AS$8,I44=設定!$AS$9,I44=設定!$AS$12,I44=設定!$AS$13),1,0)))</f>
        <v>0</v>
      </c>
      <c r="D44" s="123" t="str">
        <f t="shared" si="3"/>
        <v/>
      </c>
      <c r="E44" s="75" t="str">
        <f t="shared" ca="1" si="7"/>
        <v/>
      </c>
      <c r="F44" s="17" t="str">
        <f t="shared" si="8"/>
        <v>　</v>
      </c>
      <c r="G44" s="24" t="str">
        <f t="shared" si="4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93"/>
      <c r="T44" s="71"/>
      <c r="U44" s="194"/>
      <c r="V44" s="43"/>
      <c r="W44" s="43"/>
      <c r="X44" s="341"/>
      <c r="Y44" s="200" t="str">
        <f t="shared" si="5"/>
        <v/>
      </c>
    </row>
    <row r="45" spans="2:25" ht="13.95" customHeight="1" x14ac:dyDescent="0.2">
      <c r="B45" s="17">
        <f t="shared" si="6"/>
        <v>4.4999999999999998E-2</v>
      </c>
      <c r="C45" s="17">
        <f>IF(大会=3,IF(AND(J45="",L45=""),0,1),IF(I45="",0,IF(OR(I45=設定!$AS$4,I45=設定!$AS$5,I45=設定!$AS$6,I45=設定!$AS$7,I45=設定!$AS$8,I45=設定!$AS$9,I45=設定!$AS$12,I45=設定!$AS$13),1,0)))</f>
        <v>0</v>
      </c>
      <c r="D45" s="123" t="str">
        <f t="shared" si="3"/>
        <v/>
      </c>
      <c r="E45" s="75" t="str">
        <f t="shared" ca="1" si="7"/>
        <v/>
      </c>
      <c r="F45" s="17" t="str">
        <f t="shared" si="8"/>
        <v>　</v>
      </c>
      <c r="G45" s="24" t="str">
        <f t="shared" si="4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89"/>
      <c r="T45" s="31"/>
      <c r="U45" s="190"/>
      <c r="V45" s="32"/>
      <c r="W45" s="32"/>
      <c r="X45" s="341"/>
      <c r="Y45" s="200" t="str">
        <f t="shared" si="5"/>
        <v/>
      </c>
    </row>
    <row r="46" spans="2:25" ht="13.95" customHeight="1" x14ac:dyDescent="0.2">
      <c r="B46" s="17">
        <f t="shared" si="6"/>
        <v>4.5999999999999999E-2</v>
      </c>
      <c r="C46" s="17">
        <f>IF(大会=3,IF(AND(J46="",L46=""),0,1),IF(I46="",0,IF(OR(I46=設定!$AS$4,I46=設定!$AS$5,I46=設定!$AS$6,I46=設定!$AS$7,I46=設定!$AS$8,I46=設定!$AS$9,I46=設定!$AS$12,I46=設定!$AS$13),1,0)))</f>
        <v>0</v>
      </c>
      <c r="D46" s="123" t="str">
        <f t="shared" si="3"/>
        <v/>
      </c>
      <c r="E46" s="75" t="str">
        <f t="shared" ca="1" si="7"/>
        <v/>
      </c>
      <c r="F46" s="17" t="str">
        <f t="shared" si="8"/>
        <v>　</v>
      </c>
      <c r="G46" s="24" t="str">
        <f t="shared" si="4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89"/>
      <c r="T46" s="31"/>
      <c r="U46" s="190"/>
      <c r="V46" s="32"/>
      <c r="W46" s="32"/>
      <c r="X46" s="341"/>
      <c r="Y46" s="200" t="str">
        <f t="shared" si="5"/>
        <v/>
      </c>
    </row>
    <row r="47" spans="2:25" ht="13.95" customHeight="1" x14ac:dyDescent="0.2">
      <c r="B47" s="17">
        <f t="shared" si="6"/>
        <v>4.7E-2</v>
      </c>
      <c r="C47" s="17">
        <f>IF(大会=3,IF(AND(J47="",L47=""),0,1),IF(I47="",0,IF(OR(I47=設定!$AS$4,I47=設定!$AS$5,I47=設定!$AS$6,I47=設定!$AS$7,I47=設定!$AS$8,I47=設定!$AS$9,I47=設定!$AS$12,I47=設定!$AS$13),1,0)))</f>
        <v>0</v>
      </c>
      <c r="D47" s="123" t="str">
        <f t="shared" si="3"/>
        <v/>
      </c>
      <c r="E47" s="75" t="str">
        <f t="shared" ca="1" si="7"/>
        <v/>
      </c>
      <c r="F47" s="17" t="str">
        <f t="shared" si="8"/>
        <v>　</v>
      </c>
      <c r="G47" s="24" t="str">
        <f t="shared" si="4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89"/>
      <c r="T47" s="31"/>
      <c r="U47" s="190"/>
      <c r="V47" s="32"/>
      <c r="W47" s="32"/>
      <c r="X47" s="341"/>
      <c r="Y47" s="200" t="str">
        <f t="shared" si="5"/>
        <v/>
      </c>
    </row>
    <row r="48" spans="2:25" ht="13.95" customHeight="1" x14ac:dyDescent="0.2">
      <c r="B48" s="17">
        <f t="shared" si="6"/>
        <v>4.8000000000000001E-2</v>
      </c>
      <c r="C48" s="17">
        <f>IF(大会=3,IF(AND(J48="",L48=""),0,1),IF(I48="",0,IF(OR(I48=設定!$AS$4,I48=設定!$AS$5,I48=設定!$AS$6,I48=設定!$AS$7,I48=設定!$AS$8,I48=設定!$AS$9,I48=設定!$AS$12,I48=設定!$AS$13),1,0)))</f>
        <v>0</v>
      </c>
      <c r="D48" s="123" t="str">
        <f t="shared" si="3"/>
        <v/>
      </c>
      <c r="E48" s="75" t="str">
        <f t="shared" ca="1" si="7"/>
        <v/>
      </c>
      <c r="F48" s="17" t="str">
        <f t="shared" si="8"/>
        <v>　</v>
      </c>
      <c r="G48" s="24" t="str">
        <f t="shared" si="4"/>
        <v/>
      </c>
      <c r="H48" s="79">
        <v>45</v>
      </c>
      <c r="I48" s="56"/>
      <c r="J48" s="36"/>
      <c r="K48" s="35"/>
      <c r="L48" s="36"/>
      <c r="M48" s="108"/>
      <c r="N48" s="109"/>
      <c r="O48" s="110"/>
      <c r="P48" s="111"/>
      <c r="Q48" s="112"/>
      <c r="R48" s="113"/>
      <c r="S48" s="195"/>
      <c r="T48" s="114"/>
      <c r="U48" s="196"/>
      <c r="V48" s="115"/>
      <c r="W48" s="115"/>
      <c r="X48" s="341"/>
      <c r="Y48" s="200" t="str">
        <f t="shared" si="5"/>
        <v/>
      </c>
    </row>
    <row r="49" spans="2:25" ht="13.95" customHeight="1" x14ac:dyDescent="0.2">
      <c r="B49" s="17">
        <f t="shared" si="6"/>
        <v>4.9000000000000002E-2</v>
      </c>
      <c r="C49" s="17">
        <f>IF(大会=3,IF(AND(J49="",L49=""),0,1),IF(I49="",0,IF(OR(I49=設定!$AS$4,I49=設定!$AS$5,I49=設定!$AS$6,I49=設定!$AS$7,I49=設定!$AS$8,I49=設定!$AS$9,I49=設定!$AS$12,I49=設定!$AS$13),1,0)))</f>
        <v>0</v>
      </c>
      <c r="D49" s="123" t="str">
        <f t="shared" si="3"/>
        <v/>
      </c>
      <c r="E49" s="75" t="str">
        <f t="shared" ca="1" si="7"/>
        <v/>
      </c>
      <c r="F49" s="17" t="str">
        <f t="shared" si="8"/>
        <v>　</v>
      </c>
      <c r="G49" s="24" t="str">
        <f t="shared" si="4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93"/>
      <c r="T49" s="71"/>
      <c r="U49" s="194"/>
      <c r="V49" s="43"/>
      <c r="W49" s="43"/>
      <c r="X49" s="341"/>
      <c r="Y49" s="200" t="str">
        <f t="shared" si="5"/>
        <v/>
      </c>
    </row>
    <row r="50" spans="2:25" ht="13.95" customHeight="1" x14ac:dyDescent="0.2">
      <c r="B50" s="17">
        <f t="shared" si="6"/>
        <v>0.05</v>
      </c>
      <c r="C50" s="17">
        <f>IF(大会=3,IF(AND(J50="",L50=""),0,1),IF(I50="",0,IF(OR(I50=設定!$AS$4,I50=設定!$AS$5,I50=設定!$AS$6,I50=設定!$AS$7,I50=設定!$AS$8,I50=設定!$AS$9,I50=設定!$AS$12,I50=設定!$AS$13),1,0)))</f>
        <v>0</v>
      </c>
      <c r="D50" s="123" t="str">
        <f t="shared" si="3"/>
        <v/>
      </c>
      <c r="E50" s="75" t="str">
        <f t="shared" ca="1" si="7"/>
        <v/>
      </c>
      <c r="F50" s="17" t="str">
        <f t="shared" si="8"/>
        <v>　</v>
      </c>
      <c r="G50" s="24" t="str">
        <f t="shared" si="4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89"/>
      <c r="T50" s="31"/>
      <c r="U50" s="190"/>
      <c r="V50" s="32"/>
      <c r="W50" s="32"/>
      <c r="X50" s="341"/>
      <c r="Y50" s="200" t="str">
        <f t="shared" si="5"/>
        <v/>
      </c>
    </row>
    <row r="51" spans="2:25" ht="13.95" customHeight="1" x14ac:dyDescent="0.2">
      <c r="B51" s="17">
        <f t="shared" si="6"/>
        <v>5.1000000000000004E-2</v>
      </c>
      <c r="C51" s="17">
        <f>IF(大会=3,IF(AND(J51="",L51=""),0,1),IF(I51="",0,IF(OR(I51=設定!$AS$4,I51=設定!$AS$5,I51=設定!$AS$6,I51=設定!$AS$7,I51=設定!$AS$8,I51=設定!$AS$9,I51=設定!$AS$12,I51=設定!$AS$13),1,0)))</f>
        <v>0</v>
      </c>
      <c r="D51" s="123" t="str">
        <f t="shared" si="3"/>
        <v/>
      </c>
      <c r="E51" s="75" t="str">
        <f t="shared" ca="1" si="7"/>
        <v/>
      </c>
      <c r="F51" s="17" t="str">
        <f t="shared" si="8"/>
        <v>　</v>
      </c>
      <c r="G51" s="24" t="str">
        <f t="shared" si="4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89"/>
      <c r="T51" s="31"/>
      <c r="U51" s="190"/>
      <c r="V51" s="32"/>
      <c r="W51" s="32"/>
      <c r="X51" s="341"/>
      <c r="Y51" s="200" t="str">
        <f t="shared" si="5"/>
        <v/>
      </c>
    </row>
    <row r="52" spans="2:25" ht="13.95" customHeight="1" x14ac:dyDescent="0.2">
      <c r="B52" s="17">
        <f t="shared" si="6"/>
        <v>5.2000000000000005E-2</v>
      </c>
      <c r="C52" s="17">
        <f>IF(大会=3,IF(AND(J52="",L52=""),0,1),IF(I52="",0,IF(OR(I52=設定!$AS$4,I52=設定!$AS$5,I52=設定!$AS$6,I52=設定!$AS$7,I52=設定!$AS$8,I52=設定!$AS$9,I52=設定!$AS$12,I52=設定!$AS$13),1,0)))</f>
        <v>0</v>
      </c>
      <c r="D52" s="123" t="str">
        <f t="shared" si="3"/>
        <v/>
      </c>
      <c r="E52" s="75" t="str">
        <f t="shared" ca="1" si="7"/>
        <v/>
      </c>
      <c r="F52" s="17" t="str">
        <f t="shared" si="8"/>
        <v>　</v>
      </c>
      <c r="G52" s="24" t="str">
        <f t="shared" si="4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89"/>
      <c r="T52" s="31"/>
      <c r="U52" s="190"/>
      <c r="V52" s="32"/>
      <c r="W52" s="32"/>
      <c r="X52" s="341"/>
      <c r="Y52" s="200" t="str">
        <f t="shared" si="5"/>
        <v/>
      </c>
    </row>
    <row r="53" spans="2:25" ht="13.95" customHeight="1" x14ac:dyDescent="0.2">
      <c r="B53" s="17">
        <f t="shared" si="6"/>
        <v>5.2999999999999999E-2</v>
      </c>
      <c r="C53" s="17">
        <f>IF(大会=3,IF(AND(J53="",L53=""),0,1),IF(I53="",0,IF(OR(I53=設定!$AS$4,I53=設定!$AS$5,I53=設定!$AS$6,I53=設定!$AS$7,I53=設定!$AS$8,I53=設定!$AS$9,I53=設定!$AS$12,I53=設定!$AS$13),1,0)))</f>
        <v>0</v>
      </c>
      <c r="D53" s="123" t="str">
        <f t="shared" si="3"/>
        <v/>
      </c>
      <c r="E53" s="75" t="str">
        <f t="shared" ca="1" si="7"/>
        <v/>
      </c>
      <c r="F53" s="17" t="str">
        <f t="shared" si="8"/>
        <v>　</v>
      </c>
      <c r="G53" s="24" t="str">
        <f t="shared" si="4"/>
        <v/>
      </c>
      <c r="H53" s="79">
        <v>50</v>
      </c>
      <c r="I53" s="56"/>
      <c r="J53" s="36"/>
      <c r="K53" s="35"/>
      <c r="L53" s="36"/>
      <c r="M53" s="108"/>
      <c r="N53" s="109"/>
      <c r="O53" s="110"/>
      <c r="P53" s="111"/>
      <c r="Q53" s="112"/>
      <c r="R53" s="113"/>
      <c r="S53" s="195"/>
      <c r="T53" s="114"/>
      <c r="U53" s="196"/>
      <c r="V53" s="115"/>
      <c r="W53" s="115"/>
      <c r="X53" s="341"/>
      <c r="Y53" s="200" t="str">
        <f t="shared" si="5"/>
        <v/>
      </c>
    </row>
    <row r="54" spans="2:25" ht="13.95" customHeight="1" x14ac:dyDescent="0.2">
      <c r="B54" s="17">
        <f t="shared" si="6"/>
        <v>5.3999999999999999E-2</v>
      </c>
      <c r="C54" s="17">
        <f>IF(大会=3,IF(AND(J54="",L54=""),0,1),IF(I54="",0,IF(OR(I54=設定!$AS$4,I54=設定!$AS$5,I54=設定!$AS$6,I54=設定!$AS$7,I54=設定!$AS$8,I54=設定!$AS$9,I54=設定!$AS$12,I54=設定!$AS$13),1,0)))</f>
        <v>0</v>
      </c>
      <c r="D54" s="123" t="str">
        <f t="shared" si="3"/>
        <v/>
      </c>
      <c r="E54" s="75" t="str">
        <f t="shared" ca="1" si="7"/>
        <v/>
      </c>
      <c r="F54" s="17" t="str">
        <f t="shared" si="8"/>
        <v>　</v>
      </c>
      <c r="G54" s="24" t="str">
        <f t="shared" si="4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93"/>
      <c r="T54" s="71"/>
      <c r="U54" s="194"/>
      <c r="V54" s="43"/>
      <c r="W54" s="43"/>
      <c r="X54" s="341"/>
      <c r="Y54" s="200" t="str">
        <f t="shared" si="5"/>
        <v/>
      </c>
    </row>
    <row r="55" spans="2:25" ht="13.95" customHeight="1" x14ac:dyDescent="0.2">
      <c r="B55" s="17">
        <f t="shared" si="6"/>
        <v>5.5E-2</v>
      </c>
      <c r="C55" s="17">
        <f>IF(大会=3,IF(AND(J55="",L55=""),0,1),IF(I55="",0,IF(OR(I55=設定!$AS$4,I55=設定!$AS$5,I55=設定!$AS$6,I55=設定!$AS$7,I55=設定!$AS$8,I55=設定!$AS$9,I55=設定!$AS$12,I55=設定!$AS$13),1,0)))</f>
        <v>0</v>
      </c>
      <c r="D55" s="123" t="str">
        <f t="shared" si="3"/>
        <v/>
      </c>
      <c r="E55" s="75" t="str">
        <f t="shared" ca="1" si="7"/>
        <v/>
      </c>
      <c r="F55" s="17" t="str">
        <f t="shared" si="8"/>
        <v>　</v>
      </c>
      <c r="G55" s="24" t="str">
        <f t="shared" si="4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89"/>
      <c r="T55" s="31"/>
      <c r="U55" s="190"/>
      <c r="V55" s="32"/>
      <c r="W55" s="32"/>
      <c r="X55" s="341"/>
      <c r="Y55" s="200" t="str">
        <f t="shared" si="5"/>
        <v/>
      </c>
    </row>
    <row r="56" spans="2:25" ht="13.95" customHeight="1" x14ac:dyDescent="0.2">
      <c r="B56" s="17">
        <f t="shared" si="6"/>
        <v>5.6000000000000001E-2</v>
      </c>
      <c r="C56" s="17">
        <f>IF(大会=3,IF(AND(J56="",L56=""),0,1),IF(I56="",0,IF(OR(I56=設定!$AS$4,I56=設定!$AS$5,I56=設定!$AS$6,I56=設定!$AS$7,I56=設定!$AS$8,I56=設定!$AS$9,I56=設定!$AS$12,I56=設定!$AS$13),1,0)))</f>
        <v>0</v>
      </c>
      <c r="D56" s="123" t="str">
        <f t="shared" si="3"/>
        <v/>
      </c>
      <c r="E56" s="75" t="str">
        <f t="shared" ca="1" si="7"/>
        <v/>
      </c>
      <c r="F56" s="17" t="str">
        <f t="shared" si="8"/>
        <v>　</v>
      </c>
      <c r="G56" s="24" t="str">
        <f t="shared" si="4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89"/>
      <c r="T56" s="31"/>
      <c r="U56" s="190"/>
      <c r="V56" s="32"/>
      <c r="W56" s="32"/>
      <c r="X56" s="341"/>
      <c r="Y56" s="200" t="str">
        <f t="shared" si="5"/>
        <v/>
      </c>
    </row>
    <row r="57" spans="2:25" ht="13.95" customHeight="1" x14ac:dyDescent="0.2">
      <c r="B57" s="17">
        <f t="shared" si="6"/>
        <v>5.7000000000000002E-2</v>
      </c>
      <c r="C57" s="17">
        <f>IF(大会=3,IF(AND(J57="",L57=""),0,1),IF(I57="",0,IF(OR(I57=設定!$AS$4,I57=設定!$AS$5,I57=設定!$AS$6,I57=設定!$AS$7,I57=設定!$AS$8,I57=設定!$AS$9,I57=設定!$AS$12,I57=設定!$AS$13),1,0)))</f>
        <v>0</v>
      </c>
      <c r="D57" s="123" t="str">
        <f t="shared" si="3"/>
        <v/>
      </c>
      <c r="E57" s="75" t="str">
        <f t="shared" ca="1" si="7"/>
        <v/>
      </c>
      <c r="F57" s="17" t="str">
        <f t="shared" si="8"/>
        <v>　</v>
      </c>
      <c r="G57" s="24" t="str">
        <f t="shared" si="4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89"/>
      <c r="T57" s="31"/>
      <c r="U57" s="190"/>
      <c r="V57" s="32"/>
      <c r="W57" s="32"/>
      <c r="X57" s="341"/>
      <c r="Y57" s="200" t="str">
        <f t="shared" si="5"/>
        <v/>
      </c>
    </row>
    <row r="58" spans="2:25" ht="13.95" customHeight="1" x14ac:dyDescent="0.2">
      <c r="B58" s="17">
        <f t="shared" si="6"/>
        <v>5.8000000000000003E-2</v>
      </c>
      <c r="C58" s="17">
        <f>IF(大会=3,IF(AND(J58="",L58=""),0,1),IF(I58="",0,IF(OR(I58=設定!$AS$4,I58=設定!$AS$5,I58=設定!$AS$6,I58=設定!$AS$7,I58=設定!$AS$8,I58=設定!$AS$9,I58=設定!$AS$12,I58=設定!$AS$13),1,0)))</f>
        <v>0</v>
      </c>
      <c r="D58" s="123" t="str">
        <f t="shared" si="3"/>
        <v/>
      </c>
      <c r="E58" s="75" t="str">
        <f t="shared" ca="1" si="7"/>
        <v/>
      </c>
      <c r="F58" s="17" t="str">
        <f t="shared" si="8"/>
        <v>　</v>
      </c>
      <c r="G58" s="24" t="str">
        <f t="shared" si="4"/>
        <v/>
      </c>
      <c r="H58" s="79">
        <v>55</v>
      </c>
      <c r="I58" s="56"/>
      <c r="J58" s="36"/>
      <c r="K58" s="35"/>
      <c r="L58" s="36"/>
      <c r="M58" s="108"/>
      <c r="N58" s="109"/>
      <c r="O58" s="110"/>
      <c r="P58" s="111"/>
      <c r="Q58" s="112"/>
      <c r="R58" s="113"/>
      <c r="S58" s="195"/>
      <c r="T58" s="114"/>
      <c r="U58" s="196"/>
      <c r="V58" s="115"/>
      <c r="W58" s="115"/>
      <c r="X58" s="341"/>
      <c r="Y58" s="200" t="str">
        <f t="shared" si="5"/>
        <v/>
      </c>
    </row>
    <row r="59" spans="2:25" ht="13.95" customHeight="1" x14ac:dyDescent="0.2">
      <c r="B59" s="17">
        <f t="shared" si="6"/>
        <v>5.9000000000000004E-2</v>
      </c>
      <c r="C59" s="17">
        <f>IF(大会=3,IF(AND(J59="",L59=""),0,1),IF(I59="",0,IF(OR(I59=設定!$AS$4,I59=設定!$AS$5,I59=設定!$AS$6,I59=設定!$AS$7,I59=設定!$AS$8,I59=設定!$AS$9,I59=設定!$AS$12,I59=設定!$AS$13),1,0)))</f>
        <v>0</v>
      </c>
      <c r="D59" s="123" t="str">
        <f t="shared" si="3"/>
        <v/>
      </c>
      <c r="E59" s="75" t="str">
        <f t="shared" ca="1" si="7"/>
        <v/>
      </c>
      <c r="F59" s="17" t="str">
        <f t="shared" si="8"/>
        <v>　</v>
      </c>
      <c r="G59" s="24" t="str">
        <f t="shared" si="4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93"/>
      <c r="T59" s="71"/>
      <c r="U59" s="194"/>
      <c r="V59" s="43" t="str">
        <f t="shared" ref="V59:V67" si="9">IFERROR(DATEDIF(G59,基準日,"Y"),"")</f>
        <v/>
      </c>
      <c r="W59" s="43"/>
      <c r="X59" s="341"/>
      <c r="Y59" s="200" t="str">
        <f t="shared" si="5"/>
        <v/>
      </c>
    </row>
    <row r="60" spans="2:25" ht="13.95" customHeight="1" x14ac:dyDescent="0.2">
      <c r="B60" s="17">
        <f t="shared" si="6"/>
        <v>0.06</v>
      </c>
      <c r="C60" s="17">
        <f>IF(大会=3,IF(AND(J60="",L60=""),0,1),IF(I60="",0,IF(OR(I60=設定!$AS$4,I60=設定!$AS$5,I60=設定!$AS$6,I60=設定!$AS$7,I60=設定!$AS$8,I60=設定!$AS$9,I60=設定!$AS$12,I60=設定!$AS$13),1,0)))</f>
        <v>0</v>
      </c>
      <c r="D60" s="123" t="str">
        <f t="shared" si="3"/>
        <v/>
      </c>
      <c r="E60" s="75" t="str">
        <f t="shared" ca="1" si="7"/>
        <v/>
      </c>
      <c r="F60" s="17" t="str">
        <f t="shared" si="8"/>
        <v>　</v>
      </c>
      <c r="G60" s="24" t="str">
        <f t="shared" si="4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89"/>
      <c r="T60" s="31"/>
      <c r="U60" s="190"/>
      <c r="V60" s="32" t="str">
        <f t="shared" si="9"/>
        <v/>
      </c>
      <c r="W60" s="32"/>
      <c r="X60" s="341"/>
      <c r="Y60" s="200" t="str">
        <f t="shared" si="5"/>
        <v/>
      </c>
    </row>
    <row r="61" spans="2:25" ht="13.95" customHeight="1" x14ac:dyDescent="0.2">
      <c r="B61" s="17">
        <f t="shared" si="6"/>
        <v>6.0999999999999999E-2</v>
      </c>
      <c r="C61" s="17">
        <f>IF(大会=3,IF(AND(J61="",L61=""),0,1),IF(I61="",0,IF(OR(I61=設定!$AS$4,I61=設定!$AS$5,I61=設定!$AS$6,I61=設定!$AS$7,I61=設定!$AS$8,I61=設定!$AS$9,I61=設定!$AS$12,I61=設定!$AS$13),1,0)))</f>
        <v>0</v>
      </c>
      <c r="D61" s="123" t="str">
        <f t="shared" si="3"/>
        <v/>
      </c>
      <c r="E61" s="75" t="str">
        <f t="shared" ca="1" si="7"/>
        <v/>
      </c>
      <c r="F61" s="17" t="str">
        <f t="shared" si="8"/>
        <v>　</v>
      </c>
      <c r="G61" s="24" t="str">
        <f t="shared" si="4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89"/>
      <c r="T61" s="31"/>
      <c r="U61" s="190"/>
      <c r="V61" s="32" t="str">
        <f t="shared" si="9"/>
        <v/>
      </c>
      <c r="W61" s="32"/>
      <c r="X61" s="341"/>
      <c r="Y61" s="200" t="str">
        <f t="shared" si="5"/>
        <v/>
      </c>
    </row>
    <row r="62" spans="2:25" ht="13.95" customHeight="1" x14ac:dyDescent="0.2">
      <c r="B62" s="17">
        <f t="shared" si="6"/>
        <v>6.2E-2</v>
      </c>
      <c r="C62" s="17">
        <f>IF(大会=3,IF(AND(J62="",L62=""),0,1),IF(I62="",0,IF(OR(I62=設定!$AS$4,I62=設定!$AS$5,I62=設定!$AS$6,I62=設定!$AS$7,I62=設定!$AS$8,I62=設定!$AS$9,I62=設定!$AS$12,I62=設定!$AS$13),1,0)))</f>
        <v>0</v>
      </c>
      <c r="D62" s="123" t="str">
        <f t="shared" si="3"/>
        <v/>
      </c>
      <c r="E62" s="75" t="str">
        <f t="shared" ca="1" si="7"/>
        <v/>
      </c>
      <c r="F62" s="17" t="str">
        <f t="shared" si="8"/>
        <v>　</v>
      </c>
      <c r="G62" s="24" t="str">
        <f t="shared" si="4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89"/>
      <c r="T62" s="31"/>
      <c r="U62" s="190"/>
      <c r="V62" s="32" t="str">
        <f t="shared" si="9"/>
        <v/>
      </c>
      <c r="W62" s="32"/>
      <c r="X62" s="341"/>
      <c r="Y62" s="200" t="str">
        <f t="shared" si="5"/>
        <v/>
      </c>
    </row>
    <row r="63" spans="2:25" ht="13.95" customHeight="1" x14ac:dyDescent="0.2">
      <c r="B63" s="17">
        <f t="shared" si="6"/>
        <v>6.3E-2</v>
      </c>
      <c r="C63" s="17">
        <f>IF(大会=3,IF(AND(J63="",L63=""),0,1),IF(I63="",0,IF(OR(I63=設定!$AS$4,I63=設定!$AS$5,I63=設定!$AS$6,I63=設定!$AS$7,I63=設定!$AS$8,I63=設定!$AS$9,I63=設定!$AS$12,I63=設定!$AS$13),1,0)))</f>
        <v>0</v>
      </c>
      <c r="D63" s="123" t="str">
        <f t="shared" si="3"/>
        <v/>
      </c>
      <c r="E63" s="75" t="str">
        <f t="shared" ca="1" si="7"/>
        <v/>
      </c>
      <c r="F63" s="17" t="str">
        <f t="shared" si="8"/>
        <v>　</v>
      </c>
      <c r="G63" s="24" t="str">
        <f t="shared" si="4"/>
        <v/>
      </c>
      <c r="H63" s="79">
        <v>60</v>
      </c>
      <c r="I63" s="56"/>
      <c r="J63" s="36"/>
      <c r="K63" s="35"/>
      <c r="L63" s="36"/>
      <c r="M63" s="108"/>
      <c r="N63" s="109"/>
      <c r="O63" s="110"/>
      <c r="P63" s="111"/>
      <c r="Q63" s="112"/>
      <c r="R63" s="113"/>
      <c r="S63" s="195"/>
      <c r="T63" s="114"/>
      <c r="U63" s="196"/>
      <c r="V63" s="115" t="str">
        <f t="shared" si="9"/>
        <v/>
      </c>
      <c r="W63" s="115"/>
      <c r="X63" s="341"/>
      <c r="Y63" s="200" t="str">
        <f t="shared" si="5"/>
        <v/>
      </c>
    </row>
    <row r="64" spans="2:25" ht="13.95" customHeight="1" x14ac:dyDescent="0.2">
      <c r="B64" s="17">
        <f t="shared" si="6"/>
        <v>6.4000000000000001E-2</v>
      </c>
      <c r="C64" s="17">
        <f>IF(大会=3,IF(AND(J64="",L64=""),0,1),IF(I64="",0,IF(OR(I64=設定!$AS$4,I64=設定!$AS$5,I64=設定!$AS$6,I64=設定!$AS$7,I64=設定!$AS$8,I64=設定!$AS$9,I64=設定!$AS$12,I64=設定!$AS$13),1,0)))</f>
        <v>0</v>
      </c>
      <c r="D64" s="123" t="str">
        <f t="shared" si="3"/>
        <v/>
      </c>
      <c r="E64" s="75" t="str">
        <f t="shared" ca="1" si="7"/>
        <v/>
      </c>
      <c r="F64" s="17" t="str">
        <f t="shared" si="8"/>
        <v>　</v>
      </c>
      <c r="G64" s="24" t="str">
        <f t="shared" si="4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93"/>
      <c r="T64" s="71"/>
      <c r="U64" s="194"/>
      <c r="V64" s="43" t="str">
        <f t="shared" si="9"/>
        <v/>
      </c>
      <c r="W64" s="43"/>
      <c r="X64" s="341"/>
      <c r="Y64" s="200" t="str">
        <f t="shared" si="5"/>
        <v/>
      </c>
    </row>
    <row r="65" spans="2:25" ht="13.95" customHeight="1" x14ac:dyDescent="0.2">
      <c r="B65" s="17">
        <f t="shared" si="6"/>
        <v>6.5000000000000002E-2</v>
      </c>
      <c r="C65" s="17">
        <f>IF(大会=3,IF(AND(J65="",L65=""),0,1),IF(I65="",0,IF(OR(I65=設定!$AS$4,I65=設定!$AS$5,I65=設定!$AS$6,I65=設定!$AS$7,I65=設定!$AS$8,I65=設定!$AS$9,I65=設定!$AS$12,I65=設定!$AS$13),1,0)))</f>
        <v>0</v>
      </c>
      <c r="D65" s="123" t="str">
        <f t="shared" si="3"/>
        <v/>
      </c>
      <c r="E65" s="75" t="str">
        <f t="shared" ca="1" si="7"/>
        <v/>
      </c>
      <c r="F65" s="17" t="str">
        <f t="shared" si="8"/>
        <v>　</v>
      </c>
      <c r="G65" s="24" t="str">
        <f t="shared" si="4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89"/>
      <c r="T65" s="31"/>
      <c r="U65" s="190"/>
      <c r="V65" s="32" t="str">
        <f t="shared" si="9"/>
        <v/>
      </c>
      <c r="W65" s="32"/>
      <c r="X65" s="341"/>
      <c r="Y65" s="200" t="str">
        <f t="shared" si="5"/>
        <v/>
      </c>
    </row>
    <row r="66" spans="2:25" ht="13.95" customHeight="1" x14ac:dyDescent="0.2">
      <c r="B66" s="17">
        <f t="shared" si="6"/>
        <v>6.6000000000000003E-2</v>
      </c>
      <c r="C66" s="17">
        <f>IF(大会=3,IF(AND(J66="",L66=""),0,1),IF(I66="",0,IF(OR(I66=設定!$AS$4,I66=設定!$AS$5,I66=設定!$AS$6,I66=設定!$AS$7,I66=設定!$AS$8,I66=設定!$AS$9,I66=設定!$AS$12,I66=設定!$AS$13),1,0)))</f>
        <v>0</v>
      </c>
      <c r="D66" s="123" t="str">
        <f t="shared" si="3"/>
        <v/>
      </c>
      <c r="E66" s="75" t="str">
        <f t="shared" ca="1" si="7"/>
        <v/>
      </c>
      <c r="F66" s="17" t="str">
        <f t="shared" si="8"/>
        <v>　</v>
      </c>
      <c r="G66" s="24" t="str">
        <f t="shared" si="4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89"/>
      <c r="T66" s="31"/>
      <c r="U66" s="190"/>
      <c r="V66" s="32" t="str">
        <f t="shared" si="9"/>
        <v/>
      </c>
      <c r="W66" s="32"/>
      <c r="X66" s="341"/>
      <c r="Y66" s="200" t="str">
        <f t="shared" si="5"/>
        <v/>
      </c>
    </row>
    <row r="67" spans="2:25" ht="13.95" customHeight="1" x14ac:dyDescent="0.2">
      <c r="B67" s="17">
        <f t="shared" si="6"/>
        <v>6.7000000000000004E-2</v>
      </c>
      <c r="C67" s="17">
        <f>IF(大会=3,IF(AND(J67="",L67=""),0,1),IF(I67="",0,IF(OR(I67=設定!$AS$4,I67=設定!$AS$5,I67=設定!$AS$6,I67=設定!$AS$7,I67=設定!$AS$8,I67=設定!$AS$9,I67=設定!$AS$12,I67=設定!$AS$13),1,0)))</f>
        <v>0</v>
      </c>
      <c r="D67" s="123" t="str">
        <f t="shared" si="3"/>
        <v/>
      </c>
      <c r="E67" s="75" t="str">
        <f t="shared" ca="1" si="7"/>
        <v/>
      </c>
      <c r="F67" s="17" t="str">
        <f t="shared" si="8"/>
        <v>　</v>
      </c>
      <c r="G67" s="24" t="str">
        <f t="shared" si="4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89"/>
      <c r="T67" s="31"/>
      <c r="U67" s="190"/>
      <c r="V67" s="32" t="str">
        <f t="shared" si="9"/>
        <v/>
      </c>
      <c r="W67" s="32"/>
      <c r="X67" s="341"/>
      <c r="Y67" s="200" t="str">
        <f t="shared" si="5"/>
        <v/>
      </c>
    </row>
    <row r="68" spans="2:25" ht="13.95" customHeight="1" x14ac:dyDescent="0.2">
      <c r="B68" s="17">
        <f t="shared" ref="B68:B99" si="10">IF(大会=3,IF(C68=0,0,IF(C68=0,0,100000)+IF(O68="",0,VLOOKUP(O68,性別,2,FALSE))+IF(J68="",0,100-J68)+ROW()*0.001),IF(C68=0,0,IF(C68=0,0,VLOOKUP(I68,基準１,3,FALSE))+IF(O68="",0,VLOOKUP(O68,性別,2,FALSE)))+IF(I68="",0,100-J68)+ROW()*0.001)</f>
        <v>6.8000000000000005E-2</v>
      </c>
      <c r="C68" s="17">
        <f>IF(大会=3,IF(AND(J68="",L68=""),0,1),IF(I68="",0,IF(OR(I68=設定!$AS$4,I68=設定!$AS$5,I68=設定!$AS$6,I68=設定!$AS$7,I68=設定!$AS$8,I68=設定!$AS$9,I68=設定!$AS$12,I68=設定!$AS$13),1,0)))</f>
        <v>0</v>
      </c>
      <c r="D68" s="123" t="str">
        <f t="shared" si="3"/>
        <v/>
      </c>
      <c r="E68" s="75" t="str">
        <f t="shared" ref="E68:E103" ca="1" si="11">IFERROR(VLOOKUP(I68,基準１,2,FALSE),"")</f>
        <v/>
      </c>
      <c r="F68" s="17" t="str">
        <f t="shared" ref="F68:F99" si="12">O177&amp;"　"&amp;P177</f>
        <v>　</v>
      </c>
      <c r="G68" s="24" t="str">
        <f t="shared" si="4"/>
        <v/>
      </c>
      <c r="H68" s="79">
        <v>65</v>
      </c>
      <c r="I68" s="56"/>
      <c r="J68" s="36"/>
      <c r="K68" s="35"/>
      <c r="L68" s="36"/>
      <c r="M68" s="108"/>
      <c r="N68" s="109"/>
      <c r="O68" s="110"/>
      <c r="P68" s="111"/>
      <c r="Q68" s="112"/>
      <c r="R68" s="113"/>
      <c r="S68" s="195"/>
      <c r="T68" s="114"/>
      <c r="U68" s="196"/>
      <c r="V68" s="115" t="str">
        <f t="shared" ref="V68:V103" si="13">IFERROR(DATEDIF(G68,基準日,"Y"),"")</f>
        <v/>
      </c>
      <c r="W68" s="115"/>
      <c r="X68" s="341"/>
      <c r="Y68" s="200" t="str">
        <f t="shared" si="5"/>
        <v/>
      </c>
    </row>
    <row r="69" spans="2:25" ht="13.95" customHeight="1" x14ac:dyDescent="0.2">
      <c r="B69" s="17">
        <f t="shared" si="10"/>
        <v>6.9000000000000006E-2</v>
      </c>
      <c r="C69" s="17">
        <f>IF(大会=3,IF(AND(J69="",L69=""),0,1),IF(I69="",0,IF(OR(I69=設定!$AS$4,I69=設定!$AS$5,I69=設定!$AS$6,I69=設定!$AS$7,I69=設定!$AS$8,I69=設定!$AS$9,I69=設定!$AS$12,I69=設定!$AS$13),1,0)))</f>
        <v>0</v>
      </c>
      <c r="D69" s="123" t="str">
        <f t="shared" ref="D69:D103" si="14">IF(J69="","",J69)</f>
        <v/>
      </c>
      <c r="E69" s="75" t="str">
        <f t="shared" ca="1" si="11"/>
        <v/>
      </c>
      <c r="F69" s="17" t="str">
        <f t="shared" si="12"/>
        <v>　</v>
      </c>
      <c r="G69" s="24" t="str">
        <f t="shared" ref="G69:G103" si="15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93"/>
      <c r="T69" s="71"/>
      <c r="U69" s="194"/>
      <c r="V69" s="43" t="str">
        <f t="shared" si="13"/>
        <v/>
      </c>
      <c r="W69" s="43"/>
      <c r="X69" s="341"/>
      <c r="Y69" s="200" t="str">
        <f t="shared" ref="Y69:Y103" si="16">IF(S69="","",DATE(S69,1,1))</f>
        <v/>
      </c>
    </row>
    <row r="70" spans="2:25" ht="13.95" customHeight="1" x14ac:dyDescent="0.2">
      <c r="B70" s="17">
        <f t="shared" si="10"/>
        <v>7.0000000000000007E-2</v>
      </c>
      <c r="C70" s="17">
        <f>IF(大会=3,IF(AND(J70="",L70=""),0,1),IF(I70="",0,IF(OR(I70=設定!$AS$4,I70=設定!$AS$5,I70=設定!$AS$6,I70=設定!$AS$7,I70=設定!$AS$8,I70=設定!$AS$9,I70=設定!$AS$12,I70=設定!$AS$13),1,0)))</f>
        <v>0</v>
      </c>
      <c r="D70" s="123" t="str">
        <f t="shared" si="14"/>
        <v/>
      </c>
      <c r="E70" s="75" t="str">
        <f t="shared" ca="1" si="11"/>
        <v/>
      </c>
      <c r="F70" s="17" t="str">
        <f t="shared" si="12"/>
        <v>　</v>
      </c>
      <c r="G70" s="24" t="str">
        <f t="shared" si="15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89"/>
      <c r="T70" s="31"/>
      <c r="U70" s="190"/>
      <c r="V70" s="32" t="str">
        <f t="shared" si="13"/>
        <v/>
      </c>
      <c r="W70" s="32"/>
      <c r="X70" s="341"/>
      <c r="Y70" s="200" t="str">
        <f t="shared" si="16"/>
        <v/>
      </c>
    </row>
    <row r="71" spans="2:25" ht="13.95" customHeight="1" x14ac:dyDescent="0.2">
      <c r="B71" s="17">
        <f t="shared" si="10"/>
        <v>7.1000000000000008E-2</v>
      </c>
      <c r="C71" s="17">
        <f>IF(大会=3,IF(AND(J71="",L71=""),0,1),IF(I71="",0,IF(OR(I71=設定!$AS$4,I71=設定!$AS$5,I71=設定!$AS$6,I71=設定!$AS$7,I71=設定!$AS$8,I71=設定!$AS$9,I71=設定!$AS$12,I71=設定!$AS$13),1,0)))</f>
        <v>0</v>
      </c>
      <c r="D71" s="123" t="str">
        <f t="shared" si="14"/>
        <v/>
      </c>
      <c r="E71" s="75" t="str">
        <f t="shared" ca="1" si="11"/>
        <v/>
      </c>
      <c r="F71" s="17" t="str">
        <f t="shared" si="12"/>
        <v>　</v>
      </c>
      <c r="G71" s="24" t="str">
        <f t="shared" si="15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89"/>
      <c r="T71" s="31"/>
      <c r="U71" s="190"/>
      <c r="V71" s="32" t="str">
        <f t="shared" si="13"/>
        <v/>
      </c>
      <c r="W71" s="32"/>
      <c r="X71" s="341"/>
      <c r="Y71" s="200" t="str">
        <f t="shared" si="16"/>
        <v/>
      </c>
    </row>
    <row r="72" spans="2:25" ht="13.95" customHeight="1" x14ac:dyDescent="0.2">
      <c r="B72" s="17">
        <f t="shared" si="10"/>
        <v>7.2000000000000008E-2</v>
      </c>
      <c r="C72" s="17">
        <f>IF(大会=3,IF(AND(J72="",L72=""),0,1),IF(I72="",0,IF(OR(I72=設定!$AS$4,I72=設定!$AS$5,I72=設定!$AS$6,I72=設定!$AS$7,I72=設定!$AS$8,I72=設定!$AS$9,I72=設定!$AS$12,I72=設定!$AS$13),1,0)))</f>
        <v>0</v>
      </c>
      <c r="D72" s="123" t="str">
        <f t="shared" si="14"/>
        <v/>
      </c>
      <c r="E72" s="75" t="str">
        <f t="shared" ca="1" si="11"/>
        <v/>
      </c>
      <c r="F72" s="17" t="str">
        <f t="shared" si="12"/>
        <v>　</v>
      </c>
      <c r="G72" s="24" t="str">
        <f t="shared" si="15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89"/>
      <c r="T72" s="31"/>
      <c r="U72" s="190"/>
      <c r="V72" s="32" t="str">
        <f t="shared" si="13"/>
        <v/>
      </c>
      <c r="W72" s="32"/>
      <c r="X72" s="341"/>
      <c r="Y72" s="200" t="str">
        <f t="shared" si="16"/>
        <v/>
      </c>
    </row>
    <row r="73" spans="2:25" ht="13.95" customHeight="1" x14ac:dyDescent="0.2">
      <c r="B73" s="17">
        <f t="shared" si="10"/>
        <v>7.2999999999999995E-2</v>
      </c>
      <c r="C73" s="17">
        <f>IF(大会=3,IF(AND(J73="",L73=""),0,1),IF(I73="",0,IF(OR(I73=設定!$AS$4,I73=設定!$AS$5,I73=設定!$AS$6,I73=設定!$AS$7,I73=設定!$AS$8,I73=設定!$AS$9,I73=設定!$AS$12,I73=設定!$AS$13),1,0)))</f>
        <v>0</v>
      </c>
      <c r="D73" s="123" t="str">
        <f t="shared" si="14"/>
        <v/>
      </c>
      <c r="E73" s="75" t="str">
        <f t="shared" ca="1" si="11"/>
        <v/>
      </c>
      <c r="F73" s="17" t="str">
        <f t="shared" si="12"/>
        <v>　</v>
      </c>
      <c r="G73" s="24" t="str">
        <f t="shared" si="15"/>
        <v/>
      </c>
      <c r="H73" s="79">
        <v>70</v>
      </c>
      <c r="I73" s="56"/>
      <c r="J73" s="36"/>
      <c r="K73" s="35"/>
      <c r="L73" s="36"/>
      <c r="M73" s="108"/>
      <c r="N73" s="109"/>
      <c r="O73" s="110"/>
      <c r="P73" s="111"/>
      <c r="Q73" s="112"/>
      <c r="R73" s="113"/>
      <c r="S73" s="195"/>
      <c r="T73" s="114"/>
      <c r="U73" s="196"/>
      <c r="V73" s="115" t="str">
        <f t="shared" si="13"/>
        <v/>
      </c>
      <c r="W73" s="115"/>
      <c r="X73" s="341"/>
      <c r="Y73" s="200" t="str">
        <f t="shared" si="16"/>
        <v/>
      </c>
    </row>
    <row r="74" spans="2:25" ht="13.95" customHeight="1" x14ac:dyDescent="0.2">
      <c r="B74" s="17">
        <f t="shared" si="10"/>
        <v>7.3999999999999996E-2</v>
      </c>
      <c r="C74" s="17">
        <f>IF(大会=3,IF(AND(J74="",L74=""),0,1),IF(I74="",0,IF(OR(I74=設定!$AS$4,I74=設定!$AS$5,I74=設定!$AS$6,I74=設定!$AS$7,I74=設定!$AS$8,I74=設定!$AS$9,I74=設定!$AS$12,I74=設定!$AS$13),1,0)))</f>
        <v>0</v>
      </c>
      <c r="D74" s="123" t="str">
        <f t="shared" si="14"/>
        <v/>
      </c>
      <c r="E74" s="75" t="str">
        <f t="shared" ca="1" si="11"/>
        <v/>
      </c>
      <c r="F74" s="17" t="str">
        <f t="shared" si="12"/>
        <v>　</v>
      </c>
      <c r="G74" s="24" t="str">
        <f t="shared" si="15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93"/>
      <c r="T74" s="71"/>
      <c r="U74" s="194"/>
      <c r="V74" s="43" t="str">
        <f t="shared" si="13"/>
        <v/>
      </c>
      <c r="W74" s="43"/>
      <c r="X74" s="341"/>
      <c r="Y74" s="200" t="str">
        <f t="shared" si="16"/>
        <v/>
      </c>
    </row>
    <row r="75" spans="2:25" ht="13.95" customHeight="1" x14ac:dyDescent="0.2">
      <c r="B75" s="17">
        <f t="shared" si="10"/>
        <v>7.4999999999999997E-2</v>
      </c>
      <c r="C75" s="17">
        <f>IF(大会=3,IF(AND(J75="",L75=""),0,1),IF(I75="",0,IF(OR(I75=設定!$AS$4,I75=設定!$AS$5,I75=設定!$AS$6,I75=設定!$AS$7,I75=設定!$AS$8,I75=設定!$AS$9,I75=設定!$AS$12,I75=設定!$AS$13),1,0)))</f>
        <v>0</v>
      </c>
      <c r="D75" s="123" t="str">
        <f t="shared" si="14"/>
        <v/>
      </c>
      <c r="E75" s="75" t="str">
        <f t="shared" ca="1" si="11"/>
        <v/>
      </c>
      <c r="F75" s="17" t="str">
        <f t="shared" si="12"/>
        <v>　</v>
      </c>
      <c r="G75" s="24" t="str">
        <f t="shared" si="15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89"/>
      <c r="T75" s="31"/>
      <c r="U75" s="190"/>
      <c r="V75" s="32" t="str">
        <f t="shared" si="13"/>
        <v/>
      </c>
      <c r="W75" s="32"/>
      <c r="X75" s="341"/>
      <c r="Y75" s="200" t="str">
        <f t="shared" si="16"/>
        <v/>
      </c>
    </row>
    <row r="76" spans="2:25" ht="13.95" customHeight="1" x14ac:dyDescent="0.2">
      <c r="B76" s="17">
        <f t="shared" si="10"/>
        <v>7.5999999999999998E-2</v>
      </c>
      <c r="C76" s="17">
        <f>IF(大会=3,IF(AND(J76="",L76=""),0,1),IF(I76="",0,IF(OR(I76=設定!$AS$4,I76=設定!$AS$5,I76=設定!$AS$6,I76=設定!$AS$7,I76=設定!$AS$8,I76=設定!$AS$9,I76=設定!$AS$12,I76=設定!$AS$13),1,0)))</f>
        <v>0</v>
      </c>
      <c r="D76" s="123" t="str">
        <f t="shared" si="14"/>
        <v/>
      </c>
      <c r="E76" s="75" t="str">
        <f t="shared" ca="1" si="11"/>
        <v/>
      </c>
      <c r="F76" s="17" t="str">
        <f t="shared" si="12"/>
        <v>　</v>
      </c>
      <c r="G76" s="24" t="str">
        <f t="shared" si="15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89"/>
      <c r="T76" s="31"/>
      <c r="U76" s="190"/>
      <c r="V76" s="32" t="str">
        <f t="shared" si="13"/>
        <v/>
      </c>
      <c r="W76" s="32"/>
      <c r="X76" s="341"/>
      <c r="Y76" s="200" t="str">
        <f t="shared" si="16"/>
        <v/>
      </c>
    </row>
    <row r="77" spans="2:25" ht="13.95" customHeight="1" x14ac:dyDescent="0.2">
      <c r="B77" s="17">
        <f t="shared" si="10"/>
        <v>7.6999999999999999E-2</v>
      </c>
      <c r="C77" s="17">
        <f>IF(大会=3,IF(AND(J77="",L77=""),0,1),IF(I77="",0,IF(OR(I77=設定!$AS$4,I77=設定!$AS$5,I77=設定!$AS$6,I77=設定!$AS$7,I77=設定!$AS$8,I77=設定!$AS$9,I77=設定!$AS$12,I77=設定!$AS$13),1,0)))</f>
        <v>0</v>
      </c>
      <c r="D77" s="123" t="str">
        <f t="shared" si="14"/>
        <v/>
      </c>
      <c r="E77" s="75" t="str">
        <f t="shared" ca="1" si="11"/>
        <v/>
      </c>
      <c r="F77" s="17" t="str">
        <f t="shared" si="12"/>
        <v>　</v>
      </c>
      <c r="G77" s="24" t="str">
        <f t="shared" si="15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89"/>
      <c r="T77" s="31"/>
      <c r="U77" s="190"/>
      <c r="V77" s="32" t="str">
        <f t="shared" si="13"/>
        <v/>
      </c>
      <c r="W77" s="32"/>
      <c r="X77" s="341"/>
      <c r="Y77" s="200" t="str">
        <f t="shared" si="16"/>
        <v/>
      </c>
    </row>
    <row r="78" spans="2:25" ht="13.95" customHeight="1" x14ac:dyDescent="0.2">
      <c r="B78" s="17">
        <f t="shared" si="10"/>
        <v>7.8E-2</v>
      </c>
      <c r="C78" s="17">
        <f>IF(大会=3,IF(AND(J78="",L78=""),0,1),IF(I78="",0,IF(OR(I78=設定!$AS$4,I78=設定!$AS$5,I78=設定!$AS$6,I78=設定!$AS$7,I78=設定!$AS$8,I78=設定!$AS$9,I78=設定!$AS$12,I78=設定!$AS$13),1,0)))</f>
        <v>0</v>
      </c>
      <c r="D78" s="123" t="str">
        <f t="shared" si="14"/>
        <v/>
      </c>
      <c r="E78" s="75" t="str">
        <f t="shared" ca="1" si="11"/>
        <v/>
      </c>
      <c r="F78" s="17" t="str">
        <f t="shared" si="12"/>
        <v>　</v>
      </c>
      <c r="G78" s="24" t="str">
        <f t="shared" si="15"/>
        <v/>
      </c>
      <c r="H78" s="79">
        <v>75</v>
      </c>
      <c r="I78" s="56"/>
      <c r="J78" s="36"/>
      <c r="K78" s="35"/>
      <c r="L78" s="36"/>
      <c r="M78" s="108"/>
      <c r="N78" s="109"/>
      <c r="O78" s="110"/>
      <c r="P78" s="111"/>
      <c r="Q78" s="112"/>
      <c r="R78" s="113"/>
      <c r="S78" s="195"/>
      <c r="T78" s="114"/>
      <c r="U78" s="196"/>
      <c r="V78" s="115" t="str">
        <f t="shared" si="13"/>
        <v/>
      </c>
      <c r="W78" s="115"/>
      <c r="X78" s="341"/>
      <c r="Y78" s="200" t="str">
        <f t="shared" si="16"/>
        <v/>
      </c>
    </row>
    <row r="79" spans="2:25" ht="13.95" customHeight="1" x14ac:dyDescent="0.2">
      <c r="B79" s="17">
        <f t="shared" si="10"/>
        <v>7.9000000000000001E-2</v>
      </c>
      <c r="C79" s="17">
        <f>IF(大会=3,IF(AND(J79="",L79=""),0,1),IF(I79="",0,IF(OR(I79=設定!$AS$4,I79=設定!$AS$5,I79=設定!$AS$6,I79=設定!$AS$7,I79=設定!$AS$8,I79=設定!$AS$9,I79=設定!$AS$12,I79=設定!$AS$13),1,0)))</f>
        <v>0</v>
      </c>
      <c r="D79" s="123" t="str">
        <f t="shared" si="14"/>
        <v/>
      </c>
      <c r="E79" s="75" t="str">
        <f t="shared" ca="1" si="11"/>
        <v/>
      </c>
      <c r="F79" s="17" t="str">
        <f t="shared" si="12"/>
        <v>　</v>
      </c>
      <c r="G79" s="24" t="str">
        <f t="shared" si="15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93"/>
      <c r="T79" s="71"/>
      <c r="U79" s="194"/>
      <c r="V79" s="43" t="str">
        <f t="shared" si="13"/>
        <v/>
      </c>
      <c r="W79" s="43"/>
      <c r="X79" s="341"/>
      <c r="Y79" s="200" t="str">
        <f t="shared" si="16"/>
        <v/>
      </c>
    </row>
    <row r="80" spans="2:25" ht="13.95" customHeight="1" x14ac:dyDescent="0.2">
      <c r="B80" s="17">
        <f t="shared" si="10"/>
        <v>0.08</v>
      </c>
      <c r="C80" s="17">
        <f>IF(大会=3,IF(AND(J80="",L80=""),0,1),IF(I80="",0,IF(OR(I80=設定!$AS$4,I80=設定!$AS$5,I80=設定!$AS$6,I80=設定!$AS$7,I80=設定!$AS$8,I80=設定!$AS$9,I80=設定!$AS$12,I80=設定!$AS$13),1,0)))</f>
        <v>0</v>
      </c>
      <c r="D80" s="123" t="str">
        <f t="shared" si="14"/>
        <v/>
      </c>
      <c r="E80" s="75" t="str">
        <f t="shared" ca="1" si="11"/>
        <v/>
      </c>
      <c r="F80" s="17" t="str">
        <f t="shared" si="12"/>
        <v>　</v>
      </c>
      <c r="G80" s="24" t="str">
        <f t="shared" si="15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89"/>
      <c r="T80" s="31"/>
      <c r="U80" s="190"/>
      <c r="V80" s="32" t="str">
        <f t="shared" si="13"/>
        <v/>
      </c>
      <c r="W80" s="32"/>
      <c r="X80" s="341"/>
      <c r="Y80" s="200" t="str">
        <f t="shared" si="16"/>
        <v/>
      </c>
    </row>
    <row r="81" spans="2:25" ht="13.95" customHeight="1" x14ac:dyDescent="0.2">
      <c r="B81" s="17">
        <f t="shared" si="10"/>
        <v>8.1000000000000003E-2</v>
      </c>
      <c r="C81" s="17">
        <f>IF(大会=3,IF(AND(J81="",L81=""),0,1),IF(I81="",0,IF(OR(I81=設定!$AS$4,I81=設定!$AS$5,I81=設定!$AS$6,I81=設定!$AS$7,I81=設定!$AS$8,I81=設定!$AS$9,I81=設定!$AS$12,I81=設定!$AS$13),1,0)))</f>
        <v>0</v>
      </c>
      <c r="D81" s="123" t="str">
        <f t="shared" si="14"/>
        <v/>
      </c>
      <c r="E81" s="75" t="str">
        <f t="shared" ca="1" si="11"/>
        <v/>
      </c>
      <c r="F81" s="17" t="str">
        <f t="shared" si="12"/>
        <v>　</v>
      </c>
      <c r="G81" s="24" t="str">
        <f t="shared" si="15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89"/>
      <c r="T81" s="31"/>
      <c r="U81" s="190"/>
      <c r="V81" s="32" t="str">
        <f t="shared" si="13"/>
        <v/>
      </c>
      <c r="W81" s="32"/>
      <c r="X81" s="341"/>
      <c r="Y81" s="200" t="str">
        <f t="shared" si="16"/>
        <v/>
      </c>
    </row>
    <row r="82" spans="2:25" ht="13.95" customHeight="1" x14ac:dyDescent="0.2">
      <c r="B82" s="17">
        <f t="shared" si="10"/>
        <v>8.2000000000000003E-2</v>
      </c>
      <c r="C82" s="17">
        <f>IF(大会=3,IF(AND(J82="",L82=""),0,1),IF(I82="",0,IF(OR(I82=設定!$AS$4,I82=設定!$AS$5,I82=設定!$AS$6,I82=設定!$AS$7,I82=設定!$AS$8,I82=設定!$AS$9,I82=設定!$AS$12,I82=設定!$AS$13),1,0)))</f>
        <v>0</v>
      </c>
      <c r="D82" s="123" t="str">
        <f t="shared" si="14"/>
        <v/>
      </c>
      <c r="E82" s="75" t="str">
        <f t="shared" ca="1" si="11"/>
        <v/>
      </c>
      <c r="F82" s="17" t="str">
        <f t="shared" si="12"/>
        <v>　</v>
      </c>
      <c r="G82" s="24" t="str">
        <f t="shared" si="15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89"/>
      <c r="T82" s="31"/>
      <c r="U82" s="190"/>
      <c r="V82" s="32" t="str">
        <f t="shared" si="13"/>
        <v/>
      </c>
      <c r="W82" s="32"/>
      <c r="X82" s="341"/>
      <c r="Y82" s="200" t="str">
        <f t="shared" si="16"/>
        <v/>
      </c>
    </row>
    <row r="83" spans="2:25" ht="13.95" customHeight="1" x14ac:dyDescent="0.2">
      <c r="B83" s="17">
        <f t="shared" si="10"/>
        <v>8.3000000000000004E-2</v>
      </c>
      <c r="C83" s="17">
        <f>IF(大会=3,IF(AND(J83="",L83=""),0,1),IF(I83="",0,IF(OR(I83=設定!$AS$4,I83=設定!$AS$5,I83=設定!$AS$6,I83=設定!$AS$7,I83=設定!$AS$8,I83=設定!$AS$9,I83=設定!$AS$12,I83=設定!$AS$13),1,0)))</f>
        <v>0</v>
      </c>
      <c r="D83" s="123" t="str">
        <f t="shared" si="14"/>
        <v/>
      </c>
      <c r="E83" s="75" t="str">
        <f t="shared" ca="1" si="11"/>
        <v/>
      </c>
      <c r="F83" s="17" t="str">
        <f t="shared" si="12"/>
        <v>　</v>
      </c>
      <c r="G83" s="24" t="str">
        <f t="shared" si="15"/>
        <v/>
      </c>
      <c r="H83" s="79">
        <v>80</v>
      </c>
      <c r="I83" s="56"/>
      <c r="J83" s="36"/>
      <c r="K83" s="35"/>
      <c r="L83" s="36"/>
      <c r="M83" s="108"/>
      <c r="N83" s="109"/>
      <c r="O83" s="110"/>
      <c r="P83" s="111"/>
      <c r="Q83" s="112"/>
      <c r="R83" s="113"/>
      <c r="S83" s="195"/>
      <c r="T83" s="114"/>
      <c r="U83" s="196"/>
      <c r="V83" s="115" t="str">
        <f t="shared" si="13"/>
        <v/>
      </c>
      <c r="W83" s="115"/>
      <c r="X83" s="341"/>
      <c r="Y83" s="200" t="str">
        <f t="shared" si="16"/>
        <v/>
      </c>
    </row>
    <row r="84" spans="2:25" ht="13.95" customHeight="1" x14ac:dyDescent="0.2">
      <c r="B84" s="17">
        <f t="shared" si="10"/>
        <v>8.4000000000000005E-2</v>
      </c>
      <c r="C84" s="17">
        <f>IF(大会=3,IF(AND(J84="",L84=""),0,1),IF(I84="",0,IF(OR(I84=設定!$AS$4,I84=設定!$AS$5,I84=設定!$AS$6,I84=設定!$AS$7,I84=設定!$AS$8,I84=設定!$AS$9,I84=設定!$AS$12,I84=設定!$AS$13),1,0)))</f>
        <v>0</v>
      </c>
      <c r="D84" s="123" t="str">
        <f t="shared" si="14"/>
        <v/>
      </c>
      <c r="E84" s="75" t="str">
        <f t="shared" ca="1" si="11"/>
        <v/>
      </c>
      <c r="F84" s="17" t="str">
        <f t="shared" si="12"/>
        <v>　</v>
      </c>
      <c r="G84" s="24" t="str">
        <f t="shared" si="15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93"/>
      <c r="T84" s="71"/>
      <c r="U84" s="194"/>
      <c r="V84" s="43" t="str">
        <f t="shared" si="13"/>
        <v/>
      </c>
      <c r="W84" s="43"/>
      <c r="X84" s="341"/>
      <c r="Y84" s="200" t="str">
        <f t="shared" si="16"/>
        <v/>
      </c>
    </row>
    <row r="85" spans="2:25" ht="13.95" customHeight="1" x14ac:dyDescent="0.2">
      <c r="B85" s="17">
        <f t="shared" si="10"/>
        <v>8.5000000000000006E-2</v>
      </c>
      <c r="C85" s="17">
        <f>IF(大会=3,IF(AND(J85="",L85=""),0,1),IF(I85="",0,IF(OR(I85=設定!$AS$4,I85=設定!$AS$5,I85=設定!$AS$6,I85=設定!$AS$7,I85=設定!$AS$8,I85=設定!$AS$9,I85=設定!$AS$12,I85=設定!$AS$13),1,0)))</f>
        <v>0</v>
      </c>
      <c r="D85" s="123" t="str">
        <f t="shared" si="14"/>
        <v/>
      </c>
      <c r="E85" s="75" t="str">
        <f t="shared" ca="1" si="11"/>
        <v/>
      </c>
      <c r="F85" s="17" t="str">
        <f t="shared" si="12"/>
        <v>　</v>
      </c>
      <c r="G85" s="24" t="str">
        <f t="shared" si="15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89"/>
      <c r="T85" s="31"/>
      <c r="U85" s="190"/>
      <c r="V85" s="32" t="str">
        <f t="shared" si="13"/>
        <v/>
      </c>
      <c r="W85" s="32"/>
      <c r="X85" s="341"/>
      <c r="Y85" s="200" t="str">
        <f t="shared" si="16"/>
        <v/>
      </c>
    </row>
    <row r="86" spans="2:25" ht="13.95" customHeight="1" x14ac:dyDescent="0.2">
      <c r="B86" s="17">
        <f t="shared" si="10"/>
        <v>8.6000000000000007E-2</v>
      </c>
      <c r="C86" s="17">
        <f>IF(大会=3,IF(AND(J86="",L86=""),0,1),IF(I86="",0,IF(OR(I86=設定!$AS$4,I86=設定!$AS$5,I86=設定!$AS$6,I86=設定!$AS$7,I86=設定!$AS$8,I86=設定!$AS$9,I86=設定!$AS$12,I86=設定!$AS$13),1,0)))</f>
        <v>0</v>
      </c>
      <c r="D86" s="123" t="str">
        <f t="shared" si="14"/>
        <v/>
      </c>
      <c r="E86" s="75" t="str">
        <f t="shared" ca="1" si="11"/>
        <v/>
      </c>
      <c r="F86" s="17" t="str">
        <f t="shared" si="12"/>
        <v>　</v>
      </c>
      <c r="G86" s="24" t="str">
        <f t="shared" si="15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89"/>
      <c r="T86" s="31"/>
      <c r="U86" s="190"/>
      <c r="V86" s="32" t="str">
        <f t="shared" si="13"/>
        <v/>
      </c>
      <c r="W86" s="32"/>
      <c r="X86" s="341"/>
      <c r="Y86" s="200" t="str">
        <f t="shared" si="16"/>
        <v/>
      </c>
    </row>
    <row r="87" spans="2:25" ht="13.95" customHeight="1" x14ac:dyDescent="0.2">
      <c r="B87" s="17">
        <f t="shared" si="10"/>
        <v>8.7000000000000008E-2</v>
      </c>
      <c r="C87" s="17">
        <f>IF(大会=3,IF(AND(J87="",L87=""),0,1),IF(I87="",0,IF(OR(I87=設定!$AS$4,I87=設定!$AS$5,I87=設定!$AS$6,I87=設定!$AS$7,I87=設定!$AS$8,I87=設定!$AS$9,I87=設定!$AS$12,I87=設定!$AS$13),1,0)))</f>
        <v>0</v>
      </c>
      <c r="D87" s="123" t="str">
        <f t="shared" si="14"/>
        <v/>
      </c>
      <c r="E87" s="75" t="str">
        <f t="shared" ca="1" si="11"/>
        <v/>
      </c>
      <c r="F87" s="17" t="str">
        <f t="shared" si="12"/>
        <v>　</v>
      </c>
      <c r="G87" s="24" t="str">
        <f t="shared" si="15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89"/>
      <c r="T87" s="31"/>
      <c r="U87" s="190"/>
      <c r="V87" s="32" t="str">
        <f t="shared" si="13"/>
        <v/>
      </c>
      <c r="W87" s="32"/>
      <c r="X87" s="341"/>
      <c r="Y87" s="200" t="str">
        <f t="shared" si="16"/>
        <v/>
      </c>
    </row>
    <row r="88" spans="2:25" ht="13.95" customHeight="1" x14ac:dyDescent="0.2">
      <c r="B88" s="17">
        <f t="shared" si="10"/>
        <v>8.7999999999999995E-2</v>
      </c>
      <c r="C88" s="17">
        <f>IF(大会=3,IF(AND(J88="",L88=""),0,1),IF(I88="",0,IF(OR(I88=設定!$AS$4,I88=設定!$AS$5,I88=設定!$AS$6,I88=設定!$AS$7,I88=設定!$AS$8,I88=設定!$AS$9,I88=設定!$AS$12,I88=設定!$AS$13),1,0)))</f>
        <v>0</v>
      </c>
      <c r="D88" s="123" t="str">
        <f t="shared" si="14"/>
        <v/>
      </c>
      <c r="E88" s="75" t="str">
        <f t="shared" ca="1" si="11"/>
        <v/>
      </c>
      <c r="F88" s="17" t="str">
        <f t="shared" si="12"/>
        <v>　</v>
      </c>
      <c r="G88" s="24" t="str">
        <f t="shared" si="15"/>
        <v/>
      </c>
      <c r="H88" s="79">
        <v>85</v>
      </c>
      <c r="I88" s="56"/>
      <c r="J88" s="36"/>
      <c r="K88" s="35"/>
      <c r="L88" s="36"/>
      <c r="M88" s="108"/>
      <c r="N88" s="109"/>
      <c r="O88" s="110"/>
      <c r="P88" s="111"/>
      <c r="Q88" s="112"/>
      <c r="R88" s="113"/>
      <c r="S88" s="195"/>
      <c r="T88" s="114"/>
      <c r="U88" s="196"/>
      <c r="V88" s="115" t="str">
        <f t="shared" si="13"/>
        <v/>
      </c>
      <c r="W88" s="115"/>
      <c r="X88" s="341"/>
      <c r="Y88" s="200" t="str">
        <f t="shared" si="16"/>
        <v/>
      </c>
    </row>
    <row r="89" spans="2:25" ht="13.95" customHeight="1" x14ac:dyDescent="0.2">
      <c r="B89" s="17">
        <f t="shared" si="10"/>
        <v>8.8999999999999996E-2</v>
      </c>
      <c r="C89" s="17">
        <f>IF(大会=3,IF(AND(J89="",L89=""),0,1),IF(I89="",0,IF(OR(I89=設定!$AS$4,I89=設定!$AS$5,I89=設定!$AS$6,I89=設定!$AS$7,I89=設定!$AS$8,I89=設定!$AS$9,I89=設定!$AS$12,I89=設定!$AS$13),1,0)))</f>
        <v>0</v>
      </c>
      <c r="D89" s="123" t="str">
        <f t="shared" si="14"/>
        <v/>
      </c>
      <c r="E89" s="75" t="str">
        <f t="shared" ca="1" si="11"/>
        <v/>
      </c>
      <c r="F89" s="17" t="str">
        <f t="shared" si="12"/>
        <v>　</v>
      </c>
      <c r="G89" s="24" t="str">
        <f t="shared" si="15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93"/>
      <c r="T89" s="71"/>
      <c r="U89" s="194"/>
      <c r="V89" s="43" t="str">
        <f t="shared" si="13"/>
        <v/>
      </c>
      <c r="W89" s="43"/>
      <c r="X89" s="341"/>
      <c r="Y89" s="200" t="str">
        <f t="shared" si="16"/>
        <v/>
      </c>
    </row>
    <row r="90" spans="2:25" ht="13.95" customHeight="1" x14ac:dyDescent="0.2">
      <c r="B90" s="17">
        <f t="shared" si="10"/>
        <v>0.09</v>
      </c>
      <c r="C90" s="17">
        <f>IF(大会=3,IF(AND(J90="",L90=""),0,1),IF(I90="",0,IF(OR(I90=設定!$AS$4,I90=設定!$AS$5,I90=設定!$AS$6,I90=設定!$AS$7,I90=設定!$AS$8,I90=設定!$AS$9,I90=設定!$AS$12,I90=設定!$AS$13),1,0)))</f>
        <v>0</v>
      </c>
      <c r="D90" s="123" t="str">
        <f t="shared" si="14"/>
        <v/>
      </c>
      <c r="E90" s="75" t="str">
        <f t="shared" ca="1" si="11"/>
        <v/>
      </c>
      <c r="F90" s="17" t="str">
        <f t="shared" si="12"/>
        <v>　</v>
      </c>
      <c r="G90" s="24" t="str">
        <f t="shared" si="15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89"/>
      <c r="T90" s="31"/>
      <c r="U90" s="190"/>
      <c r="V90" s="32" t="str">
        <f t="shared" si="13"/>
        <v/>
      </c>
      <c r="W90" s="32"/>
      <c r="X90" s="341"/>
      <c r="Y90" s="200" t="str">
        <f t="shared" si="16"/>
        <v/>
      </c>
    </row>
    <row r="91" spans="2:25" ht="13.95" customHeight="1" x14ac:dyDescent="0.2">
      <c r="B91" s="17">
        <f t="shared" si="10"/>
        <v>9.0999999999999998E-2</v>
      </c>
      <c r="C91" s="17">
        <f>IF(大会=3,IF(AND(J91="",L91=""),0,1),IF(I91="",0,IF(OR(I91=設定!$AS$4,I91=設定!$AS$5,I91=設定!$AS$6,I91=設定!$AS$7,I91=設定!$AS$8,I91=設定!$AS$9,I91=設定!$AS$12,I91=設定!$AS$13),1,0)))</f>
        <v>0</v>
      </c>
      <c r="D91" s="123" t="str">
        <f t="shared" si="14"/>
        <v/>
      </c>
      <c r="E91" s="75" t="str">
        <f t="shared" ca="1" si="11"/>
        <v/>
      </c>
      <c r="F91" s="17" t="str">
        <f t="shared" si="12"/>
        <v>　</v>
      </c>
      <c r="G91" s="24" t="str">
        <f t="shared" si="15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89"/>
      <c r="T91" s="31"/>
      <c r="U91" s="190"/>
      <c r="V91" s="32" t="str">
        <f t="shared" si="13"/>
        <v/>
      </c>
      <c r="W91" s="32"/>
      <c r="X91" s="341"/>
      <c r="Y91" s="200" t="str">
        <f t="shared" si="16"/>
        <v/>
      </c>
    </row>
    <row r="92" spans="2:25" ht="13.95" customHeight="1" x14ac:dyDescent="0.2">
      <c r="B92" s="17">
        <f t="shared" si="10"/>
        <v>9.1999999999999998E-2</v>
      </c>
      <c r="C92" s="17">
        <f>IF(大会=3,IF(AND(J92="",L92=""),0,1),IF(I92="",0,IF(OR(I92=設定!$AS$4,I92=設定!$AS$5,I92=設定!$AS$6,I92=設定!$AS$7,I92=設定!$AS$8,I92=設定!$AS$9,I92=設定!$AS$12,I92=設定!$AS$13),1,0)))</f>
        <v>0</v>
      </c>
      <c r="D92" s="123" t="str">
        <f t="shared" si="14"/>
        <v/>
      </c>
      <c r="E92" s="75" t="str">
        <f t="shared" ca="1" si="11"/>
        <v/>
      </c>
      <c r="F92" s="17" t="str">
        <f t="shared" si="12"/>
        <v>　</v>
      </c>
      <c r="G92" s="24" t="str">
        <f t="shared" si="15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89"/>
      <c r="T92" s="31"/>
      <c r="U92" s="190"/>
      <c r="V92" s="32" t="str">
        <f t="shared" si="13"/>
        <v/>
      </c>
      <c r="W92" s="32"/>
      <c r="X92" s="341"/>
      <c r="Y92" s="200" t="str">
        <f t="shared" si="16"/>
        <v/>
      </c>
    </row>
    <row r="93" spans="2:25" ht="13.95" customHeight="1" x14ac:dyDescent="0.2">
      <c r="B93" s="17">
        <f t="shared" si="10"/>
        <v>9.2999999999999999E-2</v>
      </c>
      <c r="C93" s="17">
        <f>IF(大会=3,IF(AND(J93="",L93=""),0,1),IF(I93="",0,IF(OR(I93=設定!$AS$4,I93=設定!$AS$5,I93=設定!$AS$6,I93=設定!$AS$7,I93=設定!$AS$8,I93=設定!$AS$9,I93=設定!$AS$12,I93=設定!$AS$13),1,0)))</f>
        <v>0</v>
      </c>
      <c r="D93" s="123" t="str">
        <f t="shared" si="14"/>
        <v/>
      </c>
      <c r="E93" s="75" t="str">
        <f t="shared" ca="1" si="11"/>
        <v/>
      </c>
      <c r="F93" s="17" t="str">
        <f t="shared" si="12"/>
        <v>　</v>
      </c>
      <c r="G93" s="24" t="str">
        <f t="shared" si="15"/>
        <v/>
      </c>
      <c r="H93" s="79">
        <v>90</v>
      </c>
      <c r="I93" s="56"/>
      <c r="J93" s="36"/>
      <c r="K93" s="35"/>
      <c r="L93" s="36"/>
      <c r="M93" s="108"/>
      <c r="N93" s="109"/>
      <c r="O93" s="110"/>
      <c r="P93" s="111"/>
      <c r="Q93" s="112"/>
      <c r="R93" s="113"/>
      <c r="S93" s="195"/>
      <c r="T93" s="114"/>
      <c r="U93" s="196"/>
      <c r="V93" s="115" t="str">
        <f t="shared" si="13"/>
        <v/>
      </c>
      <c r="W93" s="115"/>
      <c r="X93" s="341"/>
      <c r="Y93" s="200" t="str">
        <f t="shared" si="16"/>
        <v/>
      </c>
    </row>
    <row r="94" spans="2:25" ht="13.95" customHeight="1" x14ac:dyDescent="0.2">
      <c r="B94" s="17">
        <f t="shared" si="10"/>
        <v>9.4E-2</v>
      </c>
      <c r="C94" s="17">
        <f>IF(大会=3,IF(AND(J94="",L94=""),0,1),IF(I94="",0,IF(OR(I94=設定!$AS$4,I94=設定!$AS$5,I94=設定!$AS$6,I94=設定!$AS$7,I94=設定!$AS$8,I94=設定!$AS$9,I94=設定!$AS$12,I94=設定!$AS$13),1,0)))</f>
        <v>0</v>
      </c>
      <c r="D94" s="123" t="str">
        <f t="shared" si="14"/>
        <v/>
      </c>
      <c r="E94" s="75" t="str">
        <f t="shared" ca="1" si="11"/>
        <v/>
      </c>
      <c r="F94" s="17" t="str">
        <f t="shared" si="12"/>
        <v>　</v>
      </c>
      <c r="G94" s="24" t="str">
        <f t="shared" si="15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93"/>
      <c r="T94" s="71"/>
      <c r="U94" s="194"/>
      <c r="V94" s="43" t="str">
        <f t="shared" si="13"/>
        <v/>
      </c>
      <c r="W94" s="43"/>
      <c r="X94" s="341"/>
      <c r="Y94" s="200" t="str">
        <f t="shared" si="16"/>
        <v/>
      </c>
    </row>
    <row r="95" spans="2:25" ht="13.95" customHeight="1" x14ac:dyDescent="0.2">
      <c r="B95" s="17">
        <f t="shared" si="10"/>
        <v>9.5000000000000001E-2</v>
      </c>
      <c r="C95" s="17">
        <f>IF(大会=3,IF(AND(J95="",L95=""),0,1),IF(I95="",0,IF(OR(I95=設定!$AS$4,I95=設定!$AS$5,I95=設定!$AS$6,I95=設定!$AS$7,I95=設定!$AS$8,I95=設定!$AS$9,I95=設定!$AS$12,I95=設定!$AS$13),1,0)))</f>
        <v>0</v>
      </c>
      <c r="D95" s="123" t="str">
        <f t="shared" si="14"/>
        <v/>
      </c>
      <c r="E95" s="75" t="str">
        <f t="shared" ca="1" si="11"/>
        <v/>
      </c>
      <c r="F95" s="17" t="str">
        <f t="shared" si="12"/>
        <v>　</v>
      </c>
      <c r="G95" s="24" t="str">
        <f t="shared" si="15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89"/>
      <c r="T95" s="31"/>
      <c r="U95" s="190"/>
      <c r="V95" s="32" t="str">
        <f t="shared" si="13"/>
        <v/>
      </c>
      <c r="W95" s="32"/>
      <c r="X95" s="341"/>
      <c r="Y95" s="200" t="str">
        <f t="shared" si="16"/>
        <v/>
      </c>
    </row>
    <row r="96" spans="2:25" ht="13.95" customHeight="1" x14ac:dyDescent="0.2">
      <c r="B96" s="17">
        <f t="shared" si="10"/>
        <v>9.6000000000000002E-2</v>
      </c>
      <c r="C96" s="17">
        <f>IF(大会=3,IF(AND(J96="",L96=""),0,1),IF(I96="",0,IF(OR(I96=設定!$AS$4,I96=設定!$AS$5,I96=設定!$AS$6,I96=設定!$AS$7,I96=設定!$AS$8,I96=設定!$AS$9,I96=設定!$AS$12,I96=設定!$AS$13),1,0)))</f>
        <v>0</v>
      </c>
      <c r="D96" s="123" t="str">
        <f t="shared" si="14"/>
        <v/>
      </c>
      <c r="E96" s="75" t="str">
        <f t="shared" ca="1" si="11"/>
        <v/>
      </c>
      <c r="F96" s="17" t="str">
        <f t="shared" si="12"/>
        <v>　</v>
      </c>
      <c r="G96" s="24" t="str">
        <f t="shared" si="15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89"/>
      <c r="T96" s="31"/>
      <c r="U96" s="190"/>
      <c r="V96" s="32" t="str">
        <f t="shared" si="13"/>
        <v/>
      </c>
      <c r="W96" s="32"/>
      <c r="X96" s="341"/>
      <c r="Y96" s="200" t="str">
        <f t="shared" si="16"/>
        <v/>
      </c>
    </row>
    <row r="97" spans="2:25" ht="13.95" customHeight="1" x14ac:dyDescent="0.2">
      <c r="B97" s="17">
        <f t="shared" si="10"/>
        <v>9.7000000000000003E-2</v>
      </c>
      <c r="C97" s="17">
        <f>IF(大会=3,IF(AND(J97="",L97=""),0,1),IF(I97="",0,IF(OR(I97=設定!$AS$4,I97=設定!$AS$5,I97=設定!$AS$6,I97=設定!$AS$7,I97=設定!$AS$8,I97=設定!$AS$9,I97=設定!$AS$12,I97=設定!$AS$13),1,0)))</f>
        <v>0</v>
      </c>
      <c r="D97" s="123" t="str">
        <f t="shared" si="14"/>
        <v/>
      </c>
      <c r="E97" s="75" t="str">
        <f t="shared" ca="1" si="11"/>
        <v/>
      </c>
      <c r="F97" s="17" t="str">
        <f t="shared" si="12"/>
        <v>　</v>
      </c>
      <c r="G97" s="24" t="str">
        <f t="shared" si="15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89"/>
      <c r="T97" s="31"/>
      <c r="U97" s="190"/>
      <c r="V97" s="32" t="str">
        <f t="shared" si="13"/>
        <v/>
      </c>
      <c r="W97" s="32"/>
      <c r="X97" s="341"/>
      <c r="Y97" s="200" t="str">
        <f t="shared" si="16"/>
        <v/>
      </c>
    </row>
    <row r="98" spans="2:25" ht="13.95" customHeight="1" x14ac:dyDescent="0.2">
      <c r="B98" s="17">
        <f t="shared" si="10"/>
        <v>9.8000000000000004E-2</v>
      </c>
      <c r="C98" s="17">
        <f>IF(大会=3,IF(AND(J98="",L98=""),0,1),IF(I98="",0,IF(OR(I98=設定!$AS$4,I98=設定!$AS$5,I98=設定!$AS$6,I98=設定!$AS$7,I98=設定!$AS$8,I98=設定!$AS$9,I98=設定!$AS$12,I98=設定!$AS$13),1,0)))</f>
        <v>0</v>
      </c>
      <c r="D98" s="123" t="str">
        <f t="shared" si="14"/>
        <v/>
      </c>
      <c r="E98" s="75" t="str">
        <f t="shared" ca="1" si="11"/>
        <v/>
      </c>
      <c r="F98" s="17" t="str">
        <f t="shared" si="12"/>
        <v>　</v>
      </c>
      <c r="G98" s="24" t="str">
        <f t="shared" si="15"/>
        <v/>
      </c>
      <c r="H98" s="79">
        <v>95</v>
      </c>
      <c r="I98" s="56"/>
      <c r="J98" s="36"/>
      <c r="K98" s="35"/>
      <c r="L98" s="36"/>
      <c r="M98" s="108"/>
      <c r="N98" s="109"/>
      <c r="O98" s="110"/>
      <c r="P98" s="111"/>
      <c r="Q98" s="112"/>
      <c r="R98" s="113"/>
      <c r="S98" s="195"/>
      <c r="T98" s="114"/>
      <c r="U98" s="196"/>
      <c r="V98" s="115" t="str">
        <f t="shared" si="13"/>
        <v/>
      </c>
      <c r="W98" s="115"/>
      <c r="X98" s="341"/>
      <c r="Y98" s="200" t="str">
        <f t="shared" si="16"/>
        <v/>
      </c>
    </row>
    <row r="99" spans="2:25" ht="13.95" customHeight="1" x14ac:dyDescent="0.2">
      <c r="B99" s="17">
        <f t="shared" si="10"/>
        <v>9.9000000000000005E-2</v>
      </c>
      <c r="C99" s="17">
        <f>IF(大会=3,IF(AND(J99="",L99=""),0,1),IF(I99="",0,IF(OR(I99=設定!$AS$4,I99=設定!$AS$5,I99=設定!$AS$6,I99=設定!$AS$7,I99=設定!$AS$8,I99=設定!$AS$9,I99=設定!$AS$12,I99=設定!$AS$13),1,0)))</f>
        <v>0</v>
      </c>
      <c r="D99" s="123" t="str">
        <f t="shared" si="14"/>
        <v/>
      </c>
      <c r="E99" s="75" t="str">
        <f t="shared" ca="1" si="11"/>
        <v/>
      </c>
      <c r="F99" s="17" t="str">
        <f t="shared" si="12"/>
        <v>　</v>
      </c>
      <c r="G99" s="24" t="str">
        <f t="shared" si="15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89"/>
      <c r="T99" s="31"/>
      <c r="U99" s="190"/>
      <c r="V99" s="32" t="str">
        <f t="shared" si="13"/>
        <v/>
      </c>
      <c r="W99" s="32"/>
      <c r="X99" s="341"/>
      <c r="Y99" s="200" t="str">
        <f t="shared" si="16"/>
        <v/>
      </c>
    </row>
    <row r="100" spans="2:25" ht="13.95" customHeight="1" x14ac:dyDescent="0.2">
      <c r="B100" s="17">
        <f t="shared" ref="B100:B103" si="17">IF(大会=3,IF(C100=0,0,IF(C100=0,0,100000)+IF(O100="",0,VLOOKUP(O100,性別,2,FALSE))+IF(J100="",0,100-J100)+ROW()*0.001),IF(C100=0,0,IF(C100=0,0,VLOOKUP(I100,基準１,3,FALSE))+IF(O100="",0,VLOOKUP(O100,性別,2,FALSE)))+IF(I100="",0,100-J100)+ROW()*0.001)</f>
        <v>0.1</v>
      </c>
      <c r="C100" s="17">
        <f>IF(大会=3,IF(AND(J100="",L100=""),0,1),IF(I100="",0,IF(OR(I100=設定!$AS$4,I100=設定!$AS$5,I100=設定!$AS$6,I100=設定!$AS$7,I100=設定!$AS$8,I100=設定!$AS$9,I100=設定!$AS$12,I100=設定!$AS$13),1,0)))</f>
        <v>0</v>
      </c>
      <c r="D100" s="123" t="str">
        <f t="shared" si="14"/>
        <v/>
      </c>
      <c r="E100" s="75" t="str">
        <f t="shared" ca="1" si="11"/>
        <v/>
      </c>
      <c r="F100" s="17" t="str">
        <f>O209&amp;"　"&amp;P209</f>
        <v>　</v>
      </c>
      <c r="G100" s="24" t="str">
        <f t="shared" si="15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89"/>
      <c r="T100" s="31"/>
      <c r="U100" s="190"/>
      <c r="V100" s="32" t="str">
        <f t="shared" si="13"/>
        <v/>
      </c>
      <c r="W100" s="32"/>
      <c r="X100" s="341"/>
      <c r="Y100" s="200" t="str">
        <f t="shared" si="16"/>
        <v/>
      </c>
    </row>
    <row r="101" spans="2:25" ht="13.95" customHeight="1" x14ac:dyDescent="0.2">
      <c r="B101" s="17">
        <f t="shared" si="17"/>
        <v>0.10100000000000001</v>
      </c>
      <c r="C101" s="17">
        <f>IF(大会=3,IF(AND(J101="",L101=""),0,1),IF(I101="",0,IF(OR(I101=設定!$AS$4,I101=設定!$AS$5,I101=設定!$AS$6,I101=設定!$AS$7,I101=設定!$AS$8,I101=設定!$AS$9,I101=設定!$AS$12,I101=設定!$AS$13),1,0)))</f>
        <v>0</v>
      </c>
      <c r="D101" s="123" t="str">
        <f t="shared" si="14"/>
        <v/>
      </c>
      <c r="E101" s="75" t="str">
        <f t="shared" ca="1" si="11"/>
        <v/>
      </c>
      <c r="F101" s="17" t="str">
        <f>O210&amp;"　"&amp;P210</f>
        <v>　</v>
      </c>
      <c r="G101" s="24" t="str">
        <f t="shared" si="15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89"/>
      <c r="T101" s="31"/>
      <c r="U101" s="190"/>
      <c r="V101" s="32" t="str">
        <f t="shared" si="13"/>
        <v/>
      </c>
      <c r="W101" s="32"/>
      <c r="X101" s="341"/>
      <c r="Y101" s="200" t="str">
        <f t="shared" si="16"/>
        <v/>
      </c>
    </row>
    <row r="102" spans="2:25" ht="13.95" customHeight="1" x14ac:dyDescent="0.2">
      <c r="B102" s="17">
        <f t="shared" si="17"/>
        <v>0.10200000000000001</v>
      </c>
      <c r="C102" s="17">
        <f>IF(大会=3,IF(AND(J102="",L102=""),0,1),IF(I102="",0,IF(OR(I102=設定!$AS$4,I102=設定!$AS$5,I102=設定!$AS$6,I102=設定!$AS$7,I102=設定!$AS$8,I102=設定!$AS$9,I102=設定!$AS$12,I102=設定!$AS$13),1,0)))</f>
        <v>0</v>
      </c>
      <c r="D102" s="123" t="str">
        <f t="shared" si="14"/>
        <v/>
      </c>
      <c r="E102" s="75" t="str">
        <f t="shared" ca="1" si="11"/>
        <v/>
      </c>
      <c r="F102" s="17" t="str">
        <f>O211&amp;"　"&amp;P211</f>
        <v>　</v>
      </c>
      <c r="G102" s="24" t="str">
        <f t="shared" si="15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89"/>
      <c r="T102" s="31"/>
      <c r="U102" s="190"/>
      <c r="V102" s="32" t="str">
        <f t="shared" si="13"/>
        <v/>
      </c>
      <c r="W102" s="32"/>
      <c r="X102" s="341"/>
      <c r="Y102" s="200" t="str">
        <f t="shared" si="16"/>
        <v/>
      </c>
    </row>
    <row r="103" spans="2:25" ht="13.95" customHeight="1" thickBot="1" x14ac:dyDescent="0.25">
      <c r="B103" s="17">
        <f t="shared" si="17"/>
        <v>0.10300000000000001</v>
      </c>
      <c r="C103" s="17">
        <f>IF(大会=3,IF(AND(J103="",L103=""),0,1),IF(I103="",0,IF(OR(I103=設定!$AS$4,I103=設定!$AS$5,I103=設定!$AS$6,I103=設定!$AS$7,I103=設定!$AS$8,I103=設定!$AS$9,I103=設定!$AS$12,I103=設定!$AS$13),1,0)))</f>
        <v>0</v>
      </c>
      <c r="D103" s="123" t="str">
        <f t="shared" si="14"/>
        <v/>
      </c>
      <c r="E103" s="75" t="str">
        <f t="shared" ca="1" si="11"/>
        <v/>
      </c>
      <c r="F103" s="17" t="str">
        <f>O212&amp;"　"&amp;P212</f>
        <v>　</v>
      </c>
      <c r="G103" s="24" t="str">
        <f t="shared" si="15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97"/>
      <c r="T103" s="98"/>
      <c r="U103" s="198"/>
      <c r="V103" s="99" t="str">
        <f t="shared" si="13"/>
        <v/>
      </c>
      <c r="W103" s="99"/>
      <c r="X103" s="341"/>
      <c r="Y103" s="200" t="str">
        <f t="shared" si="16"/>
        <v/>
      </c>
    </row>
    <row r="105" spans="2:25" hidden="1" x14ac:dyDescent="0.2"/>
    <row r="106" spans="2:25" hidden="1" x14ac:dyDescent="0.2"/>
    <row r="107" spans="2:25" hidden="1" x14ac:dyDescent="0.2"/>
    <row r="108" spans="2:25" hidden="1" x14ac:dyDescent="0.2"/>
    <row r="109" spans="2:25" hidden="1" x14ac:dyDescent="0.2"/>
    <row r="110" spans="2:25" hidden="1" x14ac:dyDescent="0.2"/>
    <row r="111" spans="2:25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5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3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8">IF(J4="","",$O4&amp;J$2&amp;J4)</f>
        <v/>
      </c>
      <c r="K113" s="51" t="str">
        <f t="shared" ref="K113:K128" si="19">IF(K4="","",$O4&amp;K$3&amp;K4)</f>
        <v/>
      </c>
      <c r="L113" s="51" t="str">
        <f t="shared" ref="L113:L144" si="20">IF(L4="","",$O4&amp;L$3&amp;L4)</f>
        <v/>
      </c>
      <c r="M113" s="17" t="str">
        <f t="shared" ref="M113:N128" si="21">SUBSTITUTE(SUBSTITUTE(M4,"　","")," ","")</f>
        <v/>
      </c>
      <c r="N113" s="17" t="str">
        <f t="shared" si="21"/>
        <v/>
      </c>
      <c r="O113" s="17" t="str">
        <f t="shared" ref="O113:O176" si="22">IF(M4="","",IF(LEN(M113)=1,M113&amp;"　　",IF(LEN(M113)=2,LEFT(M113,1)&amp;"　"&amp;RIGHT(M113,1),M113)))</f>
        <v/>
      </c>
      <c r="P113" s="52" t="str">
        <f t="shared" ref="P113:P176" si="23">IF(N4="","",IF(LEN(N113)=1,"　　"&amp;N113,IF(LEN(N113)=2,LEFT(N113,1)&amp;"　"&amp;RIGHT(N113,1),N113)))</f>
        <v/>
      </c>
      <c r="R113" s="75">
        <f t="shared" ref="R113:R176" si="24">IFERROR(CODE(MID(P4,1,1)),500000)</f>
        <v>500000</v>
      </c>
      <c r="S113" s="46">
        <f t="shared" ref="S113:S144" si="25">IFERROR(CODE(MID(P4,3,1)),500000)</f>
        <v>500000</v>
      </c>
      <c r="T113" s="46">
        <f t="shared" ref="T113:T144" si="26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  <c r="W113" s="17" t="e">
        <f>RANK(V113,$U$113:$U$212,1)</f>
        <v>#N/A</v>
      </c>
    </row>
    <row r="114" spans="4:23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8"/>
        <v/>
      </c>
      <c r="K114" s="51" t="str">
        <f t="shared" si="19"/>
        <v/>
      </c>
      <c r="L114" s="51" t="str">
        <f t="shared" si="20"/>
        <v/>
      </c>
      <c r="M114" s="17" t="str">
        <f t="shared" si="21"/>
        <v/>
      </c>
      <c r="N114" s="17" t="str">
        <f t="shared" si="21"/>
        <v/>
      </c>
      <c r="O114" s="17" t="str">
        <f t="shared" si="22"/>
        <v/>
      </c>
      <c r="P114" s="52" t="str">
        <f t="shared" si="23"/>
        <v/>
      </c>
      <c r="R114" s="75">
        <f t="shared" si="24"/>
        <v>500000</v>
      </c>
      <c r="S114" s="46">
        <f t="shared" si="25"/>
        <v>500000</v>
      </c>
      <c r="T114" s="46">
        <f t="shared" si="26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W177" si="27">RANK(U114,$U$113:$U$212,1)</f>
        <v>1</v>
      </c>
      <c r="W114" s="17" t="e">
        <f t="shared" si="27"/>
        <v>#N/A</v>
      </c>
    </row>
    <row r="115" spans="4:23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8"/>
        <v/>
      </c>
      <c r="K115" s="51" t="str">
        <f t="shared" si="19"/>
        <v/>
      </c>
      <c r="L115" s="51" t="str">
        <f t="shared" si="20"/>
        <v/>
      </c>
      <c r="M115" s="17" t="str">
        <f t="shared" si="21"/>
        <v/>
      </c>
      <c r="N115" s="17" t="str">
        <f t="shared" si="21"/>
        <v/>
      </c>
      <c r="O115" s="17" t="str">
        <f t="shared" si="22"/>
        <v/>
      </c>
      <c r="P115" s="52" t="str">
        <f t="shared" si="23"/>
        <v/>
      </c>
      <c r="R115" s="75">
        <f t="shared" si="24"/>
        <v>500000</v>
      </c>
      <c r="S115" s="46">
        <f t="shared" si="25"/>
        <v>500000</v>
      </c>
      <c r="T115" s="46">
        <f t="shared" si="26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7"/>
        <v>1</v>
      </c>
      <c r="W115" s="17" t="e">
        <f t="shared" si="27"/>
        <v>#N/A</v>
      </c>
    </row>
    <row r="116" spans="4:23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8"/>
        <v/>
      </c>
      <c r="K116" s="51" t="str">
        <f t="shared" si="19"/>
        <v/>
      </c>
      <c r="L116" s="51" t="str">
        <f t="shared" si="20"/>
        <v/>
      </c>
      <c r="M116" s="17" t="str">
        <f t="shared" si="21"/>
        <v/>
      </c>
      <c r="N116" s="17" t="str">
        <f t="shared" si="21"/>
        <v/>
      </c>
      <c r="O116" s="17" t="str">
        <f t="shared" si="22"/>
        <v/>
      </c>
      <c r="P116" s="52" t="str">
        <f t="shared" si="23"/>
        <v/>
      </c>
      <c r="R116" s="75">
        <f t="shared" si="24"/>
        <v>500000</v>
      </c>
      <c r="S116" s="46">
        <f t="shared" si="25"/>
        <v>500000</v>
      </c>
      <c r="T116" s="46">
        <f t="shared" si="26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7"/>
        <v>1</v>
      </c>
      <c r="W116" s="17" t="e">
        <f t="shared" si="27"/>
        <v>#N/A</v>
      </c>
    </row>
    <row r="117" spans="4:23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8"/>
        <v/>
      </c>
      <c r="K117" s="51" t="str">
        <f t="shared" si="19"/>
        <v/>
      </c>
      <c r="L117" s="51" t="str">
        <f t="shared" si="20"/>
        <v/>
      </c>
      <c r="M117" s="17" t="str">
        <f t="shared" si="21"/>
        <v/>
      </c>
      <c r="N117" s="17" t="str">
        <f t="shared" si="21"/>
        <v/>
      </c>
      <c r="O117" s="17" t="str">
        <f t="shared" si="22"/>
        <v/>
      </c>
      <c r="P117" s="52" t="str">
        <f t="shared" si="23"/>
        <v/>
      </c>
      <c r="R117" s="75">
        <f t="shared" si="24"/>
        <v>500000</v>
      </c>
      <c r="S117" s="46">
        <f t="shared" si="25"/>
        <v>500000</v>
      </c>
      <c r="T117" s="46">
        <f t="shared" si="26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7"/>
        <v>1</v>
      </c>
      <c r="W117" s="17" t="e">
        <f t="shared" si="27"/>
        <v>#N/A</v>
      </c>
    </row>
    <row r="118" spans="4:23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8"/>
        <v/>
      </c>
      <c r="K118" s="51" t="str">
        <f t="shared" si="19"/>
        <v/>
      </c>
      <c r="L118" s="51" t="str">
        <f t="shared" si="20"/>
        <v/>
      </c>
      <c r="M118" s="17" t="str">
        <f t="shared" si="21"/>
        <v/>
      </c>
      <c r="N118" s="17" t="str">
        <f t="shared" si="21"/>
        <v/>
      </c>
      <c r="O118" s="17" t="str">
        <f t="shared" si="22"/>
        <v/>
      </c>
      <c r="P118" s="52" t="str">
        <f t="shared" si="23"/>
        <v/>
      </c>
      <c r="R118" s="75">
        <f>IFERROR(CODE(MID(P9,1,1)),500000)</f>
        <v>500000</v>
      </c>
      <c r="S118" s="46">
        <f t="shared" si="25"/>
        <v>500000</v>
      </c>
      <c r="T118" s="46">
        <f t="shared" si="26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7"/>
        <v>1</v>
      </c>
      <c r="W118" s="17" t="e">
        <f t="shared" si="27"/>
        <v>#N/A</v>
      </c>
    </row>
    <row r="119" spans="4:23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8"/>
        <v/>
      </c>
      <c r="K119" s="51" t="str">
        <f t="shared" si="19"/>
        <v/>
      </c>
      <c r="L119" s="51" t="str">
        <f t="shared" si="20"/>
        <v/>
      </c>
      <c r="M119" s="17" t="str">
        <f t="shared" si="21"/>
        <v/>
      </c>
      <c r="N119" s="17" t="str">
        <f t="shared" si="21"/>
        <v/>
      </c>
      <c r="O119" s="17" t="str">
        <f t="shared" si="22"/>
        <v/>
      </c>
      <c r="P119" s="52" t="str">
        <f t="shared" si="23"/>
        <v/>
      </c>
      <c r="R119" s="75">
        <f t="shared" si="24"/>
        <v>500000</v>
      </c>
      <c r="S119" s="46">
        <f t="shared" si="25"/>
        <v>500000</v>
      </c>
      <c r="T119" s="46">
        <f t="shared" si="26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7"/>
        <v>1</v>
      </c>
      <c r="W119" s="17" t="e">
        <f t="shared" si="27"/>
        <v>#N/A</v>
      </c>
    </row>
    <row r="120" spans="4:23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8"/>
        <v/>
      </c>
      <c r="K120" s="51" t="str">
        <f t="shared" si="19"/>
        <v/>
      </c>
      <c r="L120" s="51" t="str">
        <f t="shared" si="20"/>
        <v/>
      </c>
      <c r="M120" s="17" t="str">
        <f t="shared" si="21"/>
        <v/>
      </c>
      <c r="N120" s="17" t="str">
        <f t="shared" si="21"/>
        <v/>
      </c>
      <c r="O120" s="17" t="str">
        <f t="shared" si="22"/>
        <v/>
      </c>
      <c r="P120" s="52" t="str">
        <f t="shared" si="23"/>
        <v/>
      </c>
      <c r="R120" s="75">
        <f t="shared" si="24"/>
        <v>500000</v>
      </c>
      <c r="S120" s="46">
        <f t="shared" si="25"/>
        <v>500000</v>
      </c>
      <c r="T120" s="46">
        <f t="shared" si="26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7"/>
        <v>1</v>
      </c>
      <c r="W120" s="17" t="e">
        <f t="shared" si="27"/>
        <v>#N/A</v>
      </c>
    </row>
    <row r="121" spans="4:23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8"/>
        <v/>
      </c>
      <c r="K121" s="51" t="str">
        <f t="shared" si="19"/>
        <v/>
      </c>
      <c r="L121" s="51" t="str">
        <f t="shared" si="20"/>
        <v/>
      </c>
      <c r="M121" s="17" t="str">
        <f t="shared" si="21"/>
        <v/>
      </c>
      <c r="N121" s="17" t="str">
        <f t="shared" si="21"/>
        <v/>
      </c>
      <c r="O121" s="17" t="str">
        <f t="shared" si="22"/>
        <v/>
      </c>
      <c r="P121" s="52" t="str">
        <f t="shared" si="23"/>
        <v/>
      </c>
      <c r="R121" s="75">
        <f t="shared" si="24"/>
        <v>500000</v>
      </c>
      <c r="S121" s="46">
        <f t="shared" si="25"/>
        <v>500000</v>
      </c>
      <c r="T121" s="46">
        <f t="shared" si="26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7"/>
        <v>1</v>
      </c>
      <c r="W121" s="17" t="e">
        <f t="shared" si="27"/>
        <v>#N/A</v>
      </c>
    </row>
    <row r="122" spans="4:23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8"/>
        <v/>
      </c>
      <c r="K122" s="51" t="str">
        <f t="shared" si="19"/>
        <v/>
      </c>
      <c r="L122" s="51" t="str">
        <f t="shared" si="20"/>
        <v/>
      </c>
      <c r="M122" s="17" t="str">
        <f t="shared" si="21"/>
        <v/>
      </c>
      <c r="N122" s="17" t="str">
        <f t="shared" si="21"/>
        <v/>
      </c>
      <c r="O122" s="17" t="str">
        <f t="shared" si="22"/>
        <v/>
      </c>
      <c r="P122" s="52" t="str">
        <f t="shared" si="23"/>
        <v/>
      </c>
      <c r="R122" s="75">
        <f t="shared" si="24"/>
        <v>500000</v>
      </c>
      <c r="S122" s="46">
        <f t="shared" si="25"/>
        <v>500000</v>
      </c>
      <c r="T122" s="46">
        <f t="shared" si="26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7"/>
        <v>1</v>
      </c>
      <c r="W122" s="17" t="e">
        <f t="shared" si="27"/>
        <v>#N/A</v>
      </c>
    </row>
    <row r="123" spans="4:23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8"/>
        <v/>
      </c>
      <c r="K123" s="51" t="str">
        <f t="shared" si="19"/>
        <v/>
      </c>
      <c r="L123" s="51" t="str">
        <f t="shared" si="20"/>
        <v/>
      </c>
      <c r="M123" s="17" t="str">
        <f t="shared" si="21"/>
        <v/>
      </c>
      <c r="N123" s="17" t="str">
        <f t="shared" si="21"/>
        <v/>
      </c>
      <c r="O123" s="17" t="str">
        <f t="shared" si="22"/>
        <v/>
      </c>
      <c r="P123" s="52" t="str">
        <f t="shared" si="23"/>
        <v/>
      </c>
      <c r="R123" s="75">
        <f t="shared" si="24"/>
        <v>500000</v>
      </c>
      <c r="S123" s="46">
        <f t="shared" si="25"/>
        <v>500000</v>
      </c>
      <c r="T123" s="46">
        <f t="shared" si="26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7"/>
        <v>1</v>
      </c>
      <c r="W123" s="17" t="e">
        <f t="shared" si="27"/>
        <v>#N/A</v>
      </c>
    </row>
    <row r="124" spans="4:23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8"/>
        <v/>
      </c>
      <c r="K124" s="51" t="str">
        <f t="shared" si="19"/>
        <v/>
      </c>
      <c r="L124" s="51" t="str">
        <f t="shared" si="20"/>
        <v/>
      </c>
      <c r="M124" s="17" t="str">
        <f t="shared" si="21"/>
        <v/>
      </c>
      <c r="N124" s="17" t="str">
        <f t="shared" si="21"/>
        <v/>
      </c>
      <c r="O124" s="17" t="str">
        <f t="shared" si="22"/>
        <v/>
      </c>
      <c r="P124" s="52" t="str">
        <f t="shared" si="23"/>
        <v/>
      </c>
      <c r="R124" s="75">
        <f t="shared" si="24"/>
        <v>500000</v>
      </c>
      <c r="S124" s="46">
        <f t="shared" si="25"/>
        <v>500000</v>
      </c>
      <c r="T124" s="46">
        <f t="shared" si="26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7"/>
        <v>1</v>
      </c>
      <c r="W124" s="17" t="e">
        <f t="shared" si="27"/>
        <v>#N/A</v>
      </c>
    </row>
    <row r="125" spans="4:23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8"/>
        <v/>
      </c>
      <c r="K125" s="51" t="str">
        <f t="shared" si="19"/>
        <v/>
      </c>
      <c r="L125" s="51" t="str">
        <f t="shared" si="20"/>
        <v/>
      </c>
      <c r="M125" s="17" t="str">
        <f t="shared" si="21"/>
        <v/>
      </c>
      <c r="N125" s="17" t="str">
        <f t="shared" si="21"/>
        <v/>
      </c>
      <c r="O125" s="17" t="str">
        <f t="shared" si="22"/>
        <v/>
      </c>
      <c r="P125" s="52" t="str">
        <f t="shared" si="23"/>
        <v/>
      </c>
      <c r="R125" s="75">
        <f t="shared" si="24"/>
        <v>500000</v>
      </c>
      <c r="S125" s="46">
        <f t="shared" si="25"/>
        <v>500000</v>
      </c>
      <c r="T125" s="46">
        <f t="shared" si="26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7"/>
        <v>1</v>
      </c>
      <c r="W125" s="17" t="e">
        <f t="shared" si="27"/>
        <v>#N/A</v>
      </c>
    </row>
    <row r="126" spans="4:23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8"/>
        <v/>
      </c>
      <c r="K126" s="51" t="str">
        <f t="shared" si="19"/>
        <v/>
      </c>
      <c r="L126" s="51" t="str">
        <f t="shared" si="20"/>
        <v/>
      </c>
      <c r="M126" s="17" t="str">
        <f t="shared" si="21"/>
        <v/>
      </c>
      <c r="N126" s="17" t="str">
        <f t="shared" si="21"/>
        <v/>
      </c>
      <c r="O126" s="17" t="str">
        <f t="shared" si="22"/>
        <v/>
      </c>
      <c r="P126" s="52" t="str">
        <f t="shared" si="23"/>
        <v/>
      </c>
      <c r="R126" s="75">
        <f t="shared" si="24"/>
        <v>500000</v>
      </c>
      <c r="S126" s="46">
        <f t="shared" si="25"/>
        <v>500000</v>
      </c>
      <c r="T126" s="46">
        <f t="shared" si="26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7"/>
        <v>1</v>
      </c>
      <c r="W126" s="17" t="e">
        <f t="shared" si="27"/>
        <v>#N/A</v>
      </c>
    </row>
    <row r="127" spans="4:23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8"/>
        <v/>
      </c>
      <c r="K127" s="51" t="str">
        <f t="shared" si="19"/>
        <v/>
      </c>
      <c r="L127" s="51" t="str">
        <f t="shared" si="20"/>
        <v/>
      </c>
      <c r="M127" s="17" t="str">
        <f t="shared" si="21"/>
        <v/>
      </c>
      <c r="N127" s="17" t="str">
        <f t="shared" si="21"/>
        <v/>
      </c>
      <c r="O127" s="17" t="str">
        <f t="shared" si="22"/>
        <v/>
      </c>
      <c r="P127" s="52" t="str">
        <f t="shared" si="23"/>
        <v/>
      </c>
      <c r="R127" s="75">
        <f t="shared" si="24"/>
        <v>500000</v>
      </c>
      <c r="S127" s="46">
        <f t="shared" si="25"/>
        <v>500000</v>
      </c>
      <c r="T127" s="46">
        <f t="shared" si="26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7"/>
        <v>1</v>
      </c>
      <c r="W127" s="17" t="e">
        <f t="shared" si="27"/>
        <v>#N/A</v>
      </c>
    </row>
    <row r="128" spans="4:23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8"/>
        <v/>
      </c>
      <c r="K128" s="51" t="str">
        <f t="shared" si="19"/>
        <v/>
      </c>
      <c r="L128" s="51" t="str">
        <f t="shared" si="20"/>
        <v/>
      </c>
      <c r="M128" s="17" t="str">
        <f t="shared" si="21"/>
        <v/>
      </c>
      <c r="N128" s="17" t="str">
        <f t="shared" si="21"/>
        <v/>
      </c>
      <c r="O128" s="17" t="str">
        <f t="shared" si="22"/>
        <v/>
      </c>
      <c r="P128" s="52" t="str">
        <f t="shared" si="23"/>
        <v/>
      </c>
      <c r="R128" s="75">
        <f t="shared" si="24"/>
        <v>500000</v>
      </c>
      <c r="S128" s="46">
        <f t="shared" si="25"/>
        <v>500000</v>
      </c>
      <c r="T128" s="46">
        <f t="shared" si="26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7"/>
        <v>1</v>
      </c>
      <c r="W128" s="17" t="e">
        <f t="shared" si="27"/>
        <v>#N/A</v>
      </c>
    </row>
    <row r="129" spans="6:23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8"/>
        <v/>
      </c>
      <c r="K129" s="51" t="str">
        <f t="shared" ref="K129:K144" si="28">IF(K20="","",$O20&amp;K$3&amp;K20)</f>
        <v/>
      </c>
      <c r="L129" s="51" t="str">
        <f t="shared" si="20"/>
        <v/>
      </c>
      <c r="M129" s="17" t="str">
        <f t="shared" ref="M129:N144" si="29">SUBSTITUTE(SUBSTITUTE(M20,"　","")," ","")</f>
        <v/>
      </c>
      <c r="N129" s="17" t="str">
        <f t="shared" si="29"/>
        <v/>
      </c>
      <c r="O129" s="17" t="str">
        <f t="shared" si="22"/>
        <v/>
      </c>
      <c r="P129" s="52" t="str">
        <f t="shared" si="23"/>
        <v/>
      </c>
      <c r="R129" s="75">
        <f t="shared" si="24"/>
        <v>500000</v>
      </c>
      <c r="S129" s="46">
        <f t="shared" si="25"/>
        <v>500000</v>
      </c>
      <c r="T129" s="46">
        <f t="shared" si="26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7"/>
        <v>1</v>
      </c>
      <c r="W129" s="17" t="e">
        <f t="shared" si="27"/>
        <v>#N/A</v>
      </c>
    </row>
    <row r="130" spans="6:23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8"/>
        <v/>
      </c>
      <c r="K130" s="51" t="str">
        <f t="shared" si="28"/>
        <v/>
      </c>
      <c r="L130" s="51" t="str">
        <f t="shared" si="20"/>
        <v/>
      </c>
      <c r="M130" s="17" t="str">
        <f t="shared" si="29"/>
        <v/>
      </c>
      <c r="N130" s="17" t="str">
        <f t="shared" si="29"/>
        <v/>
      </c>
      <c r="O130" s="17" t="str">
        <f t="shared" si="22"/>
        <v/>
      </c>
      <c r="P130" s="52" t="str">
        <f t="shared" si="23"/>
        <v/>
      </c>
      <c r="R130" s="75">
        <f t="shared" si="24"/>
        <v>500000</v>
      </c>
      <c r="S130" s="46">
        <f t="shared" si="25"/>
        <v>500000</v>
      </c>
      <c r="T130" s="46">
        <f t="shared" si="26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7"/>
        <v>1</v>
      </c>
      <c r="W130" s="17" t="e">
        <f t="shared" si="27"/>
        <v>#N/A</v>
      </c>
    </row>
    <row r="131" spans="6:23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8"/>
        <v/>
      </c>
      <c r="K131" s="51" t="str">
        <f t="shared" si="28"/>
        <v/>
      </c>
      <c r="L131" s="51" t="str">
        <f t="shared" si="20"/>
        <v/>
      </c>
      <c r="M131" s="17" t="str">
        <f t="shared" si="29"/>
        <v/>
      </c>
      <c r="N131" s="17" t="str">
        <f t="shared" si="29"/>
        <v/>
      </c>
      <c r="O131" s="17" t="str">
        <f t="shared" si="22"/>
        <v/>
      </c>
      <c r="P131" s="52" t="str">
        <f t="shared" si="23"/>
        <v/>
      </c>
      <c r="R131" s="75">
        <f t="shared" si="24"/>
        <v>500000</v>
      </c>
      <c r="S131" s="46">
        <f t="shared" si="25"/>
        <v>500000</v>
      </c>
      <c r="T131" s="46">
        <f t="shared" si="26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7"/>
        <v>1</v>
      </c>
      <c r="W131" s="17" t="e">
        <f t="shared" si="27"/>
        <v>#N/A</v>
      </c>
    </row>
    <row r="132" spans="6:23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8"/>
        <v/>
      </c>
      <c r="K132" s="51" t="str">
        <f t="shared" si="28"/>
        <v/>
      </c>
      <c r="L132" s="51" t="str">
        <f t="shared" si="20"/>
        <v/>
      </c>
      <c r="M132" s="17" t="str">
        <f t="shared" si="29"/>
        <v/>
      </c>
      <c r="N132" s="17" t="str">
        <f t="shared" si="29"/>
        <v/>
      </c>
      <c r="O132" s="17" t="str">
        <f t="shared" si="22"/>
        <v/>
      </c>
      <c r="P132" s="52" t="str">
        <f t="shared" si="23"/>
        <v/>
      </c>
      <c r="R132" s="75">
        <f t="shared" si="24"/>
        <v>500000</v>
      </c>
      <c r="S132" s="46">
        <f t="shared" si="25"/>
        <v>500000</v>
      </c>
      <c r="T132" s="46">
        <f t="shared" si="26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7"/>
        <v>1</v>
      </c>
      <c r="W132" s="17" t="e">
        <f t="shared" si="27"/>
        <v>#N/A</v>
      </c>
    </row>
    <row r="133" spans="6:23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8"/>
        <v/>
      </c>
      <c r="K133" s="51" t="str">
        <f t="shared" si="28"/>
        <v/>
      </c>
      <c r="L133" s="51" t="str">
        <f t="shared" si="20"/>
        <v/>
      </c>
      <c r="M133" s="17" t="str">
        <f t="shared" si="29"/>
        <v/>
      </c>
      <c r="N133" s="17" t="str">
        <f t="shared" si="29"/>
        <v/>
      </c>
      <c r="O133" s="17" t="str">
        <f t="shared" si="22"/>
        <v/>
      </c>
      <c r="P133" s="52" t="str">
        <f t="shared" si="23"/>
        <v/>
      </c>
      <c r="R133" s="75">
        <f t="shared" si="24"/>
        <v>500000</v>
      </c>
      <c r="S133" s="46">
        <f t="shared" si="25"/>
        <v>500000</v>
      </c>
      <c r="T133" s="46">
        <f t="shared" si="26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7"/>
        <v>1</v>
      </c>
      <c r="W133" s="17" t="e">
        <f t="shared" si="27"/>
        <v>#N/A</v>
      </c>
    </row>
    <row r="134" spans="6:23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8"/>
        <v/>
      </c>
      <c r="K134" s="51" t="str">
        <f t="shared" si="28"/>
        <v/>
      </c>
      <c r="L134" s="51" t="str">
        <f t="shared" si="20"/>
        <v/>
      </c>
      <c r="M134" s="17" t="str">
        <f t="shared" si="29"/>
        <v/>
      </c>
      <c r="N134" s="17" t="str">
        <f t="shared" si="29"/>
        <v/>
      </c>
      <c r="O134" s="17" t="str">
        <f t="shared" si="22"/>
        <v/>
      </c>
      <c r="P134" s="52" t="str">
        <f t="shared" si="23"/>
        <v/>
      </c>
      <c r="R134" s="75">
        <f t="shared" si="24"/>
        <v>500000</v>
      </c>
      <c r="S134" s="46">
        <f t="shared" si="25"/>
        <v>500000</v>
      </c>
      <c r="T134" s="46">
        <f t="shared" si="26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7"/>
        <v>1</v>
      </c>
      <c r="W134" s="17" t="e">
        <f t="shared" si="27"/>
        <v>#N/A</v>
      </c>
    </row>
    <row r="135" spans="6:23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8"/>
        <v/>
      </c>
      <c r="K135" s="51" t="str">
        <f t="shared" si="28"/>
        <v/>
      </c>
      <c r="L135" s="51" t="str">
        <f t="shared" si="20"/>
        <v/>
      </c>
      <c r="M135" s="17" t="str">
        <f t="shared" si="29"/>
        <v/>
      </c>
      <c r="N135" s="17" t="str">
        <f t="shared" si="29"/>
        <v/>
      </c>
      <c r="O135" s="17" t="str">
        <f t="shared" si="22"/>
        <v/>
      </c>
      <c r="P135" s="52" t="str">
        <f t="shared" si="23"/>
        <v/>
      </c>
      <c r="R135" s="75">
        <f t="shared" si="24"/>
        <v>500000</v>
      </c>
      <c r="S135" s="46">
        <f t="shared" si="25"/>
        <v>500000</v>
      </c>
      <c r="T135" s="46">
        <f t="shared" si="26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7"/>
        <v>1</v>
      </c>
      <c r="W135" s="17" t="e">
        <f t="shared" si="27"/>
        <v>#N/A</v>
      </c>
    </row>
    <row r="136" spans="6:23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8"/>
        <v/>
      </c>
      <c r="K136" s="51" t="str">
        <f t="shared" si="28"/>
        <v/>
      </c>
      <c r="L136" s="51" t="str">
        <f t="shared" si="20"/>
        <v/>
      </c>
      <c r="M136" s="17" t="str">
        <f t="shared" si="29"/>
        <v/>
      </c>
      <c r="N136" s="17" t="str">
        <f t="shared" si="29"/>
        <v/>
      </c>
      <c r="O136" s="17" t="str">
        <f t="shared" si="22"/>
        <v/>
      </c>
      <c r="P136" s="52" t="str">
        <f t="shared" si="23"/>
        <v/>
      </c>
      <c r="R136" s="75">
        <f t="shared" si="24"/>
        <v>500000</v>
      </c>
      <c r="S136" s="46">
        <f t="shared" si="25"/>
        <v>500000</v>
      </c>
      <c r="T136" s="46">
        <f t="shared" si="26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7"/>
        <v>1</v>
      </c>
      <c r="W136" s="17" t="e">
        <f t="shared" si="27"/>
        <v>#N/A</v>
      </c>
    </row>
    <row r="137" spans="6:23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8"/>
        <v/>
      </c>
      <c r="K137" s="51" t="str">
        <f t="shared" si="28"/>
        <v/>
      </c>
      <c r="L137" s="51" t="str">
        <f t="shared" si="20"/>
        <v/>
      </c>
      <c r="M137" s="17" t="str">
        <f t="shared" si="29"/>
        <v/>
      </c>
      <c r="N137" s="17" t="str">
        <f t="shared" si="29"/>
        <v/>
      </c>
      <c r="O137" s="17" t="str">
        <f t="shared" si="22"/>
        <v/>
      </c>
      <c r="P137" s="52" t="str">
        <f t="shared" si="23"/>
        <v/>
      </c>
      <c r="R137" s="75">
        <f t="shared" si="24"/>
        <v>500000</v>
      </c>
      <c r="S137" s="46">
        <f t="shared" si="25"/>
        <v>500000</v>
      </c>
      <c r="T137" s="46">
        <f t="shared" si="26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7"/>
        <v>1</v>
      </c>
      <c r="W137" s="17" t="e">
        <f t="shared" si="27"/>
        <v>#N/A</v>
      </c>
    </row>
    <row r="138" spans="6:23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8"/>
        <v/>
      </c>
      <c r="K138" s="51" t="str">
        <f t="shared" si="28"/>
        <v/>
      </c>
      <c r="L138" s="51" t="str">
        <f t="shared" si="20"/>
        <v/>
      </c>
      <c r="M138" s="17" t="str">
        <f t="shared" si="29"/>
        <v/>
      </c>
      <c r="N138" s="17" t="str">
        <f t="shared" si="29"/>
        <v/>
      </c>
      <c r="O138" s="17" t="str">
        <f t="shared" si="22"/>
        <v/>
      </c>
      <c r="P138" s="52" t="str">
        <f t="shared" si="23"/>
        <v/>
      </c>
      <c r="R138" s="75">
        <f t="shared" si="24"/>
        <v>500000</v>
      </c>
      <c r="S138" s="46">
        <f t="shared" si="25"/>
        <v>500000</v>
      </c>
      <c r="T138" s="46">
        <f t="shared" si="26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7"/>
        <v>1</v>
      </c>
      <c r="W138" s="17" t="e">
        <f t="shared" si="27"/>
        <v>#N/A</v>
      </c>
    </row>
    <row r="139" spans="6:23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8"/>
        <v/>
      </c>
      <c r="K139" s="51" t="str">
        <f t="shared" si="28"/>
        <v/>
      </c>
      <c r="L139" s="51" t="str">
        <f t="shared" si="20"/>
        <v/>
      </c>
      <c r="M139" s="17" t="str">
        <f t="shared" si="29"/>
        <v/>
      </c>
      <c r="N139" s="17" t="str">
        <f t="shared" si="29"/>
        <v/>
      </c>
      <c r="O139" s="17" t="str">
        <f t="shared" si="22"/>
        <v/>
      </c>
      <c r="P139" s="52" t="str">
        <f t="shared" si="23"/>
        <v/>
      </c>
      <c r="R139" s="75">
        <f t="shared" si="24"/>
        <v>500000</v>
      </c>
      <c r="S139" s="46">
        <f t="shared" si="25"/>
        <v>500000</v>
      </c>
      <c r="T139" s="46">
        <f t="shared" si="26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7"/>
        <v>1</v>
      </c>
      <c r="W139" s="17" t="e">
        <f t="shared" si="27"/>
        <v>#N/A</v>
      </c>
    </row>
    <row r="140" spans="6:23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8"/>
        <v/>
      </c>
      <c r="K140" s="51" t="str">
        <f t="shared" si="28"/>
        <v/>
      </c>
      <c r="L140" s="51" t="str">
        <f t="shared" si="20"/>
        <v/>
      </c>
      <c r="M140" s="17" t="str">
        <f t="shared" si="29"/>
        <v/>
      </c>
      <c r="N140" s="17" t="str">
        <f t="shared" si="29"/>
        <v/>
      </c>
      <c r="O140" s="17" t="str">
        <f t="shared" si="22"/>
        <v/>
      </c>
      <c r="P140" s="52" t="str">
        <f t="shared" si="23"/>
        <v/>
      </c>
      <c r="R140" s="75">
        <f t="shared" si="24"/>
        <v>500000</v>
      </c>
      <c r="S140" s="46">
        <f t="shared" si="25"/>
        <v>500000</v>
      </c>
      <c r="T140" s="46">
        <f t="shared" si="26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7"/>
        <v>1</v>
      </c>
      <c r="W140" s="17" t="e">
        <f t="shared" si="27"/>
        <v>#N/A</v>
      </c>
    </row>
    <row r="141" spans="6:23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8"/>
        <v/>
      </c>
      <c r="K141" s="51" t="str">
        <f t="shared" si="28"/>
        <v/>
      </c>
      <c r="L141" s="51" t="str">
        <f t="shared" si="20"/>
        <v/>
      </c>
      <c r="M141" s="17" t="str">
        <f t="shared" si="29"/>
        <v/>
      </c>
      <c r="N141" s="17" t="str">
        <f t="shared" si="29"/>
        <v/>
      </c>
      <c r="O141" s="17" t="str">
        <f t="shared" si="22"/>
        <v/>
      </c>
      <c r="P141" s="52" t="str">
        <f t="shared" si="23"/>
        <v/>
      </c>
      <c r="R141" s="75">
        <f t="shared" si="24"/>
        <v>500000</v>
      </c>
      <c r="S141" s="46">
        <f t="shared" si="25"/>
        <v>500000</v>
      </c>
      <c r="T141" s="46">
        <f t="shared" si="26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7"/>
        <v>1</v>
      </c>
      <c r="W141" s="17" t="e">
        <f t="shared" si="27"/>
        <v>#N/A</v>
      </c>
    </row>
    <row r="142" spans="6:23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8"/>
        <v/>
      </c>
      <c r="K142" s="51" t="str">
        <f t="shared" si="28"/>
        <v/>
      </c>
      <c r="L142" s="51" t="str">
        <f t="shared" si="20"/>
        <v/>
      </c>
      <c r="M142" s="17" t="str">
        <f t="shared" si="29"/>
        <v/>
      </c>
      <c r="N142" s="17" t="str">
        <f t="shared" si="29"/>
        <v/>
      </c>
      <c r="O142" s="17" t="str">
        <f t="shared" si="22"/>
        <v/>
      </c>
      <c r="P142" s="52" t="str">
        <f t="shared" si="23"/>
        <v/>
      </c>
      <c r="R142" s="75">
        <f t="shared" si="24"/>
        <v>500000</v>
      </c>
      <c r="S142" s="46">
        <f t="shared" si="25"/>
        <v>500000</v>
      </c>
      <c r="T142" s="46">
        <f t="shared" si="26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7"/>
        <v>1</v>
      </c>
      <c r="W142" s="17" t="e">
        <f t="shared" si="27"/>
        <v>#N/A</v>
      </c>
    </row>
    <row r="143" spans="6:23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8"/>
        <v/>
      </c>
      <c r="K143" s="51" t="str">
        <f t="shared" si="28"/>
        <v/>
      </c>
      <c r="L143" s="51" t="str">
        <f t="shared" si="20"/>
        <v/>
      </c>
      <c r="M143" s="17" t="str">
        <f t="shared" si="29"/>
        <v/>
      </c>
      <c r="N143" s="17" t="str">
        <f t="shared" si="29"/>
        <v/>
      </c>
      <c r="O143" s="17" t="str">
        <f t="shared" si="22"/>
        <v/>
      </c>
      <c r="P143" s="52" t="str">
        <f t="shared" si="23"/>
        <v/>
      </c>
      <c r="R143" s="75">
        <f t="shared" si="24"/>
        <v>500000</v>
      </c>
      <c r="S143" s="46">
        <f t="shared" si="25"/>
        <v>500000</v>
      </c>
      <c r="T143" s="46">
        <f t="shared" si="26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7"/>
        <v>1</v>
      </c>
      <c r="W143" s="17" t="e">
        <f t="shared" si="27"/>
        <v>#N/A</v>
      </c>
    </row>
    <row r="144" spans="6:23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8"/>
        <v/>
      </c>
      <c r="K144" s="51" t="str">
        <f t="shared" si="28"/>
        <v/>
      </c>
      <c r="L144" s="51" t="str">
        <f t="shared" si="20"/>
        <v/>
      </c>
      <c r="M144" s="17" t="str">
        <f t="shared" si="29"/>
        <v/>
      </c>
      <c r="N144" s="17" t="str">
        <f t="shared" si="29"/>
        <v/>
      </c>
      <c r="O144" s="17" t="str">
        <f t="shared" si="22"/>
        <v/>
      </c>
      <c r="P144" s="52" t="str">
        <f t="shared" si="23"/>
        <v/>
      </c>
      <c r="R144" s="75">
        <f t="shared" si="24"/>
        <v>500000</v>
      </c>
      <c r="S144" s="46">
        <f t="shared" si="25"/>
        <v>500000</v>
      </c>
      <c r="T144" s="46">
        <f t="shared" si="26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7"/>
        <v>1</v>
      </c>
      <c r="W144" s="17" t="e">
        <f t="shared" si="27"/>
        <v>#N/A</v>
      </c>
    </row>
    <row r="145" spans="6:23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30">IF(J36="","",$O36&amp;J$2&amp;J36)</f>
        <v/>
      </c>
      <c r="K145" s="51" t="str">
        <f t="shared" ref="K145:K160" si="31">IF(K36="","",$O36&amp;K$3&amp;K36)</f>
        <v/>
      </c>
      <c r="L145" s="51" t="str">
        <f t="shared" ref="L145:L176" si="32">IF(L36="","",$O36&amp;L$3&amp;L36)</f>
        <v/>
      </c>
      <c r="M145" s="17" t="str">
        <f t="shared" ref="M145:N160" si="33">SUBSTITUTE(SUBSTITUTE(M36,"　","")," ","")</f>
        <v/>
      </c>
      <c r="N145" s="17" t="str">
        <f t="shared" si="33"/>
        <v/>
      </c>
      <c r="O145" s="17" t="str">
        <f t="shared" si="22"/>
        <v/>
      </c>
      <c r="P145" s="52" t="str">
        <f t="shared" si="23"/>
        <v/>
      </c>
      <c r="R145" s="75">
        <f t="shared" si="24"/>
        <v>500000</v>
      </c>
      <c r="S145" s="46">
        <f t="shared" ref="S145:S176" si="34">IFERROR(CODE(MID(P36,3,1)),500000)</f>
        <v>500000</v>
      </c>
      <c r="T145" s="46">
        <f t="shared" ref="T145:T176" si="35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7"/>
        <v>1</v>
      </c>
      <c r="W145" s="17" t="e">
        <f t="shared" si="27"/>
        <v>#N/A</v>
      </c>
    </row>
    <row r="146" spans="6:23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30"/>
        <v/>
      </c>
      <c r="K146" s="51" t="str">
        <f t="shared" si="31"/>
        <v/>
      </c>
      <c r="L146" s="51" t="str">
        <f t="shared" si="32"/>
        <v/>
      </c>
      <c r="M146" s="17" t="str">
        <f t="shared" si="33"/>
        <v/>
      </c>
      <c r="N146" s="17" t="str">
        <f t="shared" si="33"/>
        <v/>
      </c>
      <c r="O146" s="17" t="str">
        <f t="shared" si="22"/>
        <v/>
      </c>
      <c r="P146" s="52" t="str">
        <f t="shared" si="23"/>
        <v/>
      </c>
      <c r="R146" s="75">
        <f t="shared" si="24"/>
        <v>500000</v>
      </c>
      <c r="S146" s="46">
        <f t="shared" si="34"/>
        <v>500000</v>
      </c>
      <c r="T146" s="46">
        <f t="shared" si="35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7"/>
        <v>1</v>
      </c>
      <c r="W146" s="17" t="e">
        <f t="shared" si="27"/>
        <v>#N/A</v>
      </c>
    </row>
    <row r="147" spans="6:23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30"/>
        <v/>
      </c>
      <c r="K147" s="51" t="str">
        <f t="shared" si="31"/>
        <v/>
      </c>
      <c r="L147" s="51" t="str">
        <f t="shared" si="32"/>
        <v/>
      </c>
      <c r="M147" s="17" t="str">
        <f t="shared" si="33"/>
        <v/>
      </c>
      <c r="N147" s="17" t="str">
        <f t="shared" si="33"/>
        <v/>
      </c>
      <c r="O147" s="17" t="str">
        <f t="shared" si="22"/>
        <v/>
      </c>
      <c r="P147" s="52" t="str">
        <f t="shared" si="23"/>
        <v/>
      </c>
      <c r="R147" s="75">
        <f t="shared" si="24"/>
        <v>500000</v>
      </c>
      <c r="S147" s="46">
        <f t="shared" si="34"/>
        <v>500000</v>
      </c>
      <c r="T147" s="46">
        <f t="shared" si="35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7"/>
        <v>1</v>
      </c>
      <c r="W147" s="17" t="e">
        <f t="shared" si="27"/>
        <v>#N/A</v>
      </c>
    </row>
    <row r="148" spans="6:23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30"/>
        <v/>
      </c>
      <c r="K148" s="51" t="str">
        <f t="shared" si="31"/>
        <v/>
      </c>
      <c r="L148" s="51" t="str">
        <f t="shared" si="32"/>
        <v/>
      </c>
      <c r="M148" s="17" t="str">
        <f t="shared" si="33"/>
        <v/>
      </c>
      <c r="N148" s="17" t="str">
        <f t="shared" si="33"/>
        <v/>
      </c>
      <c r="O148" s="17" t="str">
        <f t="shared" si="22"/>
        <v/>
      </c>
      <c r="P148" s="52" t="str">
        <f t="shared" si="23"/>
        <v/>
      </c>
      <c r="R148" s="75">
        <f t="shared" si="24"/>
        <v>500000</v>
      </c>
      <c r="S148" s="46">
        <f t="shared" si="34"/>
        <v>500000</v>
      </c>
      <c r="T148" s="46">
        <f t="shared" si="35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7"/>
        <v>1</v>
      </c>
      <c r="W148" s="17" t="e">
        <f t="shared" si="27"/>
        <v>#N/A</v>
      </c>
    </row>
    <row r="149" spans="6:23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30"/>
        <v/>
      </c>
      <c r="K149" s="51" t="str">
        <f t="shared" si="31"/>
        <v/>
      </c>
      <c r="L149" s="51" t="str">
        <f t="shared" si="32"/>
        <v/>
      </c>
      <c r="M149" s="17" t="str">
        <f t="shared" si="33"/>
        <v/>
      </c>
      <c r="N149" s="17" t="str">
        <f t="shared" si="33"/>
        <v/>
      </c>
      <c r="O149" s="17" t="str">
        <f t="shared" si="22"/>
        <v/>
      </c>
      <c r="P149" s="52" t="str">
        <f t="shared" si="23"/>
        <v/>
      </c>
      <c r="R149" s="75">
        <f t="shared" si="24"/>
        <v>500000</v>
      </c>
      <c r="S149" s="46">
        <f t="shared" si="34"/>
        <v>500000</v>
      </c>
      <c r="T149" s="46">
        <f t="shared" si="35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7"/>
        <v>1</v>
      </c>
      <c r="W149" s="17" t="e">
        <f t="shared" si="27"/>
        <v>#N/A</v>
      </c>
    </row>
    <row r="150" spans="6:23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30"/>
        <v/>
      </c>
      <c r="K150" s="51" t="str">
        <f t="shared" si="31"/>
        <v/>
      </c>
      <c r="L150" s="51" t="str">
        <f t="shared" si="32"/>
        <v/>
      </c>
      <c r="M150" s="17" t="str">
        <f t="shared" si="33"/>
        <v/>
      </c>
      <c r="N150" s="17" t="str">
        <f t="shared" si="33"/>
        <v/>
      </c>
      <c r="O150" s="17" t="str">
        <f t="shared" si="22"/>
        <v/>
      </c>
      <c r="P150" s="52" t="str">
        <f t="shared" si="23"/>
        <v/>
      </c>
      <c r="R150" s="75">
        <f t="shared" si="24"/>
        <v>500000</v>
      </c>
      <c r="S150" s="46">
        <f t="shared" si="34"/>
        <v>500000</v>
      </c>
      <c r="T150" s="46">
        <f t="shared" si="35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7"/>
        <v>1</v>
      </c>
      <c r="W150" s="17" t="e">
        <f t="shared" si="27"/>
        <v>#N/A</v>
      </c>
    </row>
    <row r="151" spans="6:23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30"/>
        <v/>
      </c>
      <c r="K151" s="51" t="str">
        <f t="shared" si="31"/>
        <v/>
      </c>
      <c r="L151" s="51" t="str">
        <f t="shared" si="32"/>
        <v/>
      </c>
      <c r="M151" s="17" t="str">
        <f t="shared" si="33"/>
        <v/>
      </c>
      <c r="N151" s="17" t="str">
        <f t="shared" si="33"/>
        <v/>
      </c>
      <c r="O151" s="17" t="str">
        <f t="shared" si="22"/>
        <v/>
      </c>
      <c r="P151" s="52" t="str">
        <f t="shared" si="23"/>
        <v/>
      </c>
      <c r="R151" s="75">
        <f t="shared" si="24"/>
        <v>500000</v>
      </c>
      <c r="S151" s="46">
        <f t="shared" si="34"/>
        <v>500000</v>
      </c>
      <c r="T151" s="46">
        <f t="shared" si="35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7"/>
        <v>1</v>
      </c>
      <c r="W151" s="17" t="e">
        <f t="shared" si="27"/>
        <v>#N/A</v>
      </c>
    </row>
    <row r="152" spans="6:23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30"/>
        <v/>
      </c>
      <c r="K152" s="51" t="str">
        <f t="shared" si="31"/>
        <v/>
      </c>
      <c r="L152" s="51" t="str">
        <f t="shared" si="32"/>
        <v/>
      </c>
      <c r="M152" s="17" t="str">
        <f t="shared" si="33"/>
        <v/>
      </c>
      <c r="N152" s="17" t="str">
        <f t="shared" si="33"/>
        <v/>
      </c>
      <c r="O152" s="17" t="str">
        <f t="shared" si="22"/>
        <v/>
      </c>
      <c r="P152" s="52" t="str">
        <f t="shared" si="23"/>
        <v/>
      </c>
      <c r="R152" s="75">
        <f t="shared" si="24"/>
        <v>500000</v>
      </c>
      <c r="S152" s="46">
        <f t="shared" si="34"/>
        <v>500000</v>
      </c>
      <c r="T152" s="46">
        <f t="shared" si="35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7"/>
        <v>1</v>
      </c>
      <c r="W152" s="17" t="e">
        <f t="shared" si="27"/>
        <v>#N/A</v>
      </c>
    </row>
    <row r="153" spans="6:23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30"/>
        <v/>
      </c>
      <c r="K153" s="51" t="str">
        <f t="shared" si="31"/>
        <v/>
      </c>
      <c r="L153" s="51" t="str">
        <f t="shared" si="32"/>
        <v/>
      </c>
      <c r="M153" s="17" t="str">
        <f t="shared" si="33"/>
        <v/>
      </c>
      <c r="N153" s="17" t="str">
        <f t="shared" si="33"/>
        <v/>
      </c>
      <c r="O153" s="17" t="str">
        <f t="shared" si="22"/>
        <v/>
      </c>
      <c r="P153" s="52" t="str">
        <f t="shared" si="23"/>
        <v/>
      </c>
      <c r="R153" s="75">
        <f t="shared" si="24"/>
        <v>500000</v>
      </c>
      <c r="S153" s="46">
        <f t="shared" si="34"/>
        <v>500000</v>
      </c>
      <c r="T153" s="46">
        <f t="shared" si="35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7"/>
        <v>1</v>
      </c>
      <c r="W153" s="17" t="e">
        <f t="shared" si="27"/>
        <v>#N/A</v>
      </c>
    </row>
    <row r="154" spans="6:23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30"/>
        <v/>
      </c>
      <c r="K154" s="51" t="str">
        <f t="shared" si="31"/>
        <v/>
      </c>
      <c r="L154" s="51" t="str">
        <f t="shared" si="32"/>
        <v/>
      </c>
      <c r="M154" s="17" t="str">
        <f t="shared" si="33"/>
        <v/>
      </c>
      <c r="N154" s="17" t="str">
        <f t="shared" si="33"/>
        <v/>
      </c>
      <c r="O154" s="17" t="str">
        <f t="shared" si="22"/>
        <v/>
      </c>
      <c r="P154" s="52" t="str">
        <f t="shared" si="23"/>
        <v/>
      </c>
      <c r="R154" s="75">
        <f t="shared" si="24"/>
        <v>500000</v>
      </c>
      <c r="S154" s="46">
        <f t="shared" si="34"/>
        <v>500000</v>
      </c>
      <c r="T154" s="46">
        <f t="shared" si="35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7"/>
        <v>1</v>
      </c>
      <c r="W154" s="17" t="e">
        <f t="shared" si="27"/>
        <v>#N/A</v>
      </c>
    </row>
    <row r="155" spans="6:23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30"/>
        <v/>
      </c>
      <c r="K155" s="51" t="str">
        <f t="shared" si="31"/>
        <v/>
      </c>
      <c r="L155" s="51" t="str">
        <f t="shared" si="32"/>
        <v/>
      </c>
      <c r="M155" s="17" t="str">
        <f t="shared" si="33"/>
        <v/>
      </c>
      <c r="N155" s="17" t="str">
        <f t="shared" si="33"/>
        <v/>
      </c>
      <c r="O155" s="17" t="str">
        <f t="shared" si="22"/>
        <v/>
      </c>
      <c r="P155" s="52" t="str">
        <f t="shared" si="23"/>
        <v/>
      </c>
      <c r="R155" s="75">
        <f t="shared" si="24"/>
        <v>500000</v>
      </c>
      <c r="S155" s="46">
        <f t="shared" si="34"/>
        <v>500000</v>
      </c>
      <c r="T155" s="46">
        <f t="shared" si="35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7"/>
        <v>1</v>
      </c>
      <c r="W155" s="17" t="e">
        <f t="shared" si="27"/>
        <v>#N/A</v>
      </c>
    </row>
    <row r="156" spans="6:23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30"/>
        <v/>
      </c>
      <c r="K156" s="51" t="str">
        <f t="shared" si="31"/>
        <v/>
      </c>
      <c r="L156" s="51" t="str">
        <f t="shared" si="32"/>
        <v/>
      </c>
      <c r="M156" s="17" t="str">
        <f t="shared" si="33"/>
        <v/>
      </c>
      <c r="N156" s="17" t="str">
        <f t="shared" si="33"/>
        <v/>
      </c>
      <c r="O156" s="17" t="str">
        <f t="shared" si="22"/>
        <v/>
      </c>
      <c r="P156" s="52" t="str">
        <f t="shared" si="23"/>
        <v/>
      </c>
      <c r="R156" s="75">
        <f t="shared" si="24"/>
        <v>500000</v>
      </c>
      <c r="S156" s="46">
        <f t="shared" si="34"/>
        <v>500000</v>
      </c>
      <c r="T156" s="46">
        <f t="shared" si="35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7"/>
        <v>1</v>
      </c>
      <c r="W156" s="17" t="e">
        <f t="shared" si="27"/>
        <v>#N/A</v>
      </c>
    </row>
    <row r="157" spans="6:23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30"/>
        <v/>
      </c>
      <c r="K157" s="51" t="str">
        <f t="shared" si="31"/>
        <v/>
      </c>
      <c r="L157" s="51" t="str">
        <f t="shared" si="32"/>
        <v/>
      </c>
      <c r="M157" s="17" t="str">
        <f t="shared" si="33"/>
        <v/>
      </c>
      <c r="N157" s="17" t="str">
        <f t="shared" si="33"/>
        <v/>
      </c>
      <c r="O157" s="17" t="str">
        <f t="shared" si="22"/>
        <v/>
      </c>
      <c r="P157" s="52" t="str">
        <f t="shared" si="23"/>
        <v/>
      </c>
      <c r="R157" s="75">
        <f t="shared" si="24"/>
        <v>500000</v>
      </c>
      <c r="S157" s="46">
        <f t="shared" si="34"/>
        <v>500000</v>
      </c>
      <c r="T157" s="46">
        <f t="shared" si="35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7"/>
        <v>1</v>
      </c>
      <c r="W157" s="17" t="e">
        <f t="shared" si="27"/>
        <v>#N/A</v>
      </c>
    </row>
    <row r="158" spans="6:23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30"/>
        <v/>
      </c>
      <c r="K158" s="51" t="str">
        <f t="shared" si="31"/>
        <v/>
      </c>
      <c r="L158" s="51" t="str">
        <f t="shared" si="32"/>
        <v/>
      </c>
      <c r="M158" s="17" t="str">
        <f t="shared" si="33"/>
        <v/>
      </c>
      <c r="N158" s="17" t="str">
        <f t="shared" si="33"/>
        <v/>
      </c>
      <c r="O158" s="17" t="str">
        <f t="shared" si="22"/>
        <v/>
      </c>
      <c r="P158" s="52" t="str">
        <f t="shared" si="23"/>
        <v/>
      </c>
      <c r="R158" s="75">
        <f t="shared" si="24"/>
        <v>500000</v>
      </c>
      <c r="S158" s="46">
        <f t="shared" si="34"/>
        <v>500000</v>
      </c>
      <c r="T158" s="46">
        <f t="shared" si="35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7"/>
        <v>1</v>
      </c>
      <c r="W158" s="17" t="e">
        <f t="shared" si="27"/>
        <v>#N/A</v>
      </c>
    </row>
    <row r="159" spans="6:23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30"/>
        <v/>
      </c>
      <c r="K159" s="51" t="str">
        <f t="shared" si="31"/>
        <v/>
      </c>
      <c r="L159" s="51" t="str">
        <f t="shared" si="32"/>
        <v/>
      </c>
      <c r="M159" s="17" t="str">
        <f t="shared" si="33"/>
        <v/>
      </c>
      <c r="N159" s="17" t="str">
        <f t="shared" si="33"/>
        <v/>
      </c>
      <c r="O159" s="17" t="str">
        <f t="shared" si="22"/>
        <v/>
      </c>
      <c r="P159" s="52" t="str">
        <f t="shared" si="23"/>
        <v/>
      </c>
      <c r="R159" s="75">
        <f t="shared" si="24"/>
        <v>500000</v>
      </c>
      <c r="S159" s="46">
        <f t="shared" si="34"/>
        <v>500000</v>
      </c>
      <c r="T159" s="46">
        <f t="shared" si="35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7"/>
        <v>1</v>
      </c>
      <c r="W159" s="17" t="e">
        <f t="shared" si="27"/>
        <v>#N/A</v>
      </c>
    </row>
    <row r="160" spans="6:23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30"/>
        <v/>
      </c>
      <c r="K160" s="51" t="str">
        <f t="shared" si="31"/>
        <v/>
      </c>
      <c r="L160" s="51" t="str">
        <f t="shared" si="32"/>
        <v/>
      </c>
      <c r="M160" s="17" t="str">
        <f t="shared" si="33"/>
        <v/>
      </c>
      <c r="N160" s="17" t="str">
        <f t="shared" si="33"/>
        <v/>
      </c>
      <c r="O160" s="17" t="str">
        <f t="shared" si="22"/>
        <v/>
      </c>
      <c r="P160" s="52" t="str">
        <f t="shared" si="23"/>
        <v/>
      </c>
      <c r="R160" s="75">
        <f t="shared" si="24"/>
        <v>500000</v>
      </c>
      <c r="S160" s="46">
        <f t="shared" si="34"/>
        <v>500000</v>
      </c>
      <c r="T160" s="46">
        <f t="shared" si="35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7"/>
        <v>1</v>
      </c>
      <c r="W160" s="17" t="e">
        <f t="shared" si="27"/>
        <v>#N/A</v>
      </c>
    </row>
    <row r="161" spans="6:23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30"/>
        <v/>
      </c>
      <c r="K161" s="51" t="str">
        <f t="shared" ref="K161:K176" si="36">IF(K52="","",$O52&amp;K$3&amp;K52)</f>
        <v/>
      </c>
      <c r="L161" s="51" t="str">
        <f t="shared" si="32"/>
        <v/>
      </c>
      <c r="M161" s="17" t="str">
        <f t="shared" ref="M161:N176" si="37">SUBSTITUTE(SUBSTITUTE(M52,"　","")," ","")</f>
        <v/>
      </c>
      <c r="N161" s="17" t="str">
        <f t="shared" si="37"/>
        <v/>
      </c>
      <c r="O161" s="17" t="str">
        <f t="shared" si="22"/>
        <v/>
      </c>
      <c r="P161" s="52" t="str">
        <f t="shared" si="23"/>
        <v/>
      </c>
      <c r="R161" s="75">
        <f t="shared" si="24"/>
        <v>500000</v>
      </c>
      <c r="S161" s="46">
        <f t="shared" si="34"/>
        <v>500000</v>
      </c>
      <c r="T161" s="46">
        <f t="shared" si="35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7"/>
        <v>1</v>
      </c>
      <c r="W161" s="17" t="e">
        <f t="shared" si="27"/>
        <v>#N/A</v>
      </c>
    </row>
    <row r="162" spans="6:23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30"/>
        <v/>
      </c>
      <c r="K162" s="51" t="str">
        <f t="shared" si="36"/>
        <v/>
      </c>
      <c r="L162" s="51" t="str">
        <f t="shared" si="32"/>
        <v/>
      </c>
      <c r="M162" s="17" t="str">
        <f t="shared" si="37"/>
        <v/>
      </c>
      <c r="N162" s="17" t="str">
        <f t="shared" si="37"/>
        <v/>
      </c>
      <c r="O162" s="17" t="str">
        <f t="shared" si="22"/>
        <v/>
      </c>
      <c r="P162" s="52" t="str">
        <f t="shared" si="23"/>
        <v/>
      </c>
      <c r="R162" s="75">
        <f t="shared" si="24"/>
        <v>500000</v>
      </c>
      <c r="S162" s="46">
        <f t="shared" si="34"/>
        <v>500000</v>
      </c>
      <c r="T162" s="46">
        <f t="shared" si="35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7"/>
        <v>1</v>
      </c>
      <c r="W162" s="17" t="e">
        <f t="shared" si="27"/>
        <v>#N/A</v>
      </c>
    </row>
    <row r="163" spans="6:23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30"/>
        <v/>
      </c>
      <c r="K163" s="51" t="str">
        <f t="shared" si="36"/>
        <v/>
      </c>
      <c r="L163" s="51" t="str">
        <f t="shared" si="32"/>
        <v/>
      </c>
      <c r="M163" s="17" t="str">
        <f t="shared" si="37"/>
        <v/>
      </c>
      <c r="N163" s="17" t="str">
        <f t="shared" si="37"/>
        <v/>
      </c>
      <c r="O163" s="17" t="str">
        <f t="shared" si="22"/>
        <v/>
      </c>
      <c r="P163" s="52" t="str">
        <f t="shared" si="23"/>
        <v/>
      </c>
      <c r="R163" s="75">
        <f t="shared" si="24"/>
        <v>500000</v>
      </c>
      <c r="S163" s="46">
        <f t="shared" si="34"/>
        <v>500000</v>
      </c>
      <c r="T163" s="46">
        <f t="shared" si="35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7"/>
        <v>1</v>
      </c>
      <c r="W163" s="17" t="e">
        <f t="shared" si="27"/>
        <v>#N/A</v>
      </c>
    </row>
    <row r="164" spans="6:23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30"/>
        <v/>
      </c>
      <c r="K164" s="51" t="str">
        <f t="shared" si="36"/>
        <v/>
      </c>
      <c r="L164" s="51" t="str">
        <f t="shared" si="32"/>
        <v/>
      </c>
      <c r="M164" s="17" t="str">
        <f t="shared" si="37"/>
        <v/>
      </c>
      <c r="N164" s="17" t="str">
        <f t="shared" si="37"/>
        <v/>
      </c>
      <c r="O164" s="17" t="str">
        <f t="shared" si="22"/>
        <v/>
      </c>
      <c r="P164" s="52" t="str">
        <f t="shared" si="23"/>
        <v/>
      </c>
      <c r="R164" s="75">
        <f t="shared" si="24"/>
        <v>500000</v>
      </c>
      <c r="S164" s="46">
        <f t="shared" si="34"/>
        <v>500000</v>
      </c>
      <c r="T164" s="46">
        <f t="shared" si="35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7"/>
        <v>1</v>
      </c>
      <c r="W164" s="17" t="e">
        <f t="shared" si="27"/>
        <v>#N/A</v>
      </c>
    </row>
    <row r="165" spans="6:23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30"/>
        <v/>
      </c>
      <c r="K165" s="51" t="str">
        <f t="shared" si="36"/>
        <v/>
      </c>
      <c r="L165" s="51" t="str">
        <f t="shared" si="32"/>
        <v/>
      </c>
      <c r="M165" s="17" t="str">
        <f t="shared" si="37"/>
        <v/>
      </c>
      <c r="N165" s="17" t="str">
        <f t="shared" si="37"/>
        <v/>
      </c>
      <c r="O165" s="17" t="str">
        <f t="shared" si="22"/>
        <v/>
      </c>
      <c r="P165" s="52" t="str">
        <f t="shared" si="23"/>
        <v/>
      </c>
      <c r="R165" s="75">
        <f t="shared" si="24"/>
        <v>500000</v>
      </c>
      <c r="S165" s="46">
        <f t="shared" si="34"/>
        <v>500000</v>
      </c>
      <c r="T165" s="46">
        <f t="shared" si="35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7"/>
        <v>1</v>
      </c>
      <c r="W165" s="17" t="e">
        <f t="shared" si="27"/>
        <v>#N/A</v>
      </c>
    </row>
    <row r="166" spans="6:23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30"/>
        <v/>
      </c>
      <c r="K166" s="51" t="str">
        <f t="shared" si="36"/>
        <v/>
      </c>
      <c r="L166" s="51" t="str">
        <f t="shared" si="32"/>
        <v/>
      </c>
      <c r="M166" s="17" t="str">
        <f t="shared" si="37"/>
        <v/>
      </c>
      <c r="N166" s="17" t="str">
        <f t="shared" si="37"/>
        <v/>
      </c>
      <c r="O166" s="17" t="str">
        <f t="shared" si="22"/>
        <v/>
      </c>
      <c r="P166" s="52" t="str">
        <f t="shared" si="23"/>
        <v/>
      </c>
      <c r="R166" s="75">
        <f t="shared" si="24"/>
        <v>500000</v>
      </c>
      <c r="S166" s="46">
        <f t="shared" si="34"/>
        <v>500000</v>
      </c>
      <c r="T166" s="46">
        <f t="shared" si="35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7"/>
        <v>1</v>
      </c>
      <c r="W166" s="17" t="e">
        <f t="shared" si="27"/>
        <v>#N/A</v>
      </c>
    </row>
    <row r="167" spans="6:23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30"/>
        <v/>
      </c>
      <c r="K167" s="51" t="str">
        <f t="shared" si="36"/>
        <v/>
      </c>
      <c r="L167" s="51" t="str">
        <f t="shared" si="32"/>
        <v/>
      </c>
      <c r="M167" s="17" t="str">
        <f t="shared" si="37"/>
        <v/>
      </c>
      <c r="N167" s="17" t="str">
        <f t="shared" si="37"/>
        <v/>
      </c>
      <c r="O167" s="17" t="str">
        <f t="shared" si="22"/>
        <v/>
      </c>
      <c r="P167" s="52" t="str">
        <f t="shared" si="23"/>
        <v/>
      </c>
      <c r="R167" s="75">
        <f t="shared" si="24"/>
        <v>500000</v>
      </c>
      <c r="S167" s="46">
        <f t="shared" si="34"/>
        <v>500000</v>
      </c>
      <c r="T167" s="46">
        <f t="shared" si="35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7"/>
        <v>1</v>
      </c>
      <c r="W167" s="17" t="e">
        <f t="shared" si="27"/>
        <v>#N/A</v>
      </c>
    </row>
    <row r="168" spans="6:23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30"/>
        <v/>
      </c>
      <c r="K168" s="51" t="str">
        <f t="shared" si="36"/>
        <v/>
      </c>
      <c r="L168" s="51" t="str">
        <f t="shared" si="32"/>
        <v/>
      </c>
      <c r="M168" s="17" t="str">
        <f t="shared" si="37"/>
        <v/>
      </c>
      <c r="N168" s="17" t="str">
        <f t="shared" si="37"/>
        <v/>
      </c>
      <c r="O168" s="17" t="str">
        <f t="shared" si="22"/>
        <v/>
      </c>
      <c r="P168" s="52" t="str">
        <f t="shared" si="23"/>
        <v/>
      </c>
      <c r="R168" s="75">
        <f t="shared" si="24"/>
        <v>500000</v>
      </c>
      <c r="S168" s="46">
        <f t="shared" si="34"/>
        <v>500000</v>
      </c>
      <c r="T168" s="46">
        <f t="shared" si="35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7"/>
        <v>1</v>
      </c>
      <c r="W168" s="17" t="e">
        <f t="shared" si="27"/>
        <v>#N/A</v>
      </c>
    </row>
    <row r="169" spans="6:23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30"/>
        <v/>
      </c>
      <c r="K169" s="51" t="str">
        <f t="shared" si="36"/>
        <v/>
      </c>
      <c r="L169" s="51" t="str">
        <f t="shared" si="32"/>
        <v/>
      </c>
      <c r="M169" s="17" t="str">
        <f t="shared" si="37"/>
        <v/>
      </c>
      <c r="N169" s="17" t="str">
        <f t="shared" si="37"/>
        <v/>
      </c>
      <c r="O169" s="17" t="str">
        <f t="shared" si="22"/>
        <v/>
      </c>
      <c r="P169" s="52" t="str">
        <f t="shared" si="23"/>
        <v/>
      </c>
      <c r="R169" s="75">
        <f t="shared" si="24"/>
        <v>500000</v>
      </c>
      <c r="S169" s="46">
        <f t="shared" si="34"/>
        <v>500000</v>
      </c>
      <c r="T169" s="46">
        <f t="shared" si="35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7"/>
        <v>1</v>
      </c>
      <c r="W169" s="17" t="e">
        <f t="shared" si="27"/>
        <v>#N/A</v>
      </c>
    </row>
    <row r="170" spans="6:23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30"/>
        <v/>
      </c>
      <c r="K170" s="51" t="str">
        <f t="shared" si="36"/>
        <v/>
      </c>
      <c r="L170" s="51" t="str">
        <f t="shared" si="32"/>
        <v/>
      </c>
      <c r="M170" s="17" t="str">
        <f t="shared" si="37"/>
        <v/>
      </c>
      <c r="N170" s="17" t="str">
        <f t="shared" si="37"/>
        <v/>
      </c>
      <c r="O170" s="17" t="str">
        <f t="shared" si="22"/>
        <v/>
      </c>
      <c r="P170" s="52" t="str">
        <f t="shared" si="23"/>
        <v/>
      </c>
      <c r="R170" s="75">
        <f t="shared" si="24"/>
        <v>500000</v>
      </c>
      <c r="S170" s="46">
        <f t="shared" si="34"/>
        <v>500000</v>
      </c>
      <c r="T170" s="46">
        <f t="shared" si="35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7"/>
        <v>1</v>
      </c>
      <c r="W170" s="17" t="e">
        <f t="shared" si="27"/>
        <v>#N/A</v>
      </c>
    </row>
    <row r="171" spans="6:23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30"/>
        <v/>
      </c>
      <c r="K171" s="51" t="str">
        <f t="shared" si="36"/>
        <v/>
      </c>
      <c r="L171" s="51" t="str">
        <f t="shared" si="32"/>
        <v/>
      </c>
      <c r="M171" s="17" t="str">
        <f t="shared" si="37"/>
        <v/>
      </c>
      <c r="N171" s="17" t="str">
        <f t="shared" si="37"/>
        <v/>
      </c>
      <c r="O171" s="17" t="str">
        <f t="shared" si="22"/>
        <v/>
      </c>
      <c r="P171" s="52" t="str">
        <f t="shared" si="23"/>
        <v/>
      </c>
      <c r="R171" s="75">
        <f t="shared" si="24"/>
        <v>500000</v>
      </c>
      <c r="S171" s="46">
        <f t="shared" si="34"/>
        <v>500000</v>
      </c>
      <c r="T171" s="46">
        <f t="shared" si="35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7"/>
        <v>1</v>
      </c>
      <c r="W171" s="17" t="e">
        <f t="shared" si="27"/>
        <v>#N/A</v>
      </c>
    </row>
    <row r="172" spans="6:23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30"/>
        <v/>
      </c>
      <c r="K172" s="51" t="str">
        <f t="shared" si="36"/>
        <v/>
      </c>
      <c r="L172" s="51" t="str">
        <f t="shared" si="32"/>
        <v/>
      </c>
      <c r="M172" s="17" t="str">
        <f t="shared" si="37"/>
        <v/>
      </c>
      <c r="N172" s="17" t="str">
        <f t="shared" si="37"/>
        <v/>
      </c>
      <c r="O172" s="17" t="str">
        <f t="shared" si="22"/>
        <v/>
      </c>
      <c r="P172" s="52" t="str">
        <f t="shared" si="23"/>
        <v/>
      </c>
      <c r="R172" s="75">
        <f t="shared" si="24"/>
        <v>500000</v>
      </c>
      <c r="S172" s="46">
        <f t="shared" si="34"/>
        <v>500000</v>
      </c>
      <c r="T172" s="46">
        <f t="shared" si="35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7"/>
        <v>1</v>
      </c>
      <c r="W172" s="17" t="e">
        <f t="shared" si="27"/>
        <v>#N/A</v>
      </c>
    </row>
    <row r="173" spans="6:23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30"/>
        <v/>
      </c>
      <c r="K173" s="51" t="str">
        <f t="shared" si="36"/>
        <v/>
      </c>
      <c r="L173" s="51" t="str">
        <f t="shared" si="32"/>
        <v/>
      </c>
      <c r="M173" s="17" t="str">
        <f t="shared" si="37"/>
        <v/>
      </c>
      <c r="N173" s="17" t="str">
        <f t="shared" si="37"/>
        <v/>
      </c>
      <c r="O173" s="17" t="str">
        <f t="shared" si="22"/>
        <v/>
      </c>
      <c r="P173" s="52" t="str">
        <f t="shared" si="23"/>
        <v/>
      </c>
      <c r="R173" s="75">
        <f t="shared" si="24"/>
        <v>500000</v>
      </c>
      <c r="S173" s="46">
        <f t="shared" si="34"/>
        <v>500000</v>
      </c>
      <c r="T173" s="46">
        <f t="shared" si="35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7"/>
        <v>1</v>
      </c>
      <c r="W173" s="17" t="e">
        <f t="shared" si="27"/>
        <v>#N/A</v>
      </c>
    </row>
    <row r="174" spans="6:23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30"/>
        <v/>
      </c>
      <c r="K174" s="51" t="str">
        <f t="shared" si="36"/>
        <v/>
      </c>
      <c r="L174" s="51" t="str">
        <f t="shared" si="32"/>
        <v/>
      </c>
      <c r="M174" s="17" t="str">
        <f t="shared" si="37"/>
        <v/>
      </c>
      <c r="N174" s="17" t="str">
        <f t="shared" si="37"/>
        <v/>
      </c>
      <c r="O174" s="17" t="str">
        <f t="shared" si="22"/>
        <v/>
      </c>
      <c r="P174" s="52" t="str">
        <f t="shared" si="23"/>
        <v/>
      </c>
      <c r="R174" s="75">
        <f t="shared" si="24"/>
        <v>500000</v>
      </c>
      <c r="S174" s="46">
        <f t="shared" si="34"/>
        <v>500000</v>
      </c>
      <c r="T174" s="46">
        <f t="shared" si="35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7"/>
        <v>1</v>
      </c>
      <c r="W174" s="17" t="e">
        <f t="shared" si="27"/>
        <v>#N/A</v>
      </c>
    </row>
    <row r="175" spans="6:23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30"/>
        <v/>
      </c>
      <c r="K175" s="51" t="str">
        <f t="shared" si="36"/>
        <v/>
      </c>
      <c r="L175" s="51" t="str">
        <f t="shared" si="32"/>
        <v/>
      </c>
      <c r="M175" s="17" t="str">
        <f t="shared" si="37"/>
        <v/>
      </c>
      <c r="N175" s="17" t="str">
        <f t="shared" si="37"/>
        <v/>
      </c>
      <c r="O175" s="17" t="str">
        <f t="shared" si="22"/>
        <v/>
      </c>
      <c r="P175" s="52" t="str">
        <f t="shared" si="23"/>
        <v/>
      </c>
      <c r="R175" s="75">
        <f t="shared" si="24"/>
        <v>500000</v>
      </c>
      <c r="S175" s="46">
        <f t="shared" si="34"/>
        <v>500000</v>
      </c>
      <c r="T175" s="46">
        <f t="shared" si="35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7"/>
        <v>1</v>
      </c>
      <c r="W175" s="17" t="e">
        <f t="shared" si="27"/>
        <v>#N/A</v>
      </c>
    </row>
    <row r="176" spans="6:23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30"/>
        <v/>
      </c>
      <c r="K176" s="51" t="str">
        <f t="shared" si="36"/>
        <v/>
      </c>
      <c r="L176" s="51" t="str">
        <f t="shared" si="32"/>
        <v/>
      </c>
      <c r="M176" s="17" t="str">
        <f t="shared" si="37"/>
        <v/>
      </c>
      <c r="N176" s="17" t="str">
        <f t="shared" si="37"/>
        <v/>
      </c>
      <c r="O176" s="17" t="str">
        <f t="shared" si="22"/>
        <v/>
      </c>
      <c r="P176" s="52" t="str">
        <f t="shared" si="23"/>
        <v/>
      </c>
      <c r="R176" s="75">
        <f t="shared" si="24"/>
        <v>500000</v>
      </c>
      <c r="S176" s="46">
        <f t="shared" si="34"/>
        <v>500000</v>
      </c>
      <c r="T176" s="46">
        <f t="shared" si="35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7"/>
        <v>1</v>
      </c>
      <c r="W176" s="17" t="e">
        <f t="shared" si="27"/>
        <v>#N/A</v>
      </c>
    </row>
    <row r="177" spans="6:23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8">IF(J68="","",$O68&amp;J$2&amp;J68)</f>
        <v/>
      </c>
      <c r="K177" s="51" t="str">
        <f t="shared" ref="K177:K192" si="39">IF(K68="","",$O68&amp;K$3&amp;K68)</f>
        <v/>
      </c>
      <c r="L177" s="51" t="str">
        <f t="shared" ref="L177:L208" si="40">IF(L68="","",$O68&amp;L$3&amp;L68)</f>
        <v/>
      </c>
      <c r="M177" s="17" t="str">
        <f t="shared" ref="M177:N192" si="41">SUBSTITUTE(SUBSTITUTE(M68,"　","")," ","")</f>
        <v/>
      </c>
      <c r="N177" s="17" t="str">
        <f t="shared" si="41"/>
        <v/>
      </c>
      <c r="O177" s="17" t="str">
        <f t="shared" ref="O177:O212" si="42">IF(M68="","",IF(LEN(M177)=1,M177&amp;"　　",IF(LEN(M177)=2,LEFT(M177,1)&amp;"　"&amp;RIGHT(M177,1),M177)))</f>
        <v/>
      </c>
      <c r="P177" s="52" t="str">
        <f t="shared" ref="P177:P212" si="43">IF(N68="","",IF(LEN(N177)=1,"　　"&amp;N177,IF(LEN(N177)=2,LEFT(N177,1)&amp;"　"&amp;RIGHT(N177,1),N177)))</f>
        <v/>
      </c>
      <c r="R177" s="75">
        <f t="shared" ref="R177:R212" si="44">IFERROR(CODE(MID(P68,1,1)),500000)</f>
        <v>500000</v>
      </c>
      <c r="S177" s="46">
        <f t="shared" ref="S177:S182" si="45">IFERROR(CODE(MID(P68,3,1)),500000)</f>
        <v>500000</v>
      </c>
      <c r="T177" s="46">
        <f t="shared" ref="T177:T182" si="46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7"/>
        <v>1</v>
      </c>
      <c r="W177" s="17" t="e">
        <f t="shared" si="27"/>
        <v>#N/A</v>
      </c>
    </row>
    <row r="178" spans="6:23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8"/>
        <v/>
      </c>
      <c r="K178" s="51" t="str">
        <f t="shared" si="39"/>
        <v/>
      </c>
      <c r="L178" s="51" t="str">
        <f t="shared" si="40"/>
        <v/>
      </c>
      <c r="M178" s="17" t="str">
        <f t="shared" si="41"/>
        <v/>
      </c>
      <c r="N178" s="17" t="str">
        <f t="shared" si="41"/>
        <v/>
      </c>
      <c r="O178" s="17" t="str">
        <f t="shared" si="42"/>
        <v/>
      </c>
      <c r="P178" s="52" t="str">
        <f t="shared" si="43"/>
        <v/>
      </c>
      <c r="R178" s="75">
        <f t="shared" si="44"/>
        <v>500000</v>
      </c>
      <c r="S178" s="46">
        <f t="shared" si="45"/>
        <v>500000</v>
      </c>
      <c r="T178" s="46">
        <f t="shared" si="46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W212" si="47">RANK(U178,$U$113:$U$212,1)</f>
        <v>1</v>
      </c>
      <c r="W178" s="17" t="e">
        <f t="shared" si="47"/>
        <v>#N/A</v>
      </c>
    </row>
    <row r="179" spans="6:23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8"/>
        <v/>
      </c>
      <c r="K179" s="51" t="str">
        <f t="shared" si="39"/>
        <v/>
      </c>
      <c r="L179" s="51" t="str">
        <f t="shared" si="40"/>
        <v/>
      </c>
      <c r="M179" s="17" t="str">
        <f t="shared" si="41"/>
        <v/>
      </c>
      <c r="N179" s="17" t="str">
        <f t="shared" si="41"/>
        <v/>
      </c>
      <c r="O179" s="17" t="str">
        <f t="shared" si="42"/>
        <v/>
      </c>
      <c r="P179" s="52" t="str">
        <f t="shared" si="43"/>
        <v/>
      </c>
      <c r="R179" s="75">
        <f t="shared" si="44"/>
        <v>500000</v>
      </c>
      <c r="S179" s="46">
        <f t="shared" si="45"/>
        <v>500000</v>
      </c>
      <c r="T179" s="46">
        <f t="shared" si="46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7"/>
        <v>1</v>
      </c>
      <c r="W179" s="17" t="e">
        <f t="shared" si="47"/>
        <v>#N/A</v>
      </c>
    </row>
    <row r="180" spans="6:23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8"/>
        <v/>
      </c>
      <c r="K180" s="51" t="str">
        <f t="shared" si="39"/>
        <v/>
      </c>
      <c r="L180" s="51" t="str">
        <f t="shared" si="40"/>
        <v/>
      </c>
      <c r="M180" s="17" t="str">
        <f t="shared" si="41"/>
        <v/>
      </c>
      <c r="N180" s="17" t="str">
        <f t="shared" si="41"/>
        <v/>
      </c>
      <c r="O180" s="17" t="str">
        <f t="shared" si="42"/>
        <v/>
      </c>
      <c r="P180" s="52" t="str">
        <f t="shared" si="43"/>
        <v/>
      </c>
      <c r="R180" s="75">
        <f t="shared" si="44"/>
        <v>500000</v>
      </c>
      <c r="S180" s="46">
        <f t="shared" si="45"/>
        <v>500000</v>
      </c>
      <c r="T180" s="46">
        <f t="shared" si="46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7"/>
        <v>1</v>
      </c>
      <c r="W180" s="17" t="e">
        <f t="shared" si="47"/>
        <v>#N/A</v>
      </c>
    </row>
    <row r="181" spans="6:23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8"/>
        <v/>
      </c>
      <c r="K181" s="51" t="str">
        <f t="shared" si="39"/>
        <v/>
      </c>
      <c r="L181" s="51" t="str">
        <f t="shared" si="40"/>
        <v/>
      </c>
      <c r="M181" s="17" t="str">
        <f t="shared" si="41"/>
        <v/>
      </c>
      <c r="N181" s="17" t="str">
        <f t="shared" si="41"/>
        <v/>
      </c>
      <c r="O181" s="17" t="str">
        <f t="shared" si="42"/>
        <v/>
      </c>
      <c r="P181" s="52" t="str">
        <f t="shared" si="43"/>
        <v/>
      </c>
      <c r="R181" s="75">
        <f t="shared" si="44"/>
        <v>500000</v>
      </c>
      <c r="S181" s="46">
        <f t="shared" si="45"/>
        <v>500000</v>
      </c>
      <c r="T181" s="46">
        <f t="shared" si="46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7"/>
        <v>1</v>
      </c>
      <c r="W181" s="17" t="e">
        <f t="shared" si="47"/>
        <v>#N/A</v>
      </c>
    </row>
    <row r="182" spans="6:23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8"/>
        <v/>
      </c>
      <c r="K182" s="51" t="str">
        <f t="shared" si="39"/>
        <v/>
      </c>
      <c r="L182" s="51" t="str">
        <f t="shared" si="40"/>
        <v/>
      </c>
      <c r="M182" s="17" t="str">
        <f t="shared" si="41"/>
        <v/>
      </c>
      <c r="N182" s="17" t="str">
        <f t="shared" si="41"/>
        <v/>
      </c>
      <c r="O182" s="17" t="str">
        <f t="shared" si="42"/>
        <v/>
      </c>
      <c r="P182" s="52" t="str">
        <f t="shared" si="43"/>
        <v/>
      </c>
      <c r="R182" s="75">
        <f t="shared" si="44"/>
        <v>500000</v>
      </c>
      <c r="S182" s="46">
        <f t="shared" si="45"/>
        <v>500000</v>
      </c>
      <c r="T182" s="46">
        <f t="shared" si="46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7"/>
        <v>1</v>
      </c>
      <c r="W182" s="17" t="e">
        <f t="shared" si="47"/>
        <v>#N/A</v>
      </c>
    </row>
    <row r="183" spans="6:23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8"/>
        <v/>
      </c>
      <c r="K183" s="51" t="str">
        <f t="shared" si="39"/>
        <v/>
      </c>
      <c r="L183" s="51" t="str">
        <f t="shared" si="40"/>
        <v/>
      </c>
      <c r="M183" s="17" t="str">
        <f t="shared" si="41"/>
        <v/>
      </c>
      <c r="N183" s="17" t="str">
        <f t="shared" si="41"/>
        <v/>
      </c>
      <c r="O183" s="17" t="str">
        <f t="shared" si="42"/>
        <v/>
      </c>
      <c r="P183" s="52" t="str">
        <f t="shared" si="43"/>
        <v/>
      </c>
      <c r="R183" s="75">
        <f t="shared" si="44"/>
        <v>500000</v>
      </c>
      <c r="S183" s="46">
        <f t="shared" ref="S183:S212" si="48">IFERROR(CODE(MID(P74,3,1)),500000)</f>
        <v>500000</v>
      </c>
      <c r="T183" s="46">
        <f t="shared" ref="T183:T212" si="49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7"/>
        <v>1</v>
      </c>
      <c r="W183" s="17" t="e">
        <f t="shared" si="47"/>
        <v>#N/A</v>
      </c>
    </row>
    <row r="184" spans="6:23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8"/>
        <v/>
      </c>
      <c r="K184" s="51" t="str">
        <f t="shared" si="39"/>
        <v/>
      </c>
      <c r="L184" s="51" t="str">
        <f t="shared" si="40"/>
        <v/>
      </c>
      <c r="M184" s="17" t="str">
        <f t="shared" si="41"/>
        <v/>
      </c>
      <c r="N184" s="17" t="str">
        <f t="shared" si="41"/>
        <v/>
      </c>
      <c r="O184" s="17" t="str">
        <f t="shared" si="42"/>
        <v/>
      </c>
      <c r="P184" s="52" t="str">
        <f t="shared" si="43"/>
        <v/>
      </c>
      <c r="R184" s="75">
        <f t="shared" si="44"/>
        <v>500000</v>
      </c>
      <c r="S184" s="46">
        <f t="shared" si="48"/>
        <v>500000</v>
      </c>
      <c r="T184" s="46">
        <f t="shared" si="49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7"/>
        <v>1</v>
      </c>
      <c r="W184" s="17" t="e">
        <f t="shared" si="47"/>
        <v>#N/A</v>
      </c>
    </row>
    <row r="185" spans="6:23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8"/>
        <v/>
      </c>
      <c r="K185" s="51" t="str">
        <f t="shared" si="39"/>
        <v/>
      </c>
      <c r="L185" s="51" t="str">
        <f t="shared" si="40"/>
        <v/>
      </c>
      <c r="M185" s="17" t="str">
        <f t="shared" si="41"/>
        <v/>
      </c>
      <c r="N185" s="17" t="str">
        <f t="shared" si="41"/>
        <v/>
      </c>
      <c r="O185" s="17" t="str">
        <f t="shared" si="42"/>
        <v/>
      </c>
      <c r="P185" s="52" t="str">
        <f t="shared" si="43"/>
        <v/>
      </c>
      <c r="R185" s="75">
        <f t="shared" si="44"/>
        <v>500000</v>
      </c>
      <c r="S185" s="46">
        <f t="shared" si="48"/>
        <v>500000</v>
      </c>
      <c r="T185" s="46">
        <f t="shared" si="49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7"/>
        <v>1</v>
      </c>
      <c r="W185" s="17" t="e">
        <f t="shared" si="47"/>
        <v>#N/A</v>
      </c>
    </row>
    <row r="186" spans="6:23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8"/>
        <v/>
      </c>
      <c r="K186" s="51" t="str">
        <f t="shared" si="39"/>
        <v/>
      </c>
      <c r="L186" s="51" t="str">
        <f t="shared" si="40"/>
        <v/>
      </c>
      <c r="M186" s="17" t="str">
        <f t="shared" si="41"/>
        <v/>
      </c>
      <c r="N186" s="17" t="str">
        <f t="shared" si="41"/>
        <v/>
      </c>
      <c r="O186" s="17" t="str">
        <f t="shared" si="42"/>
        <v/>
      </c>
      <c r="P186" s="52" t="str">
        <f t="shared" si="43"/>
        <v/>
      </c>
      <c r="R186" s="75">
        <f t="shared" si="44"/>
        <v>500000</v>
      </c>
      <c r="S186" s="46">
        <f t="shared" si="48"/>
        <v>500000</v>
      </c>
      <c r="T186" s="46">
        <f t="shared" si="49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7"/>
        <v>1</v>
      </c>
      <c r="W186" s="17" t="e">
        <f t="shared" si="47"/>
        <v>#N/A</v>
      </c>
    </row>
    <row r="187" spans="6:23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8"/>
        <v/>
      </c>
      <c r="K187" s="51" t="str">
        <f t="shared" si="39"/>
        <v/>
      </c>
      <c r="L187" s="51" t="str">
        <f t="shared" si="40"/>
        <v/>
      </c>
      <c r="M187" s="17" t="str">
        <f t="shared" si="41"/>
        <v/>
      </c>
      <c r="N187" s="17" t="str">
        <f t="shared" si="41"/>
        <v/>
      </c>
      <c r="O187" s="17" t="str">
        <f t="shared" si="42"/>
        <v/>
      </c>
      <c r="P187" s="52" t="str">
        <f t="shared" si="43"/>
        <v/>
      </c>
      <c r="R187" s="75">
        <f t="shared" si="44"/>
        <v>500000</v>
      </c>
      <c r="S187" s="46">
        <f t="shared" si="48"/>
        <v>500000</v>
      </c>
      <c r="T187" s="46">
        <f t="shared" si="49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7"/>
        <v>1</v>
      </c>
      <c r="W187" s="17" t="e">
        <f t="shared" si="47"/>
        <v>#N/A</v>
      </c>
    </row>
    <row r="188" spans="6:23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8"/>
        <v/>
      </c>
      <c r="K188" s="51" t="str">
        <f t="shared" si="39"/>
        <v/>
      </c>
      <c r="L188" s="51" t="str">
        <f t="shared" si="40"/>
        <v/>
      </c>
      <c r="M188" s="17" t="str">
        <f t="shared" si="41"/>
        <v/>
      </c>
      <c r="N188" s="17" t="str">
        <f t="shared" si="41"/>
        <v/>
      </c>
      <c r="O188" s="17" t="str">
        <f t="shared" si="42"/>
        <v/>
      </c>
      <c r="P188" s="52" t="str">
        <f t="shared" si="43"/>
        <v/>
      </c>
      <c r="R188" s="75">
        <f t="shared" si="44"/>
        <v>500000</v>
      </c>
      <c r="S188" s="46">
        <f t="shared" si="48"/>
        <v>500000</v>
      </c>
      <c r="T188" s="46">
        <f t="shared" si="49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7"/>
        <v>1</v>
      </c>
      <c r="W188" s="17" t="e">
        <f t="shared" si="47"/>
        <v>#N/A</v>
      </c>
    </row>
    <row r="189" spans="6:23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8"/>
        <v/>
      </c>
      <c r="K189" s="51" t="str">
        <f t="shared" si="39"/>
        <v/>
      </c>
      <c r="L189" s="51" t="str">
        <f t="shared" si="40"/>
        <v/>
      </c>
      <c r="M189" s="17" t="str">
        <f t="shared" si="41"/>
        <v/>
      </c>
      <c r="N189" s="17" t="str">
        <f t="shared" si="41"/>
        <v/>
      </c>
      <c r="O189" s="17" t="str">
        <f t="shared" si="42"/>
        <v/>
      </c>
      <c r="P189" s="52" t="str">
        <f t="shared" si="43"/>
        <v/>
      </c>
      <c r="R189" s="75">
        <f t="shared" si="44"/>
        <v>500000</v>
      </c>
      <c r="S189" s="46">
        <f t="shared" si="48"/>
        <v>500000</v>
      </c>
      <c r="T189" s="46">
        <f t="shared" si="49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7"/>
        <v>1</v>
      </c>
      <c r="W189" s="17" t="e">
        <f t="shared" si="47"/>
        <v>#N/A</v>
      </c>
    </row>
    <row r="190" spans="6:23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8"/>
        <v/>
      </c>
      <c r="K190" s="51" t="str">
        <f t="shared" si="39"/>
        <v/>
      </c>
      <c r="L190" s="51" t="str">
        <f t="shared" si="40"/>
        <v/>
      </c>
      <c r="M190" s="17" t="str">
        <f t="shared" si="41"/>
        <v/>
      </c>
      <c r="N190" s="17" t="str">
        <f t="shared" si="41"/>
        <v/>
      </c>
      <c r="O190" s="17" t="str">
        <f t="shared" si="42"/>
        <v/>
      </c>
      <c r="P190" s="52" t="str">
        <f t="shared" si="43"/>
        <v/>
      </c>
      <c r="R190" s="75">
        <f t="shared" si="44"/>
        <v>500000</v>
      </c>
      <c r="S190" s="46">
        <f t="shared" si="48"/>
        <v>500000</v>
      </c>
      <c r="T190" s="46">
        <f t="shared" si="49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7"/>
        <v>1</v>
      </c>
      <c r="W190" s="17" t="e">
        <f t="shared" si="47"/>
        <v>#N/A</v>
      </c>
    </row>
    <row r="191" spans="6:23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8"/>
        <v/>
      </c>
      <c r="K191" s="51" t="str">
        <f t="shared" si="39"/>
        <v/>
      </c>
      <c r="L191" s="51" t="str">
        <f t="shared" si="40"/>
        <v/>
      </c>
      <c r="M191" s="17" t="str">
        <f t="shared" si="41"/>
        <v/>
      </c>
      <c r="N191" s="17" t="str">
        <f t="shared" si="41"/>
        <v/>
      </c>
      <c r="O191" s="17" t="str">
        <f t="shared" si="42"/>
        <v/>
      </c>
      <c r="P191" s="52" t="str">
        <f t="shared" si="43"/>
        <v/>
      </c>
      <c r="R191" s="75">
        <f t="shared" si="44"/>
        <v>500000</v>
      </c>
      <c r="S191" s="46">
        <f t="shared" si="48"/>
        <v>500000</v>
      </c>
      <c r="T191" s="46">
        <f t="shared" si="49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7"/>
        <v>1</v>
      </c>
      <c r="W191" s="17" t="e">
        <f t="shared" si="47"/>
        <v>#N/A</v>
      </c>
    </row>
    <row r="192" spans="6:23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8"/>
        <v/>
      </c>
      <c r="K192" s="51" t="str">
        <f t="shared" si="39"/>
        <v/>
      </c>
      <c r="L192" s="51" t="str">
        <f t="shared" si="40"/>
        <v/>
      </c>
      <c r="M192" s="17" t="str">
        <f t="shared" si="41"/>
        <v/>
      </c>
      <c r="N192" s="17" t="str">
        <f t="shared" si="41"/>
        <v/>
      </c>
      <c r="O192" s="17" t="str">
        <f t="shared" si="42"/>
        <v/>
      </c>
      <c r="P192" s="52" t="str">
        <f t="shared" si="43"/>
        <v/>
      </c>
      <c r="R192" s="75">
        <f t="shared" si="44"/>
        <v>500000</v>
      </c>
      <c r="S192" s="46">
        <f t="shared" si="48"/>
        <v>500000</v>
      </c>
      <c r="T192" s="46">
        <f t="shared" si="49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7"/>
        <v>1</v>
      </c>
      <c r="W192" s="17" t="e">
        <f t="shared" si="47"/>
        <v>#N/A</v>
      </c>
    </row>
    <row r="193" spans="6:23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8"/>
        <v/>
      </c>
      <c r="K193" s="51" t="str">
        <f t="shared" ref="K193:K208" si="50">IF(K84="","",$O84&amp;K$3&amp;K84)</f>
        <v/>
      </c>
      <c r="L193" s="51" t="str">
        <f t="shared" si="40"/>
        <v/>
      </c>
      <c r="M193" s="17" t="str">
        <f t="shared" ref="M193:N208" si="51">SUBSTITUTE(SUBSTITUTE(M84,"　","")," ","")</f>
        <v/>
      </c>
      <c r="N193" s="17" t="str">
        <f t="shared" si="51"/>
        <v/>
      </c>
      <c r="O193" s="17" t="str">
        <f t="shared" si="42"/>
        <v/>
      </c>
      <c r="P193" s="52" t="str">
        <f t="shared" si="43"/>
        <v/>
      </c>
      <c r="R193" s="75">
        <f t="shared" si="44"/>
        <v>500000</v>
      </c>
      <c r="S193" s="46">
        <f t="shared" si="48"/>
        <v>500000</v>
      </c>
      <c r="T193" s="46">
        <f t="shared" si="49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7"/>
        <v>1</v>
      </c>
      <c r="W193" s="17" t="e">
        <f t="shared" si="47"/>
        <v>#N/A</v>
      </c>
    </row>
    <row r="194" spans="6:23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8"/>
        <v/>
      </c>
      <c r="K194" s="51" t="str">
        <f t="shared" si="50"/>
        <v/>
      </c>
      <c r="L194" s="51" t="str">
        <f t="shared" si="40"/>
        <v/>
      </c>
      <c r="M194" s="17" t="str">
        <f t="shared" si="51"/>
        <v/>
      </c>
      <c r="N194" s="17" t="str">
        <f t="shared" si="51"/>
        <v/>
      </c>
      <c r="O194" s="17" t="str">
        <f t="shared" si="42"/>
        <v/>
      </c>
      <c r="P194" s="52" t="str">
        <f t="shared" si="43"/>
        <v/>
      </c>
      <c r="R194" s="75">
        <f t="shared" si="44"/>
        <v>500000</v>
      </c>
      <c r="S194" s="46">
        <f t="shared" si="48"/>
        <v>500000</v>
      </c>
      <c r="T194" s="46">
        <f t="shared" si="49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7"/>
        <v>1</v>
      </c>
      <c r="W194" s="17" t="e">
        <f t="shared" si="47"/>
        <v>#N/A</v>
      </c>
    </row>
    <row r="195" spans="6:23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8"/>
        <v/>
      </c>
      <c r="K195" s="51" t="str">
        <f t="shared" si="50"/>
        <v/>
      </c>
      <c r="L195" s="51" t="str">
        <f t="shared" si="40"/>
        <v/>
      </c>
      <c r="M195" s="17" t="str">
        <f t="shared" si="51"/>
        <v/>
      </c>
      <c r="N195" s="17" t="str">
        <f t="shared" si="51"/>
        <v/>
      </c>
      <c r="O195" s="17" t="str">
        <f t="shared" si="42"/>
        <v/>
      </c>
      <c r="P195" s="52" t="str">
        <f t="shared" si="43"/>
        <v/>
      </c>
      <c r="R195" s="75">
        <f t="shared" si="44"/>
        <v>500000</v>
      </c>
      <c r="S195" s="46">
        <f t="shared" si="48"/>
        <v>500000</v>
      </c>
      <c r="T195" s="46">
        <f t="shared" si="49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7"/>
        <v>1</v>
      </c>
      <c r="W195" s="17" t="e">
        <f t="shared" si="47"/>
        <v>#N/A</v>
      </c>
    </row>
    <row r="196" spans="6:23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8"/>
        <v/>
      </c>
      <c r="K196" s="51" t="str">
        <f t="shared" si="50"/>
        <v/>
      </c>
      <c r="L196" s="51" t="str">
        <f t="shared" si="40"/>
        <v/>
      </c>
      <c r="M196" s="17" t="str">
        <f t="shared" si="51"/>
        <v/>
      </c>
      <c r="N196" s="17" t="str">
        <f t="shared" si="51"/>
        <v/>
      </c>
      <c r="O196" s="17" t="str">
        <f t="shared" si="42"/>
        <v/>
      </c>
      <c r="P196" s="52" t="str">
        <f t="shared" si="43"/>
        <v/>
      </c>
      <c r="R196" s="75">
        <f t="shared" si="44"/>
        <v>500000</v>
      </c>
      <c r="S196" s="46">
        <f t="shared" si="48"/>
        <v>500000</v>
      </c>
      <c r="T196" s="46">
        <f t="shared" si="49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7"/>
        <v>1</v>
      </c>
      <c r="W196" s="17" t="e">
        <f t="shared" si="47"/>
        <v>#N/A</v>
      </c>
    </row>
    <row r="197" spans="6:23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8"/>
        <v/>
      </c>
      <c r="K197" s="51" t="str">
        <f t="shared" si="50"/>
        <v/>
      </c>
      <c r="L197" s="51" t="str">
        <f t="shared" si="40"/>
        <v/>
      </c>
      <c r="M197" s="17" t="str">
        <f t="shared" si="51"/>
        <v/>
      </c>
      <c r="N197" s="17" t="str">
        <f t="shared" si="51"/>
        <v/>
      </c>
      <c r="O197" s="17" t="str">
        <f t="shared" si="42"/>
        <v/>
      </c>
      <c r="P197" s="52" t="str">
        <f t="shared" si="43"/>
        <v/>
      </c>
      <c r="R197" s="75">
        <f t="shared" si="44"/>
        <v>500000</v>
      </c>
      <c r="S197" s="46">
        <f t="shared" si="48"/>
        <v>500000</v>
      </c>
      <c r="T197" s="46">
        <f t="shared" si="49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7"/>
        <v>1</v>
      </c>
      <c r="W197" s="17" t="e">
        <f t="shared" si="47"/>
        <v>#N/A</v>
      </c>
    </row>
    <row r="198" spans="6:23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8"/>
        <v/>
      </c>
      <c r="K198" s="51" t="str">
        <f t="shared" si="50"/>
        <v/>
      </c>
      <c r="L198" s="51" t="str">
        <f t="shared" si="40"/>
        <v/>
      </c>
      <c r="M198" s="17" t="str">
        <f t="shared" si="51"/>
        <v/>
      </c>
      <c r="N198" s="17" t="str">
        <f t="shared" si="51"/>
        <v/>
      </c>
      <c r="O198" s="17" t="str">
        <f t="shared" si="42"/>
        <v/>
      </c>
      <c r="P198" s="52" t="str">
        <f t="shared" si="43"/>
        <v/>
      </c>
      <c r="R198" s="75">
        <f t="shared" si="44"/>
        <v>500000</v>
      </c>
      <c r="S198" s="46">
        <f t="shared" si="48"/>
        <v>500000</v>
      </c>
      <c r="T198" s="46">
        <f t="shared" si="49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7"/>
        <v>1</v>
      </c>
      <c r="W198" s="17" t="e">
        <f t="shared" si="47"/>
        <v>#N/A</v>
      </c>
    </row>
    <row r="199" spans="6:23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8"/>
        <v/>
      </c>
      <c r="K199" s="51" t="str">
        <f t="shared" si="50"/>
        <v/>
      </c>
      <c r="L199" s="51" t="str">
        <f t="shared" si="40"/>
        <v/>
      </c>
      <c r="M199" s="17" t="str">
        <f t="shared" si="51"/>
        <v/>
      </c>
      <c r="N199" s="17" t="str">
        <f t="shared" si="51"/>
        <v/>
      </c>
      <c r="O199" s="17" t="str">
        <f t="shared" si="42"/>
        <v/>
      </c>
      <c r="P199" s="52" t="str">
        <f t="shared" si="43"/>
        <v/>
      </c>
      <c r="R199" s="75">
        <f t="shared" si="44"/>
        <v>500000</v>
      </c>
      <c r="S199" s="46">
        <f t="shared" si="48"/>
        <v>500000</v>
      </c>
      <c r="T199" s="46">
        <f t="shared" si="49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7"/>
        <v>1</v>
      </c>
      <c r="W199" s="17" t="e">
        <f t="shared" si="47"/>
        <v>#N/A</v>
      </c>
    </row>
    <row r="200" spans="6:23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8"/>
        <v/>
      </c>
      <c r="K200" s="51" t="str">
        <f t="shared" si="50"/>
        <v/>
      </c>
      <c r="L200" s="51" t="str">
        <f t="shared" si="40"/>
        <v/>
      </c>
      <c r="M200" s="17" t="str">
        <f t="shared" si="51"/>
        <v/>
      </c>
      <c r="N200" s="17" t="str">
        <f t="shared" si="51"/>
        <v/>
      </c>
      <c r="O200" s="17" t="str">
        <f t="shared" si="42"/>
        <v/>
      </c>
      <c r="P200" s="52" t="str">
        <f t="shared" si="43"/>
        <v/>
      </c>
      <c r="R200" s="75">
        <f t="shared" si="44"/>
        <v>500000</v>
      </c>
      <c r="S200" s="46">
        <f t="shared" si="48"/>
        <v>500000</v>
      </c>
      <c r="T200" s="46">
        <f t="shared" si="49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7"/>
        <v>1</v>
      </c>
      <c r="W200" s="17" t="e">
        <f t="shared" si="47"/>
        <v>#N/A</v>
      </c>
    </row>
    <row r="201" spans="6:23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8"/>
        <v/>
      </c>
      <c r="K201" s="51" t="str">
        <f t="shared" si="50"/>
        <v/>
      </c>
      <c r="L201" s="51" t="str">
        <f t="shared" si="40"/>
        <v/>
      </c>
      <c r="M201" s="17" t="str">
        <f t="shared" si="51"/>
        <v/>
      </c>
      <c r="N201" s="17" t="str">
        <f t="shared" si="51"/>
        <v/>
      </c>
      <c r="O201" s="17" t="str">
        <f t="shared" si="42"/>
        <v/>
      </c>
      <c r="P201" s="52" t="str">
        <f t="shared" si="43"/>
        <v/>
      </c>
      <c r="R201" s="75">
        <f t="shared" si="44"/>
        <v>500000</v>
      </c>
      <c r="S201" s="46">
        <f t="shared" si="48"/>
        <v>500000</v>
      </c>
      <c r="T201" s="46">
        <f t="shared" si="49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7"/>
        <v>1</v>
      </c>
      <c r="W201" s="17" t="e">
        <f t="shared" si="47"/>
        <v>#N/A</v>
      </c>
    </row>
    <row r="202" spans="6:23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8"/>
        <v/>
      </c>
      <c r="K202" s="51" t="str">
        <f t="shared" si="50"/>
        <v/>
      </c>
      <c r="L202" s="51" t="str">
        <f t="shared" si="40"/>
        <v/>
      </c>
      <c r="M202" s="17" t="str">
        <f t="shared" si="51"/>
        <v/>
      </c>
      <c r="N202" s="17" t="str">
        <f t="shared" si="51"/>
        <v/>
      </c>
      <c r="O202" s="17" t="str">
        <f t="shared" si="42"/>
        <v/>
      </c>
      <c r="P202" s="52" t="str">
        <f t="shared" si="43"/>
        <v/>
      </c>
      <c r="R202" s="75">
        <f t="shared" si="44"/>
        <v>500000</v>
      </c>
      <c r="S202" s="46">
        <f t="shared" si="48"/>
        <v>500000</v>
      </c>
      <c r="T202" s="46">
        <f t="shared" si="49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7"/>
        <v>1</v>
      </c>
      <c r="W202" s="17" t="e">
        <f t="shared" si="47"/>
        <v>#N/A</v>
      </c>
    </row>
    <row r="203" spans="6:23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8"/>
        <v/>
      </c>
      <c r="K203" s="51" t="str">
        <f t="shared" si="50"/>
        <v/>
      </c>
      <c r="L203" s="51" t="str">
        <f t="shared" si="40"/>
        <v/>
      </c>
      <c r="M203" s="17" t="str">
        <f t="shared" si="51"/>
        <v/>
      </c>
      <c r="N203" s="17" t="str">
        <f t="shared" si="51"/>
        <v/>
      </c>
      <c r="O203" s="17" t="str">
        <f t="shared" si="42"/>
        <v/>
      </c>
      <c r="P203" s="52" t="str">
        <f t="shared" si="43"/>
        <v/>
      </c>
      <c r="R203" s="75">
        <f t="shared" si="44"/>
        <v>500000</v>
      </c>
      <c r="S203" s="46">
        <f t="shared" si="48"/>
        <v>500000</v>
      </c>
      <c r="T203" s="46">
        <f t="shared" si="49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7"/>
        <v>1</v>
      </c>
      <c r="W203" s="17" t="e">
        <f t="shared" si="47"/>
        <v>#N/A</v>
      </c>
    </row>
    <row r="204" spans="6:23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8"/>
        <v/>
      </c>
      <c r="K204" s="51" t="str">
        <f t="shared" si="50"/>
        <v/>
      </c>
      <c r="L204" s="51" t="str">
        <f t="shared" si="40"/>
        <v/>
      </c>
      <c r="M204" s="17" t="str">
        <f t="shared" si="51"/>
        <v/>
      </c>
      <c r="N204" s="17" t="str">
        <f t="shared" si="51"/>
        <v/>
      </c>
      <c r="O204" s="17" t="str">
        <f t="shared" si="42"/>
        <v/>
      </c>
      <c r="P204" s="52" t="str">
        <f t="shared" si="43"/>
        <v/>
      </c>
      <c r="R204" s="75">
        <f t="shared" si="44"/>
        <v>500000</v>
      </c>
      <c r="S204" s="46">
        <f t="shared" si="48"/>
        <v>500000</v>
      </c>
      <c r="T204" s="46">
        <f t="shared" si="49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7"/>
        <v>1</v>
      </c>
      <c r="W204" s="17" t="e">
        <f t="shared" si="47"/>
        <v>#N/A</v>
      </c>
    </row>
    <row r="205" spans="6:23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8"/>
        <v/>
      </c>
      <c r="K205" s="51" t="str">
        <f t="shared" si="50"/>
        <v/>
      </c>
      <c r="L205" s="51" t="str">
        <f t="shared" si="40"/>
        <v/>
      </c>
      <c r="M205" s="17" t="str">
        <f t="shared" si="51"/>
        <v/>
      </c>
      <c r="N205" s="17" t="str">
        <f t="shared" si="51"/>
        <v/>
      </c>
      <c r="O205" s="17" t="str">
        <f t="shared" si="42"/>
        <v/>
      </c>
      <c r="P205" s="52" t="str">
        <f t="shared" si="43"/>
        <v/>
      </c>
      <c r="R205" s="75">
        <f t="shared" si="44"/>
        <v>500000</v>
      </c>
      <c r="S205" s="46">
        <f t="shared" si="48"/>
        <v>500000</v>
      </c>
      <c r="T205" s="46">
        <f t="shared" si="49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7"/>
        <v>1</v>
      </c>
      <c r="W205" s="17" t="e">
        <f t="shared" si="47"/>
        <v>#N/A</v>
      </c>
    </row>
    <row r="206" spans="6:23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8"/>
        <v/>
      </c>
      <c r="K206" s="51" t="str">
        <f t="shared" si="50"/>
        <v/>
      </c>
      <c r="L206" s="51" t="str">
        <f t="shared" si="40"/>
        <v/>
      </c>
      <c r="M206" s="17" t="str">
        <f t="shared" si="51"/>
        <v/>
      </c>
      <c r="N206" s="17" t="str">
        <f t="shared" si="51"/>
        <v/>
      </c>
      <c r="O206" s="17" t="str">
        <f t="shared" si="42"/>
        <v/>
      </c>
      <c r="P206" s="52" t="str">
        <f t="shared" si="43"/>
        <v/>
      </c>
      <c r="R206" s="75">
        <f t="shared" si="44"/>
        <v>500000</v>
      </c>
      <c r="S206" s="46">
        <f t="shared" si="48"/>
        <v>500000</v>
      </c>
      <c r="T206" s="46">
        <f t="shared" si="49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7"/>
        <v>1</v>
      </c>
      <c r="W206" s="17" t="e">
        <f t="shared" si="47"/>
        <v>#N/A</v>
      </c>
    </row>
    <row r="207" spans="6:23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8"/>
        <v/>
      </c>
      <c r="K207" s="51" t="str">
        <f t="shared" si="50"/>
        <v/>
      </c>
      <c r="L207" s="51" t="str">
        <f t="shared" si="40"/>
        <v/>
      </c>
      <c r="M207" s="17" t="str">
        <f t="shared" si="51"/>
        <v/>
      </c>
      <c r="N207" s="17" t="str">
        <f t="shared" si="51"/>
        <v/>
      </c>
      <c r="O207" s="17" t="str">
        <f t="shared" si="42"/>
        <v/>
      </c>
      <c r="P207" s="52" t="str">
        <f t="shared" si="43"/>
        <v/>
      </c>
      <c r="R207" s="75">
        <f t="shared" si="44"/>
        <v>500000</v>
      </c>
      <c r="S207" s="46">
        <f t="shared" si="48"/>
        <v>500000</v>
      </c>
      <c r="T207" s="46">
        <f t="shared" si="49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7"/>
        <v>1</v>
      </c>
      <c r="W207" s="17" t="e">
        <f t="shared" si="47"/>
        <v>#N/A</v>
      </c>
    </row>
    <row r="208" spans="6:23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8"/>
        <v/>
      </c>
      <c r="K208" s="51" t="str">
        <f t="shared" si="50"/>
        <v/>
      </c>
      <c r="L208" s="51" t="str">
        <f t="shared" si="40"/>
        <v/>
      </c>
      <c r="M208" s="17" t="str">
        <f t="shared" si="51"/>
        <v/>
      </c>
      <c r="N208" s="17" t="str">
        <f t="shared" si="51"/>
        <v/>
      </c>
      <c r="O208" s="17" t="str">
        <f t="shared" si="42"/>
        <v/>
      </c>
      <c r="P208" s="52" t="str">
        <f t="shared" si="43"/>
        <v/>
      </c>
      <c r="R208" s="75">
        <f t="shared" si="44"/>
        <v>500000</v>
      </c>
      <c r="S208" s="46">
        <f t="shared" si="48"/>
        <v>500000</v>
      </c>
      <c r="T208" s="46">
        <f t="shared" si="49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7"/>
        <v>1</v>
      </c>
      <c r="W208" s="17" t="e">
        <f t="shared" si="47"/>
        <v>#N/A</v>
      </c>
    </row>
    <row r="209" spans="6:23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ref="K209:L212" si="52">IF(K100="","",$O100&amp;K$3&amp;K100)</f>
        <v/>
      </c>
      <c r="L209" s="51" t="str">
        <f t="shared" si="52"/>
        <v/>
      </c>
      <c r="M209" s="17" t="str">
        <f t="shared" ref="M209:N212" si="53">SUBSTITUTE(SUBSTITUTE(M100,"　","")," ","")</f>
        <v/>
      </c>
      <c r="N209" s="17" t="str">
        <f t="shared" si="53"/>
        <v/>
      </c>
      <c r="O209" s="17" t="str">
        <f t="shared" si="42"/>
        <v/>
      </c>
      <c r="P209" s="52" t="str">
        <f t="shared" si="43"/>
        <v/>
      </c>
      <c r="R209" s="75">
        <f t="shared" si="44"/>
        <v>500000</v>
      </c>
      <c r="S209" s="46">
        <f t="shared" si="48"/>
        <v>500000</v>
      </c>
      <c r="T209" s="46">
        <f t="shared" si="49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7"/>
        <v>1</v>
      </c>
      <c r="W209" s="17" t="e">
        <f t="shared" si="47"/>
        <v>#N/A</v>
      </c>
    </row>
    <row r="210" spans="6:23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52"/>
        <v/>
      </c>
      <c r="L210" s="51" t="str">
        <f t="shared" si="52"/>
        <v/>
      </c>
      <c r="M210" s="17" t="str">
        <f t="shared" si="53"/>
        <v/>
      </c>
      <c r="N210" s="17" t="str">
        <f t="shared" si="53"/>
        <v/>
      </c>
      <c r="O210" s="17" t="str">
        <f t="shared" si="42"/>
        <v/>
      </c>
      <c r="P210" s="52" t="str">
        <f t="shared" si="43"/>
        <v/>
      </c>
      <c r="R210" s="75">
        <f t="shared" si="44"/>
        <v>500000</v>
      </c>
      <c r="S210" s="46">
        <f t="shared" si="48"/>
        <v>500000</v>
      </c>
      <c r="T210" s="46">
        <f t="shared" si="49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7"/>
        <v>1</v>
      </c>
      <c r="W210" s="17" t="e">
        <f t="shared" si="47"/>
        <v>#N/A</v>
      </c>
    </row>
    <row r="211" spans="6:23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52"/>
        <v/>
      </c>
      <c r="L211" s="51" t="str">
        <f t="shared" si="52"/>
        <v/>
      </c>
      <c r="M211" s="17" t="str">
        <f t="shared" si="53"/>
        <v/>
      </c>
      <c r="N211" s="17" t="str">
        <f t="shared" si="53"/>
        <v/>
      </c>
      <c r="O211" s="17" t="str">
        <f t="shared" si="42"/>
        <v/>
      </c>
      <c r="P211" s="52" t="str">
        <f t="shared" si="43"/>
        <v/>
      </c>
      <c r="R211" s="75">
        <f t="shared" si="44"/>
        <v>500000</v>
      </c>
      <c r="S211" s="46">
        <f t="shared" si="48"/>
        <v>500000</v>
      </c>
      <c r="T211" s="46">
        <f t="shared" si="49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7"/>
        <v>1</v>
      </c>
      <c r="W211" s="17" t="e">
        <f t="shared" si="47"/>
        <v>#N/A</v>
      </c>
    </row>
    <row r="212" spans="6:23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52"/>
        <v/>
      </c>
      <c r="L212" s="51" t="str">
        <f t="shared" si="52"/>
        <v/>
      </c>
      <c r="M212" s="17" t="str">
        <f t="shared" si="53"/>
        <v/>
      </c>
      <c r="N212" s="17" t="str">
        <f t="shared" si="53"/>
        <v/>
      </c>
      <c r="O212" s="17" t="str">
        <f t="shared" si="42"/>
        <v/>
      </c>
      <c r="P212" s="52" t="str">
        <f t="shared" si="43"/>
        <v/>
      </c>
      <c r="R212" s="75">
        <f t="shared" si="44"/>
        <v>500000</v>
      </c>
      <c r="S212" s="46">
        <f t="shared" si="48"/>
        <v>500000</v>
      </c>
      <c r="T212" s="46">
        <f t="shared" si="49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7"/>
        <v>1</v>
      </c>
      <c r="W212" s="17" t="e">
        <f t="shared" si="47"/>
        <v>#N/A</v>
      </c>
    </row>
    <row r="213" spans="6:23" hidden="1" x14ac:dyDescent="0.2"/>
  </sheetData>
  <mergeCells count="11">
    <mergeCell ref="W2:W3"/>
    <mergeCell ref="V2:V3"/>
    <mergeCell ref="Q2:Q3"/>
    <mergeCell ref="K2:L2"/>
    <mergeCell ref="I2:J2"/>
    <mergeCell ref="S2:U2"/>
    <mergeCell ref="H2:H3"/>
    <mergeCell ref="M2:N2"/>
    <mergeCell ref="O2:O3"/>
    <mergeCell ref="P2:P3"/>
    <mergeCell ref="R2:R3"/>
  </mergeCells>
  <phoneticPr fontId="8" type="Hiragana"/>
  <conditionalFormatting sqref="H44:O103 Q44:V103 X4:X103 H4:H43">
    <cfRule type="expression" dxfId="116" priority="17">
      <formula>$I4="○"</formula>
    </cfRule>
  </conditionalFormatting>
  <conditionalFormatting sqref="H44:O103 Q44:V103 X4:X103 H4:H43">
    <cfRule type="expression" dxfId="115" priority="39">
      <formula>$V4&lt;$E4</formula>
    </cfRule>
  </conditionalFormatting>
  <conditionalFormatting sqref="P44:P103">
    <cfRule type="expression" dxfId="114" priority="13">
      <formula>$I44="○"</formula>
    </cfRule>
    <cfRule type="expression" dxfId="113" priority="14">
      <formula>$V44&lt;$E44</formula>
    </cfRule>
  </conditionalFormatting>
  <conditionalFormatting sqref="W44:W103">
    <cfRule type="expression" dxfId="112" priority="9">
      <formula>$I44="○"</formula>
    </cfRule>
  </conditionalFormatting>
  <conditionalFormatting sqref="W44:W103">
    <cfRule type="expression" dxfId="111" priority="10">
      <formula>$V44&lt;$E44</formula>
    </cfRule>
  </conditionalFormatting>
  <conditionalFormatting sqref="Q4:V43 I4:O43">
    <cfRule type="expression" dxfId="110" priority="7">
      <formula>$I4="○"</formula>
    </cfRule>
  </conditionalFormatting>
  <conditionalFormatting sqref="Q4:V43 I4:O43">
    <cfRule type="expression" dxfId="109" priority="8">
      <formula>$V4&lt;$E4</formula>
    </cfRule>
  </conditionalFormatting>
  <conditionalFormatting sqref="P9:P43">
    <cfRule type="expression" dxfId="108" priority="5">
      <formula>$I9="○"</formula>
    </cfRule>
    <cfRule type="expression" dxfId="107" priority="6">
      <formula>$V9&lt;$E9</formula>
    </cfRule>
  </conditionalFormatting>
  <conditionalFormatting sqref="P4:P8">
    <cfRule type="expression" dxfId="106" priority="3">
      <formula>$I4="○"</formula>
    </cfRule>
  </conditionalFormatting>
  <conditionalFormatting sqref="P4:P8">
    <cfRule type="expression" dxfId="105" priority="4">
      <formula>$V4&lt;$E4</formula>
    </cfRule>
  </conditionalFormatting>
  <conditionalFormatting sqref="W4:W43">
    <cfRule type="expression" dxfId="104" priority="1">
      <formula>$I4="○"</formula>
    </cfRule>
  </conditionalFormatting>
  <conditionalFormatting sqref="W4:W43">
    <cfRule type="expression" dxfId="103" priority="2">
      <formula>$V4&lt;$E4</formula>
    </cfRule>
  </conditionalFormatting>
  <dataValidations count="5">
    <dataValidation imeMode="on" allowBlank="1" showInputMessage="1" showErrorMessage="1" sqref="P4:Q103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>
      <formula1>6</formula1>
    </dataValidation>
    <dataValidation type="list" allowBlank="1" showInputMessage="1" showErrorMessage="1" sqref="O4:O103">
      <formula1>"男,女"</formula1>
    </dataValidation>
    <dataValidation type="whole" imeMode="off" operator="greaterThanOrEqual" allowBlank="1" showInputMessage="1" showErrorMessage="1" sqref="L4:L24 L26:L103">
      <formula1>1</formula1>
    </dataValidation>
    <dataValidation type="list" allowBlank="1" showInputMessage="1" showErrorMessage="1" sqref="I4:I103 K4:K103">
      <formula1>"ホ,カ,バ,"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B1:U1202"/>
  <sheetViews>
    <sheetView workbookViewId="0"/>
  </sheetViews>
  <sheetFormatPr defaultRowHeight="13.2" x14ac:dyDescent="0.2"/>
  <cols>
    <col min="1" max="1" width="3.21875" customWidth="1"/>
    <col min="2" max="2" width="4.44140625" bestFit="1" customWidth="1"/>
    <col min="3" max="3" width="7.88671875" bestFit="1" customWidth="1"/>
    <col min="4" max="5" width="7.109375" customWidth="1"/>
    <col min="6" max="6" width="3.33203125" bestFit="1" customWidth="1"/>
    <col min="7" max="7" width="5.21875" bestFit="1" customWidth="1"/>
    <col min="8" max="8" width="9.6640625" bestFit="1" customWidth="1"/>
    <col min="9" max="9" width="16.109375" bestFit="1" customWidth="1"/>
    <col min="10" max="10" width="4.33203125" customWidth="1"/>
    <col min="11" max="11" width="23.109375" customWidth="1"/>
    <col min="12" max="12" width="13.88671875" bestFit="1" customWidth="1"/>
    <col min="13" max="13" width="4.88671875" customWidth="1"/>
    <col min="14" max="14" width="13.88671875" customWidth="1"/>
    <col min="15" max="15" width="16.109375" bestFit="1" customWidth="1"/>
    <col min="16" max="16" width="4.33203125" customWidth="1"/>
    <col min="17" max="17" width="23.109375" customWidth="1"/>
    <col min="18" max="18" width="13.88671875" bestFit="1" customWidth="1"/>
    <col min="19" max="19" width="4.88671875" customWidth="1"/>
    <col min="20" max="20" width="13.88671875" customWidth="1"/>
    <col min="21" max="21" width="7.44140625" bestFit="1" customWidth="1"/>
    <col min="22" max="38" width="6" customWidth="1"/>
  </cols>
  <sheetData>
    <row r="1" spans="2:21" ht="30.75" customHeight="1" x14ac:dyDescent="0.2">
      <c r="B1" s="211"/>
      <c r="C1" s="211"/>
      <c r="D1" s="212"/>
      <c r="E1" s="212"/>
      <c r="F1" s="212"/>
      <c r="G1" s="212"/>
      <c r="H1" s="212"/>
      <c r="I1" s="213"/>
      <c r="J1" s="213"/>
      <c r="K1" s="214"/>
      <c r="L1" s="214"/>
      <c r="M1" s="214"/>
      <c r="N1" s="215"/>
      <c r="O1" s="213"/>
      <c r="P1" s="213"/>
      <c r="Q1" s="214"/>
      <c r="R1" s="214"/>
      <c r="S1" s="214"/>
      <c r="T1" s="215"/>
    </row>
    <row r="2" spans="2:21" s="217" customFormat="1" x14ac:dyDescent="0.2">
      <c r="B2" s="216" t="s">
        <v>451</v>
      </c>
      <c r="C2" s="216" t="s">
        <v>442</v>
      </c>
      <c r="D2" s="216" t="s">
        <v>443</v>
      </c>
      <c r="E2" s="216" t="s">
        <v>452</v>
      </c>
      <c r="F2" s="216" t="s">
        <v>444</v>
      </c>
      <c r="G2" s="216" t="s">
        <v>441</v>
      </c>
      <c r="H2" s="216" t="s">
        <v>453</v>
      </c>
      <c r="I2" s="216" t="s">
        <v>445</v>
      </c>
      <c r="J2" s="216" t="s">
        <v>454</v>
      </c>
      <c r="K2" s="216" t="s">
        <v>446</v>
      </c>
      <c r="L2" s="216" t="s">
        <v>447</v>
      </c>
      <c r="M2" s="216" t="s">
        <v>455</v>
      </c>
      <c r="N2" s="218" t="s">
        <v>456</v>
      </c>
      <c r="O2" s="216" t="s">
        <v>448</v>
      </c>
      <c r="P2" s="216" t="s">
        <v>454</v>
      </c>
      <c r="Q2" s="216" t="s">
        <v>449</v>
      </c>
      <c r="R2" s="216" t="s">
        <v>450</v>
      </c>
      <c r="S2" s="216" t="s">
        <v>455</v>
      </c>
      <c r="T2" s="218" t="s">
        <v>456</v>
      </c>
      <c r="U2" s="216" t="s">
        <v>457</v>
      </c>
    </row>
    <row r="3" spans="2:21" x14ac:dyDescent="0.2">
      <c r="B3" s="305">
        <v>1</v>
      </c>
      <c r="C3" s="306" t="s">
        <v>547</v>
      </c>
      <c r="D3" s="307">
        <v>1</v>
      </c>
      <c r="E3" s="307" t="s">
        <v>579</v>
      </c>
      <c r="F3" s="308">
        <v>1</v>
      </c>
      <c r="G3" s="308"/>
      <c r="H3" s="308" t="s">
        <v>591</v>
      </c>
      <c r="I3" s="309" t="s">
        <v>592</v>
      </c>
      <c r="J3" s="309" t="s">
        <v>580</v>
      </c>
      <c r="K3" s="310" t="s">
        <v>593</v>
      </c>
      <c r="L3" s="310" t="s">
        <v>593</v>
      </c>
      <c r="M3" s="310">
        <v>59</v>
      </c>
      <c r="N3" s="311">
        <v>21243</v>
      </c>
      <c r="O3" s="309" t="s">
        <v>594</v>
      </c>
      <c r="P3" s="309" t="s">
        <v>580</v>
      </c>
      <c r="Q3" s="310" t="s">
        <v>593</v>
      </c>
      <c r="R3" s="310" t="s">
        <v>593</v>
      </c>
      <c r="S3" s="310">
        <v>64</v>
      </c>
      <c r="T3" s="311">
        <v>19258</v>
      </c>
      <c r="U3" s="310">
        <v>123</v>
      </c>
    </row>
    <row r="4" spans="2:21" x14ac:dyDescent="0.2">
      <c r="B4" s="305">
        <v>2</v>
      </c>
      <c r="C4" s="306" t="s">
        <v>547</v>
      </c>
      <c r="D4" s="307">
        <v>1</v>
      </c>
      <c r="E4" s="307" t="s">
        <v>579</v>
      </c>
      <c r="F4" s="308">
        <v>1</v>
      </c>
      <c r="G4" s="308"/>
      <c r="H4" s="308" t="s">
        <v>580</v>
      </c>
      <c r="I4" s="309" t="s">
        <v>581</v>
      </c>
      <c r="J4" s="309" t="s">
        <v>580</v>
      </c>
      <c r="K4" s="310" t="s">
        <v>582</v>
      </c>
      <c r="L4" s="310" t="s">
        <v>582</v>
      </c>
      <c r="M4" s="310">
        <v>55</v>
      </c>
      <c r="N4" s="311">
        <v>22560</v>
      </c>
      <c r="O4" s="309" t="s">
        <v>583</v>
      </c>
      <c r="P4" s="309" t="s">
        <v>580</v>
      </c>
      <c r="Q4" s="310" t="s">
        <v>582</v>
      </c>
      <c r="R4" s="310" t="s">
        <v>582</v>
      </c>
      <c r="S4" s="310">
        <v>55</v>
      </c>
      <c r="T4" s="311">
        <v>22607</v>
      </c>
      <c r="U4" s="310">
        <v>110</v>
      </c>
    </row>
    <row r="5" spans="2:21" x14ac:dyDescent="0.2">
      <c r="B5" s="305">
        <v>3</v>
      </c>
      <c r="C5" s="306" t="s">
        <v>547</v>
      </c>
      <c r="D5" s="307">
        <v>1</v>
      </c>
      <c r="E5" s="307" t="s">
        <v>579</v>
      </c>
      <c r="F5" s="308">
        <v>1</v>
      </c>
      <c r="G5" s="308"/>
      <c r="H5" s="308" t="s">
        <v>580</v>
      </c>
      <c r="I5" s="309" t="s">
        <v>606</v>
      </c>
      <c r="J5" s="309" t="s">
        <v>580</v>
      </c>
      <c r="K5" s="310" t="s">
        <v>607</v>
      </c>
      <c r="L5" s="310" t="s">
        <v>607</v>
      </c>
      <c r="M5" s="310">
        <v>57</v>
      </c>
      <c r="N5" s="311">
        <v>21744</v>
      </c>
      <c r="O5" s="309" t="s">
        <v>608</v>
      </c>
      <c r="P5" s="309" t="s">
        <v>580</v>
      </c>
      <c r="Q5" s="310" t="s">
        <v>607</v>
      </c>
      <c r="R5" s="310" t="s">
        <v>607</v>
      </c>
      <c r="S5" s="310">
        <v>52</v>
      </c>
      <c r="T5" s="311">
        <v>23539</v>
      </c>
      <c r="U5" s="310">
        <v>109</v>
      </c>
    </row>
    <row r="6" spans="2:21" x14ac:dyDescent="0.2">
      <c r="B6" s="305">
        <v>4</v>
      </c>
      <c r="C6" s="306" t="s">
        <v>547</v>
      </c>
      <c r="D6" s="307">
        <v>1</v>
      </c>
      <c r="E6" s="307" t="s">
        <v>579</v>
      </c>
      <c r="F6" s="308">
        <v>1</v>
      </c>
      <c r="G6" s="308"/>
      <c r="H6" s="308" t="s">
        <v>580</v>
      </c>
      <c r="I6" s="309" t="s">
        <v>626</v>
      </c>
      <c r="J6" s="309" t="s">
        <v>580</v>
      </c>
      <c r="K6" s="310" t="s">
        <v>627</v>
      </c>
      <c r="L6" s="310" t="s">
        <v>627</v>
      </c>
      <c r="M6" s="310">
        <v>48</v>
      </c>
      <c r="N6" s="311">
        <v>25205</v>
      </c>
      <c r="O6" s="309" t="s">
        <v>628</v>
      </c>
      <c r="P6" s="309" t="s">
        <v>580</v>
      </c>
      <c r="Q6" s="310" t="s">
        <v>627</v>
      </c>
      <c r="R6" s="310" t="s">
        <v>627</v>
      </c>
      <c r="S6" s="310">
        <v>48</v>
      </c>
      <c r="T6" s="311">
        <v>25250</v>
      </c>
      <c r="U6" s="310">
        <v>96</v>
      </c>
    </row>
    <row r="7" spans="2:21" x14ac:dyDescent="0.2">
      <c r="B7" s="305">
        <v>5</v>
      </c>
      <c r="C7" s="306" t="s">
        <v>547</v>
      </c>
      <c r="D7" s="307">
        <v>1</v>
      </c>
      <c r="E7" s="307" t="s">
        <v>579</v>
      </c>
      <c r="F7" s="308">
        <v>1</v>
      </c>
      <c r="G7" s="308"/>
      <c r="H7" s="308" t="s">
        <v>580</v>
      </c>
      <c r="I7" s="309" t="s">
        <v>648</v>
      </c>
      <c r="J7" s="309" t="s">
        <v>580</v>
      </c>
      <c r="K7" s="310" t="s">
        <v>649</v>
      </c>
      <c r="L7" s="310" t="s">
        <v>649</v>
      </c>
      <c r="M7" s="310">
        <v>54</v>
      </c>
      <c r="N7" s="311">
        <v>22903</v>
      </c>
      <c r="O7" s="309" t="s">
        <v>650</v>
      </c>
      <c r="P7" s="309" t="s">
        <v>580</v>
      </c>
      <c r="Q7" s="310" t="s">
        <v>649</v>
      </c>
      <c r="R7" s="310" t="s">
        <v>649</v>
      </c>
      <c r="S7" s="310">
        <v>52</v>
      </c>
      <c r="T7" s="311">
        <v>23668</v>
      </c>
      <c r="U7" s="310">
        <v>106</v>
      </c>
    </row>
    <row r="8" spans="2:21" x14ac:dyDescent="0.2">
      <c r="B8" s="305">
        <v>6</v>
      </c>
      <c r="C8" s="306" t="s">
        <v>547</v>
      </c>
      <c r="D8" s="307">
        <v>1</v>
      </c>
      <c r="E8" s="307" t="s">
        <v>579</v>
      </c>
      <c r="F8" s="308">
        <v>1</v>
      </c>
      <c r="G8" s="308"/>
      <c r="H8" s="308" t="s">
        <v>580</v>
      </c>
      <c r="I8" s="309" t="s">
        <v>651</v>
      </c>
      <c r="J8" s="309" t="s">
        <v>580</v>
      </c>
      <c r="K8" s="310" t="s">
        <v>649</v>
      </c>
      <c r="L8" s="310" t="s">
        <v>649</v>
      </c>
      <c r="M8" s="310">
        <v>55</v>
      </c>
      <c r="N8" s="311">
        <v>22374</v>
      </c>
      <c r="O8" s="309" t="s">
        <v>652</v>
      </c>
      <c r="P8" s="309" t="s">
        <v>580</v>
      </c>
      <c r="Q8" s="310" t="s">
        <v>649</v>
      </c>
      <c r="R8" s="310" t="s">
        <v>649</v>
      </c>
      <c r="S8" s="310">
        <v>56</v>
      </c>
      <c r="T8" s="311">
        <v>22299</v>
      </c>
      <c r="U8" s="310">
        <v>111</v>
      </c>
    </row>
    <row r="9" spans="2:21" x14ac:dyDescent="0.2">
      <c r="B9" s="305">
        <v>7</v>
      </c>
      <c r="C9" s="306" t="s">
        <v>547</v>
      </c>
      <c r="D9" s="307">
        <v>1</v>
      </c>
      <c r="E9" s="307" t="s">
        <v>579</v>
      </c>
      <c r="F9" s="308">
        <v>1</v>
      </c>
      <c r="G9" s="308"/>
      <c r="H9" s="308" t="s">
        <v>580</v>
      </c>
      <c r="I9" s="309" t="s">
        <v>653</v>
      </c>
      <c r="J9" s="309" t="s">
        <v>580</v>
      </c>
      <c r="K9" s="310" t="s">
        <v>649</v>
      </c>
      <c r="L9" s="310" t="s">
        <v>649</v>
      </c>
      <c r="M9" s="310">
        <v>49</v>
      </c>
      <c r="N9" s="311">
        <v>24602</v>
      </c>
      <c r="O9" s="309" t="s">
        <v>654</v>
      </c>
      <c r="P9" s="309" t="s">
        <v>580</v>
      </c>
      <c r="Q9" s="310" t="s">
        <v>649</v>
      </c>
      <c r="R9" s="310" t="s">
        <v>649</v>
      </c>
      <c r="S9" s="310">
        <v>44</v>
      </c>
      <c r="T9" s="311">
        <v>26595</v>
      </c>
      <c r="U9" s="310">
        <v>93</v>
      </c>
    </row>
    <row r="10" spans="2:21" x14ac:dyDescent="0.2">
      <c r="B10" s="305">
        <v>8</v>
      </c>
      <c r="C10" s="306" t="s">
        <v>547</v>
      </c>
      <c r="D10" s="307">
        <v>1</v>
      </c>
      <c r="E10" s="307" t="s">
        <v>579</v>
      </c>
      <c r="F10" s="308">
        <v>1</v>
      </c>
      <c r="G10" s="308"/>
      <c r="H10" s="308" t="s">
        <v>580</v>
      </c>
      <c r="I10" s="309" t="s">
        <v>659</v>
      </c>
      <c r="J10" s="309" t="s">
        <v>580</v>
      </c>
      <c r="K10" s="310" t="s">
        <v>660</v>
      </c>
      <c r="L10" s="310" t="s">
        <v>660</v>
      </c>
      <c r="M10" s="310">
        <v>56</v>
      </c>
      <c r="N10" s="311">
        <v>22270</v>
      </c>
      <c r="O10" s="309" t="s">
        <v>661</v>
      </c>
      <c r="P10" s="309" t="s">
        <v>580</v>
      </c>
      <c r="Q10" s="310" t="s">
        <v>660</v>
      </c>
      <c r="R10" s="310" t="s">
        <v>660</v>
      </c>
      <c r="S10" s="310">
        <v>53</v>
      </c>
      <c r="T10" s="311">
        <v>23103</v>
      </c>
      <c r="U10" s="310">
        <v>109</v>
      </c>
    </row>
    <row r="11" spans="2:21" x14ac:dyDescent="0.2">
      <c r="B11" s="305">
        <v>9</v>
      </c>
      <c r="C11" s="306" t="s">
        <v>547</v>
      </c>
      <c r="D11" s="307">
        <v>1</v>
      </c>
      <c r="E11" s="307" t="s">
        <v>579</v>
      </c>
      <c r="F11" s="308">
        <v>1</v>
      </c>
      <c r="G11" s="308"/>
      <c r="H11" s="308" t="s">
        <v>580</v>
      </c>
      <c r="I11" s="309" t="s">
        <v>662</v>
      </c>
      <c r="J11" s="309" t="s">
        <v>580</v>
      </c>
      <c r="K11" s="310" t="s">
        <v>660</v>
      </c>
      <c r="L11" s="310" t="s">
        <v>660</v>
      </c>
      <c r="M11" s="310">
        <v>54</v>
      </c>
      <c r="N11" s="311">
        <v>22802</v>
      </c>
      <c r="O11" s="309" t="s">
        <v>663</v>
      </c>
      <c r="P11" s="309" t="s">
        <v>580</v>
      </c>
      <c r="Q11" s="310" t="s">
        <v>660</v>
      </c>
      <c r="R11" s="310" t="s">
        <v>660</v>
      </c>
      <c r="S11" s="310">
        <v>45</v>
      </c>
      <c r="T11" s="311">
        <v>26190</v>
      </c>
      <c r="U11" s="310">
        <v>99</v>
      </c>
    </row>
    <row r="12" spans="2:21" x14ac:dyDescent="0.2">
      <c r="B12" s="305">
        <v>10</v>
      </c>
      <c r="C12" s="306" t="s">
        <v>547</v>
      </c>
      <c r="D12" s="307">
        <v>1</v>
      </c>
      <c r="E12" s="307" t="s">
        <v>579</v>
      </c>
      <c r="F12" s="308">
        <v>1</v>
      </c>
      <c r="G12" s="308"/>
      <c r="H12" s="308" t="s">
        <v>580</v>
      </c>
      <c r="I12" s="309" t="s">
        <v>664</v>
      </c>
      <c r="J12" s="309" t="s">
        <v>580</v>
      </c>
      <c r="K12" s="310" t="s">
        <v>660</v>
      </c>
      <c r="L12" s="310" t="s">
        <v>660</v>
      </c>
      <c r="M12" s="310">
        <v>50</v>
      </c>
      <c r="N12" s="311">
        <v>24536</v>
      </c>
      <c r="O12" s="309" t="s">
        <v>665</v>
      </c>
      <c r="P12" s="309" t="s">
        <v>580</v>
      </c>
      <c r="Q12" s="310" t="s">
        <v>660</v>
      </c>
      <c r="R12" s="310" t="s">
        <v>660</v>
      </c>
      <c r="S12" s="310">
        <v>44</v>
      </c>
      <c r="T12" s="311">
        <v>26703</v>
      </c>
      <c r="U12" s="310">
        <v>94</v>
      </c>
    </row>
    <row r="13" spans="2:21" x14ac:dyDescent="0.2">
      <c r="B13" s="305">
        <v>11</v>
      </c>
      <c r="C13" s="306" t="s">
        <v>547</v>
      </c>
      <c r="D13" s="307">
        <v>1</v>
      </c>
      <c r="E13" s="307" t="s">
        <v>579</v>
      </c>
      <c r="F13" s="308">
        <v>1</v>
      </c>
      <c r="G13" s="308"/>
      <c r="H13" s="308" t="s">
        <v>580</v>
      </c>
      <c r="I13" s="309" t="s">
        <v>668</v>
      </c>
      <c r="J13" s="309" t="s">
        <v>580</v>
      </c>
      <c r="K13" s="310" t="s">
        <v>669</v>
      </c>
      <c r="L13" s="310" t="s">
        <v>669</v>
      </c>
      <c r="M13" s="310">
        <v>52</v>
      </c>
      <c r="N13" s="311">
        <v>23709</v>
      </c>
      <c r="O13" s="309" t="s">
        <v>670</v>
      </c>
      <c r="P13" s="309" t="s">
        <v>580</v>
      </c>
      <c r="Q13" s="310" t="s">
        <v>671</v>
      </c>
      <c r="R13" s="310" t="s">
        <v>672</v>
      </c>
      <c r="S13" s="310">
        <v>55</v>
      </c>
      <c r="T13" s="311">
        <v>22435</v>
      </c>
      <c r="U13" s="310">
        <v>107</v>
      </c>
    </row>
    <row r="14" spans="2:21" x14ac:dyDescent="0.2">
      <c r="B14" s="305">
        <v>12</v>
      </c>
      <c r="C14" s="306" t="s">
        <v>547</v>
      </c>
      <c r="D14" s="307">
        <v>1</v>
      </c>
      <c r="E14" s="307" t="s">
        <v>579</v>
      </c>
      <c r="F14" s="308">
        <v>1</v>
      </c>
      <c r="G14" s="308"/>
      <c r="H14" s="308" t="s">
        <v>580</v>
      </c>
      <c r="I14" s="309" t="s">
        <v>685</v>
      </c>
      <c r="J14" s="309" t="s">
        <v>580</v>
      </c>
      <c r="K14" s="310" t="s">
        <v>686</v>
      </c>
      <c r="L14" s="310" t="s">
        <v>687</v>
      </c>
      <c r="M14" s="310">
        <v>50</v>
      </c>
      <c r="N14" s="311">
        <v>24457</v>
      </c>
      <c r="O14" s="309" t="s">
        <v>688</v>
      </c>
      <c r="P14" s="309" t="s">
        <v>580</v>
      </c>
      <c r="Q14" s="310" t="s">
        <v>686</v>
      </c>
      <c r="R14" s="310" t="s">
        <v>687</v>
      </c>
      <c r="S14" s="310">
        <v>49</v>
      </c>
      <c r="T14" s="311">
        <v>24741</v>
      </c>
      <c r="U14" s="310">
        <v>99</v>
      </c>
    </row>
    <row r="15" spans="2:21" x14ac:dyDescent="0.2">
      <c r="B15" s="305">
        <v>13</v>
      </c>
      <c r="C15" s="306" t="s">
        <v>547</v>
      </c>
      <c r="D15" s="307">
        <v>1</v>
      </c>
      <c r="E15" s="307" t="s">
        <v>579</v>
      </c>
      <c r="F15" s="308">
        <v>1</v>
      </c>
      <c r="G15" s="308"/>
      <c r="H15" s="308" t="s">
        <v>580</v>
      </c>
      <c r="I15" s="309" t="s">
        <v>711</v>
      </c>
      <c r="J15" s="309" t="s">
        <v>580</v>
      </c>
      <c r="K15" s="310" t="s">
        <v>712</v>
      </c>
      <c r="L15" s="310" t="s">
        <v>713</v>
      </c>
      <c r="M15" s="310">
        <v>41</v>
      </c>
      <c r="N15" s="311">
        <v>27783</v>
      </c>
      <c r="O15" s="309" t="s">
        <v>714</v>
      </c>
      <c r="P15" s="309" t="s">
        <v>580</v>
      </c>
      <c r="Q15" s="310" t="s">
        <v>712</v>
      </c>
      <c r="R15" s="310" t="s">
        <v>713</v>
      </c>
      <c r="S15" s="310">
        <v>32</v>
      </c>
      <c r="T15" s="311">
        <v>31100</v>
      </c>
      <c r="U15" s="310">
        <v>73</v>
      </c>
    </row>
    <row r="16" spans="2:21" x14ac:dyDescent="0.2">
      <c r="B16" s="305">
        <v>14</v>
      </c>
      <c r="C16" s="306" t="s">
        <v>547</v>
      </c>
      <c r="D16" s="307">
        <v>1</v>
      </c>
      <c r="E16" s="307" t="s">
        <v>579</v>
      </c>
      <c r="F16" s="308">
        <v>1</v>
      </c>
      <c r="G16" s="308"/>
      <c r="H16" s="308" t="s">
        <v>580</v>
      </c>
      <c r="I16" s="309" t="s">
        <v>715</v>
      </c>
      <c r="J16" s="309" t="s">
        <v>580</v>
      </c>
      <c r="K16" s="310" t="s">
        <v>712</v>
      </c>
      <c r="L16" s="310" t="s">
        <v>713</v>
      </c>
      <c r="M16" s="310">
        <v>35</v>
      </c>
      <c r="N16" s="311">
        <v>29887</v>
      </c>
      <c r="O16" s="309" t="s">
        <v>716</v>
      </c>
      <c r="P16" s="309" t="s">
        <v>580</v>
      </c>
      <c r="Q16" s="310" t="s">
        <v>712</v>
      </c>
      <c r="R16" s="310" t="s">
        <v>717</v>
      </c>
      <c r="S16" s="310">
        <v>34</v>
      </c>
      <c r="T16" s="311">
        <v>30327</v>
      </c>
      <c r="U16" s="310">
        <v>69</v>
      </c>
    </row>
    <row r="17" spans="2:21" x14ac:dyDescent="0.2">
      <c r="B17" s="305">
        <v>15</v>
      </c>
      <c r="C17" s="306" t="s">
        <v>547</v>
      </c>
      <c r="D17" s="307">
        <v>1</v>
      </c>
      <c r="E17" s="307" t="s">
        <v>579</v>
      </c>
      <c r="F17" s="308">
        <v>1</v>
      </c>
      <c r="G17" s="308"/>
      <c r="H17" s="308" t="s">
        <v>580</v>
      </c>
      <c r="I17" s="309" t="s">
        <v>718</v>
      </c>
      <c r="J17" s="309" t="s">
        <v>580</v>
      </c>
      <c r="K17" s="310" t="s">
        <v>719</v>
      </c>
      <c r="L17" s="310" t="s">
        <v>719</v>
      </c>
      <c r="M17" s="310">
        <v>49</v>
      </c>
      <c r="N17" s="311">
        <v>24777</v>
      </c>
      <c r="O17" s="309" t="s">
        <v>720</v>
      </c>
      <c r="P17" s="309" t="s">
        <v>580</v>
      </c>
      <c r="Q17" s="310" t="s">
        <v>719</v>
      </c>
      <c r="R17" s="310" t="s">
        <v>719</v>
      </c>
      <c r="S17" s="310">
        <v>51</v>
      </c>
      <c r="T17" s="311">
        <v>24059</v>
      </c>
      <c r="U17" s="310">
        <v>100</v>
      </c>
    </row>
    <row r="18" spans="2:21" x14ac:dyDescent="0.2">
      <c r="B18" s="305">
        <v>16</v>
      </c>
      <c r="C18" s="306" t="s">
        <v>547</v>
      </c>
      <c r="D18" s="307">
        <v>1</v>
      </c>
      <c r="E18" s="307" t="s">
        <v>579</v>
      </c>
      <c r="F18" s="308">
        <v>1</v>
      </c>
      <c r="G18" s="308"/>
      <c r="H18" s="308" t="s">
        <v>580</v>
      </c>
      <c r="I18" s="309" t="s">
        <v>752</v>
      </c>
      <c r="J18" s="309" t="s">
        <v>580</v>
      </c>
      <c r="K18" s="310" t="s">
        <v>753</v>
      </c>
      <c r="L18" s="310" t="s">
        <v>753</v>
      </c>
      <c r="M18" s="310">
        <v>46</v>
      </c>
      <c r="N18" s="311">
        <v>25716</v>
      </c>
      <c r="O18" s="309" t="s">
        <v>754</v>
      </c>
      <c r="P18" s="309" t="s">
        <v>580</v>
      </c>
      <c r="Q18" s="310" t="s">
        <v>753</v>
      </c>
      <c r="R18" s="310" t="s">
        <v>753</v>
      </c>
      <c r="S18" s="310">
        <v>46</v>
      </c>
      <c r="T18" s="311">
        <v>25950</v>
      </c>
      <c r="U18" s="310">
        <v>92</v>
      </c>
    </row>
    <row r="19" spans="2:21" x14ac:dyDescent="0.2">
      <c r="B19" s="305">
        <v>17</v>
      </c>
      <c r="C19" s="306" t="s">
        <v>547</v>
      </c>
      <c r="D19" s="307">
        <v>1</v>
      </c>
      <c r="E19" s="307" t="s">
        <v>579</v>
      </c>
      <c r="F19" s="308">
        <v>2</v>
      </c>
      <c r="G19" s="308"/>
      <c r="H19" s="308" t="s">
        <v>580</v>
      </c>
      <c r="I19" s="309" t="s">
        <v>584</v>
      </c>
      <c r="J19" s="309" t="s">
        <v>580</v>
      </c>
      <c r="K19" s="310" t="s">
        <v>582</v>
      </c>
      <c r="L19" s="310" t="s">
        <v>582</v>
      </c>
      <c r="M19" s="310">
        <v>67</v>
      </c>
      <c r="N19" s="311">
        <v>18008</v>
      </c>
      <c r="O19" s="309" t="s">
        <v>585</v>
      </c>
      <c r="P19" s="309" t="s">
        <v>580</v>
      </c>
      <c r="Q19" s="310" t="s">
        <v>582</v>
      </c>
      <c r="R19" s="310" t="s">
        <v>582</v>
      </c>
      <c r="S19" s="310">
        <v>64</v>
      </c>
      <c r="T19" s="311">
        <v>19361</v>
      </c>
      <c r="U19" s="310">
        <v>131</v>
      </c>
    </row>
    <row r="20" spans="2:21" x14ac:dyDescent="0.2">
      <c r="B20" s="305">
        <v>18</v>
      </c>
      <c r="C20" s="306" t="s">
        <v>547</v>
      </c>
      <c r="D20" s="307">
        <v>1</v>
      </c>
      <c r="E20" s="307" t="s">
        <v>579</v>
      </c>
      <c r="F20" s="308">
        <v>2</v>
      </c>
      <c r="G20" s="308"/>
      <c r="H20" s="308" t="s">
        <v>580</v>
      </c>
      <c r="I20" s="309" t="s">
        <v>586</v>
      </c>
      <c r="J20" s="309" t="s">
        <v>580</v>
      </c>
      <c r="K20" s="310" t="s">
        <v>587</v>
      </c>
      <c r="L20" s="310" t="s">
        <v>587</v>
      </c>
      <c r="M20" s="310">
        <v>61</v>
      </c>
      <c r="N20" s="311">
        <v>20528</v>
      </c>
      <c r="O20" s="309" t="s">
        <v>588</v>
      </c>
      <c r="P20" s="309" t="s">
        <v>580</v>
      </c>
      <c r="Q20" s="310" t="s">
        <v>587</v>
      </c>
      <c r="R20" s="310" t="s">
        <v>587</v>
      </c>
      <c r="S20" s="310">
        <v>57</v>
      </c>
      <c r="T20" s="311">
        <v>21732</v>
      </c>
      <c r="U20" s="310">
        <v>118</v>
      </c>
    </row>
    <row r="21" spans="2:21" x14ac:dyDescent="0.2">
      <c r="B21" s="305">
        <v>19</v>
      </c>
      <c r="C21" s="306" t="s">
        <v>547</v>
      </c>
      <c r="D21" s="307">
        <v>1</v>
      </c>
      <c r="E21" s="307" t="s">
        <v>579</v>
      </c>
      <c r="F21" s="308">
        <v>2</v>
      </c>
      <c r="G21" s="308"/>
      <c r="H21" s="308" t="s">
        <v>580</v>
      </c>
      <c r="I21" s="309" t="s">
        <v>589</v>
      </c>
      <c r="J21" s="309" t="s">
        <v>580</v>
      </c>
      <c r="K21" s="310" t="s">
        <v>587</v>
      </c>
      <c r="L21" s="310" t="s">
        <v>587</v>
      </c>
      <c r="M21" s="310">
        <v>63</v>
      </c>
      <c r="N21" s="311">
        <v>19667</v>
      </c>
      <c r="O21" s="309" t="s">
        <v>590</v>
      </c>
      <c r="P21" s="309" t="s">
        <v>580</v>
      </c>
      <c r="Q21" s="310" t="s">
        <v>587</v>
      </c>
      <c r="R21" s="310" t="s">
        <v>587</v>
      </c>
      <c r="S21" s="310">
        <v>60</v>
      </c>
      <c r="T21" s="311">
        <v>20847</v>
      </c>
      <c r="U21" s="310">
        <v>123</v>
      </c>
    </row>
    <row r="22" spans="2:21" x14ac:dyDescent="0.2">
      <c r="B22" s="305">
        <v>20</v>
      </c>
      <c r="C22" s="306" t="s">
        <v>547</v>
      </c>
      <c r="D22" s="307">
        <v>1</v>
      </c>
      <c r="E22" s="307" t="s">
        <v>579</v>
      </c>
      <c r="F22" s="308">
        <v>2</v>
      </c>
      <c r="G22" s="308"/>
      <c r="H22" s="308" t="s">
        <v>580</v>
      </c>
      <c r="I22" s="309" t="s">
        <v>595</v>
      </c>
      <c r="J22" s="309" t="s">
        <v>580</v>
      </c>
      <c r="K22" s="310" t="s">
        <v>593</v>
      </c>
      <c r="L22" s="310" t="s">
        <v>593</v>
      </c>
      <c r="M22" s="310">
        <v>60</v>
      </c>
      <c r="N22" s="311">
        <v>20758</v>
      </c>
      <c r="O22" s="309" t="s">
        <v>596</v>
      </c>
      <c r="P22" s="309" t="s">
        <v>580</v>
      </c>
      <c r="Q22" s="310" t="s">
        <v>593</v>
      </c>
      <c r="R22" s="310" t="s">
        <v>593</v>
      </c>
      <c r="S22" s="310">
        <v>52</v>
      </c>
      <c r="T22" s="311">
        <v>23821</v>
      </c>
      <c r="U22" s="310">
        <v>112</v>
      </c>
    </row>
    <row r="23" spans="2:21" x14ac:dyDescent="0.2">
      <c r="B23" s="305">
        <v>21</v>
      </c>
      <c r="C23" s="306" t="s">
        <v>547</v>
      </c>
      <c r="D23" s="307">
        <v>1</v>
      </c>
      <c r="E23" s="307" t="s">
        <v>579</v>
      </c>
      <c r="F23" s="308">
        <v>2</v>
      </c>
      <c r="G23" s="308"/>
      <c r="H23" s="308" t="s">
        <v>580</v>
      </c>
      <c r="I23" s="309" t="s">
        <v>597</v>
      </c>
      <c r="J23" s="309" t="s">
        <v>580</v>
      </c>
      <c r="K23" s="310" t="s">
        <v>593</v>
      </c>
      <c r="L23" s="310" t="s">
        <v>593</v>
      </c>
      <c r="M23" s="310">
        <v>58</v>
      </c>
      <c r="N23" s="311">
        <v>21498</v>
      </c>
      <c r="O23" s="309" t="s">
        <v>598</v>
      </c>
      <c r="P23" s="309" t="s">
        <v>580</v>
      </c>
      <c r="Q23" s="310" t="s">
        <v>593</v>
      </c>
      <c r="R23" s="310" t="s">
        <v>593</v>
      </c>
      <c r="S23" s="310">
        <v>61</v>
      </c>
      <c r="T23" s="311">
        <v>20508</v>
      </c>
      <c r="U23" s="310">
        <v>119</v>
      </c>
    </row>
    <row r="24" spans="2:21" x14ac:dyDescent="0.2">
      <c r="B24" s="305">
        <v>22</v>
      </c>
      <c r="C24" s="306" t="s">
        <v>547</v>
      </c>
      <c r="D24" s="307">
        <v>1</v>
      </c>
      <c r="E24" s="307" t="s">
        <v>579</v>
      </c>
      <c r="F24" s="308">
        <v>2</v>
      </c>
      <c r="G24" s="308"/>
      <c r="H24" s="308" t="s">
        <v>580</v>
      </c>
      <c r="I24" s="309" t="s">
        <v>609</v>
      </c>
      <c r="J24" s="309" t="s">
        <v>580</v>
      </c>
      <c r="K24" s="310" t="s">
        <v>607</v>
      </c>
      <c r="L24" s="310" t="s">
        <v>607</v>
      </c>
      <c r="M24" s="310">
        <v>59</v>
      </c>
      <c r="N24" s="311">
        <v>21160</v>
      </c>
      <c r="O24" s="309" t="s">
        <v>610</v>
      </c>
      <c r="P24" s="309" t="s">
        <v>580</v>
      </c>
      <c r="Q24" s="310" t="s">
        <v>607</v>
      </c>
      <c r="R24" s="310" t="s">
        <v>607</v>
      </c>
      <c r="S24" s="310">
        <v>58</v>
      </c>
      <c r="T24" s="311">
        <v>21285</v>
      </c>
      <c r="U24" s="310">
        <v>117</v>
      </c>
    </row>
    <row r="25" spans="2:21" x14ac:dyDescent="0.2">
      <c r="B25" s="305">
        <v>23</v>
      </c>
      <c r="C25" s="306" t="s">
        <v>547</v>
      </c>
      <c r="D25" s="307">
        <v>1</v>
      </c>
      <c r="E25" s="307" t="s">
        <v>579</v>
      </c>
      <c r="F25" s="308">
        <v>2</v>
      </c>
      <c r="G25" s="308"/>
      <c r="H25" s="308" t="s">
        <v>580</v>
      </c>
      <c r="I25" s="309" t="s">
        <v>611</v>
      </c>
      <c r="J25" s="309" t="s">
        <v>580</v>
      </c>
      <c r="K25" s="310" t="s">
        <v>607</v>
      </c>
      <c r="L25" s="310" t="s">
        <v>607</v>
      </c>
      <c r="M25" s="310">
        <v>63</v>
      </c>
      <c r="N25" s="311">
        <v>19806</v>
      </c>
      <c r="O25" s="309" t="s">
        <v>612</v>
      </c>
      <c r="P25" s="309" t="s">
        <v>580</v>
      </c>
      <c r="Q25" s="310" t="s">
        <v>607</v>
      </c>
      <c r="R25" s="310" t="s">
        <v>607</v>
      </c>
      <c r="S25" s="310">
        <v>61</v>
      </c>
      <c r="T25" s="311">
        <v>20476</v>
      </c>
      <c r="U25" s="310">
        <v>124</v>
      </c>
    </row>
    <row r="26" spans="2:21" x14ac:dyDescent="0.2">
      <c r="B26" s="305">
        <v>24</v>
      </c>
      <c r="C26" s="306" t="s">
        <v>547</v>
      </c>
      <c r="D26" s="307">
        <v>1</v>
      </c>
      <c r="E26" s="307" t="s">
        <v>579</v>
      </c>
      <c r="F26" s="308">
        <v>2</v>
      </c>
      <c r="G26" s="308"/>
      <c r="H26" s="308" t="s">
        <v>580</v>
      </c>
      <c r="I26" s="309" t="s">
        <v>613</v>
      </c>
      <c r="J26" s="309" t="s">
        <v>580</v>
      </c>
      <c r="K26" s="310" t="s">
        <v>607</v>
      </c>
      <c r="L26" s="310" t="s">
        <v>607</v>
      </c>
      <c r="M26" s="310">
        <v>62</v>
      </c>
      <c r="N26" s="311">
        <v>19915</v>
      </c>
      <c r="O26" s="309" t="s">
        <v>614</v>
      </c>
      <c r="P26" s="309" t="s">
        <v>580</v>
      </c>
      <c r="Q26" s="310" t="s">
        <v>607</v>
      </c>
      <c r="R26" s="310" t="s">
        <v>607</v>
      </c>
      <c r="S26" s="310">
        <v>60</v>
      </c>
      <c r="T26" s="311">
        <v>20727</v>
      </c>
      <c r="U26" s="310">
        <v>122</v>
      </c>
    </row>
    <row r="27" spans="2:21" x14ac:dyDescent="0.2">
      <c r="B27" s="305">
        <v>25</v>
      </c>
      <c r="C27" s="306" t="s">
        <v>547</v>
      </c>
      <c r="D27" s="307">
        <v>1</v>
      </c>
      <c r="E27" s="307" t="s">
        <v>579</v>
      </c>
      <c r="F27" s="308">
        <v>2</v>
      </c>
      <c r="G27" s="308"/>
      <c r="H27" s="308" t="s">
        <v>580</v>
      </c>
      <c r="I27" s="309" t="s">
        <v>615</v>
      </c>
      <c r="J27" s="309" t="s">
        <v>580</v>
      </c>
      <c r="K27" s="310" t="s">
        <v>607</v>
      </c>
      <c r="L27" s="310" t="s">
        <v>607</v>
      </c>
      <c r="M27" s="310">
        <v>62</v>
      </c>
      <c r="N27" s="311">
        <v>19939</v>
      </c>
      <c r="O27" s="309" t="s">
        <v>616</v>
      </c>
      <c r="P27" s="309" t="s">
        <v>580</v>
      </c>
      <c r="Q27" s="310" t="s">
        <v>607</v>
      </c>
      <c r="R27" s="310" t="s">
        <v>607</v>
      </c>
      <c r="S27" s="310">
        <v>55</v>
      </c>
      <c r="T27" s="311">
        <v>22401</v>
      </c>
      <c r="U27" s="310">
        <v>117</v>
      </c>
    </row>
    <row r="28" spans="2:21" x14ac:dyDescent="0.2">
      <c r="B28" s="305">
        <v>26</v>
      </c>
      <c r="C28" s="306" t="s">
        <v>547</v>
      </c>
      <c r="D28" s="307">
        <v>1</v>
      </c>
      <c r="E28" s="307" t="s">
        <v>579</v>
      </c>
      <c r="F28" s="308">
        <v>2</v>
      </c>
      <c r="G28" s="308"/>
      <c r="H28" s="308" t="s">
        <v>580</v>
      </c>
      <c r="I28" s="309" t="s">
        <v>617</v>
      </c>
      <c r="J28" s="309" t="s">
        <v>580</v>
      </c>
      <c r="K28" s="310" t="s">
        <v>618</v>
      </c>
      <c r="L28" s="310" t="s">
        <v>618</v>
      </c>
      <c r="M28" s="310">
        <v>65</v>
      </c>
      <c r="N28" s="311">
        <v>18755</v>
      </c>
      <c r="O28" s="309" t="s">
        <v>619</v>
      </c>
      <c r="P28" s="309" t="s">
        <v>580</v>
      </c>
      <c r="Q28" s="310" t="s">
        <v>618</v>
      </c>
      <c r="R28" s="310" t="s">
        <v>618</v>
      </c>
      <c r="S28" s="310">
        <v>58</v>
      </c>
      <c r="T28" s="311">
        <v>21551</v>
      </c>
      <c r="U28" s="310">
        <v>123</v>
      </c>
    </row>
    <row r="29" spans="2:21" x14ac:dyDescent="0.2">
      <c r="B29" s="305">
        <v>27</v>
      </c>
      <c r="C29" s="306" t="s">
        <v>547</v>
      </c>
      <c r="D29" s="307">
        <v>1</v>
      </c>
      <c r="E29" s="307" t="s">
        <v>579</v>
      </c>
      <c r="F29" s="308">
        <v>2</v>
      </c>
      <c r="G29" s="308"/>
      <c r="H29" s="308" t="s">
        <v>580</v>
      </c>
      <c r="I29" s="309" t="s">
        <v>633</v>
      </c>
      <c r="J29" s="309" t="s">
        <v>580</v>
      </c>
      <c r="K29" s="310" t="s">
        <v>634</v>
      </c>
      <c r="L29" s="310" t="s">
        <v>634</v>
      </c>
      <c r="M29" s="310">
        <v>63</v>
      </c>
      <c r="N29" s="311">
        <v>19651</v>
      </c>
      <c r="O29" s="309" t="s">
        <v>635</v>
      </c>
      <c r="P29" s="309" t="s">
        <v>580</v>
      </c>
      <c r="Q29" s="310" t="s">
        <v>634</v>
      </c>
      <c r="R29" s="310" t="s">
        <v>634</v>
      </c>
      <c r="S29" s="310">
        <v>60</v>
      </c>
      <c r="T29" s="311">
        <v>20814</v>
      </c>
      <c r="U29" s="310">
        <v>123</v>
      </c>
    </row>
    <row r="30" spans="2:21" x14ac:dyDescent="0.2">
      <c r="B30" s="305">
        <v>28</v>
      </c>
      <c r="C30" s="306" t="s">
        <v>547</v>
      </c>
      <c r="D30" s="307">
        <v>1</v>
      </c>
      <c r="E30" s="307" t="s">
        <v>579</v>
      </c>
      <c r="F30" s="308">
        <v>2</v>
      </c>
      <c r="G30" s="308"/>
      <c r="H30" s="308" t="s">
        <v>580</v>
      </c>
      <c r="I30" s="309" t="s">
        <v>636</v>
      </c>
      <c r="J30" s="309" t="s">
        <v>580</v>
      </c>
      <c r="K30" s="310" t="s">
        <v>634</v>
      </c>
      <c r="L30" s="310" t="s">
        <v>634</v>
      </c>
      <c r="M30" s="310">
        <v>65</v>
      </c>
      <c r="N30" s="311">
        <v>18750</v>
      </c>
      <c r="O30" s="309" t="s">
        <v>637</v>
      </c>
      <c r="P30" s="309" t="s">
        <v>580</v>
      </c>
      <c r="Q30" s="310" t="s">
        <v>634</v>
      </c>
      <c r="R30" s="310" t="s">
        <v>634</v>
      </c>
      <c r="S30" s="310">
        <v>65</v>
      </c>
      <c r="T30" s="311">
        <v>18720</v>
      </c>
      <c r="U30" s="310">
        <v>130</v>
      </c>
    </row>
    <row r="31" spans="2:21" x14ac:dyDescent="0.2">
      <c r="B31" s="305">
        <v>29</v>
      </c>
      <c r="C31" s="306" t="s">
        <v>547</v>
      </c>
      <c r="D31" s="307">
        <v>1</v>
      </c>
      <c r="E31" s="307" t="s">
        <v>579</v>
      </c>
      <c r="F31" s="308">
        <v>2</v>
      </c>
      <c r="G31" s="308"/>
      <c r="H31" s="308" t="s">
        <v>580</v>
      </c>
      <c r="I31" s="309" t="s">
        <v>642</v>
      </c>
      <c r="J31" s="309" t="s">
        <v>580</v>
      </c>
      <c r="K31" s="310" t="s">
        <v>643</v>
      </c>
      <c r="L31" s="310" t="s">
        <v>643</v>
      </c>
      <c r="M31" s="310">
        <v>58</v>
      </c>
      <c r="N31" s="311">
        <v>21426</v>
      </c>
      <c r="O31" s="309" t="s">
        <v>644</v>
      </c>
      <c r="P31" s="309" t="s">
        <v>580</v>
      </c>
      <c r="Q31" s="310" t="s">
        <v>643</v>
      </c>
      <c r="R31" s="310" t="s">
        <v>643</v>
      </c>
      <c r="S31" s="310">
        <v>54</v>
      </c>
      <c r="T31" s="311">
        <v>22900</v>
      </c>
      <c r="U31" s="310">
        <v>112</v>
      </c>
    </row>
    <row r="32" spans="2:21" x14ac:dyDescent="0.2">
      <c r="B32" s="305">
        <v>30</v>
      </c>
      <c r="C32" s="306" t="s">
        <v>547</v>
      </c>
      <c r="D32" s="307">
        <v>1</v>
      </c>
      <c r="E32" s="307" t="s">
        <v>579</v>
      </c>
      <c r="F32" s="308">
        <v>2</v>
      </c>
      <c r="G32" s="308"/>
      <c r="H32" s="308" t="s">
        <v>580</v>
      </c>
      <c r="I32" s="309" t="s">
        <v>645</v>
      </c>
      <c r="J32" s="309" t="s">
        <v>580</v>
      </c>
      <c r="K32" s="310" t="s">
        <v>646</v>
      </c>
      <c r="L32" s="310" t="s">
        <v>646</v>
      </c>
      <c r="M32" s="310">
        <v>62</v>
      </c>
      <c r="N32" s="311">
        <v>20149</v>
      </c>
      <c r="O32" s="309" t="s">
        <v>647</v>
      </c>
      <c r="P32" s="309" t="s">
        <v>580</v>
      </c>
      <c r="Q32" s="310" t="s">
        <v>646</v>
      </c>
      <c r="R32" s="310" t="s">
        <v>646</v>
      </c>
      <c r="S32" s="310">
        <v>53</v>
      </c>
      <c r="T32" s="311">
        <v>23359</v>
      </c>
      <c r="U32" s="310">
        <v>115</v>
      </c>
    </row>
    <row r="33" spans="2:21" x14ac:dyDescent="0.2">
      <c r="B33" s="305">
        <v>31</v>
      </c>
      <c r="C33" s="306" t="s">
        <v>547</v>
      </c>
      <c r="D33" s="307">
        <v>1</v>
      </c>
      <c r="E33" s="307" t="s">
        <v>579</v>
      </c>
      <c r="F33" s="308">
        <v>2</v>
      </c>
      <c r="G33" s="308"/>
      <c r="H33" s="308" t="s">
        <v>580</v>
      </c>
      <c r="I33" s="309" t="s">
        <v>666</v>
      </c>
      <c r="J33" s="309" t="s">
        <v>580</v>
      </c>
      <c r="K33" s="310" t="s">
        <v>660</v>
      </c>
      <c r="L33" s="310" t="s">
        <v>660</v>
      </c>
      <c r="M33" s="310">
        <v>66</v>
      </c>
      <c r="N33" s="311">
        <v>18667</v>
      </c>
      <c r="O33" s="309" t="s">
        <v>667</v>
      </c>
      <c r="P33" s="309" t="s">
        <v>580</v>
      </c>
      <c r="Q33" s="310" t="s">
        <v>660</v>
      </c>
      <c r="R33" s="310" t="s">
        <v>660</v>
      </c>
      <c r="S33" s="310">
        <v>64</v>
      </c>
      <c r="T33" s="311">
        <v>19273</v>
      </c>
      <c r="U33" s="310">
        <v>130</v>
      </c>
    </row>
    <row r="34" spans="2:21" x14ac:dyDescent="0.2">
      <c r="B34" s="305">
        <v>32</v>
      </c>
      <c r="C34" s="306" t="s">
        <v>547</v>
      </c>
      <c r="D34" s="307">
        <v>1</v>
      </c>
      <c r="E34" s="307" t="s">
        <v>579</v>
      </c>
      <c r="F34" s="308">
        <v>2</v>
      </c>
      <c r="G34" s="308"/>
      <c r="H34" s="308" t="s">
        <v>580</v>
      </c>
      <c r="I34" s="309" t="s">
        <v>675</v>
      </c>
      <c r="J34" s="309" t="s">
        <v>580</v>
      </c>
      <c r="K34" s="310" t="s">
        <v>676</v>
      </c>
      <c r="L34" s="310" t="s">
        <v>676</v>
      </c>
      <c r="M34" s="310">
        <v>65</v>
      </c>
      <c r="N34" s="311">
        <v>18949</v>
      </c>
      <c r="O34" s="309" t="s">
        <v>677</v>
      </c>
      <c r="P34" s="309" t="s">
        <v>580</v>
      </c>
      <c r="Q34" s="310" t="s">
        <v>676</v>
      </c>
      <c r="R34" s="310" t="s">
        <v>676</v>
      </c>
      <c r="S34" s="310">
        <v>53</v>
      </c>
      <c r="T34" s="311">
        <v>23302</v>
      </c>
      <c r="U34" s="310">
        <v>118</v>
      </c>
    </row>
    <row r="35" spans="2:21" x14ac:dyDescent="0.2">
      <c r="B35" s="305">
        <v>33</v>
      </c>
      <c r="C35" s="306" t="s">
        <v>547</v>
      </c>
      <c r="D35" s="307">
        <v>1</v>
      </c>
      <c r="E35" s="307" t="s">
        <v>579</v>
      </c>
      <c r="F35" s="308">
        <v>2</v>
      </c>
      <c r="G35" s="308"/>
      <c r="H35" s="308" t="s">
        <v>580</v>
      </c>
      <c r="I35" s="309" t="s">
        <v>678</v>
      </c>
      <c r="J35" s="309" t="s">
        <v>580</v>
      </c>
      <c r="K35" s="310" t="s">
        <v>676</v>
      </c>
      <c r="L35" s="310" t="s">
        <v>676</v>
      </c>
      <c r="M35" s="310">
        <v>52</v>
      </c>
      <c r="N35" s="311">
        <v>23471</v>
      </c>
      <c r="O35" s="309" t="s">
        <v>679</v>
      </c>
      <c r="P35" s="309" t="s">
        <v>580</v>
      </c>
      <c r="Q35" s="310" t="s">
        <v>676</v>
      </c>
      <c r="R35" s="310" t="s">
        <v>676</v>
      </c>
      <c r="S35" s="310">
        <v>63</v>
      </c>
      <c r="T35" s="311">
        <v>19478</v>
      </c>
      <c r="U35" s="310">
        <v>115</v>
      </c>
    </row>
    <row r="36" spans="2:21" x14ac:dyDescent="0.2">
      <c r="B36" s="305">
        <v>34</v>
      </c>
      <c r="C36" s="306" t="s">
        <v>547</v>
      </c>
      <c r="D36" s="307">
        <v>1</v>
      </c>
      <c r="E36" s="307" t="s">
        <v>579</v>
      </c>
      <c r="F36" s="308">
        <v>2</v>
      </c>
      <c r="G36" s="308"/>
      <c r="H36" s="308" t="s">
        <v>580</v>
      </c>
      <c r="I36" s="309" t="s">
        <v>689</v>
      </c>
      <c r="J36" s="309" t="s">
        <v>580</v>
      </c>
      <c r="K36" s="310" t="s">
        <v>686</v>
      </c>
      <c r="L36" s="310" t="s">
        <v>687</v>
      </c>
      <c r="M36" s="310">
        <v>61</v>
      </c>
      <c r="N36" s="311">
        <v>20495</v>
      </c>
      <c r="O36" s="309" t="s">
        <v>690</v>
      </c>
      <c r="P36" s="309" t="s">
        <v>580</v>
      </c>
      <c r="Q36" s="310" t="s">
        <v>686</v>
      </c>
      <c r="R36" s="310" t="s">
        <v>687</v>
      </c>
      <c r="S36" s="310">
        <v>57</v>
      </c>
      <c r="T36" s="311">
        <v>21917</v>
      </c>
      <c r="U36" s="310">
        <v>118</v>
      </c>
    </row>
    <row r="37" spans="2:21" x14ac:dyDescent="0.2">
      <c r="B37" s="305">
        <v>35</v>
      </c>
      <c r="C37" s="306" t="s">
        <v>547</v>
      </c>
      <c r="D37" s="307">
        <v>1</v>
      </c>
      <c r="E37" s="307" t="s">
        <v>579</v>
      </c>
      <c r="F37" s="308">
        <v>2</v>
      </c>
      <c r="G37" s="308"/>
      <c r="H37" s="308" t="s">
        <v>580</v>
      </c>
      <c r="I37" s="309" t="s">
        <v>698</v>
      </c>
      <c r="J37" s="309" t="s">
        <v>580</v>
      </c>
      <c r="K37" s="310" t="s">
        <v>699</v>
      </c>
      <c r="L37" s="310" t="s">
        <v>700</v>
      </c>
      <c r="M37" s="310">
        <v>61</v>
      </c>
      <c r="N37" s="311">
        <v>20345</v>
      </c>
      <c r="O37" s="309" t="s">
        <v>701</v>
      </c>
      <c r="P37" s="309" t="s">
        <v>580</v>
      </c>
      <c r="Q37" s="310" t="s">
        <v>699</v>
      </c>
      <c r="R37" s="310" t="s">
        <v>700</v>
      </c>
      <c r="S37" s="310">
        <v>69</v>
      </c>
      <c r="T37" s="311">
        <v>17421</v>
      </c>
      <c r="U37" s="310">
        <v>130</v>
      </c>
    </row>
    <row r="38" spans="2:21" x14ac:dyDescent="0.2">
      <c r="B38" s="305">
        <v>36</v>
      </c>
      <c r="C38" s="306" t="s">
        <v>547</v>
      </c>
      <c r="D38" s="307">
        <v>1</v>
      </c>
      <c r="E38" s="307" t="s">
        <v>579</v>
      </c>
      <c r="F38" s="308">
        <v>2</v>
      </c>
      <c r="G38" s="308"/>
      <c r="H38" s="308" t="s">
        <v>580</v>
      </c>
      <c r="I38" s="309" t="s">
        <v>702</v>
      </c>
      <c r="J38" s="309" t="s">
        <v>580</v>
      </c>
      <c r="K38" s="310" t="s">
        <v>703</v>
      </c>
      <c r="L38" s="310" t="s">
        <v>703</v>
      </c>
      <c r="M38" s="310">
        <v>59</v>
      </c>
      <c r="N38" s="311">
        <v>21034</v>
      </c>
      <c r="O38" s="309" t="s">
        <v>704</v>
      </c>
      <c r="P38" s="309" t="s">
        <v>580</v>
      </c>
      <c r="Q38" s="310" t="s">
        <v>703</v>
      </c>
      <c r="R38" s="310" t="s">
        <v>703</v>
      </c>
      <c r="S38" s="310">
        <v>56</v>
      </c>
      <c r="T38" s="311">
        <v>22141</v>
      </c>
      <c r="U38" s="310">
        <v>115</v>
      </c>
    </row>
    <row r="39" spans="2:21" x14ac:dyDescent="0.2">
      <c r="B39" s="305">
        <v>37</v>
      </c>
      <c r="C39" s="306" t="s">
        <v>547</v>
      </c>
      <c r="D39" s="307">
        <v>1</v>
      </c>
      <c r="E39" s="307" t="s">
        <v>579</v>
      </c>
      <c r="F39" s="308">
        <v>2</v>
      </c>
      <c r="G39" s="308"/>
      <c r="H39" s="308" t="s">
        <v>580</v>
      </c>
      <c r="I39" s="309" t="s">
        <v>705</v>
      </c>
      <c r="J39" s="309" t="s">
        <v>580</v>
      </c>
      <c r="K39" s="310" t="s">
        <v>703</v>
      </c>
      <c r="L39" s="310" t="s">
        <v>703</v>
      </c>
      <c r="M39" s="310">
        <v>63</v>
      </c>
      <c r="N39" s="311">
        <v>19717</v>
      </c>
      <c r="O39" s="309" t="s">
        <v>706</v>
      </c>
      <c r="P39" s="309" t="s">
        <v>580</v>
      </c>
      <c r="Q39" s="310" t="s">
        <v>703</v>
      </c>
      <c r="R39" s="310" t="s">
        <v>703</v>
      </c>
      <c r="S39" s="310">
        <v>61</v>
      </c>
      <c r="T39" s="311">
        <v>20392</v>
      </c>
      <c r="U39" s="310">
        <v>124</v>
      </c>
    </row>
    <row r="40" spans="2:21" x14ac:dyDescent="0.2">
      <c r="B40" s="305">
        <v>38</v>
      </c>
      <c r="C40" s="306" t="s">
        <v>547</v>
      </c>
      <c r="D40" s="307">
        <v>1</v>
      </c>
      <c r="E40" s="307" t="s">
        <v>579</v>
      </c>
      <c r="F40" s="308">
        <v>2</v>
      </c>
      <c r="G40" s="308"/>
      <c r="H40" s="308" t="s">
        <v>580</v>
      </c>
      <c r="I40" s="309" t="s">
        <v>723</v>
      </c>
      <c r="J40" s="309" t="s">
        <v>580</v>
      </c>
      <c r="K40" s="310" t="s">
        <v>724</v>
      </c>
      <c r="L40" s="310" t="s">
        <v>724</v>
      </c>
      <c r="M40" s="310">
        <v>80</v>
      </c>
      <c r="N40" s="311">
        <v>13466</v>
      </c>
      <c r="O40" s="309" t="s">
        <v>725</v>
      </c>
      <c r="P40" s="309" t="s">
        <v>580</v>
      </c>
      <c r="Q40" s="310" t="s">
        <v>724</v>
      </c>
      <c r="R40" s="310" t="s">
        <v>724</v>
      </c>
      <c r="S40" s="310">
        <v>49</v>
      </c>
      <c r="T40" s="311">
        <v>24920</v>
      </c>
      <c r="U40" s="310">
        <v>129</v>
      </c>
    </row>
    <row r="41" spans="2:21" x14ac:dyDescent="0.2">
      <c r="B41" s="305">
        <v>39</v>
      </c>
      <c r="C41" s="306" t="s">
        <v>547</v>
      </c>
      <c r="D41" s="307">
        <v>1</v>
      </c>
      <c r="E41" s="307" t="s">
        <v>579</v>
      </c>
      <c r="F41" s="308">
        <v>2</v>
      </c>
      <c r="G41" s="308"/>
      <c r="H41" s="308" t="s">
        <v>580</v>
      </c>
      <c r="I41" s="309" t="s">
        <v>732</v>
      </c>
      <c r="J41" s="309" t="s">
        <v>580</v>
      </c>
      <c r="K41" s="310" t="s">
        <v>733</v>
      </c>
      <c r="L41" s="310" t="s">
        <v>733</v>
      </c>
      <c r="M41" s="310">
        <v>66</v>
      </c>
      <c r="N41" s="311">
        <v>18633</v>
      </c>
      <c r="O41" s="309" t="s">
        <v>734</v>
      </c>
      <c r="P41" s="309" t="s">
        <v>580</v>
      </c>
      <c r="Q41" s="310" t="s">
        <v>733</v>
      </c>
      <c r="R41" s="310" t="s">
        <v>733</v>
      </c>
      <c r="S41" s="310">
        <v>64</v>
      </c>
      <c r="T41" s="311">
        <v>19255</v>
      </c>
      <c r="U41" s="310">
        <v>130</v>
      </c>
    </row>
    <row r="42" spans="2:21" x14ac:dyDescent="0.2">
      <c r="B42" s="305">
        <v>40</v>
      </c>
      <c r="C42" s="306" t="s">
        <v>547</v>
      </c>
      <c r="D42" s="307">
        <v>1</v>
      </c>
      <c r="E42" s="307" t="s">
        <v>579</v>
      </c>
      <c r="F42" s="308">
        <v>2</v>
      </c>
      <c r="G42" s="308"/>
      <c r="H42" s="308" t="s">
        <v>580</v>
      </c>
      <c r="I42" s="309" t="s">
        <v>742</v>
      </c>
      <c r="J42" s="309" t="s">
        <v>580</v>
      </c>
      <c r="K42" s="310" t="s">
        <v>743</v>
      </c>
      <c r="L42" s="310" t="s">
        <v>744</v>
      </c>
      <c r="M42" s="310">
        <v>55</v>
      </c>
      <c r="N42" s="311">
        <v>22572</v>
      </c>
      <c r="O42" s="309" t="s">
        <v>745</v>
      </c>
      <c r="P42" s="309" t="s">
        <v>580</v>
      </c>
      <c r="Q42" s="310" t="s">
        <v>743</v>
      </c>
      <c r="R42" s="310" t="s">
        <v>744</v>
      </c>
      <c r="S42" s="310">
        <v>57</v>
      </c>
      <c r="T42" s="311">
        <v>21686</v>
      </c>
      <c r="U42" s="310">
        <v>112</v>
      </c>
    </row>
    <row r="43" spans="2:21" x14ac:dyDescent="0.2">
      <c r="B43" s="305">
        <v>41</v>
      </c>
      <c r="C43" s="306" t="s">
        <v>547</v>
      </c>
      <c r="D43" s="307">
        <v>1</v>
      </c>
      <c r="E43" s="307" t="s">
        <v>579</v>
      </c>
      <c r="F43" s="308">
        <v>2</v>
      </c>
      <c r="G43" s="308"/>
      <c r="H43" s="308" t="s">
        <v>580</v>
      </c>
      <c r="I43" s="309" t="s">
        <v>746</v>
      </c>
      <c r="J43" s="309" t="s">
        <v>580</v>
      </c>
      <c r="K43" s="310" t="s">
        <v>743</v>
      </c>
      <c r="L43" s="310" t="s">
        <v>744</v>
      </c>
      <c r="M43" s="310">
        <v>69</v>
      </c>
      <c r="N43" s="311">
        <v>17472</v>
      </c>
      <c r="O43" s="309" t="s">
        <v>747</v>
      </c>
      <c r="P43" s="309" t="s">
        <v>580</v>
      </c>
      <c r="Q43" s="310" t="s">
        <v>743</v>
      </c>
      <c r="R43" s="310" t="s">
        <v>744</v>
      </c>
      <c r="S43" s="310">
        <v>58</v>
      </c>
      <c r="T43" s="311">
        <v>21611</v>
      </c>
      <c r="U43" s="310">
        <v>127</v>
      </c>
    </row>
    <row r="44" spans="2:21" x14ac:dyDescent="0.2">
      <c r="B44" s="305">
        <v>42</v>
      </c>
      <c r="C44" s="306" t="s">
        <v>547</v>
      </c>
      <c r="D44" s="307">
        <v>1</v>
      </c>
      <c r="E44" s="307" t="s">
        <v>579</v>
      </c>
      <c r="F44" s="308">
        <v>2</v>
      </c>
      <c r="G44" s="308"/>
      <c r="H44" s="308" t="s">
        <v>580</v>
      </c>
      <c r="I44" s="309" t="s">
        <v>755</v>
      </c>
      <c r="J44" s="309" t="s">
        <v>580</v>
      </c>
      <c r="K44" s="310" t="s">
        <v>753</v>
      </c>
      <c r="L44" s="310" t="s">
        <v>753</v>
      </c>
      <c r="M44" s="310">
        <v>63</v>
      </c>
      <c r="N44" s="311">
        <v>19764</v>
      </c>
      <c r="O44" s="309" t="s">
        <v>756</v>
      </c>
      <c r="P44" s="309" t="s">
        <v>580</v>
      </c>
      <c r="Q44" s="310" t="s">
        <v>753</v>
      </c>
      <c r="R44" s="310" t="s">
        <v>753</v>
      </c>
      <c r="S44" s="310">
        <v>54</v>
      </c>
      <c r="T44" s="311">
        <v>22914</v>
      </c>
      <c r="U44" s="310">
        <v>117</v>
      </c>
    </row>
    <row r="45" spans="2:21" x14ac:dyDescent="0.2">
      <c r="B45" s="305">
        <v>43</v>
      </c>
      <c r="C45" s="306" t="s">
        <v>547</v>
      </c>
      <c r="D45" s="307">
        <v>1</v>
      </c>
      <c r="E45" s="307" t="s">
        <v>579</v>
      </c>
      <c r="F45" s="308">
        <v>3</v>
      </c>
      <c r="G45" s="308"/>
      <c r="H45" s="308" t="s">
        <v>580</v>
      </c>
      <c r="I45" s="309" t="s">
        <v>620</v>
      </c>
      <c r="J45" s="309" t="s">
        <v>580</v>
      </c>
      <c r="K45" s="310" t="s">
        <v>618</v>
      </c>
      <c r="L45" s="310" t="s">
        <v>618</v>
      </c>
      <c r="M45" s="310">
        <v>68</v>
      </c>
      <c r="N45" s="311">
        <v>17740</v>
      </c>
      <c r="O45" s="309" t="s">
        <v>621</v>
      </c>
      <c r="P45" s="309" t="s">
        <v>580</v>
      </c>
      <c r="Q45" s="310" t="s">
        <v>618</v>
      </c>
      <c r="R45" s="310" t="s">
        <v>618</v>
      </c>
      <c r="S45" s="310">
        <v>66</v>
      </c>
      <c r="T45" s="311">
        <v>18673</v>
      </c>
      <c r="U45" s="310">
        <v>134</v>
      </c>
    </row>
    <row r="46" spans="2:21" x14ac:dyDescent="0.2">
      <c r="B46" s="305">
        <v>44</v>
      </c>
      <c r="C46" s="306" t="s">
        <v>547</v>
      </c>
      <c r="D46" s="307">
        <v>1</v>
      </c>
      <c r="E46" s="307" t="s">
        <v>579</v>
      </c>
      <c r="F46" s="308">
        <v>3</v>
      </c>
      <c r="G46" s="308"/>
      <c r="H46" s="308" t="s">
        <v>580</v>
      </c>
      <c r="I46" s="309" t="s">
        <v>629</v>
      </c>
      <c r="J46" s="309" t="s">
        <v>580</v>
      </c>
      <c r="K46" s="310" t="s">
        <v>627</v>
      </c>
      <c r="L46" s="310" t="s">
        <v>627</v>
      </c>
      <c r="M46" s="310">
        <v>76</v>
      </c>
      <c r="N46" s="311">
        <v>14920</v>
      </c>
      <c r="O46" s="309" t="s">
        <v>630</v>
      </c>
      <c r="P46" s="309" t="s">
        <v>580</v>
      </c>
      <c r="Q46" s="310" t="s">
        <v>627</v>
      </c>
      <c r="R46" s="310" t="s">
        <v>627</v>
      </c>
      <c r="S46" s="310">
        <v>57</v>
      </c>
      <c r="T46" s="311">
        <v>21941</v>
      </c>
      <c r="U46" s="310">
        <v>133</v>
      </c>
    </row>
    <row r="47" spans="2:21" x14ac:dyDescent="0.2">
      <c r="B47" s="305">
        <v>45</v>
      </c>
      <c r="C47" s="306" t="s">
        <v>547</v>
      </c>
      <c r="D47" s="307">
        <v>1</v>
      </c>
      <c r="E47" s="307" t="s">
        <v>579</v>
      </c>
      <c r="F47" s="308">
        <v>3</v>
      </c>
      <c r="G47" s="308"/>
      <c r="H47" s="308" t="s">
        <v>580</v>
      </c>
      <c r="I47" s="309" t="s">
        <v>631</v>
      </c>
      <c r="J47" s="309" t="s">
        <v>580</v>
      </c>
      <c r="K47" s="310" t="s">
        <v>627</v>
      </c>
      <c r="L47" s="310" t="s">
        <v>627</v>
      </c>
      <c r="M47" s="310">
        <v>70</v>
      </c>
      <c r="N47" s="311">
        <v>17078</v>
      </c>
      <c r="O47" s="309" t="s">
        <v>632</v>
      </c>
      <c r="P47" s="309" t="s">
        <v>580</v>
      </c>
      <c r="Q47" s="310" t="s">
        <v>627</v>
      </c>
      <c r="R47" s="310" t="s">
        <v>627</v>
      </c>
      <c r="S47" s="310">
        <v>64</v>
      </c>
      <c r="T47" s="311">
        <v>19282</v>
      </c>
      <c r="U47" s="310">
        <v>134</v>
      </c>
    </row>
    <row r="48" spans="2:21" x14ac:dyDescent="0.2">
      <c r="B48" s="305">
        <v>46</v>
      </c>
      <c r="C48" s="306" t="s">
        <v>547</v>
      </c>
      <c r="D48" s="307">
        <v>1</v>
      </c>
      <c r="E48" s="307" t="s">
        <v>579</v>
      </c>
      <c r="F48" s="308">
        <v>3</v>
      </c>
      <c r="G48" s="308"/>
      <c r="H48" s="308" t="s">
        <v>580</v>
      </c>
      <c r="I48" s="309" t="s">
        <v>638</v>
      </c>
      <c r="J48" s="309" t="s">
        <v>580</v>
      </c>
      <c r="K48" s="310" t="s">
        <v>634</v>
      </c>
      <c r="L48" s="310" t="s">
        <v>634</v>
      </c>
      <c r="M48" s="310">
        <v>72</v>
      </c>
      <c r="N48" s="311">
        <v>16471</v>
      </c>
      <c r="O48" s="309" t="s">
        <v>639</v>
      </c>
      <c r="P48" s="309" t="s">
        <v>580</v>
      </c>
      <c r="Q48" s="310" t="s">
        <v>634</v>
      </c>
      <c r="R48" s="310" t="s">
        <v>634</v>
      </c>
      <c r="S48" s="310">
        <v>67</v>
      </c>
      <c r="T48" s="311">
        <v>18178</v>
      </c>
      <c r="U48" s="310">
        <v>139</v>
      </c>
    </row>
    <row r="49" spans="2:21" x14ac:dyDescent="0.2">
      <c r="B49" s="305">
        <v>47</v>
      </c>
      <c r="C49" s="306" t="s">
        <v>547</v>
      </c>
      <c r="D49" s="307">
        <v>1</v>
      </c>
      <c r="E49" s="307" t="s">
        <v>579</v>
      </c>
      <c r="F49" s="308">
        <v>3</v>
      </c>
      <c r="G49" s="308"/>
      <c r="H49" s="308" t="s">
        <v>580</v>
      </c>
      <c r="I49" s="309" t="s">
        <v>655</v>
      </c>
      <c r="J49" s="309" t="s">
        <v>580</v>
      </c>
      <c r="K49" s="310" t="s">
        <v>649</v>
      </c>
      <c r="L49" s="310" t="s">
        <v>649</v>
      </c>
      <c r="M49" s="310">
        <v>74</v>
      </c>
      <c r="N49" s="311">
        <v>15519</v>
      </c>
      <c r="O49" s="309" t="s">
        <v>656</v>
      </c>
      <c r="P49" s="309" t="s">
        <v>580</v>
      </c>
      <c r="Q49" s="310" t="s">
        <v>657</v>
      </c>
      <c r="R49" s="310" t="s">
        <v>658</v>
      </c>
      <c r="S49" s="310">
        <v>66</v>
      </c>
      <c r="T49" s="311">
        <v>18442</v>
      </c>
      <c r="U49" s="310">
        <v>140</v>
      </c>
    </row>
    <row r="50" spans="2:21" x14ac:dyDescent="0.2">
      <c r="B50" s="305">
        <v>48</v>
      </c>
      <c r="C50" s="306" t="s">
        <v>547</v>
      </c>
      <c r="D50" s="307">
        <v>1</v>
      </c>
      <c r="E50" s="307" t="s">
        <v>579</v>
      </c>
      <c r="F50" s="308">
        <v>3</v>
      </c>
      <c r="G50" s="308"/>
      <c r="H50" s="308" t="s">
        <v>580</v>
      </c>
      <c r="I50" s="309" t="s">
        <v>680</v>
      </c>
      <c r="J50" s="309" t="s">
        <v>580</v>
      </c>
      <c r="K50" s="310" t="s">
        <v>681</v>
      </c>
      <c r="L50" s="310" t="s">
        <v>681</v>
      </c>
      <c r="M50" s="310">
        <v>70</v>
      </c>
      <c r="N50" s="311">
        <v>17129</v>
      </c>
      <c r="O50" s="309" t="s">
        <v>682</v>
      </c>
      <c r="P50" s="309" t="s">
        <v>580</v>
      </c>
      <c r="Q50" s="310" t="s">
        <v>681</v>
      </c>
      <c r="R50" s="310" t="s">
        <v>681</v>
      </c>
      <c r="S50" s="310">
        <v>69</v>
      </c>
      <c r="T50" s="311">
        <v>17585</v>
      </c>
      <c r="U50" s="310">
        <v>139</v>
      </c>
    </row>
    <row r="51" spans="2:21" x14ac:dyDescent="0.2">
      <c r="B51" s="305">
        <v>49</v>
      </c>
      <c r="C51" s="306" t="s">
        <v>547</v>
      </c>
      <c r="D51" s="307">
        <v>1</v>
      </c>
      <c r="E51" s="307" t="s">
        <v>579</v>
      </c>
      <c r="F51" s="308">
        <v>3</v>
      </c>
      <c r="G51" s="308"/>
      <c r="H51" s="308" t="s">
        <v>580</v>
      </c>
      <c r="I51" s="309" t="s">
        <v>683</v>
      </c>
      <c r="J51" s="309" t="s">
        <v>580</v>
      </c>
      <c r="K51" s="310" t="s">
        <v>681</v>
      </c>
      <c r="L51" s="310" t="s">
        <v>681</v>
      </c>
      <c r="M51" s="310">
        <v>69</v>
      </c>
      <c r="N51" s="311">
        <v>17344</v>
      </c>
      <c r="O51" s="309" t="s">
        <v>684</v>
      </c>
      <c r="P51" s="309" t="s">
        <v>580</v>
      </c>
      <c r="Q51" s="310" t="s">
        <v>681</v>
      </c>
      <c r="R51" s="310" t="s">
        <v>681</v>
      </c>
      <c r="S51" s="310">
        <v>70</v>
      </c>
      <c r="T51" s="311">
        <v>17096</v>
      </c>
      <c r="U51" s="310">
        <v>139</v>
      </c>
    </row>
    <row r="52" spans="2:21" x14ac:dyDescent="0.2">
      <c r="B52" s="305">
        <v>50</v>
      </c>
      <c r="C52" s="306" t="s">
        <v>547</v>
      </c>
      <c r="D52" s="307">
        <v>1</v>
      </c>
      <c r="E52" s="307" t="s">
        <v>579</v>
      </c>
      <c r="F52" s="308">
        <v>3</v>
      </c>
      <c r="G52" s="308"/>
      <c r="H52" s="308" t="s">
        <v>580</v>
      </c>
      <c r="I52" s="309" t="s">
        <v>691</v>
      </c>
      <c r="J52" s="309" t="s">
        <v>580</v>
      </c>
      <c r="K52" s="310" t="s">
        <v>692</v>
      </c>
      <c r="L52" s="310" t="s">
        <v>692</v>
      </c>
      <c r="M52" s="310">
        <v>72</v>
      </c>
      <c r="N52" s="311">
        <v>16277</v>
      </c>
      <c r="O52" s="309" t="s">
        <v>693</v>
      </c>
      <c r="P52" s="309" t="s">
        <v>580</v>
      </c>
      <c r="Q52" s="310" t="s">
        <v>694</v>
      </c>
      <c r="R52" s="310" t="s">
        <v>695</v>
      </c>
      <c r="S52" s="310">
        <v>66</v>
      </c>
      <c r="T52" s="311">
        <v>18572</v>
      </c>
      <c r="U52" s="310">
        <v>138</v>
      </c>
    </row>
    <row r="53" spans="2:21" x14ac:dyDescent="0.2">
      <c r="B53" s="305">
        <v>51</v>
      </c>
      <c r="C53" s="306" t="s">
        <v>547</v>
      </c>
      <c r="D53" s="307">
        <v>1</v>
      </c>
      <c r="E53" s="307" t="s">
        <v>579</v>
      </c>
      <c r="F53" s="308">
        <v>3</v>
      </c>
      <c r="G53" s="308"/>
      <c r="H53" s="308" t="s">
        <v>580</v>
      </c>
      <c r="I53" s="309" t="s">
        <v>707</v>
      </c>
      <c r="J53" s="309" t="s">
        <v>580</v>
      </c>
      <c r="K53" s="310" t="s">
        <v>703</v>
      </c>
      <c r="L53" s="310" t="s">
        <v>703</v>
      </c>
      <c r="M53" s="310">
        <v>70</v>
      </c>
      <c r="N53" s="311">
        <v>17224</v>
      </c>
      <c r="O53" s="309" t="s">
        <v>708</v>
      </c>
      <c r="P53" s="309" t="s">
        <v>580</v>
      </c>
      <c r="Q53" s="310" t="s">
        <v>703</v>
      </c>
      <c r="R53" s="310" t="s">
        <v>703</v>
      </c>
      <c r="S53" s="310">
        <v>71</v>
      </c>
      <c r="T53" s="311">
        <v>16794</v>
      </c>
      <c r="U53" s="310">
        <v>141</v>
      </c>
    </row>
    <row r="54" spans="2:21" x14ac:dyDescent="0.2">
      <c r="B54" s="305">
        <v>52</v>
      </c>
      <c r="C54" s="306" t="s">
        <v>547</v>
      </c>
      <c r="D54" s="307">
        <v>1</v>
      </c>
      <c r="E54" s="307" t="s">
        <v>579</v>
      </c>
      <c r="F54" s="308">
        <v>3</v>
      </c>
      <c r="G54" s="308"/>
      <c r="H54" s="308" t="s">
        <v>580</v>
      </c>
      <c r="I54" s="309" t="s">
        <v>709</v>
      </c>
      <c r="J54" s="309" t="s">
        <v>580</v>
      </c>
      <c r="K54" s="310" t="s">
        <v>703</v>
      </c>
      <c r="L54" s="310" t="s">
        <v>703</v>
      </c>
      <c r="M54" s="310">
        <v>66</v>
      </c>
      <c r="N54" s="311">
        <v>18615</v>
      </c>
      <c r="O54" s="309" t="s">
        <v>710</v>
      </c>
      <c r="P54" s="309" t="s">
        <v>580</v>
      </c>
      <c r="Q54" s="310" t="s">
        <v>703</v>
      </c>
      <c r="R54" s="310" t="s">
        <v>703</v>
      </c>
      <c r="S54" s="310">
        <v>69</v>
      </c>
      <c r="T54" s="311">
        <v>17322</v>
      </c>
      <c r="U54" s="310">
        <v>135</v>
      </c>
    </row>
    <row r="55" spans="2:21" x14ac:dyDescent="0.2">
      <c r="B55" s="305">
        <v>53</v>
      </c>
      <c r="C55" s="306" t="s">
        <v>547</v>
      </c>
      <c r="D55" s="307">
        <v>1</v>
      </c>
      <c r="E55" s="307" t="s">
        <v>579</v>
      </c>
      <c r="F55" s="308">
        <v>3</v>
      </c>
      <c r="G55" s="308"/>
      <c r="H55" s="308" t="s">
        <v>580</v>
      </c>
      <c r="I55" s="309" t="s">
        <v>721</v>
      </c>
      <c r="J55" s="309" t="s">
        <v>580</v>
      </c>
      <c r="K55" s="310" t="s">
        <v>719</v>
      </c>
      <c r="L55" s="310" t="s">
        <v>719</v>
      </c>
      <c r="M55" s="310">
        <v>65</v>
      </c>
      <c r="N55" s="311">
        <v>19060</v>
      </c>
      <c r="O55" s="309" t="s">
        <v>722</v>
      </c>
      <c r="P55" s="309" t="s">
        <v>580</v>
      </c>
      <c r="Q55" s="310" t="s">
        <v>719</v>
      </c>
      <c r="R55" s="310" t="s">
        <v>719</v>
      </c>
      <c r="S55" s="310">
        <v>69</v>
      </c>
      <c r="T55" s="311">
        <v>17447</v>
      </c>
      <c r="U55" s="310">
        <v>134</v>
      </c>
    </row>
    <row r="56" spans="2:21" x14ac:dyDescent="0.2">
      <c r="B56" s="305">
        <v>54</v>
      </c>
      <c r="C56" s="306" t="s">
        <v>547</v>
      </c>
      <c r="D56" s="307">
        <v>1</v>
      </c>
      <c r="E56" s="307" t="s">
        <v>579</v>
      </c>
      <c r="F56" s="308">
        <v>3</v>
      </c>
      <c r="G56" s="308"/>
      <c r="H56" s="308" t="s">
        <v>580</v>
      </c>
      <c r="I56" s="309" t="s">
        <v>726</v>
      </c>
      <c r="J56" s="309" t="s">
        <v>580</v>
      </c>
      <c r="K56" s="310" t="s">
        <v>724</v>
      </c>
      <c r="L56" s="310" t="s">
        <v>724</v>
      </c>
      <c r="M56" s="310">
        <v>67</v>
      </c>
      <c r="N56" s="311">
        <v>18166</v>
      </c>
      <c r="O56" s="309" t="s">
        <v>727</v>
      </c>
      <c r="P56" s="309" t="s">
        <v>580</v>
      </c>
      <c r="Q56" s="310" t="s">
        <v>724</v>
      </c>
      <c r="R56" s="310" t="s">
        <v>724</v>
      </c>
      <c r="S56" s="310">
        <v>69</v>
      </c>
      <c r="T56" s="311">
        <v>17326</v>
      </c>
      <c r="U56" s="310">
        <v>136</v>
      </c>
    </row>
    <row r="57" spans="2:21" x14ac:dyDescent="0.2">
      <c r="B57" s="305">
        <v>55</v>
      </c>
      <c r="C57" s="306" t="s">
        <v>547</v>
      </c>
      <c r="D57" s="307">
        <v>1</v>
      </c>
      <c r="E57" s="307" t="s">
        <v>579</v>
      </c>
      <c r="F57" s="308">
        <v>3</v>
      </c>
      <c r="G57" s="308"/>
      <c r="H57" s="308" t="s">
        <v>580</v>
      </c>
      <c r="I57" s="309" t="s">
        <v>728</v>
      </c>
      <c r="J57" s="309" t="s">
        <v>580</v>
      </c>
      <c r="K57" s="310" t="s">
        <v>724</v>
      </c>
      <c r="L57" s="310" t="s">
        <v>724</v>
      </c>
      <c r="M57" s="310">
        <v>75</v>
      </c>
      <c r="N57" s="311">
        <v>15283</v>
      </c>
      <c r="O57" s="309" t="s">
        <v>729</v>
      </c>
      <c r="P57" s="309" t="s">
        <v>580</v>
      </c>
      <c r="Q57" s="310" t="s">
        <v>724</v>
      </c>
      <c r="R57" s="310" t="s">
        <v>724</v>
      </c>
      <c r="S57" s="310">
        <v>66</v>
      </c>
      <c r="T57" s="311">
        <v>18710</v>
      </c>
      <c r="U57" s="310">
        <v>141</v>
      </c>
    </row>
    <row r="58" spans="2:21" x14ac:dyDescent="0.2">
      <c r="B58" s="305">
        <v>56</v>
      </c>
      <c r="C58" s="306" t="s">
        <v>547</v>
      </c>
      <c r="D58" s="307">
        <v>1</v>
      </c>
      <c r="E58" s="307" t="s">
        <v>579</v>
      </c>
      <c r="F58" s="308">
        <v>3</v>
      </c>
      <c r="G58" s="308"/>
      <c r="H58" s="308" t="s">
        <v>580</v>
      </c>
      <c r="I58" s="309" t="s">
        <v>735</v>
      </c>
      <c r="J58" s="309" t="s">
        <v>580</v>
      </c>
      <c r="K58" s="310" t="s">
        <v>733</v>
      </c>
      <c r="L58" s="310" t="s">
        <v>733</v>
      </c>
      <c r="M58" s="310">
        <v>66</v>
      </c>
      <c r="N58" s="311">
        <v>18429</v>
      </c>
      <c r="O58" s="309" t="s">
        <v>736</v>
      </c>
      <c r="P58" s="309" t="s">
        <v>580</v>
      </c>
      <c r="Q58" s="310" t="s">
        <v>737</v>
      </c>
      <c r="R58" s="310" t="s">
        <v>737</v>
      </c>
      <c r="S58" s="310">
        <v>66</v>
      </c>
      <c r="T58" s="311">
        <v>18487</v>
      </c>
      <c r="U58" s="310">
        <v>132</v>
      </c>
    </row>
    <row r="59" spans="2:21" x14ac:dyDescent="0.2">
      <c r="B59" s="305">
        <v>57</v>
      </c>
      <c r="C59" s="306" t="s">
        <v>547</v>
      </c>
      <c r="D59" s="307">
        <v>1</v>
      </c>
      <c r="E59" s="307" t="s">
        <v>579</v>
      </c>
      <c r="F59" s="308">
        <v>3</v>
      </c>
      <c r="G59" s="308"/>
      <c r="H59" s="308" t="s">
        <v>580</v>
      </c>
      <c r="I59" s="309" t="s">
        <v>738</v>
      </c>
      <c r="J59" s="309" t="s">
        <v>580</v>
      </c>
      <c r="K59" s="310" t="s">
        <v>733</v>
      </c>
      <c r="L59" s="310" t="s">
        <v>733</v>
      </c>
      <c r="M59" s="310">
        <v>69</v>
      </c>
      <c r="N59" s="311">
        <v>17489</v>
      </c>
      <c r="O59" s="309" t="s">
        <v>739</v>
      </c>
      <c r="P59" s="309" t="s">
        <v>580</v>
      </c>
      <c r="Q59" s="310" t="s">
        <v>733</v>
      </c>
      <c r="R59" s="310" t="s">
        <v>733</v>
      </c>
      <c r="S59" s="310">
        <v>67</v>
      </c>
      <c r="T59" s="311">
        <v>18089</v>
      </c>
      <c r="U59" s="310">
        <v>136</v>
      </c>
    </row>
    <row r="60" spans="2:21" x14ac:dyDescent="0.2">
      <c r="B60" s="305">
        <v>58</v>
      </c>
      <c r="C60" s="306" t="s">
        <v>547</v>
      </c>
      <c r="D60" s="307">
        <v>1</v>
      </c>
      <c r="E60" s="307" t="s">
        <v>579</v>
      </c>
      <c r="F60" s="308">
        <v>3</v>
      </c>
      <c r="G60" s="308"/>
      <c r="H60" s="308" t="s">
        <v>580</v>
      </c>
      <c r="I60" s="309" t="s">
        <v>740</v>
      </c>
      <c r="J60" s="309" t="s">
        <v>580</v>
      </c>
      <c r="K60" s="310" t="s">
        <v>733</v>
      </c>
      <c r="L60" s="310" t="s">
        <v>733</v>
      </c>
      <c r="M60" s="310">
        <v>66</v>
      </c>
      <c r="N60" s="311">
        <v>18537</v>
      </c>
      <c r="O60" s="309" t="s">
        <v>741</v>
      </c>
      <c r="P60" s="309" t="s">
        <v>580</v>
      </c>
      <c r="Q60" s="310" t="s">
        <v>733</v>
      </c>
      <c r="R60" s="310" t="s">
        <v>733</v>
      </c>
      <c r="S60" s="310">
        <v>73</v>
      </c>
      <c r="T60" s="311">
        <v>16081</v>
      </c>
      <c r="U60" s="310">
        <v>139</v>
      </c>
    </row>
    <row r="61" spans="2:21" x14ac:dyDescent="0.2">
      <c r="B61" s="305">
        <v>59</v>
      </c>
      <c r="C61" s="306" t="s">
        <v>547</v>
      </c>
      <c r="D61" s="307">
        <v>1</v>
      </c>
      <c r="E61" s="307" t="s">
        <v>579</v>
      </c>
      <c r="F61" s="308">
        <v>3</v>
      </c>
      <c r="G61" s="308"/>
      <c r="H61" s="308" t="s">
        <v>580</v>
      </c>
      <c r="I61" s="309" t="s">
        <v>757</v>
      </c>
      <c r="J61" s="309" t="s">
        <v>580</v>
      </c>
      <c r="K61" s="310" t="s">
        <v>753</v>
      </c>
      <c r="L61" s="310" t="s">
        <v>753</v>
      </c>
      <c r="M61" s="310">
        <v>73</v>
      </c>
      <c r="N61" s="311">
        <v>15906</v>
      </c>
      <c r="O61" s="309" t="s">
        <v>758</v>
      </c>
      <c r="P61" s="309" t="s">
        <v>580</v>
      </c>
      <c r="Q61" s="310" t="s">
        <v>753</v>
      </c>
      <c r="R61" s="310" t="s">
        <v>753</v>
      </c>
      <c r="S61" s="310">
        <v>57</v>
      </c>
      <c r="T61" s="311">
        <v>21830</v>
      </c>
      <c r="U61" s="310">
        <v>130</v>
      </c>
    </row>
    <row r="62" spans="2:21" x14ac:dyDescent="0.2">
      <c r="B62" s="305">
        <v>60</v>
      </c>
      <c r="C62" s="306" t="s">
        <v>547</v>
      </c>
      <c r="D62" s="307">
        <v>1</v>
      </c>
      <c r="E62" s="307" t="s">
        <v>579</v>
      </c>
      <c r="F62" s="308">
        <v>3</v>
      </c>
      <c r="G62" s="308"/>
      <c r="H62" s="308" t="s">
        <v>580</v>
      </c>
      <c r="I62" s="309" t="s">
        <v>759</v>
      </c>
      <c r="J62" s="309" t="s">
        <v>580</v>
      </c>
      <c r="K62" s="310" t="s">
        <v>753</v>
      </c>
      <c r="L62" s="310" t="s">
        <v>753</v>
      </c>
      <c r="M62" s="310">
        <v>67</v>
      </c>
      <c r="N62" s="311">
        <v>18278</v>
      </c>
      <c r="O62" s="309" t="s">
        <v>760</v>
      </c>
      <c r="P62" s="309" t="s">
        <v>580</v>
      </c>
      <c r="Q62" s="310" t="s">
        <v>753</v>
      </c>
      <c r="R62" s="310" t="s">
        <v>753</v>
      </c>
      <c r="S62" s="310">
        <v>65</v>
      </c>
      <c r="T62" s="311">
        <v>18859</v>
      </c>
      <c r="U62" s="310">
        <v>132</v>
      </c>
    </row>
    <row r="63" spans="2:21" x14ac:dyDescent="0.2">
      <c r="B63" s="305">
        <v>61</v>
      </c>
      <c r="C63" s="306" t="s">
        <v>547</v>
      </c>
      <c r="D63" s="307">
        <v>1</v>
      </c>
      <c r="E63" s="307" t="s">
        <v>579</v>
      </c>
      <c r="F63" s="308">
        <v>4</v>
      </c>
      <c r="G63" s="308"/>
      <c r="H63" s="308" t="s">
        <v>580</v>
      </c>
      <c r="I63" s="309" t="s">
        <v>599</v>
      </c>
      <c r="J63" s="309" t="s">
        <v>580</v>
      </c>
      <c r="K63" s="310" t="s">
        <v>593</v>
      </c>
      <c r="L63" s="310" t="s">
        <v>593</v>
      </c>
      <c r="M63" s="310">
        <v>73</v>
      </c>
      <c r="N63" s="311">
        <v>15938</v>
      </c>
      <c r="O63" s="309" t="s">
        <v>600</v>
      </c>
      <c r="P63" s="309" t="s">
        <v>580</v>
      </c>
      <c r="Q63" s="310" t="s">
        <v>593</v>
      </c>
      <c r="R63" s="310" t="s">
        <v>593</v>
      </c>
      <c r="S63" s="310">
        <v>70</v>
      </c>
      <c r="T63" s="311">
        <v>17148</v>
      </c>
      <c r="U63" s="310">
        <v>143</v>
      </c>
    </row>
    <row r="64" spans="2:21" x14ac:dyDescent="0.2">
      <c r="B64" s="305">
        <v>62</v>
      </c>
      <c r="C64" s="306" t="s">
        <v>547</v>
      </c>
      <c r="D64" s="307">
        <v>1</v>
      </c>
      <c r="E64" s="307" t="s">
        <v>579</v>
      </c>
      <c r="F64" s="308">
        <v>4</v>
      </c>
      <c r="G64" s="308"/>
      <c r="H64" s="308" t="s">
        <v>580</v>
      </c>
      <c r="I64" s="309" t="s">
        <v>601</v>
      </c>
      <c r="J64" s="309" t="s">
        <v>580</v>
      </c>
      <c r="K64" s="310" t="s">
        <v>602</v>
      </c>
      <c r="L64" s="310" t="s">
        <v>602</v>
      </c>
      <c r="M64" s="310">
        <v>84</v>
      </c>
      <c r="N64" s="311">
        <v>12087</v>
      </c>
      <c r="O64" s="309" t="s">
        <v>603</v>
      </c>
      <c r="P64" s="309" t="s">
        <v>580</v>
      </c>
      <c r="Q64" s="310" t="s">
        <v>602</v>
      </c>
      <c r="R64" s="310" t="s">
        <v>602</v>
      </c>
      <c r="S64" s="310">
        <v>62</v>
      </c>
      <c r="T64" s="311">
        <v>20116</v>
      </c>
      <c r="U64" s="310">
        <v>146</v>
      </c>
    </row>
    <row r="65" spans="2:21" x14ac:dyDescent="0.2">
      <c r="B65" s="305">
        <v>63</v>
      </c>
      <c r="C65" s="306" t="s">
        <v>547</v>
      </c>
      <c r="D65" s="307">
        <v>1</v>
      </c>
      <c r="E65" s="307" t="s">
        <v>579</v>
      </c>
      <c r="F65" s="308">
        <v>4</v>
      </c>
      <c r="G65" s="308"/>
      <c r="H65" s="308" t="s">
        <v>580</v>
      </c>
      <c r="I65" s="309" t="s">
        <v>604</v>
      </c>
      <c r="J65" s="309" t="s">
        <v>580</v>
      </c>
      <c r="K65" s="310" t="s">
        <v>602</v>
      </c>
      <c r="L65" s="310" t="s">
        <v>602</v>
      </c>
      <c r="M65" s="310">
        <v>79</v>
      </c>
      <c r="N65" s="311">
        <v>13752</v>
      </c>
      <c r="O65" s="309" t="s">
        <v>605</v>
      </c>
      <c r="P65" s="309" t="s">
        <v>580</v>
      </c>
      <c r="Q65" s="310" t="s">
        <v>602</v>
      </c>
      <c r="R65" s="310" t="s">
        <v>602</v>
      </c>
      <c r="S65" s="310">
        <v>72</v>
      </c>
      <c r="T65" s="311">
        <v>16253</v>
      </c>
      <c r="U65" s="310">
        <v>151</v>
      </c>
    </row>
    <row r="66" spans="2:21" x14ac:dyDescent="0.2">
      <c r="B66" s="305">
        <v>64</v>
      </c>
      <c r="C66" s="306" t="s">
        <v>547</v>
      </c>
      <c r="D66" s="307">
        <v>1</v>
      </c>
      <c r="E66" s="307" t="s">
        <v>579</v>
      </c>
      <c r="F66" s="308">
        <v>4</v>
      </c>
      <c r="G66" s="308"/>
      <c r="H66" s="308" t="s">
        <v>580</v>
      </c>
      <c r="I66" s="309" t="s">
        <v>622</v>
      </c>
      <c r="J66" s="309" t="s">
        <v>580</v>
      </c>
      <c r="K66" s="310" t="s">
        <v>618</v>
      </c>
      <c r="L66" s="310" t="s">
        <v>618</v>
      </c>
      <c r="M66" s="310">
        <v>70</v>
      </c>
      <c r="N66" s="311">
        <v>17171</v>
      </c>
      <c r="O66" s="309" t="s">
        <v>623</v>
      </c>
      <c r="P66" s="309" t="s">
        <v>580</v>
      </c>
      <c r="Q66" s="310" t="s">
        <v>618</v>
      </c>
      <c r="R66" s="310" t="s">
        <v>618</v>
      </c>
      <c r="S66" s="310">
        <v>72</v>
      </c>
      <c r="T66" s="311">
        <v>16438</v>
      </c>
      <c r="U66" s="310">
        <v>142</v>
      </c>
    </row>
    <row r="67" spans="2:21" x14ac:dyDescent="0.2">
      <c r="B67" s="305">
        <v>65</v>
      </c>
      <c r="C67" s="306" t="s">
        <v>547</v>
      </c>
      <c r="D67" s="307">
        <v>1</v>
      </c>
      <c r="E67" s="307" t="s">
        <v>579</v>
      </c>
      <c r="F67" s="308">
        <v>4</v>
      </c>
      <c r="G67" s="308"/>
      <c r="H67" s="308" t="s">
        <v>580</v>
      </c>
      <c r="I67" s="309" t="s">
        <v>624</v>
      </c>
      <c r="J67" s="309" t="s">
        <v>580</v>
      </c>
      <c r="K67" s="310" t="s">
        <v>618</v>
      </c>
      <c r="L67" s="310" t="s">
        <v>618</v>
      </c>
      <c r="M67" s="310">
        <v>69</v>
      </c>
      <c r="N67" s="311">
        <v>17422</v>
      </c>
      <c r="O67" s="309" t="s">
        <v>625</v>
      </c>
      <c r="P67" s="309" t="s">
        <v>580</v>
      </c>
      <c r="Q67" s="310" t="s">
        <v>618</v>
      </c>
      <c r="R67" s="310" t="s">
        <v>618</v>
      </c>
      <c r="S67" s="310">
        <v>76</v>
      </c>
      <c r="T67" s="311">
        <v>14981</v>
      </c>
      <c r="U67" s="310">
        <v>145</v>
      </c>
    </row>
    <row r="68" spans="2:21" x14ac:dyDescent="0.2">
      <c r="B68" s="305">
        <v>66</v>
      </c>
      <c r="C68" s="306" t="s">
        <v>547</v>
      </c>
      <c r="D68" s="307">
        <v>1</v>
      </c>
      <c r="E68" s="307" t="s">
        <v>579</v>
      </c>
      <c r="F68" s="308">
        <v>4</v>
      </c>
      <c r="G68" s="308"/>
      <c r="H68" s="308" t="s">
        <v>580</v>
      </c>
      <c r="I68" s="309" t="s">
        <v>640</v>
      </c>
      <c r="J68" s="309" t="s">
        <v>580</v>
      </c>
      <c r="K68" s="310" t="s">
        <v>634</v>
      </c>
      <c r="L68" s="310" t="s">
        <v>634</v>
      </c>
      <c r="M68" s="310">
        <v>75</v>
      </c>
      <c r="N68" s="311">
        <v>15318</v>
      </c>
      <c r="O68" s="309" t="s">
        <v>641</v>
      </c>
      <c r="P68" s="309" t="s">
        <v>580</v>
      </c>
      <c r="Q68" s="310" t="s">
        <v>634</v>
      </c>
      <c r="R68" s="310" t="s">
        <v>634</v>
      </c>
      <c r="S68" s="310">
        <v>77</v>
      </c>
      <c r="T68" s="311">
        <v>14375</v>
      </c>
      <c r="U68" s="310">
        <v>152</v>
      </c>
    </row>
    <row r="69" spans="2:21" x14ac:dyDescent="0.2">
      <c r="B69" s="305">
        <v>67</v>
      </c>
      <c r="C69" s="306" t="s">
        <v>547</v>
      </c>
      <c r="D69" s="307">
        <v>1</v>
      </c>
      <c r="E69" s="307" t="s">
        <v>579</v>
      </c>
      <c r="F69" s="308">
        <v>4</v>
      </c>
      <c r="G69" s="308"/>
      <c r="H69" s="308" t="s">
        <v>580</v>
      </c>
      <c r="I69" s="309" t="s">
        <v>673</v>
      </c>
      <c r="J69" s="309" t="s">
        <v>580</v>
      </c>
      <c r="K69" s="310" t="s">
        <v>669</v>
      </c>
      <c r="L69" s="310" t="s">
        <v>669</v>
      </c>
      <c r="M69" s="310">
        <v>73</v>
      </c>
      <c r="N69" s="311">
        <v>16066</v>
      </c>
      <c r="O69" s="309" t="s">
        <v>674</v>
      </c>
      <c r="P69" s="309" t="s">
        <v>580</v>
      </c>
      <c r="Q69" s="310" t="s">
        <v>669</v>
      </c>
      <c r="R69" s="310" t="s">
        <v>669</v>
      </c>
      <c r="S69" s="310">
        <v>71</v>
      </c>
      <c r="T69" s="311">
        <v>16686</v>
      </c>
      <c r="U69" s="310">
        <v>144</v>
      </c>
    </row>
    <row r="70" spans="2:21" x14ac:dyDescent="0.2">
      <c r="B70" s="305">
        <v>68</v>
      </c>
      <c r="C70" s="306" t="s">
        <v>547</v>
      </c>
      <c r="D70" s="307">
        <v>1</v>
      </c>
      <c r="E70" s="307" t="s">
        <v>579</v>
      </c>
      <c r="F70" s="308">
        <v>4</v>
      </c>
      <c r="G70" s="308"/>
      <c r="H70" s="308" t="s">
        <v>580</v>
      </c>
      <c r="I70" s="309" t="s">
        <v>696</v>
      </c>
      <c r="J70" s="309" t="s">
        <v>580</v>
      </c>
      <c r="K70" s="310" t="s">
        <v>692</v>
      </c>
      <c r="L70" s="310" t="s">
        <v>692</v>
      </c>
      <c r="M70" s="310">
        <v>67</v>
      </c>
      <c r="N70" s="311">
        <v>18118</v>
      </c>
      <c r="O70" s="309" t="s">
        <v>697</v>
      </c>
      <c r="P70" s="309" t="s">
        <v>580</v>
      </c>
      <c r="Q70" s="310" t="s">
        <v>692</v>
      </c>
      <c r="R70" s="310" t="s">
        <v>692</v>
      </c>
      <c r="S70" s="310">
        <v>75</v>
      </c>
      <c r="T70" s="311">
        <v>15272</v>
      </c>
      <c r="U70" s="310">
        <v>142</v>
      </c>
    </row>
    <row r="71" spans="2:21" x14ac:dyDescent="0.2">
      <c r="B71" s="305">
        <v>69</v>
      </c>
      <c r="C71" s="306" t="s">
        <v>547</v>
      </c>
      <c r="D71" s="307">
        <v>1</v>
      </c>
      <c r="E71" s="307" t="s">
        <v>579</v>
      </c>
      <c r="F71" s="308">
        <v>4</v>
      </c>
      <c r="G71" s="308"/>
      <c r="H71" s="308" t="s">
        <v>580</v>
      </c>
      <c r="I71" s="309" t="s">
        <v>730</v>
      </c>
      <c r="J71" s="309" t="s">
        <v>580</v>
      </c>
      <c r="K71" s="310" t="s">
        <v>724</v>
      </c>
      <c r="L71" s="310" t="s">
        <v>724</v>
      </c>
      <c r="M71" s="310">
        <v>76</v>
      </c>
      <c r="N71" s="311">
        <v>15030</v>
      </c>
      <c r="O71" s="309" t="s">
        <v>731</v>
      </c>
      <c r="P71" s="309" t="s">
        <v>580</v>
      </c>
      <c r="Q71" s="310" t="s">
        <v>724</v>
      </c>
      <c r="R71" s="310" t="s">
        <v>724</v>
      </c>
      <c r="S71" s="310">
        <v>75</v>
      </c>
      <c r="T71" s="311">
        <v>15264</v>
      </c>
      <c r="U71" s="310">
        <v>151</v>
      </c>
    </row>
    <row r="72" spans="2:21" x14ac:dyDescent="0.2">
      <c r="B72" s="305">
        <v>70</v>
      </c>
      <c r="C72" s="306" t="s">
        <v>547</v>
      </c>
      <c r="D72" s="307">
        <v>1</v>
      </c>
      <c r="E72" s="307" t="s">
        <v>579</v>
      </c>
      <c r="F72" s="308">
        <v>4</v>
      </c>
      <c r="G72" s="308"/>
      <c r="H72" s="308" t="s">
        <v>580</v>
      </c>
      <c r="I72" s="309" t="s">
        <v>748</v>
      </c>
      <c r="J72" s="309" t="s">
        <v>580</v>
      </c>
      <c r="K72" s="310" t="s">
        <v>743</v>
      </c>
      <c r="L72" s="310" t="s">
        <v>744</v>
      </c>
      <c r="M72" s="310">
        <v>80</v>
      </c>
      <c r="N72" s="311">
        <v>13248</v>
      </c>
      <c r="O72" s="309" t="s">
        <v>749</v>
      </c>
      <c r="P72" s="309" t="s">
        <v>580</v>
      </c>
      <c r="Q72" s="310" t="s">
        <v>743</v>
      </c>
      <c r="R72" s="310" t="s">
        <v>744</v>
      </c>
      <c r="S72" s="310">
        <v>62</v>
      </c>
      <c r="T72" s="311">
        <v>20131</v>
      </c>
      <c r="U72" s="310">
        <v>142</v>
      </c>
    </row>
    <row r="73" spans="2:21" x14ac:dyDescent="0.2">
      <c r="B73" s="305">
        <v>71</v>
      </c>
      <c r="C73" s="306" t="s">
        <v>547</v>
      </c>
      <c r="D73" s="307">
        <v>1</v>
      </c>
      <c r="E73" s="307" t="s">
        <v>579</v>
      </c>
      <c r="F73" s="308">
        <v>4</v>
      </c>
      <c r="G73" s="308"/>
      <c r="H73" s="308" t="s">
        <v>580</v>
      </c>
      <c r="I73" s="309" t="s">
        <v>750</v>
      </c>
      <c r="J73" s="309" t="s">
        <v>580</v>
      </c>
      <c r="K73" s="310" t="s">
        <v>699</v>
      </c>
      <c r="L73" s="310" t="s">
        <v>700</v>
      </c>
      <c r="M73" s="310">
        <v>68</v>
      </c>
      <c r="N73" s="311">
        <v>17910</v>
      </c>
      <c r="O73" s="309" t="s">
        <v>751</v>
      </c>
      <c r="P73" s="309" t="s">
        <v>580</v>
      </c>
      <c r="Q73" s="310" t="s">
        <v>743</v>
      </c>
      <c r="R73" s="310" t="s">
        <v>744</v>
      </c>
      <c r="S73" s="310">
        <v>77</v>
      </c>
      <c r="T73" s="311">
        <v>14633</v>
      </c>
      <c r="U73" s="310">
        <v>145</v>
      </c>
    </row>
    <row r="74" spans="2:21" x14ac:dyDescent="0.2">
      <c r="B74" s="305" t="s">
        <v>580</v>
      </c>
      <c r="C74" s="306" t="s">
        <v>580</v>
      </c>
      <c r="D74" s="307" t="s">
        <v>580</v>
      </c>
      <c r="E74" s="307" t="s">
        <v>580</v>
      </c>
      <c r="F74" s="308" t="s">
        <v>580</v>
      </c>
      <c r="G74" s="308"/>
      <c r="H74" s="308" t="s">
        <v>580</v>
      </c>
      <c r="I74" s="309" t="s">
        <v>580</v>
      </c>
      <c r="J74" s="309" t="s">
        <v>580</v>
      </c>
      <c r="K74" s="310" t="s">
        <v>580</v>
      </c>
      <c r="L74" s="310" t="s">
        <v>580</v>
      </c>
      <c r="M74" s="310" t="s">
        <v>580</v>
      </c>
      <c r="N74" s="311" t="s">
        <v>580</v>
      </c>
      <c r="O74" s="309" t="s">
        <v>580</v>
      </c>
      <c r="P74" s="309" t="s">
        <v>580</v>
      </c>
      <c r="Q74" s="310" t="s">
        <v>580</v>
      </c>
      <c r="R74" s="310" t="s">
        <v>580</v>
      </c>
      <c r="S74" s="310" t="s">
        <v>580</v>
      </c>
      <c r="T74" s="311" t="s">
        <v>580</v>
      </c>
      <c r="U74" s="310" t="s">
        <v>580</v>
      </c>
    </row>
    <row r="75" spans="2:21" x14ac:dyDescent="0.2">
      <c r="B75" s="305" t="s">
        <v>580</v>
      </c>
      <c r="C75" s="306" t="s">
        <v>580</v>
      </c>
      <c r="D75" s="307" t="s">
        <v>580</v>
      </c>
      <c r="E75" s="307" t="s">
        <v>580</v>
      </c>
      <c r="F75" s="308" t="s">
        <v>580</v>
      </c>
      <c r="G75" s="308"/>
      <c r="H75" s="308" t="s">
        <v>580</v>
      </c>
      <c r="I75" s="309" t="s">
        <v>580</v>
      </c>
      <c r="J75" s="309" t="s">
        <v>580</v>
      </c>
      <c r="K75" s="310" t="s">
        <v>580</v>
      </c>
      <c r="L75" s="310" t="s">
        <v>580</v>
      </c>
      <c r="M75" s="310" t="s">
        <v>580</v>
      </c>
      <c r="N75" s="311" t="s">
        <v>580</v>
      </c>
      <c r="O75" s="309" t="s">
        <v>580</v>
      </c>
      <c r="P75" s="309" t="s">
        <v>580</v>
      </c>
      <c r="Q75" s="310" t="s">
        <v>580</v>
      </c>
      <c r="R75" s="310" t="s">
        <v>580</v>
      </c>
      <c r="S75" s="310" t="s">
        <v>580</v>
      </c>
      <c r="T75" s="311" t="s">
        <v>580</v>
      </c>
      <c r="U75" s="310" t="s">
        <v>580</v>
      </c>
    </row>
    <row r="76" spans="2:21" x14ac:dyDescent="0.2">
      <c r="B76" s="305" t="s">
        <v>580</v>
      </c>
      <c r="C76" s="306" t="s">
        <v>580</v>
      </c>
      <c r="D76" s="307" t="s">
        <v>580</v>
      </c>
      <c r="E76" s="307" t="s">
        <v>580</v>
      </c>
      <c r="F76" s="308" t="s">
        <v>580</v>
      </c>
      <c r="G76" s="308"/>
      <c r="H76" s="308" t="s">
        <v>580</v>
      </c>
      <c r="I76" s="309" t="s">
        <v>580</v>
      </c>
      <c r="J76" s="309" t="s">
        <v>580</v>
      </c>
      <c r="K76" s="310" t="s">
        <v>580</v>
      </c>
      <c r="L76" s="310" t="s">
        <v>580</v>
      </c>
      <c r="M76" s="310" t="s">
        <v>580</v>
      </c>
      <c r="N76" s="311" t="s">
        <v>580</v>
      </c>
      <c r="O76" s="309" t="s">
        <v>580</v>
      </c>
      <c r="P76" s="309" t="s">
        <v>580</v>
      </c>
      <c r="Q76" s="310" t="s">
        <v>580</v>
      </c>
      <c r="R76" s="310" t="s">
        <v>580</v>
      </c>
      <c r="S76" s="310" t="s">
        <v>580</v>
      </c>
      <c r="T76" s="311" t="s">
        <v>580</v>
      </c>
      <c r="U76" s="310" t="s">
        <v>580</v>
      </c>
    </row>
    <row r="77" spans="2:21" x14ac:dyDescent="0.2">
      <c r="B77" s="305" t="s">
        <v>580</v>
      </c>
      <c r="C77" s="306" t="s">
        <v>580</v>
      </c>
      <c r="D77" s="307" t="s">
        <v>580</v>
      </c>
      <c r="E77" s="307" t="s">
        <v>580</v>
      </c>
      <c r="F77" s="308" t="s">
        <v>580</v>
      </c>
      <c r="G77" s="308"/>
      <c r="H77" s="308" t="s">
        <v>580</v>
      </c>
      <c r="I77" s="309" t="s">
        <v>580</v>
      </c>
      <c r="J77" s="309" t="s">
        <v>580</v>
      </c>
      <c r="K77" s="310" t="s">
        <v>580</v>
      </c>
      <c r="L77" s="310" t="s">
        <v>580</v>
      </c>
      <c r="M77" s="310" t="s">
        <v>580</v>
      </c>
      <c r="N77" s="311" t="s">
        <v>580</v>
      </c>
      <c r="O77" s="309" t="s">
        <v>580</v>
      </c>
      <c r="P77" s="309" t="s">
        <v>580</v>
      </c>
      <c r="Q77" s="310" t="s">
        <v>580</v>
      </c>
      <c r="R77" s="310" t="s">
        <v>580</v>
      </c>
      <c r="S77" s="310" t="s">
        <v>580</v>
      </c>
      <c r="T77" s="311" t="s">
        <v>580</v>
      </c>
      <c r="U77" s="310" t="s">
        <v>580</v>
      </c>
    </row>
    <row r="78" spans="2:21" x14ac:dyDescent="0.2">
      <c r="B78" s="305" t="s">
        <v>580</v>
      </c>
      <c r="C78" s="306" t="s">
        <v>580</v>
      </c>
      <c r="D78" s="307" t="s">
        <v>580</v>
      </c>
      <c r="E78" s="307" t="s">
        <v>580</v>
      </c>
      <c r="F78" s="308" t="s">
        <v>580</v>
      </c>
      <c r="G78" s="308"/>
      <c r="H78" s="308" t="s">
        <v>580</v>
      </c>
      <c r="I78" s="309" t="s">
        <v>580</v>
      </c>
      <c r="J78" s="309" t="s">
        <v>580</v>
      </c>
      <c r="K78" s="310" t="s">
        <v>580</v>
      </c>
      <c r="L78" s="310" t="s">
        <v>580</v>
      </c>
      <c r="M78" s="310" t="s">
        <v>580</v>
      </c>
      <c r="N78" s="311" t="s">
        <v>580</v>
      </c>
      <c r="O78" s="309" t="s">
        <v>580</v>
      </c>
      <c r="P78" s="309" t="s">
        <v>580</v>
      </c>
      <c r="Q78" s="310" t="s">
        <v>580</v>
      </c>
      <c r="R78" s="310" t="s">
        <v>580</v>
      </c>
      <c r="S78" s="310" t="s">
        <v>580</v>
      </c>
      <c r="T78" s="311" t="s">
        <v>580</v>
      </c>
      <c r="U78" s="310" t="s">
        <v>580</v>
      </c>
    </row>
    <row r="79" spans="2:21" x14ac:dyDescent="0.2">
      <c r="B79" s="305" t="s">
        <v>580</v>
      </c>
      <c r="C79" s="306" t="s">
        <v>580</v>
      </c>
      <c r="D79" s="307" t="s">
        <v>580</v>
      </c>
      <c r="E79" s="307" t="s">
        <v>580</v>
      </c>
      <c r="F79" s="308" t="s">
        <v>580</v>
      </c>
      <c r="G79" s="308"/>
      <c r="H79" s="308" t="s">
        <v>580</v>
      </c>
      <c r="I79" s="309" t="s">
        <v>580</v>
      </c>
      <c r="J79" s="309" t="s">
        <v>580</v>
      </c>
      <c r="K79" s="310" t="s">
        <v>580</v>
      </c>
      <c r="L79" s="310" t="s">
        <v>580</v>
      </c>
      <c r="M79" s="310" t="s">
        <v>580</v>
      </c>
      <c r="N79" s="311" t="s">
        <v>580</v>
      </c>
      <c r="O79" s="309" t="s">
        <v>580</v>
      </c>
      <c r="P79" s="309" t="s">
        <v>580</v>
      </c>
      <c r="Q79" s="310" t="s">
        <v>580</v>
      </c>
      <c r="R79" s="310" t="s">
        <v>580</v>
      </c>
      <c r="S79" s="310" t="s">
        <v>580</v>
      </c>
      <c r="T79" s="311" t="s">
        <v>580</v>
      </c>
      <c r="U79" s="310" t="s">
        <v>580</v>
      </c>
    </row>
    <row r="80" spans="2:21" x14ac:dyDescent="0.2">
      <c r="B80" s="305" t="s">
        <v>580</v>
      </c>
      <c r="C80" s="306" t="s">
        <v>580</v>
      </c>
      <c r="D80" s="307" t="s">
        <v>580</v>
      </c>
      <c r="E80" s="307" t="s">
        <v>580</v>
      </c>
      <c r="F80" s="308" t="s">
        <v>580</v>
      </c>
      <c r="G80" s="308"/>
      <c r="H80" s="308" t="s">
        <v>580</v>
      </c>
      <c r="I80" s="309" t="s">
        <v>580</v>
      </c>
      <c r="J80" s="309" t="s">
        <v>580</v>
      </c>
      <c r="K80" s="310" t="s">
        <v>580</v>
      </c>
      <c r="L80" s="310" t="s">
        <v>580</v>
      </c>
      <c r="M80" s="310" t="s">
        <v>580</v>
      </c>
      <c r="N80" s="311" t="s">
        <v>580</v>
      </c>
      <c r="O80" s="309" t="s">
        <v>580</v>
      </c>
      <c r="P80" s="309" t="s">
        <v>580</v>
      </c>
      <c r="Q80" s="310" t="s">
        <v>580</v>
      </c>
      <c r="R80" s="310" t="s">
        <v>580</v>
      </c>
      <c r="S80" s="310" t="s">
        <v>580</v>
      </c>
      <c r="T80" s="311" t="s">
        <v>580</v>
      </c>
      <c r="U80" s="310" t="s">
        <v>580</v>
      </c>
    </row>
    <row r="81" spans="2:21" x14ac:dyDescent="0.2">
      <c r="B81" s="305" t="s">
        <v>580</v>
      </c>
      <c r="C81" s="306" t="s">
        <v>580</v>
      </c>
      <c r="D81" s="307" t="s">
        <v>580</v>
      </c>
      <c r="E81" s="307" t="s">
        <v>580</v>
      </c>
      <c r="F81" s="308" t="s">
        <v>580</v>
      </c>
      <c r="G81" s="308"/>
      <c r="H81" s="308" t="s">
        <v>580</v>
      </c>
      <c r="I81" s="309" t="s">
        <v>580</v>
      </c>
      <c r="J81" s="309" t="s">
        <v>580</v>
      </c>
      <c r="K81" s="310" t="s">
        <v>580</v>
      </c>
      <c r="L81" s="310" t="s">
        <v>580</v>
      </c>
      <c r="M81" s="310" t="s">
        <v>580</v>
      </c>
      <c r="N81" s="311" t="s">
        <v>580</v>
      </c>
      <c r="O81" s="309" t="s">
        <v>580</v>
      </c>
      <c r="P81" s="309" t="s">
        <v>580</v>
      </c>
      <c r="Q81" s="310" t="s">
        <v>580</v>
      </c>
      <c r="R81" s="310" t="s">
        <v>580</v>
      </c>
      <c r="S81" s="310" t="s">
        <v>580</v>
      </c>
      <c r="T81" s="311" t="s">
        <v>580</v>
      </c>
      <c r="U81" s="310" t="s">
        <v>580</v>
      </c>
    </row>
    <row r="82" spans="2:21" x14ac:dyDescent="0.2">
      <c r="B82" s="305" t="s">
        <v>580</v>
      </c>
      <c r="C82" s="306" t="s">
        <v>580</v>
      </c>
      <c r="D82" s="307" t="s">
        <v>580</v>
      </c>
      <c r="E82" s="307" t="s">
        <v>580</v>
      </c>
      <c r="F82" s="308" t="s">
        <v>580</v>
      </c>
      <c r="G82" s="308"/>
      <c r="H82" s="308" t="s">
        <v>580</v>
      </c>
      <c r="I82" s="309" t="s">
        <v>580</v>
      </c>
      <c r="J82" s="309" t="s">
        <v>580</v>
      </c>
      <c r="K82" s="310" t="s">
        <v>580</v>
      </c>
      <c r="L82" s="310" t="s">
        <v>580</v>
      </c>
      <c r="M82" s="310" t="s">
        <v>580</v>
      </c>
      <c r="N82" s="311" t="s">
        <v>580</v>
      </c>
      <c r="O82" s="309" t="s">
        <v>580</v>
      </c>
      <c r="P82" s="309" t="s">
        <v>580</v>
      </c>
      <c r="Q82" s="310" t="s">
        <v>580</v>
      </c>
      <c r="R82" s="310" t="s">
        <v>580</v>
      </c>
      <c r="S82" s="310" t="s">
        <v>580</v>
      </c>
      <c r="T82" s="311" t="s">
        <v>580</v>
      </c>
      <c r="U82" s="310" t="s">
        <v>580</v>
      </c>
    </row>
    <row r="83" spans="2:21" x14ac:dyDescent="0.2">
      <c r="B83" s="305" t="s">
        <v>580</v>
      </c>
      <c r="C83" s="306" t="s">
        <v>580</v>
      </c>
      <c r="D83" s="307" t="s">
        <v>580</v>
      </c>
      <c r="E83" s="307" t="s">
        <v>580</v>
      </c>
      <c r="F83" s="308" t="s">
        <v>580</v>
      </c>
      <c r="G83" s="308"/>
      <c r="H83" s="308" t="s">
        <v>580</v>
      </c>
      <c r="I83" s="309" t="s">
        <v>580</v>
      </c>
      <c r="J83" s="309" t="s">
        <v>580</v>
      </c>
      <c r="K83" s="310" t="s">
        <v>580</v>
      </c>
      <c r="L83" s="310" t="s">
        <v>580</v>
      </c>
      <c r="M83" s="310" t="s">
        <v>580</v>
      </c>
      <c r="N83" s="311" t="s">
        <v>580</v>
      </c>
      <c r="O83" s="309" t="s">
        <v>580</v>
      </c>
      <c r="P83" s="309" t="s">
        <v>580</v>
      </c>
      <c r="Q83" s="310" t="s">
        <v>580</v>
      </c>
      <c r="R83" s="310" t="s">
        <v>580</v>
      </c>
      <c r="S83" s="310" t="s">
        <v>580</v>
      </c>
      <c r="T83" s="311" t="s">
        <v>580</v>
      </c>
      <c r="U83" s="310" t="s">
        <v>580</v>
      </c>
    </row>
    <row r="84" spans="2:21" x14ac:dyDescent="0.2">
      <c r="B84" s="305" t="s">
        <v>580</v>
      </c>
      <c r="C84" s="306" t="s">
        <v>580</v>
      </c>
      <c r="D84" s="307" t="s">
        <v>580</v>
      </c>
      <c r="E84" s="307" t="s">
        <v>580</v>
      </c>
      <c r="F84" s="308" t="s">
        <v>580</v>
      </c>
      <c r="G84" s="308"/>
      <c r="H84" s="308" t="s">
        <v>580</v>
      </c>
      <c r="I84" s="309" t="s">
        <v>580</v>
      </c>
      <c r="J84" s="309" t="s">
        <v>580</v>
      </c>
      <c r="K84" s="310" t="s">
        <v>580</v>
      </c>
      <c r="L84" s="310" t="s">
        <v>580</v>
      </c>
      <c r="M84" s="310" t="s">
        <v>580</v>
      </c>
      <c r="N84" s="311" t="s">
        <v>580</v>
      </c>
      <c r="O84" s="309" t="s">
        <v>580</v>
      </c>
      <c r="P84" s="309" t="s">
        <v>580</v>
      </c>
      <c r="Q84" s="310" t="s">
        <v>580</v>
      </c>
      <c r="R84" s="310" t="s">
        <v>580</v>
      </c>
      <c r="S84" s="310" t="s">
        <v>580</v>
      </c>
      <c r="T84" s="311" t="s">
        <v>580</v>
      </c>
      <c r="U84" s="310" t="s">
        <v>580</v>
      </c>
    </row>
    <row r="85" spans="2:21" x14ac:dyDescent="0.2">
      <c r="B85" s="305" t="s">
        <v>580</v>
      </c>
      <c r="C85" s="306" t="s">
        <v>580</v>
      </c>
      <c r="D85" s="307" t="s">
        <v>580</v>
      </c>
      <c r="E85" s="307" t="s">
        <v>580</v>
      </c>
      <c r="F85" s="308" t="s">
        <v>580</v>
      </c>
      <c r="G85" s="308"/>
      <c r="H85" s="308" t="s">
        <v>580</v>
      </c>
      <c r="I85" s="309" t="s">
        <v>580</v>
      </c>
      <c r="J85" s="309" t="s">
        <v>580</v>
      </c>
      <c r="K85" s="310" t="s">
        <v>580</v>
      </c>
      <c r="L85" s="310" t="s">
        <v>580</v>
      </c>
      <c r="M85" s="310" t="s">
        <v>580</v>
      </c>
      <c r="N85" s="311" t="s">
        <v>580</v>
      </c>
      <c r="O85" s="309" t="s">
        <v>580</v>
      </c>
      <c r="P85" s="309" t="s">
        <v>580</v>
      </c>
      <c r="Q85" s="310" t="s">
        <v>580</v>
      </c>
      <c r="R85" s="310" t="s">
        <v>580</v>
      </c>
      <c r="S85" s="310" t="s">
        <v>580</v>
      </c>
      <c r="T85" s="311" t="s">
        <v>580</v>
      </c>
      <c r="U85" s="310" t="s">
        <v>580</v>
      </c>
    </row>
    <row r="86" spans="2:21" x14ac:dyDescent="0.2">
      <c r="B86" s="305" t="s">
        <v>580</v>
      </c>
      <c r="C86" s="306" t="s">
        <v>580</v>
      </c>
      <c r="D86" s="307" t="s">
        <v>580</v>
      </c>
      <c r="E86" s="307" t="s">
        <v>580</v>
      </c>
      <c r="F86" s="308" t="s">
        <v>580</v>
      </c>
      <c r="G86" s="308"/>
      <c r="H86" s="308" t="s">
        <v>580</v>
      </c>
      <c r="I86" s="309" t="s">
        <v>580</v>
      </c>
      <c r="J86" s="309" t="s">
        <v>580</v>
      </c>
      <c r="K86" s="310" t="s">
        <v>580</v>
      </c>
      <c r="L86" s="310" t="s">
        <v>580</v>
      </c>
      <c r="M86" s="310" t="s">
        <v>580</v>
      </c>
      <c r="N86" s="311" t="s">
        <v>580</v>
      </c>
      <c r="O86" s="309" t="s">
        <v>580</v>
      </c>
      <c r="P86" s="309" t="s">
        <v>580</v>
      </c>
      <c r="Q86" s="310" t="s">
        <v>580</v>
      </c>
      <c r="R86" s="310" t="s">
        <v>580</v>
      </c>
      <c r="S86" s="310" t="s">
        <v>580</v>
      </c>
      <c r="T86" s="311" t="s">
        <v>580</v>
      </c>
      <c r="U86" s="310" t="s">
        <v>580</v>
      </c>
    </row>
    <row r="87" spans="2:21" x14ac:dyDescent="0.2">
      <c r="B87" s="305" t="s">
        <v>580</v>
      </c>
      <c r="C87" s="306" t="s">
        <v>580</v>
      </c>
      <c r="D87" s="307" t="s">
        <v>580</v>
      </c>
      <c r="E87" s="307" t="s">
        <v>580</v>
      </c>
      <c r="F87" s="308" t="s">
        <v>580</v>
      </c>
      <c r="G87" s="308"/>
      <c r="H87" s="308" t="s">
        <v>580</v>
      </c>
      <c r="I87" s="309" t="s">
        <v>580</v>
      </c>
      <c r="J87" s="309" t="s">
        <v>580</v>
      </c>
      <c r="K87" s="310" t="s">
        <v>580</v>
      </c>
      <c r="L87" s="310" t="s">
        <v>580</v>
      </c>
      <c r="M87" s="310" t="s">
        <v>580</v>
      </c>
      <c r="N87" s="311" t="s">
        <v>580</v>
      </c>
      <c r="O87" s="309" t="s">
        <v>580</v>
      </c>
      <c r="P87" s="309" t="s">
        <v>580</v>
      </c>
      <c r="Q87" s="310" t="s">
        <v>580</v>
      </c>
      <c r="R87" s="310" t="s">
        <v>580</v>
      </c>
      <c r="S87" s="310" t="s">
        <v>580</v>
      </c>
      <c r="T87" s="311" t="s">
        <v>580</v>
      </c>
      <c r="U87" s="310" t="s">
        <v>580</v>
      </c>
    </row>
    <row r="88" spans="2:21" x14ac:dyDescent="0.2">
      <c r="B88" s="305" t="s">
        <v>580</v>
      </c>
      <c r="C88" s="306" t="s">
        <v>580</v>
      </c>
      <c r="D88" s="307" t="s">
        <v>580</v>
      </c>
      <c r="E88" s="307" t="s">
        <v>580</v>
      </c>
      <c r="F88" s="308" t="s">
        <v>580</v>
      </c>
      <c r="G88" s="308"/>
      <c r="H88" s="308" t="s">
        <v>580</v>
      </c>
      <c r="I88" s="309" t="s">
        <v>580</v>
      </c>
      <c r="J88" s="309" t="s">
        <v>580</v>
      </c>
      <c r="K88" s="310" t="s">
        <v>580</v>
      </c>
      <c r="L88" s="310" t="s">
        <v>580</v>
      </c>
      <c r="M88" s="310" t="s">
        <v>580</v>
      </c>
      <c r="N88" s="311" t="s">
        <v>580</v>
      </c>
      <c r="O88" s="309" t="s">
        <v>580</v>
      </c>
      <c r="P88" s="309" t="s">
        <v>580</v>
      </c>
      <c r="Q88" s="310" t="s">
        <v>580</v>
      </c>
      <c r="R88" s="310" t="s">
        <v>580</v>
      </c>
      <c r="S88" s="310" t="s">
        <v>580</v>
      </c>
      <c r="T88" s="311" t="s">
        <v>580</v>
      </c>
      <c r="U88" s="310" t="s">
        <v>580</v>
      </c>
    </row>
    <row r="89" spans="2:21" x14ac:dyDescent="0.2">
      <c r="B89" s="305" t="s">
        <v>580</v>
      </c>
      <c r="C89" s="306" t="s">
        <v>580</v>
      </c>
      <c r="D89" s="307" t="s">
        <v>580</v>
      </c>
      <c r="E89" s="307" t="s">
        <v>580</v>
      </c>
      <c r="F89" s="308" t="s">
        <v>580</v>
      </c>
      <c r="G89" s="308"/>
      <c r="H89" s="308" t="s">
        <v>580</v>
      </c>
      <c r="I89" s="309" t="s">
        <v>580</v>
      </c>
      <c r="J89" s="309" t="s">
        <v>580</v>
      </c>
      <c r="K89" s="310" t="s">
        <v>580</v>
      </c>
      <c r="L89" s="310" t="s">
        <v>580</v>
      </c>
      <c r="M89" s="310" t="s">
        <v>580</v>
      </c>
      <c r="N89" s="311" t="s">
        <v>580</v>
      </c>
      <c r="O89" s="309" t="s">
        <v>580</v>
      </c>
      <c r="P89" s="309" t="s">
        <v>580</v>
      </c>
      <c r="Q89" s="310" t="s">
        <v>580</v>
      </c>
      <c r="R89" s="310" t="s">
        <v>580</v>
      </c>
      <c r="S89" s="310" t="s">
        <v>580</v>
      </c>
      <c r="T89" s="311" t="s">
        <v>580</v>
      </c>
      <c r="U89" s="310" t="s">
        <v>580</v>
      </c>
    </row>
    <row r="90" spans="2:21" x14ac:dyDescent="0.2">
      <c r="B90" s="305" t="s">
        <v>580</v>
      </c>
      <c r="C90" s="306" t="s">
        <v>580</v>
      </c>
      <c r="D90" s="307" t="s">
        <v>580</v>
      </c>
      <c r="E90" s="307" t="s">
        <v>580</v>
      </c>
      <c r="F90" s="308" t="s">
        <v>580</v>
      </c>
      <c r="G90" s="308"/>
      <c r="H90" s="308" t="s">
        <v>580</v>
      </c>
      <c r="I90" s="309" t="s">
        <v>580</v>
      </c>
      <c r="J90" s="309" t="s">
        <v>580</v>
      </c>
      <c r="K90" s="310" t="s">
        <v>580</v>
      </c>
      <c r="L90" s="310" t="s">
        <v>580</v>
      </c>
      <c r="M90" s="310" t="s">
        <v>580</v>
      </c>
      <c r="N90" s="311" t="s">
        <v>580</v>
      </c>
      <c r="O90" s="309" t="s">
        <v>580</v>
      </c>
      <c r="P90" s="309" t="s">
        <v>580</v>
      </c>
      <c r="Q90" s="310" t="s">
        <v>580</v>
      </c>
      <c r="R90" s="310" t="s">
        <v>580</v>
      </c>
      <c r="S90" s="310" t="s">
        <v>580</v>
      </c>
      <c r="T90" s="311" t="s">
        <v>580</v>
      </c>
      <c r="U90" s="310" t="s">
        <v>580</v>
      </c>
    </row>
    <row r="91" spans="2:21" x14ac:dyDescent="0.2">
      <c r="B91" s="305" t="s">
        <v>580</v>
      </c>
      <c r="C91" s="306" t="s">
        <v>580</v>
      </c>
      <c r="D91" s="307" t="s">
        <v>580</v>
      </c>
      <c r="E91" s="307" t="s">
        <v>580</v>
      </c>
      <c r="F91" s="308" t="s">
        <v>580</v>
      </c>
      <c r="G91" s="308"/>
      <c r="H91" s="308" t="s">
        <v>580</v>
      </c>
      <c r="I91" s="309" t="s">
        <v>580</v>
      </c>
      <c r="J91" s="309" t="s">
        <v>580</v>
      </c>
      <c r="K91" s="310" t="s">
        <v>580</v>
      </c>
      <c r="L91" s="310" t="s">
        <v>580</v>
      </c>
      <c r="M91" s="310" t="s">
        <v>580</v>
      </c>
      <c r="N91" s="311" t="s">
        <v>580</v>
      </c>
      <c r="O91" s="309" t="s">
        <v>580</v>
      </c>
      <c r="P91" s="309" t="s">
        <v>580</v>
      </c>
      <c r="Q91" s="310" t="s">
        <v>580</v>
      </c>
      <c r="R91" s="310" t="s">
        <v>580</v>
      </c>
      <c r="S91" s="310" t="s">
        <v>580</v>
      </c>
      <c r="T91" s="311" t="s">
        <v>580</v>
      </c>
      <c r="U91" s="310" t="s">
        <v>580</v>
      </c>
    </row>
    <row r="92" spans="2:21" x14ac:dyDescent="0.2">
      <c r="B92" s="305" t="s">
        <v>580</v>
      </c>
      <c r="C92" s="306" t="s">
        <v>580</v>
      </c>
      <c r="D92" s="307" t="s">
        <v>580</v>
      </c>
      <c r="E92" s="307" t="s">
        <v>580</v>
      </c>
      <c r="F92" s="308" t="s">
        <v>580</v>
      </c>
      <c r="G92" s="308"/>
      <c r="H92" s="308" t="s">
        <v>580</v>
      </c>
      <c r="I92" s="309" t="s">
        <v>580</v>
      </c>
      <c r="J92" s="309" t="s">
        <v>580</v>
      </c>
      <c r="K92" s="310" t="s">
        <v>580</v>
      </c>
      <c r="L92" s="310" t="s">
        <v>580</v>
      </c>
      <c r="M92" s="310" t="s">
        <v>580</v>
      </c>
      <c r="N92" s="311" t="s">
        <v>580</v>
      </c>
      <c r="O92" s="309" t="s">
        <v>580</v>
      </c>
      <c r="P92" s="309" t="s">
        <v>580</v>
      </c>
      <c r="Q92" s="310" t="s">
        <v>580</v>
      </c>
      <c r="R92" s="310" t="s">
        <v>580</v>
      </c>
      <c r="S92" s="310" t="s">
        <v>580</v>
      </c>
      <c r="T92" s="311" t="s">
        <v>580</v>
      </c>
      <c r="U92" s="310" t="s">
        <v>580</v>
      </c>
    </row>
    <row r="93" spans="2:21" x14ac:dyDescent="0.2">
      <c r="B93" s="305" t="s">
        <v>580</v>
      </c>
      <c r="C93" s="306" t="s">
        <v>580</v>
      </c>
      <c r="D93" s="307" t="s">
        <v>580</v>
      </c>
      <c r="E93" s="307" t="s">
        <v>580</v>
      </c>
      <c r="F93" s="308" t="s">
        <v>580</v>
      </c>
      <c r="G93" s="308"/>
      <c r="H93" s="308" t="s">
        <v>580</v>
      </c>
      <c r="I93" s="309" t="s">
        <v>580</v>
      </c>
      <c r="J93" s="309" t="s">
        <v>580</v>
      </c>
      <c r="K93" s="310" t="s">
        <v>580</v>
      </c>
      <c r="L93" s="310" t="s">
        <v>580</v>
      </c>
      <c r="M93" s="310" t="s">
        <v>580</v>
      </c>
      <c r="N93" s="311" t="s">
        <v>580</v>
      </c>
      <c r="O93" s="309" t="s">
        <v>580</v>
      </c>
      <c r="P93" s="309" t="s">
        <v>580</v>
      </c>
      <c r="Q93" s="310" t="s">
        <v>580</v>
      </c>
      <c r="R93" s="310" t="s">
        <v>580</v>
      </c>
      <c r="S93" s="310" t="s">
        <v>580</v>
      </c>
      <c r="T93" s="311" t="s">
        <v>580</v>
      </c>
      <c r="U93" s="310" t="s">
        <v>580</v>
      </c>
    </row>
    <row r="94" spans="2:21" x14ac:dyDescent="0.2">
      <c r="B94" s="305" t="s">
        <v>580</v>
      </c>
      <c r="C94" s="306" t="s">
        <v>580</v>
      </c>
      <c r="D94" s="307" t="s">
        <v>580</v>
      </c>
      <c r="E94" s="307" t="s">
        <v>580</v>
      </c>
      <c r="F94" s="308" t="s">
        <v>580</v>
      </c>
      <c r="G94" s="308"/>
      <c r="H94" s="308" t="s">
        <v>580</v>
      </c>
      <c r="I94" s="309" t="s">
        <v>580</v>
      </c>
      <c r="J94" s="309" t="s">
        <v>580</v>
      </c>
      <c r="K94" s="310" t="s">
        <v>580</v>
      </c>
      <c r="L94" s="310" t="s">
        <v>580</v>
      </c>
      <c r="M94" s="310" t="s">
        <v>580</v>
      </c>
      <c r="N94" s="311" t="s">
        <v>580</v>
      </c>
      <c r="O94" s="309" t="s">
        <v>580</v>
      </c>
      <c r="P94" s="309" t="s">
        <v>580</v>
      </c>
      <c r="Q94" s="310" t="s">
        <v>580</v>
      </c>
      <c r="R94" s="310" t="s">
        <v>580</v>
      </c>
      <c r="S94" s="310" t="s">
        <v>580</v>
      </c>
      <c r="T94" s="311" t="s">
        <v>580</v>
      </c>
      <c r="U94" s="310" t="s">
        <v>580</v>
      </c>
    </row>
    <row r="95" spans="2:21" x14ac:dyDescent="0.2">
      <c r="B95" s="305" t="s">
        <v>580</v>
      </c>
      <c r="C95" s="306" t="s">
        <v>580</v>
      </c>
      <c r="D95" s="307" t="s">
        <v>580</v>
      </c>
      <c r="E95" s="307" t="s">
        <v>580</v>
      </c>
      <c r="F95" s="308" t="s">
        <v>580</v>
      </c>
      <c r="G95" s="308"/>
      <c r="H95" s="308" t="s">
        <v>580</v>
      </c>
      <c r="I95" s="309" t="s">
        <v>580</v>
      </c>
      <c r="J95" s="309" t="s">
        <v>580</v>
      </c>
      <c r="K95" s="310" t="s">
        <v>580</v>
      </c>
      <c r="L95" s="310" t="s">
        <v>580</v>
      </c>
      <c r="M95" s="310" t="s">
        <v>580</v>
      </c>
      <c r="N95" s="311" t="s">
        <v>580</v>
      </c>
      <c r="O95" s="309" t="s">
        <v>580</v>
      </c>
      <c r="P95" s="309" t="s">
        <v>580</v>
      </c>
      <c r="Q95" s="310" t="s">
        <v>580</v>
      </c>
      <c r="R95" s="310" t="s">
        <v>580</v>
      </c>
      <c r="S95" s="310" t="s">
        <v>580</v>
      </c>
      <c r="T95" s="311" t="s">
        <v>580</v>
      </c>
      <c r="U95" s="310" t="s">
        <v>580</v>
      </c>
    </row>
    <row r="96" spans="2:21" x14ac:dyDescent="0.2">
      <c r="B96" s="305" t="s">
        <v>580</v>
      </c>
      <c r="C96" s="306" t="s">
        <v>580</v>
      </c>
      <c r="D96" s="307" t="s">
        <v>580</v>
      </c>
      <c r="E96" s="307" t="s">
        <v>580</v>
      </c>
      <c r="F96" s="308" t="s">
        <v>580</v>
      </c>
      <c r="G96" s="308"/>
      <c r="H96" s="308" t="s">
        <v>580</v>
      </c>
      <c r="I96" s="309" t="s">
        <v>580</v>
      </c>
      <c r="J96" s="309" t="s">
        <v>580</v>
      </c>
      <c r="K96" s="310" t="s">
        <v>580</v>
      </c>
      <c r="L96" s="310" t="s">
        <v>580</v>
      </c>
      <c r="M96" s="310" t="s">
        <v>580</v>
      </c>
      <c r="N96" s="311" t="s">
        <v>580</v>
      </c>
      <c r="O96" s="309" t="s">
        <v>580</v>
      </c>
      <c r="P96" s="309" t="s">
        <v>580</v>
      </c>
      <c r="Q96" s="310" t="s">
        <v>580</v>
      </c>
      <c r="R96" s="310" t="s">
        <v>580</v>
      </c>
      <c r="S96" s="310" t="s">
        <v>580</v>
      </c>
      <c r="T96" s="311" t="s">
        <v>580</v>
      </c>
      <c r="U96" s="310" t="s">
        <v>580</v>
      </c>
    </row>
    <row r="97" spans="2:21" x14ac:dyDescent="0.2">
      <c r="B97" s="305" t="s">
        <v>580</v>
      </c>
      <c r="C97" s="306" t="s">
        <v>580</v>
      </c>
      <c r="D97" s="307" t="s">
        <v>580</v>
      </c>
      <c r="E97" s="307" t="s">
        <v>580</v>
      </c>
      <c r="F97" s="308" t="s">
        <v>580</v>
      </c>
      <c r="G97" s="308"/>
      <c r="H97" s="308" t="s">
        <v>580</v>
      </c>
      <c r="I97" s="309" t="s">
        <v>580</v>
      </c>
      <c r="J97" s="309" t="s">
        <v>580</v>
      </c>
      <c r="K97" s="310" t="s">
        <v>580</v>
      </c>
      <c r="L97" s="310" t="s">
        <v>580</v>
      </c>
      <c r="M97" s="310" t="s">
        <v>580</v>
      </c>
      <c r="N97" s="311" t="s">
        <v>580</v>
      </c>
      <c r="O97" s="309" t="s">
        <v>580</v>
      </c>
      <c r="P97" s="309" t="s">
        <v>580</v>
      </c>
      <c r="Q97" s="310" t="s">
        <v>580</v>
      </c>
      <c r="R97" s="310" t="s">
        <v>580</v>
      </c>
      <c r="S97" s="310" t="s">
        <v>580</v>
      </c>
      <c r="T97" s="311" t="s">
        <v>580</v>
      </c>
      <c r="U97" s="310" t="s">
        <v>580</v>
      </c>
    </row>
    <row r="98" spans="2:21" x14ac:dyDescent="0.2">
      <c r="B98" s="305" t="s">
        <v>580</v>
      </c>
      <c r="C98" s="306" t="s">
        <v>580</v>
      </c>
      <c r="D98" s="307" t="s">
        <v>580</v>
      </c>
      <c r="E98" s="307" t="s">
        <v>580</v>
      </c>
      <c r="F98" s="308" t="s">
        <v>580</v>
      </c>
      <c r="G98" s="308"/>
      <c r="H98" s="308" t="s">
        <v>580</v>
      </c>
      <c r="I98" s="309" t="s">
        <v>580</v>
      </c>
      <c r="J98" s="309" t="s">
        <v>580</v>
      </c>
      <c r="K98" s="310" t="s">
        <v>580</v>
      </c>
      <c r="L98" s="310" t="s">
        <v>580</v>
      </c>
      <c r="M98" s="310" t="s">
        <v>580</v>
      </c>
      <c r="N98" s="311" t="s">
        <v>580</v>
      </c>
      <c r="O98" s="309" t="s">
        <v>580</v>
      </c>
      <c r="P98" s="309" t="s">
        <v>580</v>
      </c>
      <c r="Q98" s="310" t="s">
        <v>580</v>
      </c>
      <c r="R98" s="310" t="s">
        <v>580</v>
      </c>
      <c r="S98" s="310" t="s">
        <v>580</v>
      </c>
      <c r="T98" s="311" t="s">
        <v>580</v>
      </c>
      <c r="U98" s="310" t="s">
        <v>580</v>
      </c>
    </row>
    <row r="99" spans="2:21" x14ac:dyDescent="0.2">
      <c r="B99" s="305" t="s">
        <v>580</v>
      </c>
      <c r="C99" s="306" t="s">
        <v>580</v>
      </c>
      <c r="D99" s="307" t="s">
        <v>580</v>
      </c>
      <c r="E99" s="307" t="s">
        <v>580</v>
      </c>
      <c r="F99" s="308" t="s">
        <v>580</v>
      </c>
      <c r="G99" s="308"/>
      <c r="H99" s="308" t="s">
        <v>580</v>
      </c>
      <c r="I99" s="309" t="s">
        <v>580</v>
      </c>
      <c r="J99" s="309" t="s">
        <v>580</v>
      </c>
      <c r="K99" s="310" t="s">
        <v>580</v>
      </c>
      <c r="L99" s="310" t="s">
        <v>580</v>
      </c>
      <c r="M99" s="310" t="s">
        <v>580</v>
      </c>
      <c r="N99" s="311" t="s">
        <v>580</v>
      </c>
      <c r="O99" s="309" t="s">
        <v>580</v>
      </c>
      <c r="P99" s="309" t="s">
        <v>580</v>
      </c>
      <c r="Q99" s="310" t="s">
        <v>580</v>
      </c>
      <c r="R99" s="310" t="s">
        <v>580</v>
      </c>
      <c r="S99" s="310" t="s">
        <v>580</v>
      </c>
      <c r="T99" s="311" t="s">
        <v>580</v>
      </c>
      <c r="U99" s="310" t="s">
        <v>580</v>
      </c>
    </row>
    <row r="100" spans="2:21" x14ac:dyDescent="0.2">
      <c r="B100" s="305" t="s">
        <v>580</v>
      </c>
      <c r="C100" s="306" t="s">
        <v>580</v>
      </c>
      <c r="D100" s="307" t="s">
        <v>580</v>
      </c>
      <c r="E100" s="307" t="s">
        <v>580</v>
      </c>
      <c r="F100" s="308" t="s">
        <v>580</v>
      </c>
      <c r="G100" s="308"/>
      <c r="H100" s="308" t="s">
        <v>580</v>
      </c>
      <c r="I100" s="309" t="s">
        <v>580</v>
      </c>
      <c r="J100" s="309" t="s">
        <v>580</v>
      </c>
      <c r="K100" s="310" t="s">
        <v>580</v>
      </c>
      <c r="L100" s="310" t="s">
        <v>580</v>
      </c>
      <c r="M100" s="310" t="s">
        <v>580</v>
      </c>
      <c r="N100" s="311" t="s">
        <v>580</v>
      </c>
      <c r="O100" s="309" t="s">
        <v>580</v>
      </c>
      <c r="P100" s="309" t="s">
        <v>580</v>
      </c>
      <c r="Q100" s="310" t="s">
        <v>580</v>
      </c>
      <c r="R100" s="310" t="s">
        <v>580</v>
      </c>
      <c r="S100" s="310" t="s">
        <v>580</v>
      </c>
      <c r="T100" s="311" t="s">
        <v>580</v>
      </c>
      <c r="U100" s="310" t="s">
        <v>580</v>
      </c>
    </row>
    <row r="101" spans="2:21" x14ac:dyDescent="0.2">
      <c r="B101" s="305" t="s">
        <v>580</v>
      </c>
      <c r="C101" s="306" t="s">
        <v>580</v>
      </c>
      <c r="D101" s="307" t="s">
        <v>580</v>
      </c>
      <c r="E101" s="307" t="s">
        <v>580</v>
      </c>
      <c r="F101" s="308" t="s">
        <v>580</v>
      </c>
      <c r="G101" s="308"/>
      <c r="H101" s="308" t="s">
        <v>580</v>
      </c>
      <c r="I101" s="309" t="s">
        <v>580</v>
      </c>
      <c r="J101" s="309" t="s">
        <v>580</v>
      </c>
      <c r="K101" s="310" t="s">
        <v>580</v>
      </c>
      <c r="L101" s="310" t="s">
        <v>580</v>
      </c>
      <c r="M101" s="310" t="s">
        <v>580</v>
      </c>
      <c r="N101" s="311" t="s">
        <v>580</v>
      </c>
      <c r="O101" s="309" t="s">
        <v>580</v>
      </c>
      <c r="P101" s="309" t="s">
        <v>580</v>
      </c>
      <c r="Q101" s="310" t="s">
        <v>580</v>
      </c>
      <c r="R101" s="310" t="s">
        <v>580</v>
      </c>
      <c r="S101" s="310" t="s">
        <v>580</v>
      </c>
      <c r="T101" s="311" t="s">
        <v>580</v>
      </c>
      <c r="U101" s="310" t="s">
        <v>580</v>
      </c>
    </row>
    <row r="102" spans="2:21" x14ac:dyDescent="0.2">
      <c r="B102" s="305" t="s">
        <v>580</v>
      </c>
      <c r="C102" s="306" t="s">
        <v>580</v>
      </c>
      <c r="D102" s="307" t="s">
        <v>580</v>
      </c>
      <c r="E102" s="307" t="s">
        <v>580</v>
      </c>
      <c r="F102" s="308" t="s">
        <v>580</v>
      </c>
      <c r="G102" s="308"/>
      <c r="H102" s="308" t="s">
        <v>580</v>
      </c>
      <c r="I102" s="309" t="s">
        <v>580</v>
      </c>
      <c r="J102" s="309" t="s">
        <v>580</v>
      </c>
      <c r="K102" s="310" t="s">
        <v>580</v>
      </c>
      <c r="L102" s="310" t="s">
        <v>580</v>
      </c>
      <c r="M102" s="310" t="s">
        <v>580</v>
      </c>
      <c r="N102" s="311" t="s">
        <v>580</v>
      </c>
      <c r="O102" s="309" t="s">
        <v>580</v>
      </c>
      <c r="P102" s="309" t="s">
        <v>580</v>
      </c>
      <c r="Q102" s="310" t="s">
        <v>580</v>
      </c>
      <c r="R102" s="310" t="s">
        <v>580</v>
      </c>
      <c r="S102" s="310" t="s">
        <v>580</v>
      </c>
      <c r="T102" s="311" t="s">
        <v>580</v>
      </c>
      <c r="U102" s="310" t="s">
        <v>580</v>
      </c>
    </row>
    <row r="103" spans="2:21" x14ac:dyDescent="0.2">
      <c r="B103" s="305" t="s">
        <v>580</v>
      </c>
      <c r="C103" s="306" t="s">
        <v>580</v>
      </c>
      <c r="D103" s="307" t="s">
        <v>580</v>
      </c>
      <c r="E103" s="307" t="s">
        <v>580</v>
      </c>
      <c r="F103" s="308" t="s">
        <v>580</v>
      </c>
      <c r="G103" s="308"/>
      <c r="H103" s="308" t="s">
        <v>580</v>
      </c>
      <c r="I103" s="309" t="s">
        <v>580</v>
      </c>
      <c r="J103" s="309" t="s">
        <v>580</v>
      </c>
      <c r="K103" s="310" t="s">
        <v>580</v>
      </c>
      <c r="L103" s="310" t="s">
        <v>580</v>
      </c>
      <c r="M103" s="310" t="s">
        <v>580</v>
      </c>
      <c r="N103" s="311" t="s">
        <v>580</v>
      </c>
      <c r="O103" s="309" t="s">
        <v>580</v>
      </c>
      <c r="P103" s="309" t="s">
        <v>580</v>
      </c>
      <c r="Q103" s="310" t="s">
        <v>580</v>
      </c>
      <c r="R103" s="310" t="s">
        <v>580</v>
      </c>
      <c r="S103" s="310" t="s">
        <v>580</v>
      </c>
      <c r="T103" s="311" t="s">
        <v>580</v>
      </c>
      <c r="U103" s="310" t="s">
        <v>580</v>
      </c>
    </row>
    <row r="104" spans="2:21" x14ac:dyDescent="0.2">
      <c r="B104" s="305" t="s">
        <v>580</v>
      </c>
      <c r="C104" s="306" t="s">
        <v>580</v>
      </c>
      <c r="D104" s="307" t="s">
        <v>580</v>
      </c>
      <c r="E104" s="307" t="s">
        <v>580</v>
      </c>
      <c r="F104" s="308" t="s">
        <v>580</v>
      </c>
      <c r="G104" s="308"/>
      <c r="H104" s="308" t="s">
        <v>580</v>
      </c>
      <c r="I104" s="309" t="s">
        <v>580</v>
      </c>
      <c r="J104" s="309" t="s">
        <v>580</v>
      </c>
      <c r="K104" s="310" t="s">
        <v>580</v>
      </c>
      <c r="L104" s="310" t="s">
        <v>580</v>
      </c>
      <c r="M104" s="310" t="s">
        <v>580</v>
      </c>
      <c r="N104" s="311" t="s">
        <v>580</v>
      </c>
      <c r="O104" s="309" t="s">
        <v>580</v>
      </c>
      <c r="P104" s="309" t="s">
        <v>580</v>
      </c>
      <c r="Q104" s="310" t="s">
        <v>580</v>
      </c>
      <c r="R104" s="310" t="s">
        <v>580</v>
      </c>
      <c r="S104" s="310" t="s">
        <v>580</v>
      </c>
      <c r="T104" s="311" t="s">
        <v>580</v>
      </c>
      <c r="U104" s="310" t="s">
        <v>580</v>
      </c>
    </row>
    <row r="105" spans="2:21" x14ac:dyDescent="0.2">
      <c r="B105" s="305" t="s">
        <v>580</v>
      </c>
      <c r="C105" s="306" t="s">
        <v>580</v>
      </c>
      <c r="D105" s="307" t="s">
        <v>580</v>
      </c>
      <c r="E105" s="307" t="s">
        <v>580</v>
      </c>
      <c r="F105" s="308" t="s">
        <v>580</v>
      </c>
      <c r="G105" s="308"/>
      <c r="H105" s="308" t="s">
        <v>580</v>
      </c>
      <c r="I105" s="309" t="s">
        <v>580</v>
      </c>
      <c r="J105" s="309" t="s">
        <v>580</v>
      </c>
      <c r="K105" s="310" t="s">
        <v>580</v>
      </c>
      <c r="L105" s="310" t="s">
        <v>580</v>
      </c>
      <c r="M105" s="310" t="s">
        <v>580</v>
      </c>
      <c r="N105" s="311" t="s">
        <v>580</v>
      </c>
      <c r="O105" s="309" t="s">
        <v>580</v>
      </c>
      <c r="P105" s="309" t="s">
        <v>580</v>
      </c>
      <c r="Q105" s="310" t="s">
        <v>580</v>
      </c>
      <c r="R105" s="310" t="s">
        <v>580</v>
      </c>
      <c r="S105" s="310" t="s">
        <v>580</v>
      </c>
      <c r="T105" s="311" t="s">
        <v>580</v>
      </c>
      <c r="U105" s="310" t="s">
        <v>580</v>
      </c>
    </row>
    <row r="106" spans="2:21" x14ac:dyDescent="0.2">
      <c r="B106" s="305" t="s">
        <v>580</v>
      </c>
      <c r="C106" s="306" t="s">
        <v>580</v>
      </c>
      <c r="D106" s="307" t="s">
        <v>580</v>
      </c>
      <c r="E106" s="307" t="s">
        <v>580</v>
      </c>
      <c r="F106" s="308" t="s">
        <v>580</v>
      </c>
      <c r="G106" s="308"/>
      <c r="H106" s="308" t="s">
        <v>580</v>
      </c>
      <c r="I106" s="309" t="s">
        <v>580</v>
      </c>
      <c r="J106" s="309" t="s">
        <v>580</v>
      </c>
      <c r="K106" s="310" t="s">
        <v>580</v>
      </c>
      <c r="L106" s="310" t="s">
        <v>580</v>
      </c>
      <c r="M106" s="310" t="s">
        <v>580</v>
      </c>
      <c r="N106" s="311" t="s">
        <v>580</v>
      </c>
      <c r="O106" s="309" t="s">
        <v>580</v>
      </c>
      <c r="P106" s="309" t="s">
        <v>580</v>
      </c>
      <c r="Q106" s="310" t="s">
        <v>580</v>
      </c>
      <c r="R106" s="310" t="s">
        <v>580</v>
      </c>
      <c r="S106" s="310" t="s">
        <v>580</v>
      </c>
      <c r="T106" s="311" t="s">
        <v>580</v>
      </c>
      <c r="U106" s="310" t="s">
        <v>580</v>
      </c>
    </row>
    <row r="107" spans="2:21" x14ac:dyDescent="0.2">
      <c r="B107" s="305" t="s">
        <v>580</v>
      </c>
      <c r="C107" s="306" t="s">
        <v>580</v>
      </c>
      <c r="D107" s="307" t="s">
        <v>580</v>
      </c>
      <c r="E107" s="307" t="s">
        <v>580</v>
      </c>
      <c r="F107" s="308" t="s">
        <v>580</v>
      </c>
      <c r="G107" s="308"/>
      <c r="H107" s="308" t="s">
        <v>580</v>
      </c>
      <c r="I107" s="309" t="s">
        <v>580</v>
      </c>
      <c r="J107" s="309" t="s">
        <v>580</v>
      </c>
      <c r="K107" s="310" t="s">
        <v>580</v>
      </c>
      <c r="L107" s="310" t="s">
        <v>580</v>
      </c>
      <c r="M107" s="310" t="s">
        <v>580</v>
      </c>
      <c r="N107" s="311" t="s">
        <v>580</v>
      </c>
      <c r="O107" s="309" t="s">
        <v>580</v>
      </c>
      <c r="P107" s="309" t="s">
        <v>580</v>
      </c>
      <c r="Q107" s="310" t="s">
        <v>580</v>
      </c>
      <c r="R107" s="310" t="s">
        <v>580</v>
      </c>
      <c r="S107" s="310" t="s">
        <v>580</v>
      </c>
      <c r="T107" s="311" t="s">
        <v>580</v>
      </c>
      <c r="U107" s="310" t="s">
        <v>580</v>
      </c>
    </row>
    <row r="108" spans="2:21" x14ac:dyDescent="0.2">
      <c r="B108" s="305" t="s">
        <v>580</v>
      </c>
      <c r="C108" s="306" t="s">
        <v>580</v>
      </c>
      <c r="D108" s="307" t="s">
        <v>580</v>
      </c>
      <c r="E108" s="307" t="s">
        <v>580</v>
      </c>
      <c r="F108" s="308" t="s">
        <v>580</v>
      </c>
      <c r="G108" s="308"/>
      <c r="H108" s="308" t="s">
        <v>580</v>
      </c>
      <c r="I108" s="309" t="s">
        <v>580</v>
      </c>
      <c r="J108" s="309" t="s">
        <v>580</v>
      </c>
      <c r="K108" s="310" t="s">
        <v>580</v>
      </c>
      <c r="L108" s="310" t="s">
        <v>580</v>
      </c>
      <c r="M108" s="310" t="s">
        <v>580</v>
      </c>
      <c r="N108" s="311" t="s">
        <v>580</v>
      </c>
      <c r="O108" s="309" t="s">
        <v>580</v>
      </c>
      <c r="P108" s="309" t="s">
        <v>580</v>
      </c>
      <c r="Q108" s="310" t="s">
        <v>580</v>
      </c>
      <c r="R108" s="310" t="s">
        <v>580</v>
      </c>
      <c r="S108" s="310" t="s">
        <v>580</v>
      </c>
      <c r="T108" s="311" t="s">
        <v>580</v>
      </c>
      <c r="U108" s="310" t="s">
        <v>580</v>
      </c>
    </row>
    <row r="109" spans="2:21" x14ac:dyDescent="0.2">
      <c r="B109" s="305" t="s">
        <v>580</v>
      </c>
      <c r="C109" s="306" t="s">
        <v>580</v>
      </c>
      <c r="D109" s="307" t="s">
        <v>580</v>
      </c>
      <c r="E109" s="307" t="s">
        <v>580</v>
      </c>
      <c r="F109" s="308" t="s">
        <v>580</v>
      </c>
      <c r="G109" s="308"/>
      <c r="H109" s="308" t="s">
        <v>580</v>
      </c>
      <c r="I109" s="309" t="s">
        <v>580</v>
      </c>
      <c r="J109" s="309" t="s">
        <v>580</v>
      </c>
      <c r="K109" s="310" t="s">
        <v>580</v>
      </c>
      <c r="L109" s="310" t="s">
        <v>580</v>
      </c>
      <c r="M109" s="310" t="s">
        <v>580</v>
      </c>
      <c r="N109" s="311" t="s">
        <v>580</v>
      </c>
      <c r="O109" s="309" t="s">
        <v>580</v>
      </c>
      <c r="P109" s="309" t="s">
        <v>580</v>
      </c>
      <c r="Q109" s="310" t="s">
        <v>580</v>
      </c>
      <c r="R109" s="310" t="s">
        <v>580</v>
      </c>
      <c r="S109" s="310" t="s">
        <v>580</v>
      </c>
      <c r="T109" s="311" t="s">
        <v>580</v>
      </c>
      <c r="U109" s="310" t="s">
        <v>580</v>
      </c>
    </row>
    <row r="110" spans="2:21" x14ac:dyDescent="0.2">
      <c r="B110" s="305" t="s">
        <v>580</v>
      </c>
      <c r="C110" s="306" t="s">
        <v>580</v>
      </c>
      <c r="D110" s="307" t="s">
        <v>580</v>
      </c>
      <c r="E110" s="307" t="s">
        <v>580</v>
      </c>
      <c r="F110" s="308" t="s">
        <v>580</v>
      </c>
      <c r="G110" s="308"/>
      <c r="H110" s="308" t="s">
        <v>580</v>
      </c>
      <c r="I110" s="309" t="s">
        <v>580</v>
      </c>
      <c r="J110" s="309" t="s">
        <v>580</v>
      </c>
      <c r="K110" s="310" t="s">
        <v>580</v>
      </c>
      <c r="L110" s="310" t="s">
        <v>580</v>
      </c>
      <c r="M110" s="310" t="s">
        <v>580</v>
      </c>
      <c r="N110" s="311" t="s">
        <v>580</v>
      </c>
      <c r="O110" s="309" t="s">
        <v>580</v>
      </c>
      <c r="P110" s="309" t="s">
        <v>580</v>
      </c>
      <c r="Q110" s="310" t="s">
        <v>580</v>
      </c>
      <c r="R110" s="310" t="s">
        <v>580</v>
      </c>
      <c r="S110" s="310" t="s">
        <v>580</v>
      </c>
      <c r="T110" s="311" t="s">
        <v>580</v>
      </c>
      <c r="U110" s="310" t="s">
        <v>580</v>
      </c>
    </row>
    <row r="111" spans="2:21" x14ac:dyDescent="0.2">
      <c r="B111" s="305" t="s">
        <v>580</v>
      </c>
      <c r="C111" s="306" t="s">
        <v>580</v>
      </c>
      <c r="D111" s="307" t="s">
        <v>580</v>
      </c>
      <c r="E111" s="307" t="s">
        <v>580</v>
      </c>
      <c r="F111" s="308" t="s">
        <v>580</v>
      </c>
      <c r="G111" s="308"/>
      <c r="H111" s="308" t="s">
        <v>580</v>
      </c>
      <c r="I111" s="309" t="s">
        <v>580</v>
      </c>
      <c r="J111" s="309" t="s">
        <v>580</v>
      </c>
      <c r="K111" s="310" t="s">
        <v>580</v>
      </c>
      <c r="L111" s="310" t="s">
        <v>580</v>
      </c>
      <c r="M111" s="310" t="s">
        <v>580</v>
      </c>
      <c r="N111" s="311" t="s">
        <v>580</v>
      </c>
      <c r="O111" s="309" t="s">
        <v>580</v>
      </c>
      <c r="P111" s="309" t="s">
        <v>580</v>
      </c>
      <c r="Q111" s="310" t="s">
        <v>580</v>
      </c>
      <c r="R111" s="310" t="s">
        <v>580</v>
      </c>
      <c r="S111" s="310" t="s">
        <v>580</v>
      </c>
      <c r="T111" s="311" t="s">
        <v>580</v>
      </c>
      <c r="U111" s="310" t="s">
        <v>580</v>
      </c>
    </row>
    <row r="112" spans="2:21" x14ac:dyDescent="0.2">
      <c r="B112" s="305" t="s">
        <v>580</v>
      </c>
      <c r="C112" s="306" t="s">
        <v>580</v>
      </c>
      <c r="D112" s="307" t="s">
        <v>580</v>
      </c>
      <c r="E112" s="307" t="s">
        <v>580</v>
      </c>
      <c r="F112" s="308" t="s">
        <v>580</v>
      </c>
      <c r="G112" s="308"/>
      <c r="H112" s="308" t="s">
        <v>580</v>
      </c>
      <c r="I112" s="309" t="s">
        <v>580</v>
      </c>
      <c r="J112" s="309" t="s">
        <v>580</v>
      </c>
      <c r="K112" s="310" t="s">
        <v>580</v>
      </c>
      <c r="L112" s="310" t="s">
        <v>580</v>
      </c>
      <c r="M112" s="310" t="s">
        <v>580</v>
      </c>
      <c r="N112" s="311" t="s">
        <v>580</v>
      </c>
      <c r="O112" s="309" t="s">
        <v>580</v>
      </c>
      <c r="P112" s="309" t="s">
        <v>580</v>
      </c>
      <c r="Q112" s="310" t="s">
        <v>580</v>
      </c>
      <c r="R112" s="310" t="s">
        <v>580</v>
      </c>
      <c r="S112" s="310" t="s">
        <v>580</v>
      </c>
      <c r="T112" s="311" t="s">
        <v>580</v>
      </c>
      <c r="U112" s="310" t="s">
        <v>580</v>
      </c>
    </row>
    <row r="113" spans="2:21" x14ac:dyDescent="0.2">
      <c r="B113" s="305" t="s">
        <v>580</v>
      </c>
      <c r="C113" s="306" t="s">
        <v>580</v>
      </c>
      <c r="D113" s="307" t="s">
        <v>580</v>
      </c>
      <c r="E113" s="307" t="s">
        <v>580</v>
      </c>
      <c r="F113" s="308" t="s">
        <v>580</v>
      </c>
      <c r="G113" s="308"/>
      <c r="H113" s="308" t="s">
        <v>580</v>
      </c>
      <c r="I113" s="309" t="s">
        <v>580</v>
      </c>
      <c r="J113" s="309" t="s">
        <v>580</v>
      </c>
      <c r="K113" s="310" t="s">
        <v>580</v>
      </c>
      <c r="L113" s="310" t="s">
        <v>580</v>
      </c>
      <c r="M113" s="310" t="s">
        <v>580</v>
      </c>
      <c r="N113" s="311" t="s">
        <v>580</v>
      </c>
      <c r="O113" s="309" t="s">
        <v>580</v>
      </c>
      <c r="P113" s="309" t="s">
        <v>580</v>
      </c>
      <c r="Q113" s="310" t="s">
        <v>580</v>
      </c>
      <c r="R113" s="310" t="s">
        <v>580</v>
      </c>
      <c r="S113" s="310" t="s">
        <v>580</v>
      </c>
      <c r="T113" s="311" t="s">
        <v>580</v>
      </c>
      <c r="U113" s="310" t="s">
        <v>580</v>
      </c>
    </row>
    <row r="114" spans="2:21" x14ac:dyDescent="0.2">
      <c r="B114" s="305" t="s">
        <v>580</v>
      </c>
      <c r="C114" s="306" t="s">
        <v>580</v>
      </c>
      <c r="D114" s="307" t="s">
        <v>580</v>
      </c>
      <c r="E114" s="307" t="s">
        <v>580</v>
      </c>
      <c r="F114" s="308" t="s">
        <v>580</v>
      </c>
      <c r="G114" s="308"/>
      <c r="H114" s="308" t="s">
        <v>580</v>
      </c>
      <c r="I114" s="309" t="s">
        <v>580</v>
      </c>
      <c r="J114" s="309" t="s">
        <v>580</v>
      </c>
      <c r="K114" s="310" t="s">
        <v>580</v>
      </c>
      <c r="L114" s="310" t="s">
        <v>580</v>
      </c>
      <c r="M114" s="310" t="s">
        <v>580</v>
      </c>
      <c r="N114" s="311" t="s">
        <v>580</v>
      </c>
      <c r="O114" s="309" t="s">
        <v>580</v>
      </c>
      <c r="P114" s="309" t="s">
        <v>580</v>
      </c>
      <c r="Q114" s="310" t="s">
        <v>580</v>
      </c>
      <c r="R114" s="310" t="s">
        <v>580</v>
      </c>
      <c r="S114" s="310" t="s">
        <v>580</v>
      </c>
      <c r="T114" s="311" t="s">
        <v>580</v>
      </c>
      <c r="U114" s="310" t="s">
        <v>580</v>
      </c>
    </row>
    <row r="115" spans="2:21" x14ac:dyDescent="0.2">
      <c r="B115" s="305" t="s">
        <v>580</v>
      </c>
      <c r="C115" s="306" t="s">
        <v>580</v>
      </c>
      <c r="D115" s="307" t="s">
        <v>580</v>
      </c>
      <c r="E115" s="307" t="s">
        <v>580</v>
      </c>
      <c r="F115" s="308" t="s">
        <v>580</v>
      </c>
      <c r="G115" s="308"/>
      <c r="H115" s="308" t="s">
        <v>580</v>
      </c>
      <c r="I115" s="309" t="s">
        <v>580</v>
      </c>
      <c r="J115" s="309" t="s">
        <v>580</v>
      </c>
      <c r="K115" s="310" t="s">
        <v>580</v>
      </c>
      <c r="L115" s="310" t="s">
        <v>580</v>
      </c>
      <c r="M115" s="310" t="s">
        <v>580</v>
      </c>
      <c r="N115" s="311" t="s">
        <v>580</v>
      </c>
      <c r="O115" s="309" t="s">
        <v>580</v>
      </c>
      <c r="P115" s="309" t="s">
        <v>580</v>
      </c>
      <c r="Q115" s="310" t="s">
        <v>580</v>
      </c>
      <c r="R115" s="310" t="s">
        <v>580</v>
      </c>
      <c r="S115" s="310" t="s">
        <v>580</v>
      </c>
      <c r="T115" s="311" t="s">
        <v>580</v>
      </c>
      <c r="U115" s="310" t="s">
        <v>580</v>
      </c>
    </row>
    <row r="116" spans="2:21" x14ac:dyDescent="0.2">
      <c r="B116" s="305" t="s">
        <v>580</v>
      </c>
      <c r="C116" s="306" t="s">
        <v>580</v>
      </c>
      <c r="D116" s="307" t="s">
        <v>580</v>
      </c>
      <c r="E116" s="307" t="s">
        <v>580</v>
      </c>
      <c r="F116" s="308" t="s">
        <v>580</v>
      </c>
      <c r="G116" s="308"/>
      <c r="H116" s="308" t="s">
        <v>580</v>
      </c>
      <c r="I116" s="309" t="s">
        <v>580</v>
      </c>
      <c r="J116" s="309" t="s">
        <v>580</v>
      </c>
      <c r="K116" s="310" t="s">
        <v>580</v>
      </c>
      <c r="L116" s="310" t="s">
        <v>580</v>
      </c>
      <c r="M116" s="310" t="s">
        <v>580</v>
      </c>
      <c r="N116" s="311" t="s">
        <v>580</v>
      </c>
      <c r="O116" s="309" t="s">
        <v>580</v>
      </c>
      <c r="P116" s="309" t="s">
        <v>580</v>
      </c>
      <c r="Q116" s="310" t="s">
        <v>580</v>
      </c>
      <c r="R116" s="310" t="s">
        <v>580</v>
      </c>
      <c r="S116" s="310" t="s">
        <v>580</v>
      </c>
      <c r="T116" s="311" t="s">
        <v>580</v>
      </c>
      <c r="U116" s="310" t="s">
        <v>580</v>
      </c>
    </row>
    <row r="117" spans="2:21" x14ac:dyDescent="0.2">
      <c r="B117" s="305" t="s">
        <v>580</v>
      </c>
      <c r="C117" s="306" t="s">
        <v>580</v>
      </c>
      <c r="D117" s="307" t="s">
        <v>580</v>
      </c>
      <c r="E117" s="307" t="s">
        <v>580</v>
      </c>
      <c r="F117" s="308" t="s">
        <v>580</v>
      </c>
      <c r="G117" s="308"/>
      <c r="H117" s="308" t="s">
        <v>580</v>
      </c>
      <c r="I117" s="309" t="s">
        <v>580</v>
      </c>
      <c r="J117" s="309" t="s">
        <v>580</v>
      </c>
      <c r="K117" s="310" t="s">
        <v>580</v>
      </c>
      <c r="L117" s="310" t="s">
        <v>580</v>
      </c>
      <c r="M117" s="310" t="s">
        <v>580</v>
      </c>
      <c r="N117" s="311" t="s">
        <v>580</v>
      </c>
      <c r="O117" s="309" t="s">
        <v>580</v>
      </c>
      <c r="P117" s="309" t="s">
        <v>580</v>
      </c>
      <c r="Q117" s="310" t="s">
        <v>580</v>
      </c>
      <c r="R117" s="310" t="s">
        <v>580</v>
      </c>
      <c r="S117" s="310" t="s">
        <v>580</v>
      </c>
      <c r="T117" s="311" t="s">
        <v>580</v>
      </c>
      <c r="U117" s="310" t="s">
        <v>580</v>
      </c>
    </row>
    <row r="118" spans="2:21" x14ac:dyDescent="0.2">
      <c r="B118" s="305" t="s">
        <v>580</v>
      </c>
      <c r="C118" s="306" t="s">
        <v>580</v>
      </c>
      <c r="D118" s="307" t="s">
        <v>580</v>
      </c>
      <c r="E118" s="307" t="s">
        <v>580</v>
      </c>
      <c r="F118" s="308" t="s">
        <v>580</v>
      </c>
      <c r="G118" s="308"/>
      <c r="H118" s="308" t="s">
        <v>580</v>
      </c>
      <c r="I118" s="309" t="s">
        <v>580</v>
      </c>
      <c r="J118" s="309" t="s">
        <v>580</v>
      </c>
      <c r="K118" s="310" t="s">
        <v>580</v>
      </c>
      <c r="L118" s="310" t="s">
        <v>580</v>
      </c>
      <c r="M118" s="310" t="s">
        <v>580</v>
      </c>
      <c r="N118" s="311" t="s">
        <v>580</v>
      </c>
      <c r="O118" s="309" t="s">
        <v>580</v>
      </c>
      <c r="P118" s="309" t="s">
        <v>580</v>
      </c>
      <c r="Q118" s="310" t="s">
        <v>580</v>
      </c>
      <c r="R118" s="310" t="s">
        <v>580</v>
      </c>
      <c r="S118" s="310" t="s">
        <v>580</v>
      </c>
      <c r="T118" s="311" t="s">
        <v>580</v>
      </c>
      <c r="U118" s="310" t="s">
        <v>580</v>
      </c>
    </row>
    <row r="119" spans="2:21" x14ac:dyDescent="0.2">
      <c r="B119" s="305" t="s">
        <v>580</v>
      </c>
      <c r="C119" s="306" t="s">
        <v>580</v>
      </c>
      <c r="D119" s="307" t="s">
        <v>580</v>
      </c>
      <c r="E119" s="307" t="s">
        <v>580</v>
      </c>
      <c r="F119" s="308" t="s">
        <v>580</v>
      </c>
      <c r="G119" s="308"/>
      <c r="H119" s="308" t="s">
        <v>580</v>
      </c>
      <c r="I119" s="309" t="s">
        <v>580</v>
      </c>
      <c r="J119" s="309" t="s">
        <v>580</v>
      </c>
      <c r="K119" s="310" t="s">
        <v>580</v>
      </c>
      <c r="L119" s="310" t="s">
        <v>580</v>
      </c>
      <c r="M119" s="310" t="s">
        <v>580</v>
      </c>
      <c r="N119" s="311" t="s">
        <v>580</v>
      </c>
      <c r="O119" s="309" t="s">
        <v>580</v>
      </c>
      <c r="P119" s="309" t="s">
        <v>580</v>
      </c>
      <c r="Q119" s="310" t="s">
        <v>580</v>
      </c>
      <c r="R119" s="310" t="s">
        <v>580</v>
      </c>
      <c r="S119" s="310" t="s">
        <v>580</v>
      </c>
      <c r="T119" s="311" t="s">
        <v>580</v>
      </c>
      <c r="U119" s="310" t="s">
        <v>580</v>
      </c>
    </row>
    <row r="120" spans="2:21" x14ac:dyDescent="0.2">
      <c r="B120" s="305" t="s">
        <v>580</v>
      </c>
      <c r="C120" s="306" t="s">
        <v>580</v>
      </c>
      <c r="D120" s="307" t="s">
        <v>580</v>
      </c>
      <c r="E120" s="307" t="s">
        <v>580</v>
      </c>
      <c r="F120" s="308" t="s">
        <v>580</v>
      </c>
      <c r="G120" s="308"/>
      <c r="H120" s="308" t="s">
        <v>580</v>
      </c>
      <c r="I120" s="309" t="s">
        <v>580</v>
      </c>
      <c r="J120" s="309" t="s">
        <v>580</v>
      </c>
      <c r="K120" s="310" t="s">
        <v>580</v>
      </c>
      <c r="L120" s="310" t="s">
        <v>580</v>
      </c>
      <c r="M120" s="310" t="s">
        <v>580</v>
      </c>
      <c r="N120" s="311" t="s">
        <v>580</v>
      </c>
      <c r="O120" s="309" t="s">
        <v>580</v>
      </c>
      <c r="P120" s="309" t="s">
        <v>580</v>
      </c>
      <c r="Q120" s="310" t="s">
        <v>580</v>
      </c>
      <c r="R120" s="310" t="s">
        <v>580</v>
      </c>
      <c r="S120" s="310" t="s">
        <v>580</v>
      </c>
      <c r="T120" s="311" t="s">
        <v>580</v>
      </c>
      <c r="U120" s="310" t="s">
        <v>580</v>
      </c>
    </row>
    <row r="121" spans="2:21" x14ac:dyDescent="0.2">
      <c r="B121" s="305" t="s">
        <v>580</v>
      </c>
      <c r="C121" s="306" t="s">
        <v>580</v>
      </c>
      <c r="D121" s="307" t="s">
        <v>580</v>
      </c>
      <c r="E121" s="307" t="s">
        <v>580</v>
      </c>
      <c r="F121" s="308" t="s">
        <v>580</v>
      </c>
      <c r="G121" s="308"/>
      <c r="H121" s="308" t="s">
        <v>580</v>
      </c>
      <c r="I121" s="309" t="s">
        <v>580</v>
      </c>
      <c r="J121" s="309" t="s">
        <v>580</v>
      </c>
      <c r="K121" s="310" t="s">
        <v>580</v>
      </c>
      <c r="L121" s="310" t="s">
        <v>580</v>
      </c>
      <c r="M121" s="310" t="s">
        <v>580</v>
      </c>
      <c r="N121" s="311" t="s">
        <v>580</v>
      </c>
      <c r="O121" s="309" t="s">
        <v>580</v>
      </c>
      <c r="P121" s="309" t="s">
        <v>580</v>
      </c>
      <c r="Q121" s="310" t="s">
        <v>580</v>
      </c>
      <c r="R121" s="310" t="s">
        <v>580</v>
      </c>
      <c r="S121" s="310" t="s">
        <v>580</v>
      </c>
      <c r="T121" s="311" t="s">
        <v>580</v>
      </c>
      <c r="U121" s="310" t="s">
        <v>580</v>
      </c>
    </row>
    <row r="122" spans="2:21" x14ac:dyDescent="0.2">
      <c r="B122" s="305" t="s">
        <v>580</v>
      </c>
      <c r="C122" s="306" t="s">
        <v>580</v>
      </c>
      <c r="D122" s="307" t="s">
        <v>580</v>
      </c>
      <c r="E122" s="307" t="s">
        <v>580</v>
      </c>
      <c r="F122" s="308" t="s">
        <v>580</v>
      </c>
      <c r="G122" s="308"/>
      <c r="H122" s="308" t="s">
        <v>580</v>
      </c>
      <c r="I122" s="309" t="s">
        <v>580</v>
      </c>
      <c r="J122" s="309" t="s">
        <v>580</v>
      </c>
      <c r="K122" s="310" t="s">
        <v>580</v>
      </c>
      <c r="L122" s="310" t="s">
        <v>580</v>
      </c>
      <c r="M122" s="310" t="s">
        <v>580</v>
      </c>
      <c r="N122" s="311" t="s">
        <v>580</v>
      </c>
      <c r="O122" s="309" t="s">
        <v>580</v>
      </c>
      <c r="P122" s="309" t="s">
        <v>580</v>
      </c>
      <c r="Q122" s="310" t="s">
        <v>580</v>
      </c>
      <c r="R122" s="310" t="s">
        <v>580</v>
      </c>
      <c r="S122" s="310" t="s">
        <v>580</v>
      </c>
      <c r="T122" s="311" t="s">
        <v>580</v>
      </c>
      <c r="U122" s="310" t="s">
        <v>580</v>
      </c>
    </row>
    <row r="123" spans="2:21" x14ac:dyDescent="0.2">
      <c r="B123" s="305" t="s">
        <v>580</v>
      </c>
      <c r="C123" s="306" t="s">
        <v>580</v>
      </c>
      <c r="D123" s="307" t="s">
        <v>580</v>
      </c>
      <c r="E123" s="307" t="s">
        <v>580</v>
      </c>
      <c r="F123" s="308" t="s">
        <v>580</v>
      </c>
      <c r="G123" s="308"/>
      <c r="H123" s="308" t="s">
        <v>580</v>
      </c>
      <c r="I123" s="309" t="s">
        <v>580</v>
      </c>
      <c r="J123" s="309" t="s">
        <v>580</v>
      </c>
      <c r="K123" s="310" t="s">
        <v>580</v>
      </c>
      <c r="L123" s="310" t="s">
        <v>580</v>
      </c>
      <c r="M123" s="310" t="s">
        <v>580</v>
      </c>
      <c r="N123" s="311" t="s">
        <v>580</v>
      </c>
      <c r="O123" s="309" t="s">
        <v>580</v>
      </c>
      <c r="P123" s="309" t="s">
        <v>580</v>
      </c>
      <c r="Q123" s="310" t="s">
        <v>580</v>
      </c>
      <c r="R123" s="310" t="s">
        <v>580</v>
      </c>
      <c r="S123" s="310" t="s">
        <v>580</v>
      </c>
      <c r="T123" s="311" t="s">
        <v>580</v>
      </c>
      <c r="U123" s="310" t="s">
        <v>580</v>
      </c>
    </row>
    <row r="124" spans="2:21" x14ac:dyDescent="0.2">
      <c r="B124" s="305" t="s">
        <v>580</v>
      </c>
      <c r="C124" s="306" t="s">
        <v>580</v>
      </c>
      <c r="D124" s="307" t="s">
        <v>580</v>
      </c>
      <c r="E124" s="307" t="s">
        <v>580</v>
      </c>
      <c r="F124" s="308" t="s">
        <v>580</v>
      </c>
      <c r="G124" s="308"/>
      <c r="H124" s="308" t="s">
        <v>580</v>
      </c>
      <c r="I124" s="309" t="s">
        <v>580</v>
      </c>
      <c r="J124" s="309" t="s">
        <v>580</v>
      </c>
      <c r="K124" s="310" t="s">
        <v>580</v>
      </c>
      <c r="L124" s="310" t="s">
        <v>580</v>
      </c>
      <c r="M124" s="310" t="s">
        <v>580</v>
      </c>
      <c r="N124" s="311" t="s">
        <v>580</v>
      </c>
      <c r="O124" s="309" t="s">
        <v>580</v>
      </c>
      <c r="P124" s="309" t="s">
        <v>580</v>
      </c>
      <c r="Q124" s="310" t="s">
        <v>580</v>
      </c>
      <c r="R124" s="310" t="s">
        <v>580</v>
      </c>
      <c r="S124" s="310" t="s">
        <v>580</v>
      </c>
      <c r="T124" s="311" t="s">
        <v>580</v>
      </c>
      <c r="U124" s="310" t="s">
        <v>580</v>
      </c>
    </row>
    <row r="125" spans="2:21" x14ac:dyDescent="0.2">
      <c r="B125" s="305" t="s">
        <v>580</v>
      </c>
      <c r="C125" s="306" t="s">
        <v>580</v>
      </c>
      <c r="D125" s="307" t="s">
        <v>580</v>
      </c>
      <c r="E125" s="307" t="s">
        <v>580</v>
      </c>
      <c r="F125" s="308" t="s">
        <v>580</v>
      </c>
      <c r="G125" s="308"/>
      <c r="H125" s="308" t="s">
        <v>580</v>
      </c>
      <c r="I125" s="309" t="s">
        <v>580</v>
      </c>
      <c r="J125" s="309" t="s">
        <v>580</v>
      </c>
      <c r="K125" s="310" t="s">
        <v>580</v>
      </c>
      <c r="L125" s="310" t="s">
        <v>580</v>
      </c>
      <c r="M125" s="310" t="s">
        <v>580</v>
      </c>
      <c r="N125" s="311" t="s">
        <v>580</v>
      </c>
      <c r="O125" s="309" t="s">
        <v>580</v>
      </c>
      <c r="P125" s="309" t="s">
        <v>580</v>
      </c>
      <c r="Q125" s="310" t="s">
        <v>580</v>
      </c>
      <c r="R125" s="310" t="s">
        <v>580</v>
      </c>
      <c r="S125" s="310" t="s">
        <v>580</v>
      </c>
      <c r="T125" s="311" t="s">
        <v>580</v>
      </c>
      <c r="U125" s="310" t="s">
        <v>580</v>
      </c>
    </row>
    <row r="126" spans="2:21" x14ac:dyDescent="0.2">
      <c r="B126" s="305" t="s">
        <v>580</v>
      </c>
      <c r="C126" s="306" t="s">
        <v>580</v>
      </c>
      <c r="D126" s="307" t="s">
        <v>580</v>
      </c>
      <c r="E126" s="307" t="s">
        <v>580</v>
      </c>
      <c r="F126" s="308" t="s">
        <v>580</v>
      </c>
      <c r="G126" s="308"/>
      <c r="H126" s="308" t="s">
        <v>580</v>
      </c>
      <c r="I126" s="309" t="s">
        <v>580</v>
      </c>
      <c r="J126" s="309" t="s">
        <v>580</v>
      </c>
      <c r="K126" s="310" t="s">
        <v>580</v>
      </c>
      <c r="L126" s="310" t="s">
        <v>580</v>
      </c>
      <c r="M126" s="310" t="s">
        <v>580</v>
      </c>
      <c r="N126" s="311" t="s">
        <v>580</v>
      </c>
      <c r="O126" s="309" t="s">
        <v>580</v>
      </c>
      <c r="P126" s="309" t="s">
        <v>580</v>
      </c>
      <c r="Q126" s="310" t="s">
        <v>580</v>
      </c>
      <c r="R126" s="310" t="s">
        <v>580</v>
      </c>
      <c r="S126" s="310" t="s">
        <v>580</v>
      </c>
      <c r="T126" s="311" t="s">
        <v>580</v>
      </c>
      <c r="U126" s="310" t="s">
        <v>580</v>
      </c>
    </row>
    <row r="127" spans="2:21" x14ac:dyDescent="0.2">
      <c r="B127" s="305" t="s">
        <v>580</v>
      </c>
      <c r="C127" s="306" t="s">
        <v>580</v>
      </c>
      <c r="D127" s="307" t="s">
        <v>580</v>
      </c>
      <c r="E127" s="307" t="s">
        <v>580</v>
      </c>
      <c r="F127" s="308" t="s">
        <v>580</v>
      </c>
      <c r="G127" s="308"/>
      <c r="H127" s="308" t="s">
        <v>580</v>
      </c>
      <c r="I127" s="309" t="s">
        <v>580</v>
      </c>
      <c r="J127" s="309" t="s">
        <v>580</v>
      </c>
      <c r="K127" s="310" t="s">
        <v>580</v>
      </c>
      <c r="L127" s="310" t="s">
        <v>580</v>
      </c>
      <c r="M127" s="310" t="s">
        <v>580</v>
      </c>
      <c r="N127" s="311" t="s">
        <v>580</v>
      </c>
      <c r="O127" s="309" t="s">
        <v>580</v>
      </c>
      <c r="P127" s="309" t="s">
        <v>580</v>
      </c>
      <c r="Q127" s="310" t="s">
        <v>580</v>
      </c>
      <c r="R127" s="310" t="s">
        <v>580</v>
      </c>
      <c r="S127" s="310" t="s">
        <v>580</v>
      </c>
      <c r="T127" s="311" t="s">
        <v>580</v>
      </c>
      <c r="U127" s="310" t="s">
        <v>580</v>
      </c>
    </row>
    <row r="128" spans="2:21" x14ac:dyDescent="0.2">
      <c r="B128" s="305" t="s">
        <v>580</v>
      </c>
      <c r="C128" s="306" t="s">
        <v>580</v>
      </c>
      <c r="D128" s="307" t="s">
        <v>580</v>
      </c>
      <c r="E128" s="307" t="s">
        <v>580</v>
      </c>
      <c r="F128" s="308" t="s">
        <v>580</v>
      </c>
      <c r="G128" s="308"/>
      <c r="H128" s="308" t="s">
        <v>580</v>
      </c>
      <c r="I128" s="309" t="s">
        <v>580</v>
      </c>
      <c r="J128" s="309" t="s">
        <v>580</v>
      </c>
      <c r="K128" s="310" t="s">
        <v>580</v>
      </c>
      <c r="L128" s="310" t="s">
        <v>580</v>
      </c>
      <c r="M128" s="310" t="s">
        <v>580</v>
      </c>
      <c r="N128" s="311" t="s">
        <v>580</v>
      </c>
      <c r="O128" s="309" t="s">
        <v>580</v>
      </c>
      <c r="P128" s="309" t="s">
        <v>580</v>
      </c>
      <c r="Q128" s="310" t="s">
        <v>580</v>
      </c>
      <c r="R128" s="310" t="s">
        <v>580</v>
      </c>
      <c r="S128" s="310" t="s">
        <v>580</v>
      </c>
      <c r="T128" s="311" t="s">
        <v>580</v>
      </c>
      <c r="U128" s="310" t="s">
        <v>580</v>
      </c>
    </row>
    <row r="129" spans="2:21" x14ac:dyDescent="0.2">
      <c r="B129" s="305" t="s">
        <v>580</v>
      </c>
      <c r="C129" s="306" t="s">
        <v>580</v>
      </c>
      <c r="D129" s="307" t="s">
        <v>580</v>
      </c>
      <c r="E129" s="307" t="s">
        <v>580</v>
      </c>
      <c r="F129" s="308" t="s">
        <v>580</v>
      </c>
      <c r="G129" s="308"/>
      <c r="H129" s="308" t="s">
        <v>580</v>
      </c>
      <c r="I129" s="309" t="s">
        <v>580</v>
      </c>
      <c r="J129" s="309" t="s">
        <v>580</v>
      </c>
      <c r="K129" s="310" t="s">
        <v>580</v>
      </c>
      <c r="L129" s="310" t="s">
        <v>580</v>
      </c>
      <c r="M129" s="310" t="s">
        <v>580</v>
      </c>
      <c r="N129" s="311" t="s">
        <v>580</v>
      </c>
      <c r="O129" s="309" t="s">
        <v>580</v>
      </c>
      <c r="P129" s="309" t="s">
        <v>580</v>
      </c>
      <c r="Q129" s="310" t="s">
        <v>580</v>
      </c>
      <c r="R129" s="310" t="s">
        <v>580</v>
      </c>
      <c r="S129" s="310" t="s">
        <v>580</v>
      </c>
      <c r="T129" s="311" t="s">
        <v>580</v>
      </c>
      <c r="U129" s="310" t="s">
        <v>580</v>
      </c>
    </row>
    <row r="130" spans="2:21" x14ac:dyDescent="0.2">
      <c r="B130" s="305" t="s">
        <v>580</v>
      </c>
      <c r="C130" s="306" t="s">
        <v>580</v>
      </c>
      <c r="D130" s="307" t="s">
        <v>580</v>
      </c>
      <c r="E130" s="307" t="s">
        <v>580</v>
      </c>
      <c r="F130" s="308" t="s">
        <v>580</v>
      </c>
      <c r="G130" s="308"/>
      <c r="H130" s="308" t="s">
        <v>580</v>
      </c>
      <c r="I130" s="309" t="s">
        <v>580</v>
      </c>
      <c r="J130" s="309" t="s">
        <v>580</v>
      </c>
      <c r="K130" s="310" t="s">
        <v>580</v>
      </c>
      <c r="L130" s="310" t="s">
        <v>580</v>
      </c>
      <c r="M130" s="310" t="s">
        <v>580</v>
      </c>
      <c r="N130" s="311" t="s">
        <v>580</v>
      </c>
      <c r="O130" s="309" t="s">
        <v>580</v>
      </c>
      <c r="P130" s="309" t="s">
        <v>580</v>
      </c>
      <c r="Q130" s="310" t="s">
        <v>580</v>
      </c>
      <c r="R130" s="310" t="s">
        <v>580</v>
      </c>
      <c r="S130" s="310" t="s">
        <v>580</v>
      </c>
      <c r="T130" s="311" t="s">
        <v>580</v>
      </c>
      <c r="U130" s="310" t="s">
        <v>580</v>
      </c>
    </row>
    <row r="131" spans="2:21" x14ac:dyDescent="0.2">
      <c r="B131" s="305" t="s">
        <v>580</v>
      </c>
      <c r="C131" s="306" t="s">
        <v>580</v>
      </c>
      <c r="D131" s="307" t="s">
        <v>580</v>
      </c>
      <c r="E131" s="307" t="s">
        <v>580</v>
      </c>
      <c r="F131" s="308" t="s">
        <v>580</v>
      </c>
      <c r="G131" s="308"/>
      <c r="H131" s="308" t="s">
        <v>580</v>
      </c>
      <c r="I131" s="309" t="s">
        <v>580</v>
      </c>
      <c r="J131" s="309" t="s">
        <v>580</v>
      </c>
      <c r="K131" s="310" t="s">
        <v>580</v>
      </c>
      <c r="L131" s="310" t="s">
        <v>580</v>
      </c>
      <c r="M131" s="310" t="s">
        <v>580</v>
      </c>
      <c r="N131" s="311" t="s">
        <v>580</v>
      </c>
      <c r="O131" s="309" t="s">
        <v>580</v>
      </c>
      <c r="P131" s="309" t="s">
        <v>580</v>
      </c>
      <c r="Q131" s="310" t="s">
        <v>580</v>
      </c>
      <c r="R131" s="310" t="s">
        <v>580</v>
      </c>
      <c r="S131" s="310" t="s">
        <v>580</v>
      </c>
      <c r="T131" s="311" t="s">
        <v>580</v>
      </c>
      <c r="U131" s="310" t="s">
        <v>580</v>
      </c>
    </row>
    <row r="132" spans="2:21" x14ac:dyDescent="0.2">
      <c r="B132" s="305" t="s">
        <v>580</v>
      </c>
      <c r="C132" s="306" t="s">
        <v>580</v>
      </c>
      <c r="D132" s="307" t="s">
        <v>580</v>
      </c>
      <c r="E132" s="307" t="s">
        <v>580</v>
      </c>
      <c r="F132" s="308" t="s">
        <v>580</v>
      </c>
      <c r="G132" s="308"/>
      <c r="H132" s="308" t="s">
        <v>580</v>
      </c>
      <c r="I132" s="309" t="s">
        <v>580</v>
      </c>
      <c r="J132" s="309" t="s">
        <v>580</v>
      </c>
      <c r="K132" s="310" t="s">
        <v>580</v>
      </c>
      <c r="L132" s="310" t="s">
        <v>580</v>
      </c>
      <c r="M132" s="310" t="s">
        <v>580</v>
      </c>
      <c r="N132" s="311" t="s">
        <v>580</v>
      </c>
      <c r="O132" s="309" t="s">
        <v>580</v>
      </c>
      <c r="P132" s="309" t="s">
        <v>580</v>
      </c>
      <c r="Q132" s="310" t="s">
        <v>580</v>
      </c>
      <c r="R132" s="310" t="s">
        <v>580</v>
      </c>
      <c r="S132" s="310" t="s">
        <v>580</v>
      </c>
      <c r="T132" s="311" t="s">
        <v>580</v>
      </c>
      <c r="U132" s="310" t="s">
        <v>580</v>
      </c>
    </row>
    <row r="133" spans="2:21" x14ac:dyDescent="0.2">
      <c r="B133" s="305" t="s">
        <v>580</v>
      </c>
      <c r="C133" s="306" t="s">
        <v>580</v>
      </c>
      <c r="D133" s="307" t="s">
        <v>580</v>
      </c>
      <c r="E133" s="307" t="s">
        <v>580</v>
      </c>
      <c r="F133" s="308" t="s">
        <v>580</v>
      </c>
      <c r="G133" s="308"/>
      <c r="H133" s="308" t="s">
        <v>580</v>
      </c>
      <c r="I133" s="309" t="s">
        <v>580</v>
      </c>
      <c r="J133" s="309" t="s">
        <v>580</v>
      </c>
      <c r="K133" s="310" t="s">
        <v>580</v>
      </c>
      <c r="L133" s="310" t="s">
        <v>580</v>
      </c>
      <c r="M133" s="310" t="s">
        <v>580</v>
      </c>
      <c r="N133" s="311" t="s">
        <v>580</v>
      </c>
      <c r="O133" s="309" t="s">
        <v>580</v>
      </c>
      <c r="P133" s="309" t="s">
        <v>580</v>
      </c>
      <c r="Q133" s="310" t="s">
        <v>580</v>
      </c>
      <c r="R133" s="310" t="s">
        <v>580</v>
      </c>
      <c r="S133" s="310" t="s">
        <v>580</v>
      </c>
      <c r="T133" s="311" t="s">
        <v>580</v>
      </c>
      <c r="U133" s="310" t="s">
        <v>580</v>
      </c>
    </row>
    <row r="134" spans="2:21" x14ac:dyDescent="0.2">
      <c r="B134" s="305" t="s">
        <v>580</v>
      </c>
      <c r="C134" s="306" t="s">
        <v>580</v>
      </c>
      <c r="D134" s="307" t="s">
        <v>580</v>
      </c>
      <c r="E134" s="307" t="s">
        <v>580</v>
      </c>
      <c r="F134" s="308" t="s">
        <v>580</v>
      </c>
      <c r="G134" s="308"/>
      <c r="H134" s="308" t="s">
        <v>580</v>
      </c>
      <c r="I134" s="309" t="s">
        <v>580</v>
      </c>
      <c r="J134" s="309" t="s">
        <v>580</v>
      </c>
      <c r="K134" s="310" t="s">
        <v>580</v>
      </c>
      <c r="L134" s="310" t="s">
        <v>580</v>
      </c>
      <c r="M134" s="310" t="s">
        <v>580</v>
      </c>
      <c r="N134" s="311" t="s">
        <v>580</v>
      </c>
      <c r="O134" s="309" t="s">
        <v>580</v>
      </c>
      <c r="P134" s="309" t="s">
        <v>580</v>
      </c>
      <c r="Q134" s="310" t="s">
        <v>580</v>
      </c>
      <c r="R134" s="310" t="s">
        <v>580</v>
      </c>
      <c r="S134" s="310" t="s">
        <v>580</v>
      </c>
      <c r="T134" s="311" t="s">
        <v>580</v>
      </c>
      <c r="U134" s="310" t="s">
        <v>580</v>
      </c>
    </row>
    <row r="135" spans="2:21" x14ac:dyDescent="0.2">
      <c r="B135" s="305" t="s">
        <v>580</v>
      </c>
      <c r="C135" s="306" t="s">
        <v>580</v>
      </c>
      <c r="D135" s="307" t="s">
        <v>580</v>
      </c>
      <c r="E135" s="307" t="s">
        <v>580</v>
      </c>
      <c r="F135" s="308" t="s">
        <v>580</v>
      </c>
      <c r="G135" s="308"/>
      <c r="H135" s="308" t="s">
        <v>580</v>
      </c>
      <c r="I135" s="309" t="s">
        <v>580</v>
      </c>
      <c r="J135" s="309" t="s">
        <v>580</v>
      </c>
      <c r="K135" s="310" t="s">
        <v>580</v>
      </c>
      <c r="L135" s="310" t="s">
        <v>580</v>
      </c>
      <c r="M135" s="310" t="s">
        <v>580</v>
      </c>
      <c r="N135" s="311" t="s">
        <v>580</v>
      </c>
      <c r="O135" s="309" t="s">
        <v>580</v>
      </c>
      <c r="P135" s="309" t="s">
        <v>580</v>
      </c>
      <c r="Q135" s="310" t="s">
        <v>580</v>
      </c>
      <c r="R135" s="310" t="s">
        <v>580</v>
      </c>
      <c r="S135" s="310" t="s">
        <v>580</v>
      </c>
      <c r="T135" s="311" t="s">
        <v>580</v>
      </c>
      <c r="U135" s="310" t="s">
        <v>580</v>
      </c>
    </row>
    <row r="136" spans="2:21" x14ac:dyDescent="0.2">
      <c r="B136" s="305" t="s">
        <v>580</v>
      </c>
      <c r="C136" s="306" t="s">
        <v>580</v>
      </c>
      <c r="D136" s="307" t="s">
        <v>580</v>
      </c>
      <c r="E136" s="307" t="s">
        <v>580</v>
      </c>
      <c r="F136" s="308" t="s">
        <v>580</v>
      </c>
      <c r="G136" s="308"/>
      <c r="H136" s="308" t="s">
        <v>580</v>
      </c>
      <c r="I136" s="309" t="s">
        <v>580</v>
      </c>
      <c r="J136" s="309" t="s">
        <v>580</v>
      </c>
      <c r="K136" s="310" t="s">
        <v>580</v>
      </c>
      <c r="L136" s="310" t="s">
        <v>580</v>
      </c>
      <c r="M136" s="310" t="s">
        <v>580</v>
      </c>
      <c r="N136" s="311" t="s">
        <v>580</v>
      </c>
      <c r="O136" s="309" t="s">
        <v>580</v>
      </c>
      <c r="P136" s="309" t="s">
        <v>580</v>
      </c>
      <c r="Q136" s="310" t="s">
        <v>580</v>
      </c>
      <c r="R136" s="310" t="s">
        <v>580</v>
      </c>
      <c r="S136" s="310" t="s">
        <v>580</v>
      </c>
      <c r="T136" s="311" t="s">
        <v>580</v>
      </c>
      <c r="U136" s="310" t="s">
        <v>580</v>
      </c>
    </row>
    <row r="137" spans="2:21" x14ac:dyDescent="0.2">
      <c r="B137" s="305" t="s">
        <v>580</v>
      </c>
      <c r="C137" s="306" t="s">
        <v>580</v>
      </c>
      <c r="D137" s="307" t="s">
        <v>580</v>
      </c>
      <c r="E137" s="307" t="s">
        <v>580</v>
      </c>
      <c r="F137" s="308" t="s">
        <v>580</v>
      </c>
      <c r="G137" s="308"/>
      <c r="H137" s="308" t="s">
        <v>580</v>
      </c>
      <c r="I137" s="309" t="s">
        <v>580</v>
      </c>
      <c r="J137" s="309" t="s">
        <v>580</v>
      </c>
      <c r="K137" s="310" t="s">
        <v>580</v>
      </c>
      <c r="L137" s="310" t="s">
        <v>580</v>
      </c>
      <c r="M137" s="310" t="s">
        <v>580</v>
      </c>
      <c r="N137" s="311" t="s">
        <v>580</v>
      </c>
      <c r="O137" s="309" t="s">
        <v>580</v>
      </c>
      <c r="P137" s="309" t="s">
        <v>580</v>
      </c>
      <c r="Q137" s="310" t="s">
        <v>580</v>
      </c>
      <c r="R137" s="310" t="s">
        <v>580</v>
      </c>
      <c r="S137" s="310" t="s">
        <v>580</v>
      </c>
      <c r="T137" s="311" t="s">
        <v>580</v>
      </c>
      <c r="U137" s="310" t="s">
        <v>580</v>
      </c>
    </row>
    <row r="138" spans="2:21" x14ac:dyDescent="0.2">
      <c r="B138" s="305" t="s">
        <v>580</v>
      </c>
      <c r="C138" s="306" t="s">
        <v>580</v>
      </c>
      <c r="D138" s="307" t="s">
        <v>580</v>
      </c>
      <c r="E138" s="307" t="s">
        <v>580</v>
      </c>
      <c r="F138" s="308" t="s">
        <v>580</v>
      </c>
      <c r="G138" s="308"/>
      <c r="H138" s="308" t="s">
        <v>580</v>
      </c>
      <c r="I138" s="309" t="s">
        <v>580</v>
      </c>
      <c r="J138" s="309" t="s">
        <v>580</v>
      </c>
      <c r="K138" s="310" t="s">
        <v>580</v>
      </c>
      <c r="L138" s="310" t="s">
        <v>580</v>
      </c>
      <c r="M138" s="310" t="s">
        <v>580</v>
      </c>
      <c r="N138" s="311" t="s">
        <v>580</v>
      </c>
      <c r="O138" s="309" t="s">
        <v>580</v>
      </c>
      <c r="P138" s="309" t="s">
        <v>580</v>
      </c>
      <c r="Q138" s="310" t="s">
        <v>580</v>
      </c>
      <c r="R138" s="310" t="s">
        <v>580</v>
      </c>
      <c r="S138" s="310" t="s">
        <v>580</v>
      </c>
      <c r="T138" s="311" t="s">
        <v>580</v>
      </c>
      <c r="U138" s="310" t="s">
        <v>580</v>
      </c>
    </row>
    <row r="139" spans="2:21" x14ac:dyDescent="0.2">
      <c r="B139" s="305" t="s">
        <v>580</v>
      </c>
      <c r="C139" s="306" t="s">
        <v>580</v>
      </c>
      <c r="D139" s="307" t="s">
        <v>580</v>
      </c>
      <c r="E139" s="307" t="s">
        <v>580</v>
      </c>
      <c r="F139" s="308" t="s">
        <v>580</v>
      </c>
      <c r="G139" s="308"/>
      <c r="H139" s="308" t="s">
        <v>580</v>
      </c>
      <c r="I139" s="309" t="s">
        <v>580</v>
      </c>
      <c r="J139" s="309" t="s">
        <v>580</v>
      </c>
      <c r="K139" s="310" t="s">
        <v>580</v>
      </c>
      <c r="L139" s="310" t="s">
        <v>580</v>
      </c>
      <c r="M139" s="310" t="s">
        <v>580</v>
      </c>
      <c r="N139" s="311" t="s">
        <v>580</v>
      </c>
      <c r="O139" s="309" t="s">
        <v>580</v>
      </c>
      <c r="P139" s="309" t="s">
        <v>580</v>
      </c>
      <c r="Q139" s="310" t="s">
        <v>580</v>
      </c>
      <c r="R139" s="310" t="s">
        <v>580</v>
      </c>
      <c r="S139" s="310" t="s">
        <v>580</v>
      </c>
      <c r="T139" s="311" t="s">
        <v>580</v>
      </c>
      <c r="U139" s="310" t="s">
        <v>580</v>
      </c>
    </row>
    <row r="140" spans="2:21" x14ac:dyDescent="0.2">
      <c r="B140" s="305" t="s">
        <v>580</v>
      </c>
      <c r="C140" s="306" t="s">
        <v>580</v>
      </c>
      <c r="D140" s="307" t="s">
        <v>580</v>
      </c>
      <c r="E140" s="307" t="s">
        <v>580</v>
      </c>
      <c r="F140" s="308" t="s">
        <v>580</v>
      </c>
      <c r="G140" s="308"/>
      <c r="H140" s="308" t="s">
        <v>580</v>
      </c>
      <c r="I140" s="309" t="s">
        <v>580</v>
      </c>
      <c r="J140" s="309" t="s">
        <v>580</v>
      </c>
      <c r="K140" s="310" t="s">
        <v>580</v>
      </c>
      <c r="L140" s="310" t="s">
        <v>580</v>
      </c>
      <c r="M140" s="310" t="s">
        <v>580</v>
      </c>
      <c r="N140" s="311" t="s">
        <v>580</v>
      </c>
      <c r="O140" s="309" t="s">
        <v>580</v>
      </c>
      <c r="P140" s="309" t="s">
        <v>580</v>
      </c>
      <c r="Q140" s="310" t="s">
        <v>580</v>
      </c>
      <c r="R140" s="310" t="s">
        <v>580</v>
      </c>
      <c r="S140" s="310" t="s">
        <v>580</v>
      </c>
      <c r="T140" s="311" t="s">
        <v>580</v>
      </c>
      <c r="U140" s="310" t="s">
        <v>580</v>
      </c>
    </row>
    <row r="141" spans="2:21" x14ac:dyDescent="0.2">
      <c r="B141" s="305" t="s">
        <v>580</v>
      </c>
      <c r="C141" s="306" t="s">
        <v>580</v>
      </c>
      <c r="D141" s="307" t="s">
        <v>580</v>
      </c>
      <c r="E141" s="307" t="s">
        <v>580</v>
      </c>
      <c r="F141" s="308" t="s">
        <v>580</v>
      </c>
      <c r="G141" s="308"/>
      <c r="H141" s="308" t="s">
        <v>580</v>
      </c>
      <c r="I141" s="309" t="s">
        <v>580</v>
      </c>
      <c r="J141" s="309" t="s">
        <v>580</v>
      </c>
      <c r="K141" s="310" t="s">
        <v>580</v>
      </c>
      <c r="L141" s="310" t="s">
        <v>580</v>
      </c>
      <c r="M141" s="310" t="s">
        <v>580</v>
      </c>
      <c r="N141" s="311" t="s">
        <v>580</v>
      </c>
      <c r="O141" s="309" t="s">
        <v>580</v>
      </c>
      <c r="P141" s="309" t="s">
        <v>580</v>
      </c>
      <c r="Q141" s="310" t="s">
        <v>580</v>
      </c>
      <c r="R141" s="310" t="s">
        <v>580</v>
      </c>
      <c r="S141" s="310" t="s">
        <v>580</v>
      </c>
      <c r="T141" s="311" t="s">
        <v>580</v>
      </c>
      <c r="U141" s="310" t="s">
        <v>580</v>
      </c>
    </row>
    <row r="142" spans="2:21" x14ac:dyDescent="0.2">
      <c r="B142" s="305" t="s">
        <v>580</v>
      </c>
      <c r="C142" s="306" t="s">
        <v>580</v>
      </c>
      <c r="D142" s="307" t="s">
        <v>580</v>
      </c>
      <c r="E142" s="307" t="s">
        <v>580</v>
      </c>
      <c r="F142" s="308" t="s">
        <v>580</v>
      </c>
      <c r="G142" s="308"/>
      <c r="H142" s="308" t="s">
        <v>580</v>
      </c>
      <c r="I142" s="309" t="s">
        <v>580</v>
      </c>
      <c r="J142" s="309" t="s">
        <v>580</v>
      </c>
      <c r="K142" s="310" t="s">
        <v>580</v>
      </c>
      <c r="L142" s="310" t="s">
        <v>580</v>
      </c>
      <c r="M142" s="310" t="s">
        <v>580</v>
      </c>
      <c r="N142" s="311" t="s">
        <v>580</v>
      </c>
      <c r="O142" s="309" t="s">
        <v>580</v>
      </c>
      <c r="P142" s="309" t="s">
        <v>580</v>
      </c>
      <c r="Q142" s="310" t="s">
        <v>580</v>
      </c>
      <c r="R142" s="310" t="s">
        <v>580</v>
      </c>
      <c r="S142" s="310" t="s">
        <v>580</v>
      </c>
      <c r="T142" s="311" t="s">
        <v>580</v>
      </c>
      <c r="U142" s="310" t="s">
        <v>580</v>
      </c>
    </row>
    <row r="143" spans="2:21" x14ac:dyDescent="0.2">
      <c r="B143" s="305" t="s">
        <v>580</v>
      </c>
      <c r="C143" s="306" t="s">
        <v>580</v>
      </c>
      <c r="D143" s="307" t="s">
        <v>580</v>
      </c>
      <c r="E143" s="307" t="s">
        <v>580</v>
      </c>
      <c r="F143" s="308" t="s">
        <v>580</v>
      </c>
      <c r="G143" s="308"/>
      <c r="H143" s="308" t="s">
        <v>580</v>
      </c>
      <c r="I143" s="309" t="s">
        <v>580</v>
      </c>
      <c r="J143" s="309" t="s">
        <v>580</v>
      </c>
      <c r="K143" s="310" t="s">
        <v>580</v>
      </c>
      <c r="L143" s="310" t="s">
        <v>580</v>
      </c>
      <c r="M143" s="310" t="s">
        <v>580</v>
      </c>
      <c r="N143" s="311" t="s">
        <v>580</v>
      </c>
      <c r="O143" s="309" t="s">
        <v>580</v>
      </c>
      <c r="P143" s="309" t="s">
        <v>580</v>
      </c>
      <c r="Q143" s="310" t="s">
        <v>580</v>
      </c>
      <c r="R143" s="310" t="s">
        <v>580</v>
      </c>
      <c r="S143" s="310" t="s">
        <v>580</v>
      </c>
      <c r="T143" s="311" t="s">
        <v>580</v>
      </c>
      <c r="U143" s="310" t="s">
        <v>580</v>
      </c>
    </row>
    <row r="144" spans="2:21" x14ac:dyDescent="0.2">
      <c r="B144" s="305" t="s">
        <v>580</v>
      </c>
      <c r="C144" s="306" t="s">
        <v>580</v>
      </c>
      <c r="D144" s="307" t="s">
        <v>580</v>
      </c>
      <c r="E144" s="307" t="s">
        <v>580</v>
      </c>
      <c r="F144" s="308" t="s">
        <v>580</v>
      </c>
      <c r="G144" s="308"/>
      <c r="H144" s="308" t="s">
        <v>580</v>
      </c>
      <c r="I144" s="309" t="s">
        <v>580</v>
      </c>
      <c r="J144" s="309" t="s">
        <v>580</v>
      </c>
      <c r="K144" s="310" t="s">
        <v>580</v>
      </c>
      <c r="L144" s="310" t="s">
        <v>580</v>
      </c>
      <c r="M144" s="310" t="s">
        <v>580</v>
      </c>
      <c r="N144" s="311" t="s">
        <v>580</v>
      </c>
      <c r="O144" s="309" t="s">
        <v>580</v>
      </c>
      <c r="P144" s="309" t="s">
        <v>580</v>
      </c>
      <c r="Q144" s="310" t="s">
        <v>580</v>
      </c>
      <c r="R144" s="310" t="s">
        <v>580</v>
      </c>
      <c r="S144" s="310" t="s">
        <v>580</v>
      </c>
      <c r="T144" s="311" t="s">
        <v>580</v>
      </c>
      <c r="U144" s="310" t="s">
        <v>580</v>
      </c>
    </row>
    <row r="145" spans="2:21" x14ac:dyDescent="0.2">
      <c r="B145" s="305" t="s">
        <v>580</v>
      </c>
      <c r="C145" s="306" t="s">
        <v>580</v>
      </c>
      <c r="D145" s="307" t="s">
        <v>580</v>
      </c>
      <c r="E145" s="307" t="s">
        <v>580</v>
      </c>
      <c r="F145" s="308" t="s">
        <v>580</v>
      </c>
      <c r="G145" s="308"/>
      <c r="H145" s="308" t="s">
        <v>580</v>
      </c>
      <c r="I145" s="309" t="s">
        <v>580</v>
      </c>
      <c r="J145" s="309" t="s">
        <v>580</v>
      </c>
      <c r="K145" s="310" t="s">
        <v>580</v>
      </c>
      <c r="L145" s="310" t="s">
        <v>580</v>
      </c>
      <c r="M145" s="310" t="s">
        <v>580</v>
      </c>
      <c r="N145" s="311" t="s">
        <v>580</v>
      </c>
      <c r="O145" s="309" t="s">
        <v>580</v>
      </c>
      <c r="P145" s="309" t="s">
        <v>580</v>
      </c>
      <c r="Q145" s="310" t="s">
        <v>580</v>
      </c>
      <c r="R145" s="310" t="s">
        <v>580</v>
      </c>
      <c r="S145" s="310" t="s">
        <v>580</v>
      </c>
      <c r="T145" s="311" t="s">
        <v>580</v>
      </c>
      <c r="U145" s="310" t="s">
        <v>580</v>
      </c>
    </row>
    <row r="146" spans="2:21" x14ac:dyDescent="0.2">
      <c r="B146" s="305" t="s">
        <v>580</v>
      </c>
      <c r="C146" s="306" t="s">
        <v>580</v>
      </c>
      <c r="D146" s="307" t="s">
        <v>580</v>
      </c>
      <c r="E146" s="307" t="s">
        <v>580</v>
      </c>
      <c r="F146" s="308" t="s">
        <v>580</v>
      </c>
      <c r="G146" s="308"/>
      <c r="H146" s="308" t="s">
        <v>580</v>
      </c>
      <c r="I146" s="309" t="s">
        <v>580</v>
      </c>
      <c r="J146" s="309" t="s">
        <v>580</v>
      </c>
      <c r="K146" s="310" t="s">
        <v>580</v>
      </c>
      <c r="L146" s="310" t="s">
        <v>580</v>
      </c>
      <c r="M146" s="310" t="s">
        <v>580</v>
      </c>
      <c r="N146" s="311" t="s">
        <v>580</v>
      </c>
      <c r="O146" s="309" t="s">
        <v>580</v>
      </c>
      <c r="P146" s="309" t="s">
        <v>580</v>
      </c>
      <c r="Q146" s="310" t="s">
        <v>580</v>
      </c>
      <c r="R146" s="310" t="s">
        <v>580</v>
      </c>
      <c r="S146" s="310" t="s">
        <v>580</v>
      </c>
      <c r="T146" s="311" t="s">
        <v>580</v>
      </c>
      <c r="U146" s="310" t="s">
        <v>580</v>
      </c>
    </row>
    <row r="147" spans="2:21" x14ac:dyDescent="0.2">
      <c r="B147" s="305" t="s">
        <v>580</v>
      </c>
      <c r="C147" s="306" t="s">
        <v>580</v>
      </c>
      <c r="D147" s="307" t="s">
        <v>580</v>
      </c>
      <c r="E147" s="307" t="s">
        <v>580</v>
      </c>
      <c r="F147" s="308" t="s">
        <v>580</v>
      </c>
      <c r="G147" s="308"/>
      <c r="H147" s="308" t="s">
        <v>580</v>
      </c>
      <c r="I147" s="309" t="s">
        <v>580</v>
      </c>
      <c r="J147" s="309" t="s">
        <v>580</v>
      </c>
      <c r="K147" s="310" t="s">
        <v>580</v>
      </c>
      <c r="L147" s="310" t="s">
        <v>580</v>
      </c>
      <c r="M147" s="310" t="s">
        <v>580</v>
      </c>
      <c r="N147" s="311" t="s">
        <v>580</v>
      </c>
      <c r="O147" s="309" t="s">
        <v>580</v>
      </c>
      <c r="P147" s="309" t="s">
        <v>580</v>
      </c>
      <c r="Q147" s="310" t="s">
        <v>580</v>
      </c>
      <c r="R147" s="310" t="s">
        <v>580</v>
      </c>
      <c r="S147" s="310" t="s">
        <v>580</v>
      </c>
      <c r="T147" s="311" t="s">
        <v>580</v>
      </c>
      <c r="U147" s="310" t="s">
        <v>580</v>
      </c>
    </row>
    <row r="148" spans="2:21" x14ac:dyDescent="0.2">
      <c r="B148" s="305" t="s">
        <v>580</v>
      </c>
      <c r="C148" s="306" t="s">
        <v>580</v>
      </c>
      <c r="D148" s="307" t="s">
        <v>580</v>
      </c>
      <c r="E148" s="307" t="s">
        <v>580</v>
      </c>
      <c r="F148" s="308" t="s">
        <v>580</v>
      </c>
      <c r="G148" s="308"/>
      <c r="H148" s="308" t="s">
        <v>580</v>
      </c>
      <c r="I148" s="309" t="s">
        <v>580</v>
      </c>
      <c r="J148" s="309" t="s">
        <v>580</v>
      </c>
      <c r="K148" s="310" t="s">
        <v>580</v>
      </c>
      <c r="L148" s="310" t="s">
        <v>580</v>
      </c>
      <c r="M148" s="310" t="s">
        <v>580</v>
      </c>
      <c r="N148" s="311" t="s">
        <v>580</v>
      </c>
      <c r="O148" s="309" t="s">
        <v>580</v>
      </c>
      <c r="P148" s="309" t="s">
        <v>580</v>
      </c>
      <c r="Q148" s="310" t="s">
        <v>580</v>
      </c>
      <c r="R148" s="310" t="s">
        <v>580</v>
      </c>
      <c r="S148" s="310" t="s">
        <v>580</v>
      </c>
      <c r="T148" s="311" t="s">
        <v>580</v>
      </c>
      <c r="U148" s="310" t="s">
        <v>580</v>
      </c>
    </row>
    <row r="149" spans="2:21" x14ac:dyDescent="0.2">
      <c r="B149" s="305" t="s">
        <v>580</v>
      </c>
      <c r="C149" s="306" t="s">
        <v>580</v>
      </c>
      <c r="D149" s="307" t="s">
        <v>580</v>
      </c>
      <c r="E149" s="307" t="s">
        <v>580</v>
      </c>
      <c r="F149" s="308" t="s">
        <v>580</v>
      </c>
      <c r="G149" s="308"/>
      <c r="H149" s="308" t="s">
        <v>580</v>
      </c>
      <c r="I149" s="309" t="s">
        <v>580</v>
      </c>
      <c r="J149" s="309" t="s">
        <v>580</v>
      </c>
      <c r="K149" s="310" t="s">
        <v>580</v>
      </c>
      <c r="L149" s="310" t="s">
        <v>580</v>
      </c>
      <c r="M149" s="310" t="s">
        <v>580</v>
      </c>
      <c r="N149" s="311" t="s">
        <v>580</v>
      </c>
      <c r="O149" s="309" t="s">
        <v>580</v>
      </c>
      <c r="P149" s="309" t="s">
        <v>580</v>
      </c>
      <c r="Q149" s="310" t="s">
        <v>580</v>
      </c>
      <c r="R149" s="310" t="s">
        <v>580</v>
      </c>
      <c r="S149" s="310" t="s">
        <v>580</v>
      </c>
      <c r="T149" s="311" t="s">
        <v>580</v>
      </c>
      <c r="U149" s="310" t="s">
        <v>580</v>
      </c>
    </row>
    <row r="150" spans="2:21" x14ac:dyDescent="0.2">
      <c r="B150" s="305" t="s">
        <v>580</v>
      </c>
      <c r="C150" s="306" t="s">
        <v>580</v>
      </c>
      <c r="D150" s="307" t="s">
        <v>580</v>
      </c>
      <c r="E150" s="307" t="s">
        <v>580</v>
      </c>
      <c r="F150" s="308" t="s">
        <v>580</v>
      </c>
      <c r="G150" s="308"/>
      <c r="H150" s="308" t="s">
        <v>580</v>
      </c>
      <c r="I150" s="309" t="s">
        <v>580</v>
      </c>
      <c r="J150" s="309" t="s">
        <v>580</v>
      </c>
      <c r="K150" s="310" t="s">
        <v>580</v>
      </c>
      <c r="L150" s="310" t="s">
        <v>580</v>
      </c>
      <c r="M150" s="310" t="s">
        <v>580</v>
      </c>
      <c r="N150" s="311" t="s">
        <v>580</v>
      </c>
      <c r="O150" s="309" t="s">
        <v>580</v>
      </c>
      <c r="P150" s="309" t="s">
        <v>580</v>
      </c>
      <c r="Q150" s="310" t="s">
        <v>580</v>
      </c>
      <c r="R150" s="310" t="s">
        <v>580</v>
      </c>
      <c r="S150" s="310" t="s">
        <v>580</v>
      </c>
      <c r="T150" s="311" t="s">
        <v>580</v>
      </c>
      <c r="U150" s="310" t="s">
        <v>580</v>
      </c>
    </row>
    <row r="151" spans="2:21" x14ac:dyDescent="0.2">
      <c r="B151" s="305" t="s">
        <v>580</v>
      </c>
      <c r="C151" s="306" t="s">
        <v>580</v>
      </c>
      <c r="D151" s="307" t="s">
        <v>580</v>
      </c>
      <c r="E151" s="307" t="s">
        <v>580</v>
      </c>
      <c r="F151" s="308" t="s">
        <v>580</v>
      </c>
      <c r="G151" s="308"/>
      <c r="H151" s="308" t="s">
        <v>580</v>
      </c>
      <c r="I151" s="309" t="s">
        <v>580</v>
      </c>
      <c r="J151" s="309" t="s">
        <v>580</v>
      </c>
      <c r="K151" s="310" t="s">
        <v>580</v>
      </c>
      <c r="L151" s="310" t="s">
        <v>580</v>
      </c>
      <c r="M151" s="310" t="s">
        <v>580</v>
      </c>
      <c r="N151" s="311" t="s">
        <v>580</v>
      </c>
      <c r="O151" s="309" t="s">
        <v>580</v>
      </c>
      <c r="P151" s="309" t="s">
        <v>580</v>
      </c>
      <c r="Q151" s="310" t="s">
        <v>580</v>
      </c>
      <c r="R151" s="310" t="s">
        <v>580</v>
      </c>
      <c r="S151" s="310" t="s">
        <v>580</v>
      </c>
      <c r="T151" s="311" t="s">
        <v>580</v>
      </c>
      <c r="U151" s="310" t="s">
        <v>580</v>
      </c>
    </row>
    <row r="152" spans="2:21" x14ac:dyDescent="0.2">
      <c r="B152" s="305" t="s">
        <v>580</v>
      </c>
      <c r="C152" s="306" t="s">
        <v>580</v>
      </c>
      <c r="D152" s="307" t="s">
        <v>580</v>
      </c>
      <c r="E152" s="307" t="s">
        <v>580</v>
      </c>
      <c r="F152" s="308" t="s">
        <v>580</v>
      </c>
      <c r="G152" s="308"/>
      <c r="H152" s="308" t="s">
        <v>580</v>
      </c>
      <c r="I152" s="309" t="s">
        <v>580</v>
      </c>
      <c r="J152" s="309" t="s">
        <v>580</v>
      </c>
      <c r="K152" s="310" t="s">
        <v>580</v>
      </c>
      <c r="L152" s="310" t="s">
        <v>580</v>
      </c>
      <c r="M152" s="310" t="s">
        <v>580</v>
      </c>
      <c r="N152" s="311" t="s">
        <v>580</v>
      </c>
      <c r="O152" s="309" t="s">
        <v>580</v>
      </c>
      <c r="P152" s="309" t="s">
        <v>580</v>
      </c>
      <c r="Q152" s="310" t="s">
        <v>580</v>
      </c>
      <c r="R152" s="310" t="s">
        <v>580</v>
      </c>
      <c r="S152" s="310" t="s">
        <v>580</v>
      </c>
      <c r="T152" s="311" t="s">
        <v>580</v>
      </c>
      <c r="U152" s="310" t="s">
        <v>580</v>
      </c>
    </row>
    <row r="153" spans="2:21" x14ac:dyDescent="0.2">
      <c r="B153" s="305" t="s">
        <v>580</v>
      </c>
      <c r="C153" s="306" t="s">
        <v>580</v>
      </c>
      <c r="D153" s="307" t="s">
        <v>580</v>
      </c>
      <c r="E153" s="307" t="s">
        <v>580</v>
      </c>
      <c r="F153" s="308" t="s">
        <v>580</v>
      </c>
      <c r="G153" s="308"/>
      <c r="H153" s="308" t="s">
        <v>580</v>
      </c>
      <c r="I153" s="309" t="s">
        <v>580</v>
      </c>
      <c r="J153" s="309" t="s">
        <v>580</v>
      </c>
      <c r="K153" s="310" t="s">
        <v>580</v>
      </c>
      <c r="L153" s="310" t="s">
        <v>580</v>
      </c>
      <c r="M153" s="310" t="s">
        <v>580</v>
      </c>
      <c r="N153" s="311" t="s">
        <v>580</v>
      </c>
      <c r="O153" s="309" t="s">
        <v>580</v>
      </c>
      <c r="P153" s="309" t="s">
        <v>580</v>
      </c>
      <c r="Q153" s="310" t="s">
        <v>580</v>
      </c>
      <c r="R153" s="310" t="s">
        <v>580</v>
      </c>
      <c r="S153" s="310" t="s">
        <v>580</v>
      </c>
      <c r="T153" s="311" t="s">
        <v>580</v>
      </c>
      <c r="U153" s="310" t="s">
        <v>580</v>
      </c>
    </row>
    <row r="154" spans="2:21" x14ac:dyDescent="0.2">
      <c r="B154" s="305" t="s">
        <v>580</v>
      </c>
      <c r="C154" s="306" t="s">
        <v>580</v>
      </c>
      <c r="D154" s="307" t="s">
        <v>580</v>
      </c>
      <c r="E154" s="307" t="s">
        <v>580</v>
      </c>
      <c r="F154" s="308" t="s">
        <v>580</v>
      </c>
      <c r="G154" s="308"/>
      <c r="H154" s="308" t="s">
        <v>580</v>
      </c>
      <c r="I154" s="309" t="s">
        <v>580</v>
      </c>
      <c r="J154" s="309" t="s">
        <v>580</v>
      </c>
      <c r="K154" s="310" t="s">
        <v>580</v>
      </c>
      <c r="L154" s="310" t="s">
        <v>580</v>
      </c>
      <c r="M154" s="310" t="s">
        <v>580</v>
      </c>
      <c r="N154" s="311" t="s">
        <v>580</v>
      </c>
      <c r="O154" s="309" t="s">
        <v>580</v>
      </c>
      <c r="P154" s="309" t="s">
        <v>580</v>
      </c>
      <c r="Q154" s="310" t="s">
        <v>580</v>
      </c>
      <c r="R154" s="310" t="s">
        <v>580</v>
      </c>
      <c r="S154" s="310" t="s">
        <v>580</v>
      </c>
      <c r="T154" s="311" t="s">
        <v>580</v>
      </c>
      <c r="U154" s="310" t="s">
        <v>580</v>
      </c>
    </row>
    <row r="155" spans="2:21" x14ac:dyDescent="0.2">
      <c r="B155" s="305" t="s">
        <v>580</v>
      </c>
      <c r="C155" s="306" t="s">
        <v>580</v>
      </c>
      <c r="D155" s="307" t="s">
        <v>580</v>
      </c>
      <c r="E155" s="307" t="s">
        <v>580</v>
      </c>
      <c r="F155" s="308" t="s">
        <v>580</v>
      </c>
      <c r="G155" s="308"/>
      <c r="H155" s="308" t="s">
        <v>580</v>
      </c>
      <c r="I155" s="309" t="s">
        <v>580</v>
      </c>
      <c r="J155" s="309" t="s">
        <v>580</v>
      </c>
      <c r="K155" s="310" t="s">
        <v>580</v>
      </c>
      <c r="L155" s="310" t="s">
        <v>580</v>
      </c>
      <c r="M155" s="310" t="s">
        <v>580</v>
      </c>
      <c r="N155" s="311" t="s">
        <v>580</v>
      </c>
      <c r="O155" s="309" t="s">
        <v>580</v>
      </c>
      <c r="P155" s="309" t="s">
        <v>580</v>
      </c>
      <c r="Q155" s="310" t="s">
        <v>580</v>
      </c>
      <c r="R155" s="310" t="s">
        <v>580</v>
      </c>
      <c r="S155" s="310" t="s">
        <v>580</v>
      </c>
      <c r="T155" s="311" t="s">
        <v>580</v>
      </c>
      <c r="U155" s="310" t="s">
        <v>580</v>
      </c>
    </row>
    <row r="156" spans="2:21" x14ac:dyDescent="0.2">
      <c r="B156" s="305" t="s">
        <v>580</v>
      </c>
      <c r="C156" s="306" t="s">
        <v>580</v>
      </c>
      <c r="D156" s="307" t="s">
        <v>580</v>
      </c>
      <c r="E156" s="307" t="s">
        <v>580</v>
      </c>
      <c r="F156" s="308" t="s">
        <v>580</v>
      </c>
      <c r="G156" s="308"/>
      <c r="H156" s="308" t="s">
        <v>580</v>
      </c>
      <c r="I156" s="309" t="s">
        <v>580</v>
      </c>
      <c r="J156" s="309" t="s">
        <v>580</v>
      </c>
      <c r="K156" s="310" t="s">
        <v>580</v>
      </c>
      <c r="L156" s="310" t="s">
        <v>580</v>
      </c>
      <c r="M156" s="310" t="s">
        <v>580</v>
      </c>
      <c r="N156" s="311" t="s">
        <v>580</v>
      </c>
      <c r="O156" s="309" t="s">
        <v>580</v>
      </c>
      <c r="P156" s="309" t="s">
        <v>580</v>
      </c>
      <c r="Q156" s="310" t="s">
        <v>580</v>
      </c>
      <c r="R156" s="310" t="s">
        <v>580</v>
      </c>
      <c r="S156" s="310" t="s">
        <v>580</v>
      </c>
      <c r="T156" s="311" t="s">
        <v>580</v>
      </c>
      <c r="U156" s="310" t="s">
        <v>580</v>
      </c>
    </row>
    <row r="157" spans="2:21" x14ac:dyDescent="0.2">
      <c r="B157" s="305" t="s">
        <v>580</v>
      </c>
      <c r="C157" s="306" t="s">
        <v>580</v>
      </c>
      <c r="D157" s="307" t="s">
        <v>580</v>
      </c>
      <c r="E157" s="307" t="s">
        <v>580</v>
      </c>
      <c r="F157" s="308" t="s">
        <v>580</v>
      </c>
      <c r="G157" s="308"/>
      <c r="H157" s="308" t="s">
        <v>580</v>
      </c>
      <c r="I157" s="309" t="s">
        <v>580</v>
      </c>
      <c r="J157" s="309" t="s">
        <v>580</v>
      </c>
      <c r="K157" s="310" t="s">
        <v>580</v>
      </c>
      <c r="L157" s="310" t="s">
        <v>580</v>
      </c>
      <c r="M157" s="310" t="s">
        <v>580</v>
      </c>
      <c r="N157" s="311" t="s">
        <v>580</v>
      </c>
      <c r="O157" s="309" t="s">
        <v>580</v>
      </c>
      <c r="P157" s="309" t="s">
        <v>580</v>
      </c>
      <c r="Q157" s="310" t="s">
        <v>580</v>
      </c>
      <c r="R157" s="310" t="s">
        <v>580</v>
      </c>
      <c r="S157" s="310" t="s">
        <v>580</v>
      </c>
      <c r="T157" s="311" t="s">
        <v>580</v>
      </c>
      <c r="U157" s="310" t="s">
        <v>580</v>
      </c>
    </row>
    <row r="158" spans="2:21" x14ac:dyDescent="0.2">
      <c r="B158" s="305" t="s">
        <v>580</v>
      </c>
      <c r="C158" s="306" t="s">
        <v>580</v>
      </c>
      <c r="D158" s="307" t="s">
        <v>580</v>
      </c>
      <c r="E158" s="307" t="s">
        <v>580</v>
      </c>
      <c r="F158" s="308" t="s">
        <v>580</v>
      </c>
      <c r="G158" s="308"/>
      <c r="H158" s="308" t="s">
        <v>580</v>
      </c>
      <c r="I158" s="309" t="s">
        <v>580</v>
      </c>
      <c r="J158" s="309" t="s">
        <v>580</v>
      </c>
      <c r="K158" s="310" t="s">
        <v>580</v>
      </c>
      <c r="L158" s="310" t="s">
        <v>580</v>
      </c>
      <c r="M158" s="310" t="s">
        <v>580</v>
      </c>
      <c r="N158" s="311" t="s">
        <v>580</v>
      </c>
      <c r="O158" s="309" t="s">
        <v>580</v>
      </c>
      <c r="P158" s="309" t="s">
        <v>580</v>
      </c>
      <c r="Q158" s="310" t="s">
        <v>580</v>
      </c>
      <c r="R158" s="310" t="s">
        <v>580</v>
      </c>
      <c r="S158" s="310" t="s">
        <v>580</v>
      </c>
      <c r="T158" s="311" t="s">
        <v>580</v>
      </c>
      <c r="U158" s="310" t="s">
        <v>580</v>
      </c>
    </row>
    <row r="159" spans="2:21" x14ac:dyDescent="0.2">
      <c r="B159" s="305" t="s">
        <v>580</v>
      </c>
      <c r="C159" s="306" t="s">
        <v>580</v>
      </c>
      <c r="D159" s="307" t="s">
        <v>580</v>
      </c>
      <c r="E159" s="307" t="s">
        <v>580</v>
      </c>
      <c r="F159" s="308" t="s">
        <v>580</v>
      </c>
      <c r="G159" s="308"/>
      <c r="H159" s="308" t="s">
        <v>580</v>
      </c>
      <c r="I159" s="309" t="s">
        <v>580</v>
      </c>
      <c r="J159" s="309" t="s">
        <v>580</v>
      </c>
      <c r="K159" s="310" t="s">
        <v>580</v>
      </c>
      <c r="L159" s="310" t="s">
        <v>580</v>
      </c>
      <c r="M159" s="310" t="s">
        <v>580</v>
      </c>
      <c r="N159" s="311" t="s">
        <v>580</v>
      </c>
      <c r="O159" s="309" t="s">
        <v>580</v>
      </c>
      <c r="P159" s="309" t="s">
        <v>580</v>
      </c>
      <c r="Q159" s="310" t="s">
        <v>580</v>
      </c>
      <c r="R159" s="310" t="s">
        <v>580</v>
      </c>
      <c r="S159" s="310" t="s">
        <v>580</v>
      </c>
      <c r="T159" s="311" t="s">
        <v>580</v>
      </c>
      <c r="U159" s="310" t="s">
        <v>580</v>
      </c>
    </row>
    <row r="160" spans="2:21" x14ac:dyDescent="0.2">
      <c r="B160" s="305" t="s">
        <v>580</v>
      </c>
      <c r="C160" s="306" t="s">
        <v>580</v>
      </c>
      <c r="D160" s="307" t="s">
        <v>580</v>
      </c>
      <c r="E160" s="307" t="s">
        <v>580</v>
      </c>
      <c r="F160" s="308" t="s">
        <v>580</v>
      </c>
      <c r="G160" s="308"/>
      <c r="H160" s="308" t="s">
        <v>580</v>
      </c>
      <c r="I160" s="309" t="s">
        <v>580</v>
      </c>
      <c r="J160" s="309" t="s">
        <v>580</v>
      </c>
      <c r="K160" s="310" t="s">
        <v>580</v>
      </c>
      <c r="L160" s="310" t="s">
        <v>580</v>
      </c>
      <c r="M160" s="310" t="s">
        <v>580</v>
      </c>
      <c r="N160" s="311" t="s">
        <v>580</v>
      </c>
      <c r="O160" s="309" t="s">
        <v>580</v>
      </c>
      <c r="P160" s="309" t="s">
        <v>580</v>
      </c>
      <c r="Q160" s="310" t="s">
        <v>580</v>
      </c>
      <c r="R160" s="310" t="s">
        <v>580</v>
      </c>
      <c r="S160" s="310" t="s">
        <v>580</v>
      </c>
      <c r="T160" s="311" t="s">
        <v>580</v>
      </c>
      <c r="U160" s="310" t="s">
        <v>580</v>
      </c>
    </row>
    <row r="161" spans="2:21" x14ac:dyDescent="0.2">
      <c r="B161" s="305" t="s">
        <v>580</v>
      </c>
      <c r="C161" s="306" t="s">
        <v>580</v>
      </c>
      <c r="D161" s="307" t="s">
        <v>580</v>
      </c>
      <c r="E161" s="307" t="s">
        <v>580</v>
      </c>
      <c r="F161" s="308" t="s">
        <v>580</v>
      </c>
      <c r="G161" s="308"/>
      <c r="H161" s="308" t="s">
        <v>580</v>
      </c>
      <c r="I161" s="309" t="s">
        <v>580</v>
      </c>
      <c r="J161" s="309" t="s">
        <v>580</v>
      </c>
      <c r="K161" s="310" t="s">
        <v>580</v>
      </c>
      <c r="L161" s="310" t="s">
        <v>580</v>
      </c>
      <c r="M161" s="310" t="s">
        <v>580</v>
      </c>
      <c r="N161" s="311" t="s">
        <v>580</v>
      </c>
      <c r="O161" s="309" t="s">
        <v>580</v>
      </c>
      <c r="P161" s="309" t="s">
        <v>580</v>
      </c>
      <c r="Q161" s="310" t="s">
        <v>580</v>
      </c>
      <c r="R161" s="310" t="s">
        <v>580</v>
      </c>
      <c r="S161" s="310" t="s">
        <v>580</v>
      </c>
      <c r="T161" s="311" t="s">
        <v>580</v>
      </c>
      <c r="U161" s="310" t="s">
        <v>580</v>
      </c>
    </row>
    <row r="162" spans="2:21" x14ac:dyDescent="0.2">
      <c r="B162" s="305" t="s">
        <v>580</v>
      </c>
      <c r="C162" s="306" t="s">
        <v>580</v>
      </c>
      <c r="D162" s="307" t="s">
        <v>580</v>
      </c>
      <c r="E162" s="307" t="s">
        <v>580</v>
      </c>
      <c r="F162" s="308" t="s">
        <v>580</v>
      </c>
      <c r="G162" s="308"/>
      <c r="H162" s="308" t="s">
        <v>580</v>
      </c>
      <c r="I162" s="309" t="s">
        <v>580</v>
      </c>
      <c r="J162" s="309" t="s">
        <v>580</v>
      </c>
      <c r="K162" s="310" t="s">
        <v>580</v>
      </c>
      <c r="L162" s="310" t="s">
        <v>580</v>
      </c>
      <c r="M162" s="310" t="s">
        <v>580</v>
      </c>
      <c r="N162" s="311" t="s">
        <v>580</v>
      </c>
      <c r="O162" s="309" t="s">
        <v>580</v>
      </c>
      <c r="P162" s="309" t="s">
        <v>580</v>
      </c>
      <c r="Q162" s="310" t="s">
        <v>580</v>
      </c>
      <c r="R162" s="310" t="s">
        <v>580</v>
      </c>
      <c r="S162" s="310" t="s">
        <v>580</v>
      </c>
      <c r="T162" s="311" t="s">
        <v>580</v>
      </c>
      <c r="U162" s="310" t="s">
        <v>580</v>
      </c>
    </row>
    <row r="163" spans="2:21" x14ac:dyDescent="0.2">
      <c r="B163" s="305" t="s">
        <v>580</v>
      </c>
      <c r="C163" s="306" t="s">
        <v>580</v>
      </c>
      <c r="D163" s="307" t="s">
        <v>580</v>
      </c>
      <c r="E163" s="307" t="s">
        <v>580</v>
      </c>
      <c r="F163" s="308" t="s">
        <v>580</v>
      </c>
      <c r="G163" s="308"/>
      <c r="H163" s="308" t="s">
        <v>580</v>
      </c>
      <c r="I163" s="309" t="s">
        <v>580</v>
      </c>
      <c r="J163" s="309" t="s">
        <v>580</v>
      </c>
      <c r="K163" s="310" t="s">
        <v>580</v>
      </c>
      <c r="L163" s="310" t="s">
        <v>580</v>
      </c>
      <c r="M163" s="310" t="s">
        <v>580</v>
      </c>
      <c r="N163" s="311" t="s">
        <v>580</v>
      </c>
      <c r="O163" s="309" t="s">
        <v>580</v>
      </c>
      <c r="P163" s="309" t="s">
        <v>580</v>
      </c>
      <c r="Q163" s="310" t="s">
        <v>580</v>
      </c>
      <c r="R163" s="310" t="s">
        <v>580</v>
      </c>
      <c r="S163" s="310" t="s">
        <v>580</v>
      </c>
      <c r="T163" s="311" t="s">
        <v>580</v>
      </c>
      <c r="U163" s="310" t="s">
        <v>580</v>
      </c>
    </row>
    <row r="164" spans="2:21" x14ac:dyDescent="0.2">
      <c r="B164" s="305" t="s">
        <v>580</v>
      </c>
      <c r="C164" s="306" t="s">
        <v>580</v>
      </c>
      <c r="D164" s="307" t="s">
        <v>580</v>
      </c>
      <c r="E164" s="307" t="s">
        <v>580</v>
      </c>
      <c r="F164" s="308" t="s">
        <v>580</v>
      </c>
      <c r="G164" s="308"/>
      <c r="H164" s="308" t="s">
        <v>580</v>
      </c>
      <c r="I164" s="309" t="s">
        <v>580</v>
      </c>
      <c r="J164" s="309" t="s">
        <v>580</v>
      </c>
      <c r="K164" s="310" t="s">
        <v>580</v>
      </c>
      <c r="L164" s="310" t="s">
        <v>580</v>
      </c>
      <c r="M164" s="310" t="s">
        <v>580</v>
      </c>
      <c r="N164" s="311" t="s">
        <v>580</v>
      </c>
      <c r="O164" s="309" t="s">
        <v>580</v>
      </c>
      <c r="P164" s="309" t="s">
        <v>580</v>
      </c>
      <c r="Q164" s="310" t="s">
        <v>580</v>
      </c>
      <c r="R164" s="310" t="s">
        <v>580</v>
      </c>
      <c r="S164" s="310" t="s">
        <v>580</v>
      </c>
      <c r="T164" s="311" t="s">
        <v>580</v>
      </c>
      <c r="U164" s="310" t="s">
        <v>580</v>
      </c>
    </row>
    <row r="165" spans="2:21" x14ac:dyDescent="0.2">
      <c r="B165" s="305" t="s">
        <v>580</v>
      </c>
      <c r="C165" s="306" t="s">
        <v>580</v>
      </c>
      <c r="D165" s="307" t="s">
        <v>580</v>
      </c>
      <c r="E165" s="307" t="s">
        <v>580</v>
      </c>
      <c r="F165" s="308" t="s">
        <v>580</v>
      </c>
      <c r="G165" s="308"/>
      <c r="H165" s="308" t="s">
        <v>580</v>
      </c>
      <c r="I165" s="309" t="s">
        <v>580</v>
      </c>
      <c r="J165" s="309" t="s">
        <v>580</v>
      </c>
      <c r="K165" s="310" t="s">
        <v>580</v>
      </c>
      <c r="L165" s="310" t="s">
        <v>580</v>
      </c>
      <c r="M165" s="310" t="s">
        <v>580</v>
      </c>
      <c r="N165" s="311" t="s">
        <v>580</v>
      </c>
      <c r="O165" s="309" t="s">
        <v>580</v>
      </c>
      <c r="P165" s="309" t="s">
        <v>580</v>
      </c>
      <c r="Q165" s="310" t="s">
        <v>580</v>
      </c>
      <c r="R165" s="310" t="s">
        <v>580</v>
      </c>
      <c r="S165" s="310" t="s">
        <v>580</v>
      </c>
      <c r="T165" s="311" t="s">
        <v>580</v>
      </c>
      <c r="U165" s="310" t="s">
        <v>580</v>
      </c>
    </row>
    <row r="166" spans="2:21" x14ac:dyDescent="0.2">
      <c r="B166" s="305" t="s">
        <v>580</v>
      </c>
      <c r="C166" s="306" t="s">
        <v>580</v>
      </c>
      <c r="D166" s="307" t="s">
        <v>580</v>
      </c>
      <c r="E166" s="307" t="s">
        <v>580</v>
      </c>
      <c r="F166" s="308" t="s">
        <v>580</v>
      </c>
      <c r="G166" s="308"/>
      <c r="H166" s="308" t="s">
        <v>580</v>
      </c>
      <c r="I166" s="309" t="s">
        <v>580</v>
      </c>
      <c r="J166" s="309" t="s">
        <v>580</v>
      </c>
      <c r="K166" s="310" t="s">
        <v>580</v>
      </c>
      <c r="L166" s="310" t="s">
        <v>580</v>
      </c>
      <c r="M166" s="310" t="s">
        <v>580</v>
      </c>
      <c r="N166" s="311" t="s">
        <v>580</v>
      </c>
      <c r="O166" s="309" t="s">
        <v>580</v>
      </c>
      <c r="P166" s="309" t="s">
        <v>580</v>
      </c>
      <c r="Q166" s="310" t="s">
        <v>580</v>
      </c>
      <c r="R166" s="310" t="s">
        <v>580</v>
      </c>
      <c r="S166" s="310" t="s">
        <v>580</v>
      </c>
      <c r="T166" s="311" t="s">
        <v>580</v>
      </c>
      <c r="U166" s="310" t="s">
        <v>580</v>
      </c>
    </row>
    <row r="167" spans="2:21" x14ac:dyDescent="0.2">
      <c r="B167" s="305" t="s">
        <v>580</v>
      </c>
      <c r="C167" s="306" t="s">
        <v>580</v>
      </c>
      <c r="D167" s="307" t="s">
        <v>580</v>
      </c>
      <c r="E167" s="307" t="s">
        <v>580</v>
      </c>
      <c r="F167" s="308" t="s">
        <v>580</v>
      </c>
      <c r="G167" s="308"/>
      <c r="H167" s="308" t="s">
        <v>580</v>
      </c>
      <c r="I167" s="309" t="s">
        <v>580</v>
      </c>
      <c r="J167" s="309" t="s">
        <v>580</v>
      </c>
      <c r="K167" s="310" t="s">
        <v>580</v>
      </c>
      <c r="L167" s="310" t="s">
        <v>580</v>
      </c>
      <c r="M167" s="310" t="s">
        <v>580</v>
      </c>
      <c r="N167" s="311" t="s">
        <v>580</v>
      </c>
      <c r="O167" s="309" t="s">
        <v>580</v>
      </c>
      <c r="P167" s="309" t="s">
        <v>580</v>
      </c>
      <c r="Q167" s="310" t="s">
        <v>580</v>
      </c>
      <c r="R167" s="310" t="s">
        <v>580</v>
      </c>
      <c r="S167" s="310" t="s">
        <v>580</v>
      </c>
      <c r="T167" s="311" t="s">
        <v>580</v>
      </c>
      <c r="U167" s="310" t="s">
        <v>580</v>
      </c>
    </row>
    <row r="168" spans="2:21" x14ac:dyDescent="0.2">
      <c r="B168" s="305" t="s">
        <v>580</v>
      </c>
      <c r="C168" s="306" t="s">
        <v>580</v>
      </c>
      <c r="D168" s="307" t="s">
        <v>580</v>
      </c>
      <c r="E168" s="307" t="s">
        <v>580</v>
      </c>
      <c r="F168" s="308" t="s">
        <v>580</v>
      </c>
      <c r="G168" s="308"/>
      <c r="H168" s="308" t="s">
        <v>580</v>
      </c>
      <c r="I168" s="309" t="s">
        <v>580</v>
      </c>
      <c r="J168" s="309" t="s">
        <v>580</v>
      </c>
      <c r="K168" s="310" t="s">
        <v>580</v>
      </c>
      <c r="L168" s="310" t="s">
        <v>580</v>
      </c>
      <c r="M168" s="310" t="s">
        <v>580</v>
      </c>
      <c r="N168" s="311" t="s">
        <v>580</v>
      </c>
      <c r="O168" s="309" t="s">
        <v>580</v>
      </c>
      <c r="P168" s="309" t="s">
        <v>580</v>
      </c>
      <c r="Q168" s="310" t="s">
        <v>580</v>
      </c>
      <c r="R168" s="310" t="s">
        <v>580</v>
      </c>
      <c r="S168" s="310" t="s">
        <v>580</v>
      </c>
      <c r="T168" s="311" t="s">
        <v>580</v>
      </c>
      <c r="U168" s="310" t="s">
        <v>580</v>
      </c>
    </row>
    <row r="169" spans="2:21" x14ac:dyDescent="0.2">
      <c r="B169" s="305" t="s">
        <v>580</v>
      </c>
      <c r="C169" s="306" t="s">
        <v>580</v>
      </c>
      <c r="D169" s="307" t="s">
        <v>580</v>
      </c>
      <c r="E169" s="307" t="s">
        <v>580</v>
      </c>
      <c r="F169" s="308" t="s">
        <v>580</v>
      </c>
      <c r="G169" s="308"/>
      <c r="H169" s="308" t="s">
        <v>580</v>
      </c>
      <c r="I169" s="309" t="s">
        <v>580</v>
      </c>
      <c r="J169" s="309" t="s">
        <v>580</v>
      </c>
      <c r="K169" s="310" t="s">
        <v>580</v>
      </c>
      <c r="L169" s="310" t="s">
        <v>580</v>
      </c>
      <c r="M169" s="310" t="s">
        <v>580</v>
      </c>
      <c r="N169" s="311" t="s">
        <v>580</v>
      </c>
      <c r="O169" s="309" t="s">
        <v>580</v>
      </c>
      <c r="P169" s="309" t="s">
        <v>580</v>
      </c>
      <c r="Q169" s="310" t="s">
        <v>580</v>
      </c>
      <c r="R169" s="310" t="s">
        <v>580</v>
      </c>
      <c r="S169" s="310" t="s">
        <v>580</v>
      </c>
      <c r="T169" s="311" t="s">
        <v>580</v>
      </c>
      <c r="U169" s="310" t="s">
        <v>580</v>
      </c>
    </row>
    <row r="170" spans="2:21" x14ac:dyDescent="0.2">
      <c r="B170" s="305" t="s">
        <v>580</v>
      </c>
      <c r="C170" s="306" t="s">
        <v>580</v>
      </c>
      <c r="D170" s="307" t="s">
        <v>580</v>
      </c>
      <c r="E170" s="307" t="s">
        <v>580</v>
      </c>
      <c r="F170" s="308" t="s">
        <v>580</v>
      </c>
      <c r="G170" s="308"/>
      <c r="H170" s="308" t="s">
        <v>580</v>
      </c>
      <c r="I170" s="309" t="s">
        <v>580</v>
      </c>
      <c r="J170" s="309" t="s">
        <v>580</v>
      </c>
      <c r="K170" s="310" t="s">
        <v>580</v>
      </c>
      <c r="L170" s="310" t="s">
        <v>580</v>
      </c>
      <c r="M170" s="310" t="s">
        <v>580</v>
      </c>
      <c r="N170" s="311" t="s">
        <v>580</v>
      </c>
      <c r="O170" s="309" t="s">
        <v>580</v>
      </c>
      <c r="P170" s="309" t="s">
        <v>580</v>
      </c>
      <c r="Q170" s="310" t="s">
        <v>580</v>
      </c>
      <c r="R170" s="310" t="s">
        <v>580</v>
      </c>
      <c r="S170" s="310" t="s">
        <v>580</v>
      </c>
      <c r="T170" s="311" t="s">
        <v>580</v>
      </c>
      <c r="U170" s="310" t="s">
        <v>580</v>
      </c>
    </row>
    <row r="171" spans="2:21" x14ac:dyDescent="0.2">
      <c r="B171" s="305" t="s">
        <v>580</v>
      </c>
      <c r="C171" s="306" t="s">
        <v>580</v>
      </c>
      <c r="D171" s="307" t="s">
        <v>580</v>
      </c>
      <c r="E171" s="307" t="s">
        <v>580</v>
      </c>
      <c r="F171" s="308" t="s">
        <v>580</v>
      </c>
      <c r="G171" s="308"/>
      <c r="H171" s="308" t="s">
        <v>580</v>
      </c>
      <c r="I171" s="309" t="s">
        <v>580</v>
      </c>
      <c r="J171" s="309" t="s">
        <v>580</v>
      </c>
      <c r="K171" s="310" t="s">
        <v>580</v>
      </c>
      <c r="L171" s="310" t="s">
        <v>580</v>
      </c>
      <c r="M171" s="310" t="s">
        <v>580</v>
      </c>
      <c r="N171" s="311" t="s">
        <v>580</v>
      </c>
      <c r="O171" s="309" t="s">
        <v>580</v>
      </c>
      <c r="P171" s="309" t="s">
        <v>580</v>
      </c>
      <c r="Q171" s="310" t="s">
        <v>580</v>
      </c>
      <c r="R171" s="310" t="s">
        <v>580</v>
      </c>
      <c r="S171" s="310" t="s">
        <v>580</v>
      </c>
      <c r="T171" s="311" t="s">
        <v>580</v>
      </c>
      <c r="U171" s="310" t="s">
        <v>580</v>
      </c>
    </row>
    <row r="172" spans="2:21" x14ac:dyDescent="0.2">
      <c r="B172" s="305" t="s">
        <v>580</v>
      </c>
      <c r="C172" s="306" t="s">
        <v>580</v>
      </c>
      <c r="D172" s="307" t="s">
        <v>580</v>
      </c>
      <c r="E172" s="307" t="s">
        <v>580</v>
      </c>
      <c r="F172" s="308" t="s">
        <v>580</v>
      </c>
      <c r="G172" s="308"/>
      <c r="H172" s="308" t="s">
        <v>580</v>
      </c>
      <c r="I172" s="309" t="s">
        <v>580</v>
      </c>
      <c r="J172" s="309" t="s">
        <v>580</v>
      </c>
      <c r="K172" s="310" t="s">
        <v>580</v>
      </c>
      <c r="L172" s="310" t="s">
        <v>580</v>
      </c>
      <c r="M172" s="310" t="s">
        <v>580</v>
      </c>
      <c r="N172" s="311" t="s">
        <v>580</v>
      </c>
      <c r="O172" s="309" t="s">
        <v>580</v>
      </c>
      <c r="P172" s="309" t="s">
        <v>580</v>
      </c>
      <c r="Q172" s="310" t="s">
        <v>580</v>
      </c>
      <c r="R172" s="310" t="s">
        <v>580</v>
      </c>
      <c r="S172" s="310" t="s">
        <v>580</v>
      </c>
      <c r="T172" s="311" t="s">
        <v>580</v>
      </c>
      <c r="U172" s="310" t="s">
        <v>580</v>
      </c>
    </row>
    <row r="173" spans="2:21" x14ac:dyDescent="0.2">
      <c r="B173" s="305" t="s">
        <v>580</v>
      </c>
      <c r="C173" s="306" t="s">
        <v>580</v>
      </c>
      <c r="D173" s="307" t="s">
        <v>580</v>
      </c>
      <c r="E173" s="307" t="s">
        <v>580</v>
      </c>
      <c r="F173" s="308" t="s">
        <v>580</v>
      </c>
      <c r="G173" s="308"/>
      <c r="H173" s="308" t="s">
        <v>580</v>
      </c>
      <c r="I173" s="309" t="s">
        <v>580</v>
      </c>
      <c r="J173" s="309" t="s">
        <v>580</v>
      </c>
      <c r="K173" s="310" t="s">
        <v>580</v>
      </c>
      <c r="L173" s="310" t="s">
        <v>580</v>
      </c>
      <c r="M173" s="310" t="s">
        <v>580</v>
      </c>
      <c r="N173" s="311" t="s">
        <v>580</v>
      </c>
      <c r="O173" s="309" t="s">
        <v>580</v>
      </c>
      <c r="P173" s="309" t="s">
        <v>580</v>
      </c>
      <c r="Q173" s="310" t="s">
        <v>580</v>
      </c>
      <c r="R173" s="310" t="s">
        <v>580</v>
      </c>
      <c r="S173" s="310" t="s">
        <v>580</v>
      </c>
      <c r="T173" s="311" t="s">
        <v>580</v>
      </c>
      <c r="U173" s="310" t="s">
        <v>580</v>
      </c>
    </row>
    <row r="174" spans="2:21" x14ac:dyDescent="0.2">
      <c r="B174" s="305" t="s">
        <v>580</v>
      </c>
      <c r="C174" s="306" t="s">
        <v>580</v>
      </c>
      <c r="D174" s="307" t="s">
        <v>580</v>
      </c>
      <c r="E174" s="307" t="s">
        <v>580</v>
      </c>
      <c r="F174" s="308" t="s">
        <v>580</v>
      </c>
      <c r="G174" s="308"/>
      <c r="H174" s="308" t="s">
        <v>580</v>
      </c>
      <c r="I174" s="309" t="s">
        <v>580</v>
      </c>
      <c r="J174" s="309" t="s">
        <v>580</v>
      </c>
      <c r="K174" s="310" t="s">
        <v>580</v>
      </c>
      <c r="L174" s="310" t="s">
        <v>580</v>
      </c>
      <c r="M174" s="310" t="s">
        <v>580</v>
      </c>
      <c r="N174" s="311" t="s">
        <v>580</v>
      </c>
      <c r="O174" s="309" t="s">
        <v>580</v>
      </c>
      <c r="P174" s="309" t="s">
        <v>580</v>
      </c>
      <c r="Q174" s="310" t="s">
        <v>580</v>
      </c>
      <c r="R174" s="310" t="s">
        <v>580</v>
      </c>
      <c r="S174" s="310" t="s">
        <v>580</v>
      </c>
      <c r="T174" s="311" t="s">
        <v>580</v>
      </c>
      <c r="U174" s="310" t="s">
        <v>580</v>
      </c>
    </row>
    <row r="175" spans="2:21" x14ac:dyDescent="0.2">
      <c r="B175" s="305" t="s">
        <v>580</v>
      </c>
      <c r="C175" s="306" t="s">
        <v>580</v>
      </c>
      <c r="D175" s="307" t="s">
        <v>580</v>
      </c>
      <c r="E175" s="307" t="s">
        <v>580</v>
      </c>
      <c r="F175" s="308" t="s">
        <v>580</v>
      </c>
      <c r="G175" s="308"/>
      <c r="H175" s="308" t="s">
        <v>580</v>
      </c>
      <c r="I175" s="309" t="s">
        <v>580</v>
      </c>
      <c r="J175" s="309" t="s">
        <v>580</v>
      </c>
      <c r="K175" s="310" t="s">
        <v>580</v>
      </c>
      <c r="L175" s="310" t="s">
        <v>580</v>
      </c>
      <c r="M175" s="310" t="s">
        <v>580</v>
      </c>
      <c r="N175" s="311" t="s">
        <v>580</v>
      </c>
      <c r="O175" s="309" t="s">
        <v>580</v>
      </c>
      <c r="P175" s="309" t="s">
        <v>580</v>
      </c>
      <c r="Q175" s="310" t="s">
        <v>580</v>
      </c>
      <c r="R175" s="310" t="s">
        <v>580</v>
      </c>
      <c r="S175" s="310" t="s">
        <v>580</v>
      </c>
      <c r="T175" s="311" t="s">
        <v>580</v>
      </c>
      <c r="U175" s="310" t="s">
        <v>580</v>
      </c>
    </row>
    <row r="176" spans="2:21" x14ac:dyDescent="0.2">
      <c r="B176" s="305" t="s">
        <v>580</v>
      </c>
      <c r="C176" s="306" t="s">
        <v>580</v>
      </c>
      <c r="D176" s="307" t="s">
        <v>580</v>
      </c>
      <c r="E176" s="307" t="s">
        <v>580</v>
      </c>
      <c r="F176" s="308" t="s">
        <v>580</v>
      </c>
      <c r="G176" s="308"/>
      <c r="H176" s="308" t="s">
        <v>580</v>
      </c>
      <c r="I176" s="309" t="s">
        <v>580</v>
      </c>
      <c r="J176" s="309" t="s">
        <v>580</v>
      </c>
      <c r="K176" s="310" t="s">
        <v>580</v>
      </c>
      <c r="L176" s="310" t="s">
        <v>580</v>
      </c>
      <c r="M176" s="310" t="s">
        <v>580</v>
      </c>
      <c r="N176" s="311" t="s">
        <v>580</v>
      </c>
      <c r="O176" s="309" t="s">
        <v>580</v>
      </c>
      <c r="P176" s="309" t="s">
        <v>580</v>
      </c>
      <c r="Q176" s="310" t="s">
        <v>580</v>
      </c>
      <c r="R176" s="310" t="s">
        <v>580</v>
      </c>
      <c r="S176" s="310" t="s">
        <v>580</v>
      </c>
      <c r="T176" s="311" t="s">
        <v>580</v>
      </c>
      <c r="U176" s="310" t="s">
        <v>580</v>
      </c>
    </row>
    <row r="177" spans="2:21" x14ac:dyDescent="0.2">
      <c r="B177" s="305" t="s">
        <v>580</v>
      </c>
      <c r="C177" s="306" t="s">
        <v>580</v>
      </c>
      <c r="D177" s="307" t="s">
        <v>580</v>
      </c>
      <c r="E177" s="307" t="s">
        <v>580</v>
      </c>
      <c r="F177" s="308" t="s">
        <v>580</v>
      </c>
      <c r="G177" s="308"/>
      <c r="H177" s="308" t="s">
        <v>580</v>
      </c>
      <c r="I177" s="309" t="s">
        <v>580</v>
      </c>
      <c r="J177" s="309" t="s">
        <v>580</v>
      </c>
      <c r="K177" s="310" t="s">
        <v>580</v>
      </c>
      <c r="L177" s="310" t="s">
        <v>580</v>
      </c>
      <c r="M177" s="310" t="s">
        <v>580</v>
      </c>
      <c r="N177" s="311" t="s">
        <v>580</v>
      </c>
      <c r="O177" s="309" t="s">
        <v>580</v>
      </c>
      <c r="P177" s="309" t="s">
        <v>580</v>
      </c>
      <c r="Q177" s="310" t="s">
        <v>580</v>
      </c>
      <c r="R177" s="310" t="s">
        <v>580</v>
      </c>
      <c r="S177" s="310" t="s">
        <v>580</v>
      </c>
      <c r="T177" s="311" t="s">
        <v>580</v>
      </c>
      <c r="U177" s="310" t="s">
        <v>580</v>
      </c>
    </row>
    <row r="178" spans="2:21" x14ac:dyDescent="0.2">
      <c r="B178" s="305" t="s">
        <v>580</v>
      </c>
      <c r="C178" s="306" t="s">
        <v>580</v>
      </c>
      <c r="D178" s="307" t="s">
        <v>580</v>
      </c>
      <c r="E178" s="307" t="s">
        <v>580</v>
      </c>
      <c r="F178" s="308" t="s">
        <v>580</v>
      </c>
      <c r="G178" s="308"/>
      <c r="H178" s="308" t="s">
        <v>580</v>
      </c>
      <c r="I178" s="309" t="s">
        <v>580</v>
      </c>
      <c r="J178" s="309" t="s">
        <v>580</v>
      </c>
      <c r="K178" s="310" t="s">
        <v>580</v>
      </c>
      <c r="L178" s="310" t="s">
        <v>580</v>
      </c>
      <c r="M178" s="310" t="s">
        <v>580</v>
      </c>
      <c r="N178" s="311" t="s">
        <v>580</v>
      </c>
      <c r="O178" s="309" t="s">
        <v>580</v>
      </c>
      <c r="P178" s="309" t="s">
        <v>580</v>
      </c>
      <c r="Q178" s="310" t="s">
        <v>580</v>
      </c>
      <c r="R178" s="310" t="s">
        <v>580</v>
      </c>
      <c r="S178" s="310" t="s">
        <v>580</v>
      </c>
      <c r="T178" s="311" t="s">
        <v>580</v>
      </c>
      <c r="U178" s="310" t="s">
        <v>580</v>
      </c>
    </row>
    <row r="179" spans="2:21" x14ac:dyDescent="0.2">
      <c r="B179" s="305" t="s">
        <v>580</v>
      </c>
      <c r="C179" s="306" t="s">
        <v>580</v>
      </c>
      <c r="D179" s="307" t="s">
        <v>580</v>
      </c>
      <c r="E179" s="307" t="s">
        <v>580</v>
      </c>
      <c r="F179" s="308" t="s">
        <v>580</v>
      </c>
      <c r="G179" s="308"/>
      <c r="H179" s="308" t="s">
        <v>580</v>
      </c>
      <c r="I179" s="309" t="s">
        <v>580</v>
      </c>
      <c r="J179" s="309" t="s">
        <v>580</v>
      </c>
      <c r="K179" s="310" t="s">
        <v>580</v>
      </c>
      <c r="L179" s="310" t="s">
        <v>580</v>
      </c>
      <c r="M179" s="310" t="s">
        <v>580</v>
      </c>
      <c r="N179" s="311" t="s">
        <v>580</v>
      </c>
      <c r="O179" s="309" t="s">
        <v>580</v>
      </c>
      <c r="P179" s="309" t="s">
        <v>580</v>
      </c>
      <c r="Q179" s="310" t="s">
        <v>580</v>
      </c>
      <c r="R179" s="310" t="s">
        <v>580</v>
      </c>
      <c r="S179" s="310" t="s">
        <v>580</v>
      </c>
      <c r="T179" s="311" t="s">
        <v>580</v>
      </c>
      <c r="U179" s="310" t="s">
        <v>580</v>
      </c>
    </row>
    <row r="180" spans="2:21" x14ac:dyDescent="0.2">
      <c r="B180" s="305" t="s">
        <v>580</v>
      </c>
      <c r="C180" s="306" t="s">
        <v>580</v>
      </c>
      <c r="D180" s="307" t="s">
        <v>580</v>
      </c>
      <c r="E180" s="307" t="s">
        <v>580</v>
      </c>
      <c r="F180" s="308" t="s">
        <v>580</v>
      </c>
      <c r="G180" s="308"/>
      <c r="H180" s="308" t="s">
        <v>580</v>
      </c>
      <c r="I180" s="309" t="s">
        <v>580</v>
      </c>
      <c r="J180" s="309" t="s">
        <v>580</v>
      </c>
      <c r="K180" s="310" t="s">
        <v>580</v>
      </c>
      <c r="L180" s="310" t="s">
        <v>580</v>
      </c>
      <c r="M180" s="310" t="s">
        <v>580</v>
      </c>
      <c r="N180" s="311" t="s">
        <v>580</v>
      </c>
      <c r="O180" s="309" t="s">
        <v>580</v>
      </c>
      <c r="P180" s="309" t="s">
        <v>580</v>
      </c>
      <c r="Q180" s="310" t="s">
        <v>580</v>
      </c>
      <c r="R180" s="310" t="s">
        <v>580</v>
      </c>
      <c r="S180" s="310" t="s">
        <v>580</v>
      </c>
      <c r="T180" s="311" t="s">
        <v>580</v>
      </c>
      <c r="U180" s="310" t="s">
        <v>580</v>
      </c>
    </row>
    <row r="181" spans="2:21" x14ac:dyDescent="0.2">
      <c r="B181" s="305" t="s">
        <v>580</v>
      </c>
      <c r="C181" s="306" t="s">
        <v>580</v>
      </c>
      <c r="D181" s="307" t="s">
        <v>580</v>
      </c>
      <c r="E181" s="307" t="s">
        <v>580</v>
      </c>
      <c r="F181" s="308" t="s">
        <v>580</v>
      </c>
      <c r="G181" s="308"/>
      <c r="H181" s="308" t="s">
        <v>580</v>
      </c>
      <c r="I181" s="309" t="s">
        <v>580</v>
      </c>
      <c r="J181" s="309" t="s">
        <v>580</v>
      </c>
      <c r="K181" s="310" t="s">
        <v>580</v>
      </c>
      <c r="L181" s="310" t="s">
        <v>580</v>
      </c>
      <c r="M181" s="310" t="s">
        <v>580</v>
      </c>
      <c r="N181" s="311" t="s">
        <v>580</v>
      </c>
      <c r="O181" s="309" t="s">
        <v>580</v>
      </c>
      <c r="P181" s="309" t="s">
        <v>580</v>
      </c>
      <c r="Q181" s="310" t="s">
        <v>580</v>
      </c>
      <c r="R181" s="310" t="s">
        <v>580</v>
      </c>
      <c r="S181" s="310" t="s">
        <v>580</v>
      </c>
      <c r="T181" s="311" t="s">
        <v>580</v>
      </c>
      <c r="U181" s="310" t="s">
        <v>580</v>
      </c>
    </row>
    <row r="182" spans="2:21" x14ac:dyDescent="0.2">
      <c r="B182" s="305" t="s">
        <v>580</v>
      </c>
      <c r="C182" s="306" t="s">
        <v>580</v>
      </c>
      <c r="D182" s="307" t="s">
        <v>580</v>
      </c>
      <c r="E182" s="307" t="s">
        <v>580</v>
      </c>
      <c r="F182" s="308" t="s">
        <v>580</v>
      </c>
      <c r="G182" s="308"/>
      <c r="H182" s="308" t="s">
        <v>580</v>
      </c>
      <c r="I182" s="309" t="s">
        <v>580</v>
      </c>
      <c r="J182" s="309" t="s">
        <v>580</v>
      </c>
      <c r="K182" s="310" t="s">
        <v>580</v>
      </c>
      <c r="L182" s="310" t="s">
        <v>580</v>
      </c>
      <c r="M182" s="310" t="s">
        <v>580</v>
      </c>
      <c r="N182" s="311" t="s">
        <v>580</v>
      </c>
      <c r="O182" s="309" t="s">
        <v>580</v>
      </c>
      <c r="P182" s="309" t="s">
        <v>580</v>
      </c>
      <c r="Q182" s="310" t="s">
        <v>580</v>
      </c>
      <c r="R182" s="310" t="s">
        <v>580</v>
      </c>
      <c r="S182" s="310" t="s">
        <v>580</v>
      </c>
      <c r="T182" s="311" t="s">
        <v>580</v>
      </c>
      <c r="U182" s="310" t="s">
        <v>580</v>
      </c>
    </row>
    <row r="183" spans="2:21" x14ac:dyDescent="0.2">
      <c r="B183" s="305" t="s">
        <v>580</v>
      </c>
      <c r="C183" s="306" t="s">
        <v>580</v>
      </c>
      <c r="D183" s="307" t="s">
        <v>580</v>
      </c>
      <c r="E183" s="307" t="s">
        <v>580</v>
      </c>
      <c r="F183" s="308" t="s">
        <v>580</v>
      </c>
      <c r="G183" s="308"/>
      <c r="H183" s="308" t="s">
        <v>580</v>
      </c>
      <c r="I183" s="309" t="s">
        <v>580</v>
      </c>
      <c r="J183" s="309" t="s">
        <v>580</v>
      </c>
      <c r="K183" s="310" t="s">
        <v>580</v>
      </c>
      <c r="L183" s="310" t="s">
        <v>580</v>
      </c>
      <c r="M183" s="310" t="s">
        <v>580</v>
      </c>
      <c r="N183" s="311" t="s">
        <v>580</v>
      </c>
      <c r="O183" s="309" t="s">
        <v>580</v>
      </c>
      <c r="P183" s="309" t="s">
        <v>580</v>
      </c>
      <c r="Q183" s="310" t="s">
        <v>580</v>
      </c>
      <c r="R183" s="310" t="s">
        <v>580</v>
      </c>
      <c r="S183" s="310" t="s">
        <v>580</v>
      </c>
      <c r="T183" s="311" t="s">
        <v>580</v>
      </c>
      <c r="U183" s="310" t="s">
        <v>580</v>
      </c>
    </row>
    <row r="184" spans="2:21" x14ac:dyDescent="0.2">
      <c r="B184" s="305" t="s">
        <v>580</v>
      </c>
      <c r="C184" s="306" t="s">
        <v>580</v>
      </c>
      <c r="D184" s="307" t="s">
        <v>580</v>
      </c>
      <c r="E184" s="307" t="s">
        <v>580</v>
      </c>
      <c r="F184" s="308" t="s">
        <v>580</v>
      </c>
      <c r="G184" s="308"/>
      <c r="H184" s="308" t="s">
        <v>580</v>
      </c>
      <c r="I184" s="309" t="s">
        <v>580</v>
      </c>
      <c r="J184" s="309" t="s">
        <v>580</v>
      </c>
      <c r="K184" s="310" t="s">
        <v>580</v>
      </c>
      <c r="L184" s="310" t="s">
        <v>580</v>
      </c>
      <c r="M184" s="310" t="s">
        <v>580</v>
      </c>
      <c r="N184" s="311" t="s">
        <v>580</v>
      </c>
      <c r="O184" s="309" t="s">
        <v>580</v>
      </c>
      <c r="P184" s="309" t="s">
        <v>580</v>
      </c>
      <c r="Q184" s="310" t="s">
        <v>580</v>
      </c>
      <c r="R184" s="310" t="s">
        <v>580</v>
      </c>
      <c r="S184" s="310" t="s">
        <v>580</v>
      </c>
      <c r="T184" s="311" t="s">
        <v>580</v>
      </c>
      <c r="U184" s="310" t="s">
        <v>580</v>
      </c>
    </row>
    <row r="185" spans="2:21" x14ac:dyDescent="0.2">
      <c r="B185" s="305" t="s">
        <v>580</v>
      </c>
      <c r="C185" s="306" t="s">
        <v>580</v>
      </c>
      <c r="D185" s="307" t="s">
        <v>580</v>
      </c>
      <c r="E185" s="307" t="s">
        <v>580</v>
      </c>
      <c r="F185" s="308" t="s">
        <v>580</v>
      </c>
      <c r="G185" s="308"/>
      <c r="H185" s="308" t="s">
        <v>580</v>
      </c>
      <c r="I185" s="309" t="s">
        <v>580</v>
      </c>
      <c r="J185" s="309" t="s">
        <v>580</v>
      </c>
      <c r="K185" s="310" t="s">
        <v>580</v>
      </c>
      <c r="L185" s="310" t="s">
        <v>580</v>
      </c>
      <c r="M185" s="310" t="s">
        <v>580</v>
      </c>
      <c r="N185" s="311" t="s">
        <v>580</v>
      </c>
      <c r="O185" s="309" t="s">
        <v>580</v>
      </c>
      <c r="P185" s="309" t="s">
        <v>580</v>
      </c>
      <c r="Q185" s="310" t="s">
        <v>580</v>
      </c>
      <c r="R185" s="310" t="s">
        <v>580</v>
      </c>
      <c r="S185" s="310" t="s">
        <v>580</v>
      </c>
      <c r="T185" s="311" t="s">
        <v>580</v>
      </c>
      <c r="U185" s="310" t="s">
        <v>580</v>
      </c>
    </row>
    <row r="186" spans="2:21" x14ac:dyDescent="0.2">
      <c r="B186" s="305" t="s">
        <v>580</v>
      </c>
      <c r="C186" s="306" t="s">
        <v>580</v>
      </c>
      <c r="D186" s="307" t="s">
        <v>580</v>
      </c>
      <c r="E186" s="307" t="s">
        <v>580</v>
      </c>
      <c r="F186" s="308" t="s">
        <v>580</v>
      </c>
      <c r="G186" s="308"/>
      <c r="H186" s="308" t="s">
        <v>580</v>
      </c>
      <c r="I186" s="309" t="s">
        <v>580</v>
      </c>
      <c r="J186" s="309" t="s">
        <v>580</v>
      </c>
      <c r="K186" s="310" t="s">
        <v>580</v>
      </c>
      <c r="L186" s="310" t="s">
        <v>580</v>
      </c>
      <c r="M186" s="310" t="s">
        <v>580</v>
      </c>
      <c r="N186" s="311" t="s">
        <v>580</v>
      </c>
      <c r="O186" s="309" t="s">
        <v>580</v>
      </c>
      <c r="P186" s="309" t="s">
        <v>580</v>
      </c>
      <c r="Q186" s="310" t="s">
        <v>580</v>
      </c>
      <c r="R186" s="310" t="s">
        <v>580</v>
      </c>
      <c r="S186" s="310" t="s">
        <v>580</v>
      </c>
      <c r="T186" s="311" t="s">
        <v>580</v>
      </c>
      <c r="U186" s="310" t="s">
        <v>580</v>
      </c>
    </row>
    <row r="187" spans="2:21" x14ac:dyDescent="0.2">
      <c r="B187" s="305" t="s">
        <v>580</v>
      </c>
      <c r="C187" s="306" t="s">
        <v>580</v>
      </c>
      <c r="D187" s="307" t="s">
        <v>580</v>
      </c>
      <c r="E187" s="307" t="s">
        <v>580</v>
      </c>
      <c r="F187" s="308" t="s">
        <v>580</v>
      </c>
      <c r="G187" s="308"/>
      <c r="H187" s="308" t="s">
        <v>580</v>
      </c>
      <c r="I187" s="309" t="s">
        <v>580</v>
      </c>
      <c r="J187" s="309" t="s">
        <v>580</v>
      </c>
      <c r="K187" s="310" t="s">
        <v>580</v>
      </c>
      <c r="L187" s="310" t="s">
        <v>580</v>
      </c>
      <c r="M187" s="310" t="s">
        <v>580</v>
      </c>
      <c r="N187" s="311" t="s">
        <v>580</v>
      </c>
      <c r="O187" s="309" t="s">
        <v>580</v>
      </c>
      <c r="P187" s="309" t="s">
        <v>580</v>
      </c>
      <c r="Q187" s="310" t="s">
        <v>580</v>
      </c>
      <c r="R187" s="310" t="s">
        <v>580</v>
      </c>
      <c r="S187" s="310" t="s">
        <v>580</v>
      </c>
      <c r="T187" s="311" t="s">
        <v>580</v>
      </c>
      <c r="U187" s="310" t="s">
        <v>580</v>
      </c>
    </row>
    <row r="188" spans="2:21" x14ac:dyDescent="0.2">
      <c r="B188" s="305" t="s">
        <v>580</v>
      </c>
      <c r="C188" s="306" t="s">
        <v>580</v>
      </c>
      <c r="D188" s="307" t="s">
        <v>580</v>
      </c>
      <c r="E188" s="307" t="s">
        <v>580</v>
      </c>
      <c r="F188" s="308" t="s">
        <v>580</v>
      </c>
      <c r="G188" s="308"/>
      <c r="H188" s="308" t="s">
        <v>580</v>
      </c>
      <c r="I188" s="309" t="s">
        <v>580</v>
      </c>
      <c r="J188" s="309" t="s">
        <v>580</v>
      </c>
      <c r="K188" s="310" t="s">
        <v>580</v>
      </c>
      <c r="L188" s="310" t="s">
        <v>580</v>
      </c>
      <c r="M188" s="310" t="s">
        <v>580</v>
      </c>
      <c r="N188" s="311" t="s">
        <v>580</v>
      </c>
      <c r="O188" s="309" t="s">
        <v>580</v>
      </c>
      <c r="P188" s="309" t="s">
        <v>580</v>
      </c>
      <c r="Q188" s="310" t="s">
        <v>580</v>
      </c>
      <c r="R188" s="310" t="s">
        <v>580</v>
      </c>
      <c r="S188" s="310" t="s">
        <v>580</v>
      </c>
      <c r="T188" s="311" t="s">
        <v>580</v>
      </c>
      <c r="U188" s="310" t="s">
        <v>580</v>
      </c>
    </row>
    <row r="189" spans="2:21" x14ac:dyDescent="0.2">
      <c r="B189" s="305" t="s">
        <v>580</v>
      </c>
      <c r="C189" s="306" t="s">
        <v>580</v>
      </c>
      <c r="D189" s="307" t="s">
        <v>580</v>
      </c>
      <c r="E189" s="307" t="s">
        <v>580</v>
      </c>
      <c r="F189" s="308" t="s">
        <v>580</v>
      </c>
      <c r="G189" s="308"/>
      <c r="H189" s="308" t="s">
        <v>580</v>
      </c>
      <c r="I189" s="309" t="s">
        <v>580</v>
      </c>
      <c r="J189" s="309" t="s">
        <v>580</v>
      </c>
      <c r="K189" s="310" t="s">
        <v>580</v>
      </c>
      <c r="L189" s="310" t="s">
        <v>580</v>
      </c>
      <c r="M189" s="310" t="s">
        <v>580</v>
      </c>
      <c r="N189" s="311" t="s">
        <v>580</v>
      </c>
      <c r="O189" s="309" t="s">
        <v>580</v>
      </c>
      <c r="P189" s="309" t="s">
        <v>580</v>
      </c>
      <c r="Q189" s="310" t="s">
        <v>580</v>
      </c>
      <c r="R189" s="310" t="s">
        <v>580</v>
      </c>
      <c r="S189" s="310" t="s">
        <v>580</v>
      </c>
      <c r="T189" s="311" t="s">
        <v>580</v>
      </c>
      <c r="U189" s="310" t="s">
        <v>580</v>
      </c>
    </row>
    <row r="190" spans="2:21" x14ac:dyDescent="0.2">
      <c r="B190" s="305" t="s">
        <v>580</v>
      </c>
      <c r="C190" s="306" t="s">
        <v>580</v>
      </c>
      <c r="D190" s="307" t="s">
        <v>580</v>
      </c>
      <c r="E190" s="307" t="s">
        <v>580</v>
      </c>
      <c r="F190" s="308" t="s">
        <v>580</v>
      </c>
      <c r="G190" s="308"/>
      <c r="H190" s="308" t="s">
        <v>580</v>
      </c>
      <c r="I190" s="309" t="s">
        <v>580</v>
      </c>
      <c r="J190" s="309" t="s">
        <v>580</v>
      </c>
      <c r="K190" s="310" t="s">
        <v>580</v>
      </c>
      <c r="L190" s="310" t="s">
        <v>580</v>
      </c>
      <c r="M190" s="310" t="s">
        <v>580</v>
      </c>
      <c r="N190" s="311" t="s">
        <v>580</v>
      </c>
      <c r="O190" s="309" t="s">
        <v>580</v>
      </c>
      <c r="P190" s="309" t="s">
        <v>580</v>
      </c>
      <c r="Q190" s="310" t="s">
        <v>580</v>
      </c>
      <c r="R190" s="310" t="s">
        <v>580</v>
      </c>
      <c r="S190" s="310" t="s">
        <v>580</v>
      </c>
      <c r="T190" s="311" t="s">
        <v>580</v>
      </c>
      <c r="U190" s="310" t="s">
        <v>580</v>
      </c>
    </row>
    <row r="191" spans="2:21" x14ac:dyDescent="0.2">
      <c r="B191" s="305" t="s">
        <v>580</v>
      </c>
      <c r="C191" s="306" t="s">
        <v>580</v>
      </c>
      <c r="D191" s="307" t="s">
        <v>580</v>
      </c>
      <c r="E191" s="307" t="s">
        <v>580</v>
      </c>
      <c r="F191" s="308" t="s">
        <v>580</v>
      </c>
      <c r="G191" s="308"/>
      <c r="H191" s="308" t="s">
        <v>580</v>
      </c>
      <c r="I191" s="309" t="s">
        <v>580</v>
      </c>
      <c r="J191" s="309" t="s">
        <v>580</v>
      </c>
      <c r="K191" s="310" t="s">
        <v>580</v>
      </c>
      <c r="L191" s="310" t="s">
        <v>580</v>
      </c>
      <c r="M191" s="310" t="s">
        <v>580</v>
      </c>
      <c r="N191" s="311" t="s">
        <v>580</v>
      </c>
      <c r="O191" s="309" t="s">
        <v>580</v>
      </c>
      <c r="P191" s="309" t="s">
        <v>580</v>
      </c>
      <c r="Q191" s="310" t="s">
        <v>580</v>
      </c>
      <c r="R191" s="310" t="s">
        <v>580</v>
      </c>
      <c r="S191" s="310" t="s">
        <v>580</v>
      </c>
      <c r="T191" s="311" t="s">
        <v>580</v>
      </c>
      <c r="U191" s="310" t="s">
        <v>580</v>
      </c>
    </row>
    <row r="192" spans="2:21" x14ac:dyDescent="0.2">
      <c r="B192" s="305" t="s">
        <v>580</v>
      </c>
      <c r="C192" s="306" t="s">
        <v>580</v>
      </c>
      <c r="D192" s="307" t="s">
        <v>580</v>
      </c>
      <c r="E192" s="307" t="s">
        <v>580</v>
      </c>
      <c r="F192" s="308" t="s">
        <v>580</v>
      </c>
      <c r="G192" s="308"/>
      <c r="H192" s="308" t="s">
        <v>580</v>
      </c>
      <c r="I192" s="309" t="s">
        <v>580</v>
      </c>
      <c r="J192" s="309" t="s">
        <v>580</v>
      </c>
      <c r="K192" s="310" t="s">
        <v>580</v>
      </c>
      <c r="L192" s="310" t="s">
        <v>580</v>
      </c>
      <c r="M192" s="310" t="s">
        <v>580</v>
      </c>
      <c r="N192" s="311" t="s">
        <v>580</v>
      </c>
      <c r="O192" s="309" t="s">
        <v>580</v>
      </c>
      <c r="P192" s="309" t="s">
        <v>580</v>
      </c>
      <c r="Q192" s="310" t="s">
        <v>580</v>
      </c>
      <c r="R192" s="310" t="s">
        <v>580</v>
      </c>
      <c r="S192" s="310" t="s">
        <v>580</v>
      </c>
      <c r="T192" s="311" t="s">
        <v>580</v>
      </c>
      <c r="U192" s="310" t="s">
        <v>580</v>
      </c>
    </row>
    <row r="193" spans="2:21" x14ac:dyDescent="0.2">
      <c r="B193" s="305" t="s">
        <v>580</v>
      </c>
      <c r="C193" s="306" t="s">
        <v>580</v>
      </c>
      <c r="D193" s="307" t="s">
        <v>580</v>
      </c>
      <c r="E193" s="307" t="s">
        <v>580</v>
      </c>
      <c r="F193" s="308" t="s">
        <v>580</v>
      </c>
      <c r="G193" s="308"/>
      <c r="H193" s="308" t="s">
        <v>580</v>
      </c>
      <c r="I193" s="309" t="s">
        <v>580</v>
      </c>
      <c r="J193" s="309" t="s">
        <v>580</v>
      </c>
      <c r="K193" s="310" t="s">
        <v>580</v>
      </c>
      <c r="L193" s="310" t="s">
        <v>580</v>
      </c>
      <c r="M193" s="310" t="s">
        <v>580</v>
      </c>
      <c r="N193" s="311" t="s">
        <v>580</v>
      </c>
      <c r="O193" s="309" t="s">
        <v>580</v>
      </c>
      <c r="P193" s="309" t="s">
        <v>580</v>
      </c>
      <c r="Q193" s="310" t="s">
        <v>580</v>
      </c>
      <c r="R193" s="310" t="s">
        <v>580</v>
      </c>
      <c r="S193" s="310" t="s">
        <v>580</v>
      </c>
      <c r="T193" s="311" t="s">
        <v>580</v>
      </c>
      <c r="U193" s="310" t="s">
        <v>580</v>
      </c>
    </row>
    <row r="194" spans="2:21" x14ac:dyDescent="0.2">
      <c r="B194" s="305" t="s">
        <v>580</v>
      </c>
      <c r="C194" s="306" t="s">
        <v>580</v>
      </c>
      <c r="D194" s="307" t="s">
        <v>580</v>
      </c>
      <c r="E194" s="307" t="s">
        <v>580</v>
      </c>
      <c r="F194" s="308" t="s">
        <v>580</v>
      </c>
      <c r="G194" s="308"/>
      <c r="H194" s="308" t="s">
        <v>580</v>
      </c>
      <c r="I194" s="309" t="s">
        <v>580</v>
      </c>
      <c r="J194" s="309" t="s">
        <v>580</v>
      </c>
      <c r="K194" s="310" t="s">
        <v>580</v>
      </c>
      <c r="L194" s="310" t="s">
        <v>580</v>
      </c>
      <c r="M194" s="310" t="s">
        <v>580</v>
      </c>
      <c r="N194" s="311" t="s">
        <v>580</v>
      </c>
      <c r="O194" s="309" t="s">
        <v>580</v>
      </c>
      <c r="P194" s="309" t="s">
        <v>580</v>
      </c>
      <c r="Q194" s="310" t="s">
        <v>580</v>
      </c>
      <c r="R194" s="310" t="s">
        <v>580</v>
      </c>
      <c r="S194" s="310" t="s">
        <v>580</v>
      </c>
      <c r="T194" s="311" t="s">
        <v>580</v>
      </c>
      <c r="U194" s="310" t="s">
        <v>580</v>
      </c>
    </row>
    <row r="195" spans="2:21" x14ac:dyDescent="0.2">
      <c r="B195" s="305" t="s">
        <v>580</v>
      </c>
      <c r="C195" s="306" t="s">
        <v>580</v>
      </c>
      <c r="D195" s="307" t="s">
        <v>580</v>
      </c>
      <c r="E195" s="307" t="s">
        <v>580</v>
      </c>
      <c r="F195" s="308" t="s">
        <v>580</v>
      </c>
      <c r="G195" s="308"/>
      <c r="H195" s="308" t="s">
        <v>580</v>
      </c>
      <c r="I195" s="309" t="s">
        <v>580</v>
      </c>
      <c r="J195" s="309" t="s">
        <v>580</v>
      </c>
      <c r="K195" s="310" t="s">
        <v>580</v>
      </c>
      <c r="L195" s="310" t="s">
        <v>580</v>
      </c>
      <c r="M195" s="310" t="s">
        <v>580</v>
      </c>
      <c r="N195" s="311" t="s">
        <v>580</v>
      </c>
      <c r="O195" s="309" t="s">
        <v>580</v>
      </c>
      <c r="P195" s="309" t="s">
        <v>580</v>
      </c>
      <c r="Q195" s="310" t="s">
        <v>580</v>
      </c>
      <c r="R195" s="310" t="s">
        <v>580</v>
      </c>
      <c r="S195" s="310" t="s">
        <v>580</v>
      </c>
      <c r="T195" s="311" t="s">
        <v>580</v>
      </c>
      <c r="U195" s="310" t="s">
        <v>580</v>
      </c>
    </row>
    <row r="196" spans="2:21" x14ac:dyDescent="0.2">
      <c r="B196" s="305" t="s">
        <v>580</v>
      </c>
      <c r="C196" s="306" t="s">
        <v>580</v>
      </c>
      <c r="D196" s="307" t="s">
        <v>580</v>
      </c>
      <c r="E196" s="307" t="s">
        <v>580</v>
      </c>
      <c r="F196" s="308" t="s">
        <v>580</v>
      </c>
      <c r="G196" s="308"/>
      <c r="H196" s="308" t="s">
        <v>580</v>
      </c>
      <c r="I196" s="309" t="s">
        <v>580</v>
      </c>
      <c r="J196" s="309" t="s">
        <v>580</v>
      </c>
      <c r="K196" s="310" t="s">
        <v>580</v>
      </c>
      <c r="L196" s="310" t="s">
        <v>580</v>
      </c>
      <c r="M196" s="310" t="s">
        <v>580</v>
      </c>
      <c r="N196" s="311" t="s">
        <v>580</v>
      </c>
      <c r="O196" s="309" t="s">
        <v>580</v>
      </c>
      <c r="P196" s="309" t="s">
        <v>580</v>
      </c>
      <c r="Q196" s="310" t="s">
        <v>580</v>
      </c>
      <c r="R196" s="310" t="s">
        <v>580</v>
      </c>
      <c r="S196" s="310" t="s">
        <v>580</v>
      </c>
      <c r="T196" s="311" t="s">
        <v>580</v>
      </c>
      <c r="U196" s="310" t="s">
        <v>580</v>
      </c>
    </row>
    <row r="197" spans="2:21" x14ac:dyDescent="0.2">
      <c r="B197" s="305" t="s">
        <v>580</v>
      </c>
      <c r="C197" s="306" t="s">
        <v>580</v>
      </c>
      <c r="D197" s="307" t="s">
        <v>580</v>
      </c>
      <c r="E197" s="307" t="s">
        <v>580</v>
      </c>
      <c r="F197" s="308" t="s">
        <v>580</v>
      </c>
      <c r="G197" s="308"/>
      <c r="H197" s="308" t="s">
        <v>580</v>
      </c>
      <c r="I197" s="309" t="s">
        <v>580</v>
      </c>
      <c r="J197" s="309" t="s">
        <v>580</v>
      </c>
      <c r="K197" s="310" t="s">
        <v>580</v>
      </c>
      <c r="L197" s="310" t="s">
        <v>580</v>
      </c>
      <c r="M197" s="310" t="s">
        <v>580</v>
      </c>
      <c r="N197" s="311" t="s">
        <v>580</v>
      </c>
      <c r="O197" s="309" t="s">
        <v>580</v>
      </c>
      <c r="P197" s="309" t="s">
        <v>580</v>
      </c>
      <c r="Q197" s="310" t="s">
        <v>580</v>
      </c>
      <c r="R197" s="310" t="s">
        <v>580</v>
      </c>
      <c r="S197" s="310" t="s">
        <v>580</v>
      </c>
      <c r="T197" s="311" t="s">
        <v>580</v>
      </c>
      <c r="U197" s="310" t="s">
        <v>580</v>
      </c>
    </row>
    <row r="198" spans="2:21" x14ac:dyDescent="0.2">
      <c r="B198" s="305" t="s">
        <v>580</v>
      </c>
      <c r="C198" s="306" t="s">
        <v>580</v>
      </c>
      <c r="D198" s="307" t="s">
        <v>580</v>
      </c>
      <c r="E198" s="307" t="s">
        <v>580</v>
      </c>
      <c r="F198" s="308" t="s">
        <v>580</v>
      </c>
      <c r="G198" s="308"/>
      <c r="H198" s="308" t="s">
        <v>580</v>
      </c>
      <c r="I198" s="309" t="s">
        <v>580</v>
      </c>
      <c r="J198" s="309" t="s">
        <v>580</v>
      </c>
      <c r="K198" s="310" t="s">
        <v>580</v>
      </c>
      <c r="L198" s="310" t="s">
        <v>580</v>
      </c>
      <c r="M198" s="310" t="s">
        <v>580</v>
      </c>
      <c r="N198" s="311" t="s">
        <v>580</v>
      </c>
      <c r="O198" s="309" t="s">
        <v>580</v>
      </c>
      <c r="P198" s="309" t="s">
        <v>580</v>
      </c>
      <c r="Q198" s="310" t="s">
        <v>580</v>
      </c>
      <c r="R198" s="310" t="s">
        <v>580</v>
      </c>
      <c r="S198" s="310" t="s">
        <v>580</v>
      </c>
      <c r="T198" s="311" t="s">
        <v>580</v>
      </c>
      <c r="U198" s="310" t="s">
        <v>580</v>
      </c>
    </row>
    <row r="199" spans="2:21" x14ac:dyDescent="0.2">
      <c r="B199" s="305" t="s">
        <v>580</v>
      </c>
      <c r="C199" s="306" t="s">
        <v>580</v>
      </c>
      <c r="D199" s="307" t="s">
        <v>580</v>
      </c>
      <c r="E199" s="307" t="s">
        <v>580</v>
      </c>
      <c r="F199" s="308" t="s">
        <v>580</v>
      </c>
      <c r="G199" s="308"/>
      <c r="H199" s="308" t="s">
        <v>580</v>
      </c>
      <c r="I199" s="309" t="s">
        <v>580</v>
      </c>
      <c r="J199" s="309" t="s">
        <v>580</v>
      </c>
      <c r="K199" s="310" t="s">
        <v>580</v>
      </c>
      <c r="L199" s="310" t="s">
        <v>580</v>
      </c>
      <c r="M199" s="310" t="s">
        <v>580</v>
      </c>
      <c r="N199" s="311" t="s">
        <v>580</v>
      </c>
      <c r="O199" s="309" t="s">
        <v>580</v>
      </c>
      <c r="P199" s="309" t="s">
        <v>580</v>
      </c>
      <c r="Q199" s="310" t="s">
        <v>580</v>
      </c>
      <c r="R199" s="310" t="s">
        <v>580</v>
      </c>
      <c r="S199" s="310" t="s">
        <v>580</v>
      </c>
      <c r="T199" s="311" t="s">
        <v>580</v>
      </c>
      <c r="U199" s="310" t="s">
        <v>580</v>
      </c>
    </row>
    <row r="200" spans="2:21" x14ac:dyDescent="0.2">
      <c r="B200" s="305" t="s">
        <v>580</v>
      </c>
      <c r="C200" s="306" t="s">
        <v>580</v>
      </c>
      <c r="D200" s="307" t="s">
        <v>580</v>
      </c>
      <c r="E200" s="307" t="s">
        <v>580</v>
      </c>
      <c r="F200" s="308" t="s">
        <v>580</v>
      </c>
      <c r="G200" s="308"/>
      <c r="H200" s="308" t="s">
        <v>580</v>
      </c>
      <c r="I200" s="309" t="s">
        <v>580</v>
      </c>
      <c r="J200" s="309" t="s">
        <v>580</v>
      </c>
      <c r="K200" s="310" t="s">
        <v>580</v>
      </c>
      <c r="L200" s="310" t="s">
        <v>580</v>
      </c>
      <c r="M200" s="310" t="s">
        <v>580</v>
      </c>
      <c r="N200" s="311" t="s">
        <v>580</v>
      </c>
      <c r="O200" s="309" t="s">
        <v>580</v>
      </c>
      <c r="P200" s="309" t="s">
        <v>580</v>
      </c>
      <c r="Q200" s="310" t="s">
        <v>580</v>
      </c>
      <c r="R200" s="310" t="s">
        <v>580</v>
      </c>
      <c r="S200" s="310" t="s">
        <v>580</v>
      </c>
      <c r="T200" s="311" t="s">
        <v>580</v>
      </c>
      <c r="U200" s="310" t="s">
        <v>580</v>
      </c>
    </row>
    <row r="201" spans="2:21" x14ac:dyDescent="0.2">
      <c r="B201" s="305" t="s">
        <v>580</v>
      </c>
      <c r="C201" s="306" t="s">
        <v>580</v>
      </c>
      <c r="D201" s="307" t="s">
        <v>580</v>
      </c>
      <c r="E201" s="307" t="s">
        <v>580</v>
      </c>
      <c r="F201" s="308" t="s">
        <v>580</v>
      </c>
      <c r="G201" s="308"/>
      <c r="H201" s="308" t="s">
        <v>580</v>
      </c>
      <c r="I201" s="309" t="s">
        <v>580</v>
      </c>
      <c r="J201" s="309" t="s">
        <v>580</v>
      </c>
      <c r="K201" s="310" t="s">
        <v>580</v>
      </c>
      <c r="L201" s="310" t="s">
        <v>580</v>
      </c>
      <c r="M201" s="310" t="s">
        <v>580</v>
      </c>
      <c r="N201" s="311" t="s">
        <v>580</v>
      </c>
      <c r="O201" s="309" t="s">
        <v>580</v>
      </c>
      <c r="P201" s="309" t="s">
        <v>580</v>
      </c>
      <c r="Q201" s="310" t="s">
        <v>580</v>
      </c>
      <c r="R201" s="310" t="s">
        <v>580</v>
      </c>
      <c r="S201" s="310" t="s">
        <v>580</v>
      </c>
      <c r="T201" s="311" t="s">
        <v>580</v>
      </c>
      <c r="U201" s="310" t="s">
        <v>580</v>
      </c>
    </row>
    <row r="202" spans="2:21" x14ac:dyDescent="0.2">
      <c r="B202" s="305" t="s">
        <v>580</v>
      </c>
      <c r="C202" s="306" t="s">
        <v>580</v>
      </c>
      <c r="D202" s="307" t="s">
        <v>580</v>
      </c>
      <c r="E202" s="307" t="s">
        <v>580</v>
      </c>
      <c r="F202" s="308" t="s">
        <v>580</v>
      </c>
      <c r="G202" s="308"/>
      <c r="H202" s="308" t="s">
        <v>580</v>
      </c>
      <c r="I202" s="309" t="s">
        <v>580</v>
      </c>
      <c r="J202" s="309" t="s">
        <v>580</v>
      </c>
      <c r="K202" s="310" t="s">
        <v>580</v>
      </c>
      <c r="L202" s="310" t="s">
        <v>580</v>
      </c>
      <c r="M202" s="310" t="s">
        <v>580</v>
      </c>
      <c r="N202" s="311" t="s">
        <v>580</v>
      </c>
      <c r="O202" s="309" t="s">
        <v>580</v>
      </c>
      <c r="P202" s="309" t="s">
        <v>580</v>
      </c>
      <c r="Q202" s="310" t="s">
        <v>580</v>
      </c>
      <c r="R202" s="310" t="s">
        <v>580</v>
      </c>
      <c r="S202" s="310" t="s">
        <v>580</v>
      </c>
      <c r="T202" s="311" t="s">
        <v>580</v>
      </c>
      <c r="U202" s="310" t="s">
        <v>580</v>
      </c>
    </row>
    <row r="203" spans="2:21" x14ac:dyDescent="0.2">
      <c r="B203" s="305" t="s">
        <v>580</v>
      </c>
      <c r="C203" s="306" t="s">
        <v>580</v>
      </c>
      <c r="D203" s="307" t="s">
        <v>580</v>
      </c>
      <c r="E203" s="307" t="s">
        <v>580</v>
      </c>
      <c r="F203" s="308" t="s">
        <v>580</v>
      </c>
      <c r="G203" s="308"/>
      <c r="H203" s="308" t="s">
        <v>580</v>
      </c>
      <c r="I203" s="309" t="s">
        <v>580</v>
      </c>
      <c r="J203" s="309" t="s">
        <v>580</v>
      </c>
      <c r="K203" s="310" t="s">
        <v>580</v>
      </c>
      <c r="L203" s="310" t="s">
        <v>580</v>
      </c>
      <c r="M203" s="310" t="s">
        <v>580</v>
      </c>
      <c r="N203" s="311" t="s">
        <v>580</v>
      </c>
      <c r="O203" s="309" t="s">
        <v>580</v>
      </c>
      <c r="P203" s="309" t="s">
        <v>580</v>
      </c>
      <c r="Q203" s="310" t="s">
        <v>580</v>
      </c>
      <c r="R203" s="310" t="s">
        <v>580</v>
      </c>
      <c r="S203" s="310" t="s">
        <v>580</v>
      </c>
      <c r="T203" s="311" t="s">
        <v>580</v>
      </c>
      <c r="U203" s="310" t="s">
        <v>580</v>
      </c>
    </row>
    <row r="204" spans="2:21" x14ac:dyDescent="0.2">
      <c r="B204" s="305" t="s">
        <v>580</v>
      </c>
      <c r="C204" s="306" t="s">
        <v>580</v>
      </c>
      <c r="D204" s="307" t="s">
        <v>580</v>
      </c>
      <c r="E204" s="307" t="s">
        <v>580</v>
      </c>
      <c r="F204" s="308" t="s">
        <v>580</v>
      </c>
      <c r="G204" s="308"/>
      <c r="H204" s="308" t="s">
        <v>580</v>
      </c>
      <c r="I204" s="309" t="s">
        <v>580</v>
      </c>
      <c r="J204" s="309" t="s">
        <v>580</v>
      </c>
      <c r="K204" s="310" t="s">
        <v>580</v>
      </c>
      <c r="L204" s="310" t="s">
        <v>580</v>
      </c>
      <c r="M204" s="310" t="s">
        <v>580</v>
      </c>
      <c r="N204" s="311" t="s">
        <v>580</v>
      </c>
      <c r="O204" s="309" t="s">
        <v>580</v>
      </c>
      <c r="P204" s="309" t="s">
        <v>580</v>
      </c>
      <c r="Q204" s="310" t="s">
        <v>580</v>
      </c>
      <c r="R204" s="310" t="s">
        <v>580</v>
      </c>
      <c r="S204" s="310" t="s">
        <v>580</v>
      </c>
      <c r="T204" s="311" t="s">
        <v>580</v>
      </c>
      <c r="U204" s="310" t="s">
        <v>580</v>
      </c>
    </row>
    <row r="205" spans="2:21" x14ac:dyDescent="0.2">
      <c r="B205" s="305" t="s">
        <v>580</v>
      </c>
      <c r="C205" s="306" t="s">
        <v>580</v>
      </c>
      <c r="D205" s="307" t="s">
        <v>580</v>
      </c>
      <c r="E205" s="307" t="s">
        <v>580</v>
      </c>
      <c r="F205" s="308" t="s">
        <v>580</v>
      </c>
      <c r="G205" s="308"/>
      <c r="H205" s="308" t="s">
        <v>580</v>
      </c>
      <c r="I205" s="309" t="s">
        <v>580</v>
      </c>
      <c r="J205" s="309" t="s">
        <v>580</v>
      </c>
      <c r="K205" s="310" t="s">
        <v>580</v>
      </c>
      <c r="L205" s="310" t="s">
        <v>580</v>
      </c>
      <c r="M205" s="310" t="s">
        <v>580</v>
      </c>
      <c r="N205" s="311" t="s">
        <v>580</v>
      </c>
      <c r="O205" s="309" t="s">
        <v>580</v>
      </c>
      <c r="P205" s="309" t="s">
        <v>580</v>
      </c>
      <c r="Q205" s="310" t="s">
        <v>580</v>
      </c>
      <c r="R205" s="310" t="s">
        <v>580</v>
      </c>
      <c r="S205" s="310" t="s">
        <v>580</v>
      </c>
      <c r="T205" s="311" t="s">
        <v>580</v>
      </c>
      <c r="U205" s="310" t="s">
        <v>580</v>
      </c>
    </row>
    <row r="206" spans="2:21" x14ac:dyDescent="0.2">
      <c r="B206" s="305" t="s">
        <v>580</v>
      </c>
      <c r="C206" s="306" t="s">
        <v>580</v>
      </c>
      <c r="D206" s="307" t="s">
        <v>580</v>
      </c>
      <c r="E206" s="307" t="s">
        <v>580</v>
      </c>
      <c r="F206" s="308" t="s">
        <v>580</v>
      </c>
      <c r="G206" s="308"/>
      <c r="H206" s="308" t="s">
        <v>580</v>
      </c>
      <c r="I206" s="309" t="s">
        <v>580</v>
      </c>
      <c r="J206" s="309" t="s">
        <v>580</v>
      </c>
      <c r="K206" s="310" t="s">
        <v>580</v>
      </c>
      <c r="L206" s="310" t="s">
        <v>580</v>
      </c>
      <c r="M206" s="310" t="s">
        <v>580</v>
      </c>
      <c r="N206" s="311" t="s">
        <v>580</v>
      </c>
      <c r="O206" s="309" t="s">
        <v>580</v>
      </c>
      <c r="P206" s="309" t="s">
        <v>580</v>
      </c>
      <c r="Q206" s="310" t="s">
        <v>580</v>
      </c>
      <c r="R206" s="310" t="s">
        <v>580</v>
      </c>
      <c r="S206" s="310" t="s">
        <v>580</v>
      </c>
      <c r="T206" s="311" t="s">
        <v>580</v>
      </c>
      <c r="U206" s="310" t="s">
        <v>580</v>
      </c>
    </row>
    <row r="207" spans="2:21" x14ac:dyDescent="0.2">
      <c r="B207" s="305" t="s">
        <v>580</v>
      </c>
      <c r="C207" s="306" t="s">
        <v>580</v>
      </c>
      <c r="D207" s="307" t="s">
        <v>580</v>
      </c>
      <c r="E207" s="307" t="s">
        <v>580</v>
      </c>
      <c r="F207" s="308" t="s">
        <v>580</v>
      </c>
      <c r="G207" s="308"/>
      <c r="H207" s="308" t="s">
        <v>580</v>
      </c>
      <c r="I207" s="309" t="s">
        <v>580</v>
      </c>
      <c r="J207" s="309" t="s">
        <v>580</v>
      </c>
      <c r="K207" s="310" t="s">
        <v>580</v>
      </c>
      <c r="L207" s="310" t="s">
        <v>580</v>
      </c>
      <c r="M207" s="310" t="s">
        <v>580</v>
      </c>
      <c r="N207" s="311" t="s">
        <v>580</v>
      </c>
      <c r="O207" s="309" t="s">
        <v>580</v>
      </c>
      <c r="P207" s="309" t="s">
        <v>580</v>
      </c>
      <c r="Q207" s="310" t="s">
        <v>580</v>
      </c>
      <c r="R207" s="310" t="s">
        <v>580</v>
      </c>
      <c r="S207" s="310" t="s">
        <v>580</v>
      </c>
      <c r="T207" s="311" t="s">
        <v>580</v>
      </c>
      <c r="U207" s="310" t="s">
        <v>580</v>
      </c>
    </row>
    <row r="208" spans="2:21" x14ac:dyDescent="0.2">
      <c r="B208" s="305" t="s">
        <v>580</v>
      </c>
      <c r="C208" s="306" t="s">
        <v>580</v>
      </c>
      <c r="D208" s="307" t="s">
        <v>580</v>
      </c>
      <c r="E208" s="307" t="s">
        <v>580</v>
      </c>
      <c r="F208" s="308" t="s">
        <v>580</v>
      </c>
      <c r="G208" s="308"/>
      <c r="H208" s="308" t="s">
        <v>580</v>
      </c>
      <c r="I208" s="309" t="s">
        <v>580</v>
      </c>
      <c r="J208" s="309" t="s">
        <v>580</v>
      </c>
      <c r="K208" s="310" t="s">
        <v>580</v>
      </c>
      <c r="L208" s="310" t="s">
        <v>580</v>
      </c>
      <c r="M208" s="310" t="s">
        <v>580</v>
      </c>
      <c r="N208" s="311" t="s">
        <v>580</v>
      </c>
      <c r="O208" s="309" t="s">
        <v>580</v>
      </c>
      <c r="P208" s="309" t="s">
        <v>580</v>
      </c>
      <c r="Q208" s="310" t="s">
        <v>580</v>
      </c>
      <c r="R208" s="310" t="s">
        <v>580</v>
      </c>
      <c r="S208" s="310" t="s">
        <v>580</v>
      </c>
      <c r="T208" s="311" t="s">
        <v>580</v>
      </c>
      <c r="U208" s="310" t="s">
        <v>580</v>
      </c>
    </row>
    <row r="209" spans="2:21" x14ac:dyDescent="0.2">
      <c r="B209" s="305" t="s">
        <v>580</v>
      </c>
      <c r="C209" s="306" t="s">
        <v>580</v>
      </c>
      <c r="D209" s="307" t="s">
        <v>580</v>
      </c>
      <c r="E209" s="307" t="s">
        <v>580</v>
      </c>
      <c r="F209" s="308" t="s">
        <v>580</v>
      </c>
      <c r="G209" s="308"/>
      <c r="H209" s="308" t="s">
        <v>580</v>
      </c>
      <c r="I209" s="309" t="s">
        <v>580</v>
      </c>
      <c r="J209" s="309" t="s">
        <v>580</v>
      </c>
      <c r="K209" s="310" t="s">
        <v>580</v>
      </c>
      <c r="L209" s="310" t="s">
        <v>580</v>
      </c>
      <c r="M209" s="310" t="s">
        <v>580</v>
      </c>
      <c r="N209" s="311" t="s">
        <v>580</v>
      </c>
      <c r="O209" s="309" t="s">
        <v>580</v>
      </c>
      <c r="P209" s="309" t="s">
        <v>580</v>
      </c>
      <c r="Q209" s="310" t="s">
        <v>580</v>
      </c>
      <c r="R209" s="310" t="s">
        <v>580</v>
      </c>
      <c r="S209" s="310" t="s">
        <v>580</v>
      </c>
      <c r="T209" s="311" t="s">
        <v>580</v>
      </c>
      <c r="U209" s="310" t="s">
        <v>580</v>
      </c>
    </row>
    <row r="210" spans="2:21" x14ac:dyDescent="0.2">
      <c r="B210" s="305" t="s">
        <v>580</v>
      </c>
      <c r="C210" s="306" t="s">
        <v>580</v>
      </c>
      <c r="D210" s="307" t="s">
        <v>580</v>
      </c>
      <c r="E210" s="307" t="s">
        <v>580</v>
      </c>
      <c r="F210" s="308" t="s">
        <v>580</v>
      </c>
      <c r="G210" s="308"/>
      <c r="H210" s="308" t="s">
        <v>580</v>
      </c>
      <c r="I210" s="309" t="s">
        <v>580</v>
      </c>
      <c r="J210" s="309" t="s">
        <v>580</v>
      </c>
      <c r="K210" s="310" t="s">
        <v>580</v>
      </c>
      <c r="L210" s="310" t="s">
        <v>580</v>
      </c>
      <c r="M210" s="310" t="s">
        <v>580</v>
      </c>
      <c r="N210" s="311" t="s">
        <v>580</v>
      </c>
      <c r="O210" s="309" t="s">
        <v>580</v>
      </c>
      <c r="P210" s="309" t="s">
        <v>580</v>
      </c>
      <c r="Q210" s="310" t="s">
        <v>580</v>
      </c>
      <c r="R210" s="310" t="s">
        <v>580</v>
      </c>
      <c r="S210" s="310" t="s">
        <v>580</v>
      </c>
      <c r="T210" s="311" t="s">
        <v>580</v>
      </c>
      <c r="U210" s="310" t="s">
        <v>580</v>
      </c>
    </row>
    <row r="211" spans="2:21" x14ac:dyDescent="0.2">
      <c r="B211" s="305" t="s">
        <v>580</v>
      </c>
      <c r="C211" s="306" t="s">
        <v>580</v>
      </c>
      <c r="D211" s="307" t="s">
        <v>580</v>
      </c>
      <c r="E211" s="307" t="s">
        <v>580</v>
      </c>
      <c r="F211" s="308" t="s">
        <v>580</v>
      </c>
      <c r="G211" s="308"/>
      <c r="H211" s="308" t="s">
        <v>580</v>
      </c>
      <c r="I211" s="309" t="s">
        <v>580</v>
      </c>
      <c r="J211" s="309" t="s">
        <v>580</v>
      </c>
      <c r="K211" s="310" t="s">
        <v>580</v>
      </c>
      <c r="L211" s="310" t="s">
        <v>580</v>
      </c>
      <c r="M211" s="310" t="s">
        <v>580</v>
      </c>
      <c r="N211" s="311" t="s">
        <v>580</v>
      </c>
      <c r="O211" s="309" t="s">
        <v>580</v>
      </c>
      <c r="P211" s="309" t="s">
        <v>580</v>
      </c>
      <c r="Q211" s="310" t="s">
        <v>580</v>
      </c>
      <c r="R211" s="310" t="s">
        <v>580</v>
      </c>
      <c r="S211" s="310" t="s">
        <v>580</v>
      </c>
      <c r="T211" s="311" t="s">
        <v>580</v>
      </c>
      <c r="U211" s="310" t="s">
        <v>580</v>
      </c>
    </row>
    <row r="212" spans="2:21" x14ac:dyDescent="0.2">
      <c r="B212" s="305" t="s">
        <v>580</v>
      </c>
      <c r="C212" s="306" t="s">
        <v>580</v>
      </c>
      <c r="D212" s="307" t="s">
        <v>580</v>
      </c>
      <c r="E212" s="307" t="s">
        <v>580</v>
      </c>
      <c r="F212" s="308" t="s">
        <v>580</v>
      </c>
      <c r="G212" s="308"/>
      <c r="H212" s="308" t="s">
        <v>580</v>
      </c>
      <c r="I212" s="309" t="s">
        <v>580</v>
      </c>
      <c r="J212" s="309" t="s">
        <v>580</v>
      </c>
      <c r="K212" s="310" t="s">
        <v>580</v>
      </c>
      <c r="L212" s="310" t="s">
        <v>580</v>
      </c>
      <c r="M212" s="310" t="s">
        <v>580</v>
      </c>
      <c r="N212" s="311" t="s">
        <v>580</v>
      </c>
      <c r="O212" s="309" t="s">
        <v>580</v>
      </c>
      <c r="P212" s="309" t="s">
        <v>580</v>
      </c>
      <c r="Q212" s="310" t="s">
        <v>580</v>
      </c>
      <c r="R212" s="310" t="s">
        <v>580</v>
      </c>
      <c r="S212" s="310" t="s">
        <v>580</v>
      </c>
      <c r="T212" s="311" t="s">
        <v>580</v>
      </c>
      <c r="U212" s="310" t="s">
        <v>580</v>
      </c>
    </row>
    <row r="213" spans="2:21" x14ac:dyDescent="0.2">
      <c r="B213" s="305" t="s">
        <v>580</v>
      </c>
      <c r="C213" s="306" t="s">
        <v>580</v>
      </c>
      <c r="D213" s="307" t="s">
        <v>580</v>
      </c>
      <c r="E213" s="307" t="s">
        <v>580</v>
      </c>
      <c r="F213" s="308" t="s">
        <v>580</v>
      </c>
      <c r="G213" s="308"/>
      <c r="H213" s="308" t="s">
        <v>580</v>
      </c>
      <c r="I213" s="309" t="s">
        <v>580</v>
      </c>
      <c r="J213" s="309" t="s">
        <v>580</v>
      </c>
      <c r="K213" s="310" t="s">
        <v>580</v>
      </c>
      <c r="L213" s="310" t="s">
        <v>580</v>
      </c>
      <c r="M213" s="310" t="s">
        <v>580</v>
      </c>
      <c r="N213" s="311" t="s">
        <v>580</v>
      </c>
      <c r="O213" s="309" t="s">
        <v>580</v>
      </c>
      <c r="P213" s="309" t="s">
        <v>580</v>
      </c>
      <c r="Q213" s="310" t="s">
        <v>580</v>
      </c>
      <c r="R213" s="310" t="s">
        <v>580</v>
      </c>
      <c r="S213" s="310" t="s">
        <v>580</v>
      </c>
      <c r="T213" s="311" t="s">
        <v>580</v>
      </c>
      <c r="U213" s="310" t="s">
        <v>580</v>
      </c>
    </row>
    <row r="214" spans="2:21" x14ac:dyDescent="0.2">
      <c r="B214" s="305" t="s">
        <v>580</v>
      </c>
      <c r="C214" s="306" t="s">
        <v>580</v>
      </c>
      <c r="D214" s="307" t="s">
        <v>580</v>
      </c>
      <c r="E214" s="307" t="s">
        <v>580</v>
      </c>
      <c r="F214" s="308" t="s">
        <v>580</v>
      </c>
      <c r="G214" s="308"/>
      <c r="H214" s="308" t="s">
        <v>580</v>
      </c>
      <c r="I214" s="309" t="s">
        <v>580</v>
      </c>
      <c r="J214" s="309" t="s">
        <v>580</v>
      </c>
      <c r="K214" s="310" t="s">
        <v>580</v>
      </c>
      <c r="L214" s="310" t="s">
        <v>580</v>
      </c>
      <c r="M214" s="310" t="s">
        <v>580</v>
      </c>
      <c r="N214" s="311" t="s">
        <v>580</v>
      </c>
      <c r="O214" s="309" t="s">
        <v>580</v>
      </c>
      <c r="P214" s="309" t="s">
        <v>580</v>
      </c>
      <c r="Q214" s="310" t="s">
        <v>580</v>
      </c>
      <c r="R214" s="310" t="s">
        <v>580</v>
      </c>
      <c r="S214" s="310" t="s">
        <v>580</v>
      </c>
      <c r="T214" s="311" t="s">
        <v>580</v>
      </c>
      <c r="U214" s="310" t="s">
        <v>580</v>
      </c>
    </row>
    <row r="215" spans="2:21" x14ac:dyDescent="0.2">
      <c r="B215" s="305" t="s">
        <v>580</v>
      </c>
      <c r="C215" s="306" t="s">
        <v>580</v>
      </c>
      <c r="D215" s="307" t="s">
        <v>580</v>
      </c>
      <c r="E215" s="307" t="s">
        <v>580</v>
      </c>
      <c r="F215" s="308" t="s">
        <v>580</v>
      </c>
      <c r="G215" s="308"/>
      <c r="H215" s="308" t="s">
        <v>580</v>
      </c>
      <c r="I215" s="309" t="s">
        <v>580</v>
      </c>
      <c r="J215" s="309" t="s">
        <v>580</v>
      </c>
      <c r="K215" s="310" t="s">
        <v>580</v>
      </c>
      <c r="L215" s="310" t="s">
        <v>580</v>
      </c>
      <c r="M215" s="310" t="s">
        <v>580</v>
      </c>
      <c r="N215" s="311" t="s">
        <v>580</v>
      </c>
      <c r="O215" s="309" t="s">
        <v>580</v>
      </c>
      <c r="P215" s="309" t="s">
        <v>580</v>
      </c>
      <c r="Q215" s="310" t="s">
        <v>580</v>
      </c>
      <c r="R215" s="310" t="s">
        <v>580</v>
      </c>
      <c r="S215" s="310" t="s">
        <v>580</v>
      </c>
      <c r="T215" s="311" t="s">
        <v>580</v>
      </c>
      <c r="U215" s="310" t="s">
        <v>580</v>
      </c>
    </row>
    <row r="216" spans="2:21" x14ac:dyDescent="0.2">
      <c r="B216" s="305" t="s">
        <v>580</v>
      </c>
      <c r="C216" s="306" t="s">
        <v>580</v>
      </c>
      <c r="D216" s="307" t="s">
        <v>580</v>
      </c>
      <c r="E216" s="307" t="s">
        <v>580</v>
      </c>
      <c r="F216" s="308" t="s">
        <v>580</v>
      </c>
      <c r="G216" s="308"/>
      <c r="H216" s="308" t="s">
        <v>580</v>
      </c>
      <c r="I216" s="309" t="s">
        <v>580</v>
      </c>
      <c r="J216" s="309" t="s">
        <v>580</v>
      </c>
      <c r="K216" s="310" t="s">
        <v>580</v>
      </c>
      <c r="L216" s="310" t="s">
        <v>580</v>
      </c>
      <c r="M216" s="310" t="s">
        <v>580</v>
      </c>
      <c r="N216" s="311" t="s">
        <v>580</v>
      </c>
      <c r="O216" s="309" t="s">
        <v>580</v>
      </c>
      <c r="P216" s="309" t="s">
        <v>580</v>
      </c>
      <c r="Q216" s="310" t="s">
        <v>580</v>
      </c>
      <c r="R216" s="310" t="s">
        <v>580</v>
      </c>
      <c r="S216" s="310" t="s">
        <v>580</v>
      </c>
      <c r="T216" s="311" t="s">
        <v>580</v>
      </c>
      <c r="U216" s="310" t="s">
        <v>580</v>
      </c>
    </row>
    <row r="217" spans="2:21" x14ac:dyDescent="0.2">
      <c r="B217" s="305" t="s">
        <v>580</v>
      </c>
      <c r="C217" s="306" t="s">
        <v>580</v>
      </c>
      <c r="D217" s="307" t="s">
        <v>580</v>
      </c>
      <c r="E217" s="307" t="s">
        <v>580</v>
      </c>
      <c r="F217" s="308" t="s">
        <v>580</v>
      </c>
      <c r="G217" s="308"/>
      <c r="H217" s="308" t="s">
        <v>580</v>
      </c>
      <c r="I217" s="309" t="s">
        <v>580</v>
      </c>
      <c r="J217" s="309" t="s">
        <v>580</v>
      </c>
      <c r="K217" s="310" t="s">
        <v>580</v>
      </c>
      <c r="L217" s="310" t="s">
        <v>580</v>
      </c>
      <c r="M217" s="310" t="s">
        <v>580</v>
      </c>
      <c r="N217" s="311" t="s">
        <v>580</v>
      </c>
      <c r="O217" s="309" t="s">
        <v>580</v>
      </c>
      <c r="P217" s="309" t="s">
        <v>580</v>
      </c>
      <c r="Q217" s="310" t="s">
        <v>580</v>
      </c>
      <c r="R217" s="310" t="s">
        <v>580</v>
      </c>
      <c r="S217" s="310" t="s">
        <v>580</v>
      </c>
      <c r="T217" s="311" t="s">
        <v>580</v>
      </c>
      <c r="U217" s="310" t="s">
        <v>580</v>
      </c>
    </row>
    <row r="218" spans="2:21" x14ac:dyDescent="0.2">
      <c r="B218" s="305" t="s">
        <v>580</v>
      </c>
      <c r="C218" s="306" t="s">
        <v>580</v>
      </c>
      <c r="D218" s="307" t="s">
        <v>580</v>
      </c>
      <c r="E218" s="307" t="s">
        <v>580</v>
      </c>
      <c r="F218" s="308" t="s">
        <v>580</v>
      </c>
      <c r="G218" s="308"/>
      <c r="H218" s="308" t="s">
        <v>580</v>
      </c>
      <c r="I218" s="309" t="s">
        <v>580</v>
      </c>
      <c r="J218" s="309" t="s">
        <v>580</v>
      </c>
      <c r="K218" s="310" t="s">
        <v>580</v>
      </c>
      <c r="L218" s="310" t="s">
        <v>580</v>
      </c>
      <c r="M218" s="310" t="s">
        <v>580</v>
      </c>
      <c r="N218" s="311" t="s">
        <v>580</v>
      </c>
      <c r="O218" s="309" t="s">
        <v>580</v>
      </c>
      <c r="P218" s="309" t="s">
        <v>580</v>
      </c>
      <c r="Q218" s="310" t="s">
        <v>580</v>
      </c>
      <c r="R218" s="310" t="s">
        <v>580</v>
      </c>
      <c r="S218" s="310" t="s">
        <v>580</v>
      </c>
      <c r="T218" s="311" t="s">
        <v>580</v>
      </c>
      <c r="U218" s="310" t="s">
        <v>580</v>
      </c>
    </row>
    <row r="219" spans="2:21" x14ac:dyDescent="0.2">
      <c r="B219" s="305" t="s">
        <v>580</v>
      </c>
      <c r="C219" s="306" t="s">
        <v>580</v>
      </c>
      <c r="D219" s="307" t="s">
        <v>580</v>
      </c>
      <c r="E219" s="307" t="s">
        <v>580</v>
      </c>
      <c r="F219" s="308" t="s">
        <v>580</v>
      </c>
      <c r="G219" s="308"/>
      <c r="H219" s="308" t="s">
        <v>580</v>
      </c>
      <c r="I219" s="309" t="s">
        <v>580</v>
      </c>
      <c r="J219" s="309" t="s">
        <v>580</v>
      </c>
      <c r="K219" s="310" t="s">
        <v>580</v>
      </c>
      <c r="L219" s="310" t="s">
        <v>580</v>
      </c>
      <c r="M219" s="310" t="s">
        <v>580</v>
      </c>
      <c r="N219" s="311" t="s">
        <v>580</v>
      </c>
      <c r="O219" s="309" t="s">
        <v>580</v>
      </c>
      <c r="P219" s="309" t="s">
        <v>580</v>
      </c>
      <c r="Q219" s="310" t="s">
        <v>580</v>
      </c>
      <c r="R219" s="310" t="s">
        <v>580</v>
      </c>
      <c r="S219" s="310" t="s">
        <v>580</v>
      </c>
      <c r="T219" s="311" t="s">
        <v>580</v>
      </c>
      <c r="U219" s="310" t="s">
        <v>580</v>
      </c>
    </row>
    <row r="220" spans="2:21" x14ac:dyDescent="0.2">
      <c r="B220" s="305" t="s">
        <v>580</v>
      </c>
      <c r="C220" s="306" t="s">
        <v>580</v>
      </c>
      <c r="D220" s="307" t="s">
        <v>580</v>
      </c>
      <c r="E220" s="307" t="s">
        <v>580</v>
      </c>
      <c r="F220" s="308" t="s">
        <v>580</v>
      </c>
      <c r="G220" s="308"/>
      <c r="H220" s="308" t="s">
        <v>580</v>
      </c>
      <c r="I220" s="309" t="s">
        <v>580</v>
      </c>
      <c r="J220" s="309" t="s">
        <v>580</v>
      </c>
      <c r="K220" s="310" t="s">
        <v>580</v>
      </c>
      <c r="L220" s="310" t="s">
        <v>580</v>
      </c>
      <c r="M220" s="310" t="s">
        <v>580</v>
      </c>
      <c r="N220" s="311" t="s">
        <v>580</v>
      </c>
      <c r="O220" s="309" t="s">
        <v>580</v>
      </c>
      <c r="P220" s="309" t="s">
        <v>580</v>
      </c>
      <c r="Q220" s="310" t="s">
        <v>580</v>
      </c>
      <c r="R220" s="310" t="s">
        <v>580</v>
      </c>
      <c r="S220" s="310" t="s">
        <v>580</v>
      </c>
      <c r="T220" s="311" t="s">
        <v>580</v>
      </c>
      <c r="U220" s="310" t="s">
        <v>580</v>
      </c>
    </row>
    <row r="221" spans="2:21" x14ac:dyDescent="0.2">
      <c r="B221" s="305" t="s">
        <v>580</v>
      </c>
      <c r="C221" s="306" t="s">
        <v>580</v>
      </c>
      <c r="D221" s="307" t="s">
        <v>580</v>
      </c>
      <c r="E221" s="307" t="s">
        <v>580</v>
      </c>
      <c r="F221" s="308" t="s">
        <v>580</v>
      </c>
      <c r="G221" s="308"/>
      <c r="H221" s="308" t="s">
        <v>580</v>
      </c>
      <c r="I221" s="309" t="s">
        <v>580</v>
      </c>
      <c r="J221" s="309" t="s">
        <v>580</v>
      </c>
      <c r="K221" s="310" t="s">
        <v>580</v>
      </c>
      <c r="L221" s="310" t="s">
        <v>580</v>
      </c>
      <c r="M221" s="310" t="s">
        <v>580</v>
      </c>
      <c r="N221" s="311" t="s">
        <v>580</v>
      </c>
      <c r="O221" s="309" t="s">
        <v>580</v>
      </c>
      <c r="P221" s="309" t="s">
        <v>580</v>
      </c>
      <c r="Q221" s="310" t="s">
        <v>580</v>
      </c>
      <c r="R221" s="310" t="s">
        <v>580</v>
      </c>
      <c r="S221" s="310" t="s">
        <v>580</v>
      </c>
      <c r="T221" s="311" t="s">
        <v>580</v>
      </c>
      <c r="U221" s="310" t="s">
        <v>580</v>
      </c>
    </row>
    <row r="222" spans="2:21" x14ac:dyDescent="0.2">
      <c r="B222" s="305" t="s">
        <v>580</v>
      </c>
      <c r="C222" s="306" t="s">
        <v>580</v>
      </c>
      <c r="D222" s="307" t="s">
        <v>580</v>
      </c>
      <c r="E222" s="307" t="s">
        <v>580</v>
      </c>
      <c r="F222" s="308" t="s">
        <v>580</v>
      </c>
      <c r="G222" s="308"/>
      <c r="H222" s="308" t="s">
        <v>580</v>
      </c>
      <c r="I222" s="309" t="s">
        <v>580</v>
      </c>
      <c r="J222" s="309" t="s">
        <v>580</v>
      </c>
      <c r="K222" s="310" t="s">
        <v>580</v>
      </c>
      <c r="L222" s="310" t="s">
        <v>580</v>
      </c>
      <c r="M222" s="310" t="s">
        <v>580</v>
      </c>
      <c r="N222" s="311" t="s">
        <v>580</v>
      </c>
      <c r="O222" s="309" t="s">
        <v>580</v>
      </c>
      <c r="P222" s="309" t="s">
        <v>580</v>
      </c>
      <c r="Q222" s="310" t="s">
        <v>580</v>
      </c>
      <c r="R222" s="310" t="s">
        <v>580</v>
      </c>
      <c r="S222" s="310" t="s">
        <v>580</v>
      </c>
      <c r="T222" s="311" t="s">
        <v>580</v>
      </c>
      <c r="U222" s="310" t="s">
        <v>580</v>
      </c>
    </row>
    <row r="223" spans="2:21" x14ac:dyDescent="0.2">
      <c r="B223" s="305" t="s">
        <v>580</v>
      </c>
      <c r="C223" s="306" t="s">
        <v>580</v>
      </c>
      <c r="D223" s="307" t="s">
        <v>580</v>
      </c>
      <c r="E223" s="307" t="s">
        <v>580</v>
      </c>
      <c r="F223" s="308" t="s">
        <v>580</v>
      </c>
      <c r="G223" s="308"/>
      <c r="H223" s="308" t="s">
        <v>580</v>
      </c>
      <c r="I223" s="309" t="s">
        <v>580</v>
      </c>
      <c r="J223" s="309" t="s">
        <v>580</v>
      </c>
      <c r="K223" s="310" t="s">
        <v>580</v>
      </c>
      <c r="L223" s="310" t="s">
        <v>580</v>
      </c>
      <c r="M223" s="310" t="s">
        <v>580</v>
      </c>
      <c r="N223" s="311" t="s">
        <v>580</v>
      </c>
      <c r="O223" s="309" t="s">
        <v>580</v>
      </c>
      <c r="P223" s="309" t="s">
        <v>580</v>
      </c>
      <c r="Q223" s="310" t="s">
        <v>580</v>
      </c>
      <c r="R223" s="310" t="s">
        <v>580</v>
      </c>
      <c r="S223" s="310" t="s">
        <v>580</v>
      </c>
      <c r="T223" s="311" t="s">
        <v>580</v>
      </c>
      <c r="U223" s="310" t="s">
        <v>580</v>
      </c>
    </row>
    <row r="224" spans="2:21" x14ac:dyDescent="0.2">
      <c r="B224" s="305" t="s">
        <v>580</v>
      </c>
      <c r="C224" s="306" t="s">
        <v>580</v>
      </c>
      <c r="D224" s="307" t="s">
        <v>580</v>
      </c>
      <c r="E224" s="307" t="s">
        <v>580</v>
      </c>
      <c r="F224" s="308" t="s">
        <v>580</v>
      </c>
      <c r="G224" s="308"/>
      <c r="H224" s="308" t="s">
        <v>580</v>
      </c>
      <c r="I224" s="309" t="s">
        <v>580</v>
      </c>
      <c r="J224" s="309" t="s">
        <v>580</v>
      </c>
      <c r="K224" s="310" t="s">
        <v>580</v>
      </c>
      <c r="L224" s="310" t="s">
        <v>580</v>
      </c>
      <c r="M224" s="310" t="s">
        <v>580</v>
      </c>
      <c r="N224" s="311" t="s">
        <v>580</v>
      </c>
      <c r="O224" s="309" t="s">
        <v>580</v>
      </c>
      <c r="P224" s="309" t="s">
        <v>580</v>
      </c>
      <c r="Q224" s="310" t="s">
        <v>580</v>
      </c>
      <c r="R224" s="310" t="s">
        <v>580</v>
      </c>
      <c r="S224" s="310" t="s">
        <v>580</v>
      </c>
      <c r="T224" s="311" t="s">
        <v>580</v>
      </c>
      <c r="U224" s="310" t="s">
        <v>580</v>
      </c>
    </row>
    <row r="225" spans="2:21" x14ac:dyDescent="0.2">
      <c r="B225" s="305" t="s">
        <v>580</v>
      </c>
      <c r="C225" s="306" t="s">
        <v>580</v>
      </c>
      <c r="D225" s="307" t="s">
        <v>580</v>
      </c>
      <c r="E225" s="307" t="s">
        <v>580</v>
      </c>
      <c r="F225" s="308" t="s">
        <v>580</v>
      </c>
      <c r="G225" s="308"/>
      <c r="H225" s="308" t="s">
        <v>580</v>
      </c>
      <c r="I225" s="309" t="s">
        <v>580</v>
      </c>
      <c r="J225" s="309" t="s">
        <v>580</v>
      </c>
      <c r="K225" s="310" t="s">
        <v>580</v>
      </c>
      <c r="L225" s="310" t="s">
        <v>580</v>
      </c>
      <c r="M225" s="310" t="s">
        <v>580</v>
      </c>
      <c r="N225" s="311" t="s">
        <v>580</v>
      </c>
      <c r="O225" s="309" t="s">
        <v>580</v>
      </c>
      <c r="P225" s="309" t="s">
        <v>580</v>
      </c>
      <c r="Q225" s="310" t="s">
        <v>580</v>
      </c>
      <c r="R225" s="310" t="s">
        <v>580</v>
      </c>
      <c r="S225" s="310" t="s">
        <v>580</v>
      </c>
      <c r="T225" s="311" t="s">
        <v>580</v>
      </c>
      <c r="U225" s="310" t="s">
        <v>580</v>
      </c>
    </row>
    <row r="226" spans="2:21" x14ac:dyDescent="0.2">
      <c r="B226" s="305" t="s">
        <v>580</v>
      </c>
      <c r="C226" s="306" t="s">
        <v>580</v>
      </c>
      <c r="D226" s="307" t="s">
        <v>580</v>
      </c>
      <c r="E226" s="307" t="s">
        <v>580</v>
      </c>
      <c r="F226" s="308" t="s">
        <v>580</v>
      </c>
      <c r="G226" s="308"/>
      <c r="H226" s="308" t="s">
        <v>580</v>
      </c>
      <c r="I226" s="309" t="s">
        <v>580</v>
      </c>
      <c r="J226" s="309" t="s">
        <v>580</v>
      </c>
      <c r="K226" s="310" t="s">
        <v>580</v>
      </c>
      <c r="L226" s="310" t="s">
        <v>580</v>
      </c>
      <c r="M226" s="310" t="s">
        <v>580</v>
      </c>
      <c r="N226" s="311" t="s">
        <v>580</v>
      </c>
      <c r="O226" s="309" t="s">
        <v>580</v>
      </c>
      <c r="P226" s="309" t="s">
        <v>580</v>
      </c>
      <c r="Q226" s="310" t="s">
        <v>580</v>
      </c>
      <c r="R226" s="310" t="s">
        <v>580</v>
      </c>
      <c r="S226" s="310" t="s">
        <v>580</v>
      </c>
      <c r="T226" s="311" t="s">
        <v>580</v>
      </c>
      <c r="U226" s="310" t="s">
        <v>580</v>
      </c>
    </row>
    <row r="227" spans="2:21" x14ac:dyDescent="0.2">
      <c r="B227" s="305" t="s">
        <v>580</v>
      </c>
      <c r="C227" s="306" t="s">
        <v>580</v>
      </c>
      <c r="D227" s="307" t="s">
        <v>580</v>
      </c>
      <c r="E227" s="307" t="s">
        <v>580</v>
      </c>
      <c r="F227" s="308" t="s">
        <v>580</v>
      </c>
      <c r="G227" s="308"/>
      <c r="H227" s="308" t="s">
        <v>580</v>
      </c>
      <c r="I227" s="309" t="s">
        <v>580</v>
      </c>
      <c r="J227" s="309" t="s">
        <v>580</v>
      </c>
      <c r="K227" s="310" t="s">
        <v>580</v>
      </c>
      <c r="L227" s="310" t="s">
        <v>580</v>
      </c>
      <c r="M227" s="310" t="s">
        <v>580</v>
      </c>
      <c r="N227" s="311" t="s">
        <v>580</v>
      </c>
      <c r="O227" s="309" t="s">
        <v>580</v>
      </c>
      <c r="P227" s="309" t="s">
        <v>580</v>
      </c>
      <c r="Q227" s="310" t="s">
        <v>580</v>
      </c>
      <c r="R227" s="310" t="s">
        <v>580</v>
      </c>
      <c r="S227" s="310" t="s">
        <v>580</v>
      </c>
      <c r="T227" s="311" t="s">
        <v>580</v>
      </c>
      <c r="U227" s="310" t="s">
        <v>580</v>
      </c>
    </row>
    <row r="228" spans="2:21" x14ac:dyDescent="0.2">
      <c r="B228" s="305" t="s">
        <v>580</v>
      </c>
      <c r="C228" s="306" t="s">
        <v>580</v>
      </c>
      <c r="D228" s="307" t="s">
        <v>580</v>
      </c>
      <c r="E228" s="307" t="s">
        <v>580</v>
      </c>
      <c r="F228" s="308" t="s">
        <v>580</v>
      </c>
      <c r="G228" s="308"/>
      <c r="H228" s="308" t="s">
        <v>580</v>
      </c>
      <c r="I228" s="309" t="s">
        <v>580</v>
      </c>
      <c r="J228" s="309" t="s">
        <v>580</v>
      </c>
      <c r="K228" s="310" t="s">
        <v>580</v>
      </c>
      <c r="L228" s="310" t="s">
        <v>580</v>
      </c>
      <c r="M228" s="310" t="s">
        <v>580</v>
      </c>
      <c r="N228" s="311" t="s">
        <v>580</v>
      </c>
      <c r="O228" s="309" t="s">
        <v>580</v>
      </c>
      <c r="P228" s="309" t="s">
        <v>580</v>
      </c>
      <c r="Q228" s="310" t="s">
        <v>580</v>
      </c>
      <c r="R228" s="310" t="s">
        <v>580</v>
      </c>
      <c r="S228" s="310" t="s">
        <v>580</v>
      </c>
      <c r="T228" s="311" t="s">
        <v>580</v>
      </c>
      <c r="U228" s="310" t="s">
        <v>580</v>
      </c>
    </row>
    <row r="229" spans="2:21" x14ac:dyDescent="0.2">
      <c r="B229" s="305" t="s">
        <v>580</v>
      </c>
      <c r="C229" s="306" t="s">
        <v>580</v>
      </c>
      <c r="D229" s="307" t="s">
        <v>580</v>
      </c>
      <c r="E229" s="307" t="s">
        <v>580</v>
      </c>
      <c r="F229" s="308" t="s">
        <v>580</v>
      </c>
      <c r="G229" s="308"/>
      <c r="H229" s="308" t="s">
        <v>580</v>
      </c>
      <c r="I229" s="309" t="s">
        <v>580</v>
      </c>
      <c r="J229" s="309" t="s">
        <v>580</v>
      </c>
      <c r="K229" s="310" t="s">
        <v>580</v>
      </c>
      <c r="L229" s="310" t="s">
        <v>580</v>
      </c>
      <c r="M229" s="310" t="s">
        <v>580</v>
      </c>
      <c r="N229" s="311" t="s">
        <v>580</v>
      </c>
      <c r="O229" s="309" t="s">
        <v>580</v>
      </c>
      <c r="P229" s="309" t="s">
        <v>580</v>
      </c>
      <c r="Q229" s="310" t="s">
        <v>580</v>
      </c>
      <c r="R229" s="310" t="s">
        <v>580</v>
      </c>
      <c r="S229" s="310" t="s">
        <v>580</v>
      </c>
      <c r="T229" s="311" t="s">
        <v>580</v>
      </c>
      <c r="U229" s="310" t="s">
        <v>580</v>
      </c>
    </row>
    <row r="230" spans="2:21" x14ac:dyDescent="0.2">
      <c r="B230" s="305" t="s">
        <v>580</v>
      </c>
      <c r="C230" s="306" t="s">
        <v>580</v>
      </c>
      <c r="D230" s="307" t="s">
        <v>580</v>
      </c>
      <c r="E230" s="307" t="s">
        <v>580</v>
      </c>
      <c r="F230" s="308" t="s">
        <v>580</v>
      </c>
      <c r="G230" s="308"/>
      <c r="H230" s="308" t="s">
        <v>580</v>
      </c>
      <c r="I230" s="309" t="s">
        <v>580</v>
      </c>
      <c r="J230" s="309" t="s">
        <v>580</v>
      </c>
      <c r="K230" s="310" t="s">
        <v>580</v>
      </c>
      <c r="L230" s="310" t="s">
        <v>580</v>
      </c>
      <c r="M230" s="310" t="s">
        <v>580</v>
      </c>
      <c r="N230" s="311" t="s">
        <v>580</v>
      </c>
      <c r="O230" s="309" t="s">
        <v>580</v>
      </c>
      <c r="P230" s="309" t="s">
        <v>580</v>
      </c>
      <c r="Q230" s="310" t="s">
        <v>580</v>
      </c>
      <c r="R230" s="310" t="s">
        <v>580</v>
      </c>
      <c r="S230" s="310" t="s">
        <v>580</v>
      </c>
      <c r="T230" s="311" t="s">
        <v>580</v>
      </c>
      <c r="U230" s="310" t="s">
        <v>580</v>
      </c>
    </row>
    <row r="231" spans="2:21" x14ac:dyDescent="0.2">
      <c r="B231" s="305" t="s">
        <v>580</v>
      </c>
      <c r="C231" s="306" t="s">
        <v>580</v>
      </c>
      <c r="D231" s="307" t="s">
        <v>580</v>
      </c>
      <c r="E231" s="307" t="s">
        <v>580</v>
      </c>
      <c r="F231" s="308" t="s">
        <v>580</v>
      </c>
      <c r="G231" s="308"/>
      <c r="H231" s="308" t="s">
        <v>580</v>
      </c>
      <c r="I231" s="309" t="s">
        <v>580</v>
      </c>
      <c r="J231" s="309" t="s">
        <v>580</v>
      </c>
      <c r="K231" s="310" t="s">
        <v>580</v>
      </c>
      <c r="L231" s="310" t="s">
        <v>580</v>
      </c>
      <c r="M231" s="310" t="s">
        <v>580</v>
      </c>
      <c r="N231" s="311" t="s">
        <v>580</v>
      </c>
      <c r="O231" s="309" t="s">
        <v>580</v>
      </c>
      <c r="P231" s="309" t="s">
        <v>580</v>
      </c>
      <c r="Q231" s="310" t="s">
        <v>580</v>
      </c>
      <c r="R231" s="310" t="s">
        <v>580</v>
      </c>
      <c r="S231" s="310" t="s">
        <v>580</v>
      </c>
      <c r="T231" s="311" t="s">
        <v>580</v>
      </c>
      <c r="U231" s="310" t="s">
        <v>580</v>
      </c>
    </row>
    <row r="232" spans="2:21" x14ac:dyDescent="0.2">
      <c r="B232" s="305" t="s">
        <v>580</v>
      </c>
      <c r="C232" s="306" t="s">
        <v>580</v>
      </c>
      <c r="D232" s="307" t="s">
        <v>580</v>
      </c>
      <c r="E232" s="307" t="s">
        <v>580</v>
      </c>
      <c r="F232" s="308" t="s">
        <v>580</v>
      </c>
      <c r="G232" s="308"/>
      <c r="H232" s="308" t="s">
        <v>580</v>
      </c>
      <c r="I232" s="309" t="s">
        <v>580</v>
      </c>
      <c r="J232" s="309" t="s">
        <v>580</v>
      </c>
      <c r="K232" s="310" t="s">
        <v>580</v>
      </c>
      <c r="L232" s="310" t="s">
        <v>580</v>
      </c>
      <c r="M232" s="310" t="s">
        <v>580</v>
      </c>
      <c r="N232" s="311" t="s">
        <v>580</v>
      </c>
      <c r="O232" s="309" t="s">
        <v>580</v>
      </c>
      <c r="P232" s="309" t="s">
        <v>580</v>
      </c>
      <c r="Q232" s="310" t="s">
        <v>580</v>
      </c>
      <c r="R232" s="310" t="s">
        <v>580</v>
      </c>
      <c r="S232" s="310" t="s">
        <v>580</v>
      </c>
      <c r="T232" s="311" t="s">
        <v>580</v>
      </c>
      <c r="U232" s="310" t="s">
        <v>580</v>
      </c>
    </row>
    <row r="233" spans="2:21" x14ac:dyDescent="0.2">
      <c r="B233" s="305" t="s">
        <v>580</v>
      </c>
      <c r="C233" s="306" t="s">
        <v>580</v>
      </c>
      <c r="D233" s="307" t="s">
        <v>580</v>
      </c>
      <c r="E233" s="307" t="s">
        <v>580</v>
      </c>
      <c r="F233" s="308" t="s">
        <v>580</v>
      </c>
      <c r="G233" s="308"/>
      <c r="H233" s="308" t="s">
        <v>580</v>
      </c>
      <c r="I233" s="309" t="s">
        <v>580</v>
      </c>
      <c r="J233" s="309" t="s">
        <v>580</v>
      </c>
      <c r="K233" s="310" t="s">
        <v>580</v>
      </c>
      <c r="L233" s="310" t="s">
        <v>580</v>
      </c>
      <c r="M233" s="310" t="s">
        <v>580</v>
      </c>
      <c r="N233" s="311" t="s">
        <v>580</v>
      </c>
      <c r="O233" s="309" t="s">
        <v>580</v>
      </c>
      <c r="P233" s="309" t="s">
        <v>580</v>
      </c>
      <c r="Q233" s="310" t="s">
        <v>580</v>
      </c>
      <c r="R233" s="310" t="s">
        <v>580</v>
      </c>
      <c r="S233" s="310" t="s">
        <v>580</v>
      </c>
      <c r="T233" s="311" t="s">
        <v>580</v>
      </c>
      <c r="U233" s="310" t="s">
        <v>580</v>
      </c>
    </row>
    <row r="234" spans="2:21" x14ac:dyDescent="0.2">
      <c r="B234" s="305" t="s">
        <v>580</v>
      </c>
      <c r="C234" s="306" t="s">
        <v>580</v>
      </c>
      <c r="D234" s="307" t="s">
        <v>580</v>
      </c>
      <c r="E234" s="307" t="s">
        <v>580</v>
      </c>
      <c r="F234" s="308" t="s">
        <v>580</v>
      </c>
      <c r="G234" s="308"/>
      <c r="H234" s="308" t="s">
        <v>580</v>
      </c>
      <c r="I234" s="309" t="s">
        <v>580</v>
      </c>
      <c r="J234" s="309" t="s">
        <v>580</v>
      </c>
      <c r="K234" s="310" t="s">
        <v>580</v>
      </c>
      <c r="L234" s="310" t="s">
        <v>580</v>
      </c>
      <c r="M234" s="310" t="s">
        <v>580</v>
      </c>
      <c r="N234" s="311" t="s">
        <v>580</v>
      </c>
      <c r="O234" s="309" t="s">
        <v>580</v>
      </c>
      <c r="P234" s="309" t="s">
        <v>580</v>
      </c>
      <c r="Q234" s="310" t="s">
        <v>580</v>
      </c>
      <c r="R234" s="310" t="s">
        <v>580</v>
      </c>
      <c r="S234" s="310" t="s">
        <v>580</v>
      </c>
      <c r="T234" s="311" t="s">
        <v>580</v>
      </c>
      <c r="U234" s="310" t="s">
        <v>580</v>
      </c>
    </row>
    <row r="235" spans="2:21" x14ac:dyDescent="0.2">
      <c r="B235" s="305" t="s">
        <v>580</v>
      </c>
      <c r="C235" s="306" t="s">
        <v>580</v>
      </c>
      <c r="D235" s="307" t="s">
        <v>580</v>
      </c>
      <c r="E235" s="307" t="s">
        <v>580</v>
      </c>
      <c r="F235" s="308" t="s">
        <v>580</v>
      </c>
      <c r="G235" s="308"/>
      <c r="H235" s="308" t="s">
        <v>580</v>
      </c>
      <c r="I235" s="309" t="s">
        <v>580</v>
      </c>
      <c r="J235" s="309" t="s">
        <v>580</v>
      </c>
      <c r="K235" s="310" t="s">
        <v>580</v>
      </c>
      <c r="L235" s="310" t="s">
        <v>580</v>
      </c>
      <c r="M235" s="310" t="s">
        <v>580</v>
      </c>
      <c r="N235" s="311" t="s">
        <v>580</v>
      </c>
      <c r="O235" s="309" t="s">
        <v>580</v>
      </c>
      <c r="P235" s="309" t="s">
        <v>580</v>
      </c>
      <c r="Q235" s="310" t="s">
        <v>580</v>
      </c>
      <c r="R235" s="310" t="s">
        <v>580</v>
      </c>
      <c r="S235" s="310" t="s">
        <v>580</v>
      </c>
      <c r="T235" s="311" t="s">
        <v>580</v>
      </c>
      <c r="U235" s="310" t="s">
        <v>580</v>
      </c>
    </row>
    <row r="236" spans="2:21" x14ac:dyDescent="0.2">
      <c r="B236" s="305" t="s">
        <v>580</v>
      </c>
      <c r="C236" s="306" t="s">
        <v>580</v>
      </c>
      <c r="D236" s="307" t="s">
        <v>580</v>
      </c>
      <c r="E236" s="307" t="s">
        <v>580</v>
      </c>
      <c r="F236" s="308" t="s">
        <v>580</v>
      </c>
      <c r="G236" s="308"/>
      <c r="H236" s="308" t="s">
        <v>580</v>
      </c>
      <c r="I236" s="309" t="s">
        <v>580</v>
      </c>
      <c r="J236" s="309" t="s">
        <v>580</v>
      </c>
      <c r="K236" s="310" t="s">
        <v>580</v>
      </c>
      <c r="L236" s="310" t="s">
        <v>580</v>
      </c>
      <c r="M236" s="310" t="s">
        <v>580</v>
      </c>
      <c r="N236" s="311" t="s">
        <v>580</v>
      </c>
      <c r="O236" s="309" t="s">
        <v>580</v>
      </c>
      <c r="P236" s="309" t="s">
        <v>580</v>
      </c>
      <c r="Q236" s="310" t="s">
        <v>580</v>
      </c>
      <c r="R236" s="310" t="s">
        <v>580</v>
      </c>
      <c r="S236" s="310" t="s">
        <v>580</v>
      </c>
      <c r="T236" s="311" t="s">
        <v>580</v>
      </c>
      <c r="U236" s="310" t="s">
        <v>580</v>
      </c>
    </row>
    <row r="237" spans="2:21" x14ac:dyDescent="0.2">
      <c r="B237" s="305" t="s">
        <v>580</v>
      </c>
      <c r="C237" s="306" t="s">
        <v>580</v>
      </c>
      <c r="D237" s="307" t="s">
        <v>580</v>
      </c>
      <c r="E237" s="307" t="s">
        <v>580</v>
      </c>
      <c r="F237" s="308" t="s">
        <v>580</v>
      </c>
      <c r="G237" s="308"/>
      <c r="H237" s="308" t="s">
        <v>580</v>
      </c>
      <c r="I237" s="309" t="s">
        <v>580</v>
      </c>
      <c r="J237" s="309" t="s">
        <v>580</v>
      </c>
      <c r="K237" s="310" t="s">
        <v>580</v>
      </c>
      <c r="L237" s="310" t="s">
        <v>580</v>
      </c>
      <c r="M237" s="310" t="s">
        <v>580</v>
      </c>
      <c r="N237" s="311" t="s">
        <v>580</v>
      </c>
      <c r="O237" s="309" t="s">
        <v>580</v>
      </c>
      <c r="P237" s="309" t="s">
        <v>580</v>
      </c>
      <c r="Q237" s="310" t="s">
        <v>580</v>
      </c>
      <c r="R237" s="310" t="s">
        <v>580</v>
      </c>
      <c r="S237" s="310" t="s">
        <v>580</v>
      </c>
      <c r="T237" s="311" t="s">
        <v>580</v>
      </c>
      <c r="U237" s="310" t="s">
        <v>580</v>
      </c>
    </row>
    <row r="238" spans="2:21" x14ac:dyDescent="0.2">
      <c r="B238" s="305" t="s">
        <v>580</v>
      </c>
      <c r="C238" s="306" t="s">
        <v>580</v>
      </c>
      <c r="D238" s="307" t="s">
        <v>580</v>
      </c>
      <c r="E238" s="307" t="s">
        <v>580</v>
      </c>
      <c r="F238" s="308" t="s">
        <v>580</v>
      </c>
      <c r="G238" s="308"/>
      <c r="H238" s="308" t="s">
        <v>580</v>
      </c>
      <c r="I238" s="309" t="s">
        <v>580</v>
      </c>
      <c r="J238" s="309" t="s">
        <v>580</v>
      </c>
      <c r="K238" s="310" t="s">
        <v>580</v>
      </c>
      <c r="L238" s="310" t="s">
        <v>580</v>
      </c>
      <c r="M238" s="310" t="s">
        <v>580</v>
      </c>
      <c r="N238" s="311" t="s">
        <v>580</v>
      </c>
      <c r="O238" s="309" t="s">
        <v>580</v>
      </c>
      <c r="P238" s="309" t="s">
        <v>580</v>
      </c>
      <c r="Q238" s="310" t="s">
        <v>580</v>
      </c>
      <c r="R238" s="310" t="s">
        <v>580</v>
      </c>
      <c r="S238" s="310" t="s">
        <v>580</v>
      </c>
      <c r="T238" s="311" t="s">
        <v>580</v>
      </c>
      <c r="U238" s="310" t="s">
        <v>580</v>
      </c>
    </row>
    <row r="239" spans="2:21" x14ac:dyDescent="0.2">
      <c r="B239" s="305" t="s">
        <v>580</v>
      </c>
      <c r="C239" s="306" t="s">
        <v>580</v>
      </c>
      <c r="D239" s="307" t="s">
        <v>580</v>
      </c>
      <c r="E239" s="307" t="s">
        <v>580</v>
      </c>
      <c r="F239" s="308" t="s">
        <v>580</v>
      </c>
      <c r="G239" s="308"/>
      <c r="H239" s="308" t="s">
        <v>580</v>
      </c>
      <c r="I239" s="309" t="s">
        <v>580</v>
      </c>
      <c r="J239" s="309" t="s">
        <v>580</v>
      </c>
      <c r="K239" s="310" t="s">
        <v>580</v>
      </c>
      <c r="L239" s="310" t="s">
        <v>580</v>
      </c>
      <c r="M239" s="310" t="s">
        <v>580</v>
      </c>
      <c r="N239" s="311" t="s">
        <v>580</v>
      </c>
      <c r="O239" s="309" t="s">
        <v>580</v>
      </c>
      <c r="P239" s="309" t="s">
        <v>580</v>
      </c>
      <c r="Q239" s="310" t="s">
        <v>580</v>
      </c>
      <c r="R239" s="310" t="s">
        <v>580</v>
      </c>
      <c r="S239" s="310" t="s">
        <v>580</v>
      </c>
      <c r="T239" s="311" t="s">
        <v>580</v>
      </c>
      <c r="U239" s="310" t="s">
        <v>580</v>
      </c>
    </row>
    <row r="240" spans="2:21" x14ac:dyDescent="0.2">
      <c r="B240" s="305" t="s">
        <v>580</v>
      </c>
      <c r="C240" s="306" t="s">
        <v>580</v>
      </c>
      <c r="D240" s="307" t="s">
        <v>580</v>
      </c>
      <c r="E240" s="307" t="s">
        <v>580</v>
      </c>
      <c r="F240" s="308" t="s">
        <v>580</v>
      </c>
      <c r="G240" s="308"/>
      <c r="H240" s="308" t="s">
        <v>580</v>
      </c>
      <c r="I240" s="309" t="s">
        <v>580</v>
      </c>
      <c r="J240" s="309" t="s">
        <v>580</v>
      </c>
      <c r="K240" s="310" t="s">
        <v>580</v>
      </c>
      <c r="L240" s="310" t="s">
        <v>580</v>
      </c>
      <c r="M240" s="310" t="s">
        <v>580</v>
      </c>
      <c r="N240" s="311" t="s">
        <v>580</v>
      </c>
      <c r="O240" s="309" t="s">
        <v>580</v>
      </c>
      <c r="P240" s="309" t="s">
        <v>580</v>
      </c>
      <c r="Q240" s="310" t="s">
        <v>580</v>
      </c>
      <c r="R240" s="310" t="s">
        <v>580</v>
      </c>
      <c r="S240" s="310" t="s">
        <v>580</v>
      </c>
      <c r="T240" s="311" t="s">
        <v>580</v>
      </c>
      <c r="U240" s="310" t="s">
        <v>580</v>
      </c>
    </row>
    <row r="241" spans="2:21" x14ac:dyDescent="0.2">
      <c r="B241" s="305" t="s">
        <v>580</v>
      </c>
      <c r="C241" s="306" t="s">
        <v>580</v>
      </c>
      <c r="D241" s="307" t="s">
        <v>580</v>
      </c>
      <c r="E241" s="307" t="s">
        <v>580</v>
      </c>
      <c r="F241" s="308" t="s">
        <v>580</v>
      </c>
      <c r="G241" s="308"/>
      <c r="H241" s="308" t="s">
        <v>580</v>
      </c>
      <c r="I241" s="309" t="s">
        <v>580</v>
      </c>
      <c r="J241" s="309" t="s">
        <v>580</v>
      </c>
      <c r="K241" s="310" t="s">
        <v>580</v>
      </c>
      <c r="L241" s="310" t="s">
        <v>580</v>
      </c>
      <c r="M241" s="310" t="s">
        <v>580</v>
      </c>
      <c r="N241" s="311" t="s">
        <v>580</v>
      </c>
      <c r="O241" s="309" t="s">
        <v>580</v>
      </c>
      <c r="P241" s="309" t="s">
        <v>580</v>
      </c>
      <c r="Q241" s="310" t="s">
        <v>580</v>
      </c>
      <c r="R241" s="310" t="s">
        <v>580</v>
      </c>
      <c r="S241" s="310" t="s">
        <v>580</v>
      </c>
      <c r="T241" s="311" t="s">
        <v>580</v>
      </c>
      <c r="U241" s="310" t="s">
        <v>580</v>
      </c>
    </row>
    <row r="242" spans="2:21" x14ac:dyDescent="0.2">
      <c r="B242" s="305" t="s">
        <v>580</v>
      </c>
      <c r="C242" s="306" t="s">
        <v>580</v>
      </c>
      <c r="D242" s="307" t="s">
        <v>580</v>
      </c>
      <c r="E242" s="307" t="s">
        <v>580</v>
      </c>
      <c r="F242" s="308" t="s">
        <v>580</v>
      </c>
      <c r="G242" s="308"/>
      <c r="H242" s="308" t="s">
        <v>580</v>
      </c>
      <c r="I242" s="309" t="s">
        <v>580</v>
      </c>
      <c r="J242" s="309" t="s">
        <v>580</v>
      </c>
      <c r="K242" s="310" t="s">
        <v>580</v>
      </c>
      <c r="L242" s="310" t="s">
        <v>580</v>
      </c>
      <c r="M242" s="310" t="s">
        <v>580</v>
      </c>
      <c r="N242" s="311" t="s">
        <v>580</v>
      </c>
      <c r="O242" s="309" t="s">
        <v>580</v>
      </c>
      <c r="P242" s="309" t="s">
        <v>580</v>
      </c>
      <c r="Q242" s="310" t="s">
        <v>580</v>
      </c>
      <c r="R242" s="310" t="s">
        <v>580</v>
      </c>
      <c r="S242" s="310" t="s">
        <v>580</v>
      </c>
      <c r="T242" s="311" t="s">
        <v>580</v>
      </c>
      <c r="U242" s="310" t="s">
        <v>580</v>
      </c>
    </row>
    <row r="243" spans="2:21" x14ac:dyDescent="0.2">
      <c r="B243" s="305" t="s">
        <v>580</v>
      </c>
      <c r="C243" s="306" t="s">
        <v>580</v>
      </c>
      <c r="D243" s="307" t="s">
        <v>580</v>
      </c>
      <c r="E243" s="307" t="s">
        <v>580</v>
      </c>
      <c r="F243" s="308" t="s">
        <v>580</v>
      </c>
      <c r="G243" s="308"/>
      <c r="H243" s="308" t="s">
        <v>580</v>
      </c>
      <c r="I243" s="309" t="s">
        <v>580</v>
      </c>
      <c r="J243" s="309" t="s">
        <v>580</v>
      </c>
      <c r="K243" s="310" t="s">
        <v>580</v>
      </c>
      <c r="L243" s="310" t="s">
        <v>580</v>
      </c>
      <c r="M243" s="310" t="s">
        <v>580</v>
      </c>
      <c r="N243" s="311" t="s">
        <v>580</v>
      </c>
      <c r="O243" s="309" t="s">
        <v>580</v>
      </c>
      <c r="P243" s="309" t="s">
        <v>580</v>
      </c>
      <c r="Q243" s="310" t="s">
        <v>580</v>
      </c>
      <c r="R243" s="310" t="s">
        <v>580</v>
      </c>
      <c r="S243" s="310" t="s">
        <v>580</v>
      </c>
      <c r="T243" s="311" t="s">
        <v>580</v>
      </c>
      <c r="U243" s="310" t="s">
        <v>580</v>
      </c>
    </row>
    <row r="244" spans="2:21" x14ac:dyDescent="0.2">
      <c r="B244" s="305" t="s">
        <v>580</v>
      </c>
      <c r="C244" s="306" t="s">
        <v>580</v>
      </c>
      <c r="D244" s="307" t="s">
        <v>580</v>
      </c>
      <c r="E244" s="307" t="s">
        <v>580</v>
      </c>
      <c r="F244" s="308" t="s">
        <v>580</v>
      </c>
      <c r="G244" s="308"/>
      <c r="H244" s="308" t="s">
        <v>580</v>
      </c>
      <c r="I244" s="309" t="s">
        <v>580</v>
      </c>
      <c r="J244" s="309" t="s">
        <v>580</v>
      </c>
      <c r="K244" s="310" t="s">
        <v>580</v>
      </c>
      <c r="L244" s="310" t="s">
        <v>580</v>
      </c>
      <c r="M244" s="310" t="s">
        <v>580</v>
      </c>
      <c r="N244" s="311" t="s">
        <v>580</v>
      </c>
      <c r="O244" s="309" t="s">
        <v>580</v>
      </c>
      <c r="P244" s="309" t="s">
        <v>580</v>
      </c>
      <c r="Q244" s="310" t="s">
        <v>580</v>
      </c>
      <c r="R244" s="310" t="s">
        <v>580</v>
      </c>
      <c r="S244" s="310" t="s">
        <v>580</v>
      </c>
      <c r="T244" s="311" t="s">
        <v>580</v>
      </c>
      <c r="U244" s="310" t="s">
        <v>580</v>
      </c>
    </row>
    <row r="245" spans="2:21" x14ac:dyDescent="0.2">
      <c r="B245" s="305" t="s">
        <v>580</v>
      </c>
      <c r="C245" s="306" t="s">
        <v>580</v>
      </c>
      <c r="D245" s="307" t="s">
        <v>580</v>
      </c>
      <c r="E245" s="307" t="s">
        <v>580</v>
      </c>
      <c r="F245" s="308" t="s">
        <v>580</v>
      </c>
      <c r="G245" s="308"/>
      <c r="H245" s="308" t="s">
        <v>580</v>
      </c>
      <c r="I245" s="309" t="s">
        <v>580</v>
      </c>
      <c r="J245" s="309" t="s">
        <v>580</v>
      </c>
      <c r="K245" s="310" t="s">
        <v>580</v>
      </c>
      <c r="L245" s="310" t="s">
        <v>580</v>
      </c>
      <c r="M245" s="310" t="s">
        <v>580</v>
      </c>
      <c r="N245" s="311" t="s">
        <v>580</v>
      </c>
      <c r="O245" s="309" t="s">
        <v>580</v>
      </c>
      <c r="P245" s="309" t="s">
        <v>580</v>
      </c>
      <c r="Q245" s="310" t="s">
        <v>580</v>
      </c>
      <c r="R245" s="310" t="s">
        <v>580</v>
      </c>
      <c r="S245" s="310" t="s">
        <v>580</v>
      </c>
      <c r="T245" s="311" t="s">
        <v>580</v>
      </c>
      <c r="U245" s="310" t="s">
        <v>580</v>
      </c>
    </row>
    <row r="246" spans="2:21" x14ac:dyDescent="0.2">
      <c r="B246" s="305" t="s">
        <v>580</v>
      </c>
      <c r="C246" s="306" t="s">
        <v>580</v>
      </c>
      <c r="D246" s="307" t="s">
        <v>580</v>
      </c>
      <c r="E246" s="307" t="s">
        <v>580</v>
      </c>
      <c r="F246" s="308" t="s">
        <v>580</v>
      </c>
      <c r="G246" s="308"/>
      <c r="H246" s="308" t="s">
        <v>580</v>
      </c>
      <c r="I246" s="309" t="s">
        <v>580</v>
      </c>
      <c r="J246" s="309" t="s">
        <v>580</v>
      </c>
      <c r="K246" s="310" t="s">
        <v>580</v>
      </c>
      <c r="L246" s="310" t="s">
        <v>580</v>
      </c>
      <c r="M246" s="310" t="s">
        <v>580</v>
      </c>
      <c r="N246" s="311" t="s">
        <v>580</v>
      </c>
      <c r="O246" s="309" t="s">
        <v>580</v>
      </c>
      <c r="P246" s="309" t="s">
        <v>580</v>
      </c>
      <c r="Q246" s="310" t="s">
        <v>580</v>
      </c>
      <c r="R246" s="310" t="s">
        <v>580</v>
      </c>
      <c r="S246" s="310" t="s">
        <v>580</v>
      </c>
      <c r="T246" s="311" t="s">
        <v>580</v>
      </c>
      <c r="U246" s="310" t="s">
        <v>580</v>
      </c>
    </row>
    <row r="247" spans="2:21" x14ac:dyDescent="0.2">
      <c r="B247" s="305" t="s">
        <v>580</v>
      </c>
      <c r="C247" s="306" t="s">
        <v>580</v>
      </c>
      <c r="D247" s="307" t="s">
        <v>580</v>
      </c>
      <c r="E247" s="307" t="s">
        <v>580</v>
      </c>
      <c r="F247" s="308" t="s">
        <v>580</v>
      </c>
      <c r="G247" s="308"/>
      <c r="H247" s="308" t="s">
        <v>580</v>
      </c>
      <c r="I247" s="309" t="s">
        <v>580</v>
      </c>
      <c r="J247" s="309" t="s">
        <v>580</v>
      </c>
      <c r="K247" s="310" t="s">
        <v>580</v>
      </c>
      <c r="L247" s="310" t="s">
        <v>580</v>
      </c>
      <c r="M247" s="310" t="s">
        <v>580</v>
      </c>
      <c r="N247" s="311" t="s">
        <v>580</v>
      </c>
      <c r="O247" s="309" t="s">
        <v>580</v>
      </c>
      <c r="P247" s="309" t="s">
        <v>580</v>
      </c>
      <c r="Q247" s="310" t="s">
        <v>580</v>
      </c>
      <c r="R247" s="310" t="s">
        <v>580</v>
      </c>
      <c r="S247" s="310" t="s">
        <v>580</v>
      </c>
      <c r="T247" s="311" t="s">
        <v>580</v>
      </c>
      <c r="U247" s="310" t="s">
        <v>580</v>
      </c>
    </row>
    <row r="248" spans="2:21" x14ac:dyDescent="0.2">
      <c r="B248" s="305" t="s">
        <v>580</v>
      </c>
      <c r="C248" s="306" t="s">
        <v>580</v>
      </c>
      <c r="D248" s="307" t="s">
        <v>580</v>
      </c>
      <c r="E248" s="307" t="s">
        <v>580</v>
      </c>
      <c r="F248" s="308" t="s">
        <v>580</v>
      </c>
      <c r="G248" s="308"/>
      <c r="H248" s="308" t="s">
        <v>580</v>
      </c>
      <c r="I248" s="309" t="s">
        <v>580</v>
      </c>
      <c r="J248" s="309" t="s">
        <v>580</v>
      </c>
      <c r="K248" s="310" t="s">
        <v>580</v>
      </c>
      <c r="L248" s="310" t="s">
        <v>580</v>
      </c>
      <c r="M248" s="310" t="s">
        <v>580</v>
      </c>
      <c r="N248" s="311" t="s">
        <v>580</v>
      </c>
      <c r="O248" s="309" t="s">
        <v>580</v>
      </c>
      <c r="P248" s="309" t="s">
        <v>580</v>
      </c>
      <c r="Q248" s="310" t="s">
        <v>580</v>
      </c>
      <c r="R248" s="310" t="s">
        <v>580</v>
      </c>
      <c r="S248" s="310" t="s">
        <v>580</v>
      </c>
      <c r="T248" s="311" t="s">
        <v>580</v>
      </c>
      <c r="U248" s="310" t="s">
        <v>580</v>
      </c>
    </row>
    <row r="249" spans="2:21" x14ac:dyDescent="0.2">
      <c r="B249" s="305" t="s">
        <v>580</v>
      </c>
      <c r="C249" s="306" t="s">
        <v>580</v>
      </c>
      <c r="D249" s="307" t="s">
        <v>580</v>
      </c>
      <c r="E249" s="307" t="s">
        <v>580</v>
      </c>
      <c r="F249" s="308" t="s">
        <v>580</v>
      </c>
      <c r="G249" s="308"/>
      <c r="H249" s="308" t="s">
        <v>580</v>
      </c>
      <c r="I249" s="309" t="s">
        <v>580</v>
      </c>
      <c r="J249" s="309" t="s">
        <v>580</v>
      </c>
      <c r="K249" s="310" t="s">
        <v>580</v>
      </c>
      <c r="L249" s="310" t="s">
        <v>580</v>
      </c>
      <c r="M249" s="310" t="s">
        <v>580</v>
      </c>
      <c r="N249" s="311" t="s">
        <v>580</v>
      </c>
      <c r="O249" s="309" t="s">
        <v>580</v>
      </c>
      <c r="P249" s="309" t="s">
        <v>580</v>
      </c>
      <c r="Q249" s="310" t="s">
        <v>580</v>
      </c>
      <c r="R249" s="310" t="s">
        <v>580</v>
      </c>
      <c r="S249" s="310" t="s">
        <v>580</v>
      </c>
      <c r="T249" s="311" t="s">
        <v>580</v>
      </c>
      <c r="U249" s="310" t="s">
        <v>580</v>
      </c>
    </row>
    <row r="250" spans="2:21" x14ac:dyDescent="0.2">
      <c r="B250" s="305" t="s">
        <v>580</v>
      </c>
      <c r="C250" s="306" t="s">
        <v>580</v>
      </c>
      <c r="D250" s="307" t="s">
        <v>580</v>
      </c>
      <c r="E250" s="307" t="s">
        <v>580</v>
      </c>
      <c r="F250" s="308" t="s">
        <v>580</v>
      </c>
      <c r="G250" s="308"/>
      <c r="H250" s="308" t="s">
        <v>580</v>
      </c>
      <c r="I250" s="309" t="s">
        <v>580</v>
      </c>
      <c r="J250" s="309" t="s">
        <v>580</v>
      </c>
      <c r="K250" s="310" t="s">
        <v>580</v>
      </c>
      <c r="L250" s="310" t="s">
        <v>580</v>
      </c>
      <c r="M250" s="310" t="s">
        <v>580</v>
      </c>
      <c r="N250" s="311" t="s">
        <v>580</v>
      </c>
      <c r="O250" s="309" t="s">
        <v>580</v>
      </c>
      <c r="P250" s="309" t="s">
        <v>580</v>
      </c>
      <c r="Q250" s="310" t="s">
        <v>580</v>
      </c>
      <c r="R250" s="310" t="s">
        <v>580</v>
      </c>
      <c r="S250" s="310" t="s">
        <v>580</v>
      </c>
      <c r="T250" s="311" t="s">
        <v>580</v>
      </c>
      <c r="U250" s="310" t="s">
        <v>580</v>
      </c>
    </row>
    <row r="251" spans="2:21" x14ac:dyDescent="0.2">
      <c r="B251" s="305" t="s">
        <v>580</v>
      </c>
      <c r="C251" s="306" t="s">
        <v>580</v>
      </c>
      <c r="D251" s="307" t="s">
        <v>580</v>
      </c>
      <c r="E251" s="307" t="s">
        <v>580</v>
      </c>
      <c r="F251" s="308" t="s">
        <v>580</v>
      </c>
      <c r="G251" s="308"/>
      <c r="H251" s="308" t="s">
        <v>580</v>
      </c>
      <c r="I251" s="309" t="s">
        <v>580</v>
      </c>
      <c r="J251" s="309" t="s">
        <v>580</v>
      </c>
      <c r="K251" s="310" t="s">
        <v>580</v>
      </c>
      <c r="L251" s="310" t="s">
        <v>580</v>
      </c>
      <c r="M251" s="310" t="s">
        <v>580</v>
      </c>
      <c r="N251" s="311" t="s">
        <v>580</v>
      </c>
      <c r="O251" s="309" t="s">
        <v>580</v>
      </c>
      <c r="P251" s="309" t="s">
        <v>580</v>
      </c>
      <c r="Q251" s="310" t="s">
        <v>580</v>
      </c>
      <c r="R251" s="310" t="s">
        <v>580</v>
      </c>
      <c r="S251" s="310" t="s">
        <v>580</v>
      </c>
      <c r="T251" s="311" t="s">
        <v>580</v>
      </c>
      <c r="U251" s="310" t="s">
        <v>580</v>
      </c>
    </row>
    <row r="252" spans="2:21" x14ac:dyDescent="0.2">
      <c r="B252" s="305" t="s">
        <v>580</v>
      </c>
      <c r="C252" s="306" t="s">
        <v>580</v>
      </c>
      <c r="D252" s="307" t="s">
        <v>580</v>
      </c>
      <c r="E252" s="307" t="s">
        <v>580</v>
      </c>
      <c r="F252" s="308" t="s">
        <v>580</v>
      </c>
      <c r="G252" s="308"/>
      <c r="H252" s="308" t="s">
        <v>580</v>
      </c>
      <c r="I252" s="309" t="s">
        <v>580</v>
      </c>
      <c r="J252" s="309" t="s">
        <v>580</v>
      </c>
      <c r="K252" s="310" t="s">
        <v>580</v>
      </c>
      <c r="L252" s="310" t="s">
        <v>580</v>
      </c>
      <c r="M252" s="310" t="s">
        <v>580</v>
      </c>
      <c r="N252" s="311" t="s">
        <v>580</v>
      </c>
      <c r="O252" s="309" t="s">
        <v>580</v>
      </c>
      <c r="P252" s="309" t="s">
        <v>580</v>
      </c>
      <c r="Q252" s="310" t="s">
        <v>580</v>
      </c>
      <c r="R252" s="310" t="s">
        <v>580</v>
      </c>
      <c r="S252" s="310" t="s">
        <v>580</v>
      </c>
      <c r="T252" s="311" t="s">
        <v>580</v>
      </c>
      <c r="U252" s="310" t="s">
        <v>580</v>
      </c>
    </row>
    <row r="253" spans="2:21" x14ac:dyDescent="0.2">
      <c r="B253" s="305" t="s">
        <v>580</v>
      </c>
      <c r="C253" s="306" t="s">
        <v>580</v>
      </c>
      <c r="D253" s="307" t="s">
        <v>580</v>
      </c>
      <c r="E253" s="307" t="s">
        <v>580</v>
      </c>
      <c r="F253" s="308" t="s">
        <v>580</v>
      </c>
      <c r="G253" s="308"/>
      <c r="H253" s="308" t="s">
        <v>580</v>
      </c>
      <c r="I253" s="309" t="s">
        <v>580</v>
      </c>
      <c r="J253" s="309" t="s">
        <v>580</v>
      </c>
      <c r="K253" s="310" t="s">
        <v>580</v>
      </c>
      <c r="L253" s="310" t="s">
        <v>580</v>
      </c>
      <c r="M253" s="310" t="s">
        <v>580</v>
      </c>
      <c r="N253" s="311" t="s">
        <v>580</v>
      </c>
      <c r="O253" s="309" t="s">
        <v>580</v>
      </c>
      <c r="P253" s="309" t="s">
        <v>580</v>
      </c>
      <c r="Q253" s="310" t="s">
        <v>580</v>
      </c>
      <c r="R253" s="310" t="s">
        <v>580</v>
      </c>
      <c r="S253" s="310" t="s">
        <v>580</v>
      </c>
      <c r="T253" s="311" t="s">
        <v>580</v>
      </c>
      <c r="U253" s="310" t="s">
        <v>580</v>
      </c>
    </row>
    <row r="254" spans="2:21" x14ac:dyDescent="0.2">
      <c r="B254" s="305" t="s">
        <v>580</v>
      </c>
      <c r="C254" s="306" t="s">
        <v>580</v>
      </c>
      <c r="D254" s="307" t="s">
        <v>580</v>
      </c>
      <c r="E254" s="307" t="s">
        <v>580</v>
      </c>
      <c r="F254" s="308" t="s">
        <v>580</v>
      </c>
      <c r="G254" s="308"/>
      <c r="H254" s="308" t="s">
        <v>580</v>
      </c>
      <c r="I254" s="309" t="s">
        <v>580</v>
      </c>
      <c r="J254" s="309" t="s">
        <v>580</v>
      </c>
      <c r="K254" s="310" t="s">
        <v>580</v>
      </c>
      <c r="L254" s="310" t="s">
        <v>580</v>
      </c>
      <c r="M254" s="310" t="s">
        <v>580</v>
      </c>
      <c r="N254" s="311" t="s">
        <v>580</v>
      </c>
      <c r="O254" s="309" t="s">
        <v>580</v>
      </c>
      <c r="P254" s="309" t="s">
        <v>580</v>
      </c>
      <c r="Q254" s="310" t="s">
        <v>580</v>
      </c>
      <c r="R254" s="310" t="s">
        <v>580</v>
      </c>
      <c r="S254" s="310" t="s">
        <v>580</v>
      </c>
      <c r="T254" s="311" t="s">
        <v>580</v>
      </c>
      <c r="U254" s="310" t="s">
        <v>580</v>
      </c>
    </row>
    <row r="255" spans="2:21" x14ac:dyDescent="0.2">
      <c r="B255" s="305" t="s">
        <v>580</v>
      </c>
      <c r="C255" s="306" t="s">
        <v>580</v>
      </c>
      <c r="D255" s="307" t="s">
        <v>580</v>
      </c>
      <c r="E255" s="307" t="s">
        <v>580</v>
      </c>
      <c r="F255" s="308" t="s">
        <v>580</v>
      </c>
      <c r="G255" s="308"/>
      <c r="H255" s="308" t="s">
        <v>580</v>
      </c>
      <c r="I255" s="309" t="s">
        <v>580</v>
      </c>
      <c r="J255" s="309" t="s">
        <v>580</v>
      </c>
      <c r="K255" s="310" t="s">
        <v>580</v>
      </c>
      <c r="L255" s="310" t="s">
        <v>580</v>
      </c>
      <c r="M255" s="310" t="s">
        <v>580</v>
      </c>
      <c r="N255" s="311" t="s">
        <v>580</v>
      </c>
      <c r="O255" s="309" t="s">
        <v>580</v>
      </c>
      <c r="P255" s="309" t="s">
        <v>580</v>
      </c>
      <c r="Q255" s="310" t="s">
        <v>580</v>
      </c>
      <c r="R255" s="310" t="s">
        <v>580</v>
      </c>
      <c r="S255" s="310" t="s">
        <v>580</v>
      </c>
      <c r="T255" s="311" t="s">
        <v>580</v>
      </c>
      <c r="U255" s="310" t="s">
        <v>580</v>
      </c>
    </row>
    <row r="256" spans="2:21" x14ac:dyDescent="0.2">
      <c r="B256" s="305" t="s">
        <v>580</v>
      </c>
      <c r="C256" s="306" t="s">
        <v>580</v>
      </c>
      <c r="D256" s="307" t="s">
        <v>580</v>
      </c>
      <c r="E256" s="307" t="s">
        <v>580</v>
      </c>
      <c r="F256" s="308" t="s">
        <v>580</v>
      </c>
      <c r="G256" s="308"/>
      <c r="H256" s="308" t="s">
        <v>580</v>
      </c>
      <c r="I256" s="309" t="s">
        <v>580</v>
      </c>
      <c r="J256" s="309" t="s">
        <v>580</v>
      </c>
      <c r="K256" s="310" t="s">
        <v>580</v>
      </c>
      <c r="L256" s="310" t="s">
        <v>580</v>
      </c>
      <c r="M256" s="310" t="s">
        <v>580</v>
      </c>
      <c r="N256" s="311" t="s">
        <v>580</v>
      </c>
      <c r="O256" s="309" t="s">
        <v>580</v>
      </c>
      <c r="P256" s="309" t="s">
        <v>580</v>
      </c>
      <c r="Q256" s="310" t="s">
        <v>580</v>
      </c>
      <c r="R256" s="310" t="s">
        <v>580</v>
      </c>
      <c r="S256" s="310" t="s">
        <v>580</v>
      </c>
      <c r="T256" s="311" t="s">
        <v>580</v>
      </c>
      <c r="U256" s="310" t="s">
        <v>580</v>
      </c>
    </row>
    <row r="257" spans="2:21" x14ac:dyDescent="0.2">
      <c r="B257" s="305" t="s">
        <v>580</v>
      </c>
      <c r="C257" s="306" t="s">
        <v>580</v>
      </c>
      <c r="D257" s="307" t="s">
        <v>580</v>
      </c>
      <c r="E257" s="307" t="s">
        <v>580</v>
      </c>
      <c r="F257" s="308" t="s">
        <v>580</v>
      </c>
      <c r="G257" s="308"/>
      <c r="H257" s="308" t="s">
        <v>580</v>
      </c>
      <c r="I257" s="309" t="s">
        <v>580</v>
      </c>
      <c r="J257" s="309" t="s">
        <v>580</v>
      </c>
      <c r="K257" s="310" t="s">
        <v>580</v>
      </c>
      <c r="L257" s="310" t="s">
        <v>580</v>
      </c>
      <c r="M257" s="310" t="s">
        <v>580</v>
      </c>
      <c r="N257" s="311" t="s">
        <v>580</v>
      </c>
      <c r="O257" s="309" t="s">
        <v>580</v>
      </c>
      <c r="P257" s="309" t="s">
        <v>580</v>
      </c>
      <c r="Q257" s="310" t="s">
        <v>580</v>
      </c>
      <c r="R257" s="310" t="s">
        <v>580</v>
      </c>
      <c r="S257" s="310" t="s">
        <v>580</v>
      </c>
      <c r="T257" s="311" t="s">
        <v>580</v>
      </c>
      <c r="U257" s="310" t="s">
        <v>580</v>
      </c>
    </row>
    <row r="258" spans="2:21" x14ac:dyDescent="0.2">
      <c r="B258" s="305" t="s">
        <v>580</v>
      </c>
      <c r="C258" s="306" t="s">
        <v>580</v>
      </c>
      <c r="D258" s="307" t="s">
        <v>580</v>
      </c>
      <c r="E258" s="307" t="s">
        <v>580</v>
      </c>
      <c r="F258" s="308" t="s">
        <v>580</v>
      </c>
      <c r="G258" s="308"/>
      <c r="H258" s="308" t="s">
        <v>580</v>
      </c>
      <c r="I258" s="309" t="s">
        <v>580</v>
      </c>
      <c r="J258" s="309" t="s">
        <v>580</v>
      </c>
      <c r="K258" s="310" t="s">
        <v>580</v>
      </c>
      <c r="L258" s="310" t="s">
        <v>580</v>
      </c>
      <c r="M258" s="310" t="s">
        <v>580</v>
      </c>
      <c r="N258" s="311" t="s">
        <v>580</v>
      </c>
      <c r="O258" s="309" t="s">
        <v>580</v>
      </c>
      <c r="P258" s="309" t="s">
        <v>580</v>
      </c>
      <c r="Q258" s="310" t="s">
        <v>580</v>
      </c>
      <c r="R258" s="310" t="s">
        <v>580</v>
      </c>
      <c r="S258" s="310" t="s">
        <v>580</v>
      </c>
      <c r="T258" s="311" t="s">
        <v>580</v>
      </c>
      <c r="U258" s="310" t="s">
        <v>580</v>
      </c>
    </row>
    <row r="259" spans="2:21" x14ac:dyDescent="0.2">
      <c r="B259" s="305" t="s">
        <v>580</v>
      </c>
      <c r="C259" s="306" t="s">
        <v>580</v>
      </c>
      <c r="D259" s="307" t="s">
        <v>580</v>
      </c>
      <c r="E259" s="307" t="s">
        <v>580</v>
      </c>
      <c r="F259" s="308" t="s">
        <v>580</v>
      </c>
      <c r="G259" s="308"/>
      <c r="H259" s="308" t="s">
        <v>580</v>
      </c>
      <c r="I259" s="309" t="s">
        <v>580</v>
      </c>
      <c r="J259" s="309" t="s">
        <v>580</v>
      </c>
      <c r="K259" s="310" t="s">
        <v>580</v>
      </c>
      <c r="L259" s="310" t="s">
        <v>580</v>
      </c>
      <c r="M259" s="310" t="s">
        <v>580</v>
      </c>
      <c r="N259" s="311" t="s">
        <v>580</v>
      </c>
      <c r="O259" s="309" t="s">
        <v>580</v>
      </c>
      <c r="P259" s="309" t="s">
        <v>580</v>
      </c>
      <c r="Q259" s="310" t="s">
        <v>580</v>
      </c>
      <c r="R259" s="310" t="s">
        <v>580</v>
      </c>
      <c r="S259" s="310" t="s">
        <v>580</v>
      </c>
      <c r="T259" s="311" t="s">
        <v>580</v>
      </c>
      <c r="U259" s="310" t="s">
        <v>580</v>
      </c>
    </row>
    <row r="260" spans="2:21" x14ac:dyDescent="0.2">
      <c r="B260" s="305" t="s">
        <v>580</v>
      </c>
      <c r="C260" s="306" t="s">
        <v>580</v>
      </c>
      <c r="D260" s="307" t="s">
        <v>580</v>
      </c>
      <c r="E260" s="307" t="s">
        <v>580</v>
      </c>
      <c r="F260" s="308" t="s">
        <v>580</v>
      </c>
      <c r="G260" s="308"/>
      <c r="H260" s="308" t="s">
        <v>580</v>
      </c>
      <c r="I260" s="309" t="s">
        <v>580</v>
      </c>
      <c r="J260" s="309" t="s">
        <v>580</v>
      </c>
      <c r="K260" s="310" t="s">
        <v>580</v>
      </c>
      <c r="L260" s="310" t="s">
        <v>580</v>
      </c>
      <c r="M260" s="310" t="s">
        <v>580</v>
      </c>
      <c r="N260" s="311" t="s">
        <v>580</v>
      </c>
      <c r="O260" s="309" t="s">
        <v>580</v>
      </c>
      <c r="P260" s="309" t="s">
        <v>580</v>
      </c>
      <c r="Q260" s="310" t="s">
        <v>580</v>
      </c>
      <c r="R260" s="310" t="s">
        <v>580</v>
      </c>
      <c r="S260" s="310" t="s">
        <v>580</v>
      </c>
      <c r="T260" s="311" t="s">
        <v>580</v>
      </c>
      <c r="U260" s="310" t="s">
        <v>580</v>
      </c>
    </row>
    <row r="261" spans="2:21" x14ac:dyDescent="0.2">
      <c r="B261" s="305" t="s">
        <v>580</v>
      </c>
      <c r="C261" s="306" t="s">
        <v>580</v>
      </c>
      <c r="D261" s="307" t="s">
        <v>580</v>
      </c>
      <c r="E261" s="307" t="s">
        <v>580</v>
      </c>
      <c r="F261" s="308" t="s">
        <v>580</v>
      </c>
      <c r="G261" s="308"/>
      <c r="H261" s="308" t="s">
        <v>580</v>
      </c>
      <c r="I261" s="309" t="s">
        <v>580</v>
      </c>
      <c r="J261" s="309" t="s">
        <v>580</v>
      </c>
      <c r="K261" s="310" t="s">
        <v>580</v>
      </c>
      <c r="L261" s="310" t="s">
        <v>580</v>
      </c>
      <c r="M261" s="310" t="s">
        <v>580</v>
      </c>
      <c r="N261" s="311" t="s">
        <v>580</v>
      </c>
      <c r="O261" s="309" t="s">
        <v>580</v>
      </c>
      <c r="P261" s="309" t="s">
        <v>580</v>
      </c>
      <c r="Q261" s="310" t="s">
        <v>580</v>
      </c>
      <c r="R261" s="310" t="s">
        <v>580</v>
      </c>
      <c r="S261" s="310" t="s">
        <v>580</v>
      </c>
      <c r="T261" s="311" t="s">
        <v>580</v>
      </c>
      <c r="U261" s="310" t="s">
        <v>580</v>
      </c>
    </row>
    <row r="262" spans="2:21" x14ac:dyDescent="0.2">
      <c r="B262" s="305" t="s">
        <v>580</v>
      </c>
      <c r="C262" s="306" t="s">
        <v>580</v>
      </c>
      <c r="D262" s="307" t="s">
        <v>580</v>
      </c>
      <c r="E262" s="307" t="s">
        <v>580</v>
      </c>
      <c r="F262" s="308" t="s">
        <v>580</v>
      </c>
      <c r="G262" s="308"/>
      <c r="H262" s="308" t="s">
        <v>580</v>
      </c>
      <c r="I262" s="309" t="s">
        <v>580</v>
      </c>
      <c r="J262" s="309" t="s">
        <v>580</v>
      </c>
      <c r="K262" s="310" t="s">
        <v>580</v>
      </c>
      <c r="L262" s="310" t="s">
        <v>580</v>
      </c>
      <c r="M262" s="310" t="s">
        <v>580</v>
      </c>
      <c r="N262" s="311" t="s">
        <v>580</v>
      </c>
      <c r="O262" s="309" t="s">
        <v>580</v>
      </c>
      <c r="P262" s="309" t="s">
        <v>580</v>
      </c>
      <c r="Q262" s="310" t="s">
        <v>580</v>
      </c>
      <c r="R262" s="310" t="s">
        <v>580</v>
      </c>
      <c r="S262" s="310" t="s">
        <v>580</v>
      </c>
      <c r="T262" s="311" t="s">
        <v>580</v>
      </c>
      <c r="U262" s="310" t="s">
        <v>580</v>
      </c>
    </row>
    <row r="263" spans="2:21" x14ac:dyDescent="0.2">
      <c r="B263" s="305" t="s">
        <v>580</v>
      </c>
      <c r="C263" s="306" t="s">
        <v>580</v>
      </c>
      <c r="D263" s="307" t="s">
        <v>580</v>
      </c>
      <c r="E263" s="307" t="s">
        <v>580</v>
      </c>
      <c r="F263" s="308" t="s">
        <v>580</v>
      </c>
      <c r="G263" s="308"/>
      <c r="H263" s="308" t="s">
        <v>580</v>
      </c>
      <c r="I263" s="309" t="s">
        <v>580</v>
      </c>
      <c r="J263" s="309" t="s">
        <v>580</v>
      </c>
      <c r="K263" s="310" t="s">
        <v>580</v>
      </c>
      <c r="L263" s="310" t="s">
        <v>580</v>
      </c>
      <c r="M263" s="310" t="s">
        <v>580</v>
      </c>
      <c r="N263" s="311" t="s">
        <v>580</v>
      </c>
      <c r="O263" s="309" t="s">
        <v>580</v>
      </c>
      <c r="P263" s="309" t="s">
        <v>580</v>
      </c>
      <c r="Q263" s="310" t="s">
        <v>580</v>
      </c>
      <c r="R263" s="310" t="s">
        <v>580</v>
      </c>
      <c r="S263" s="310" t="s">
        <v>580</v>
      </c>
      <c r="T263" s="311" t="s">
        <v>580</v>
      </c>
      <c r="U263" s="310" t="s">
        <v>580</v>
      </c>
    </row>
    <row r="264" spans="2:21" x14ac:dyDescent="0.2">
      <c r="B264" s="305" t="s">
        <v>580</v>
      </c>
      <c r="C264" s="306" t="s">
        <v>580</v>
      </c>
      <c r="D264" s="307" t="s">
        <v>580</v>
      </c>
      <c r="E264" s="307" t="s">
        <v>580</v>
      </c>
      <c r="F264" s="308" t="s">
        <v>580</v>
      </c>
      <c r="G264" s="308"/>
      <c r="H264" s="308" t="s">
        <v>580</v>
      </c>
      <c r="I264" s="309" t="s">
        <v>580</v>
      </c>
      <c r="J264" s="309" t="s">
        <v>580</v>
      </c>
      <c r="K264" s="310" t="s">
        <v>580</v>
      </c>
      <c r="L264" s="310" t="s">
        <v>580</v>
      </c>
      <c r="M264" s="310" t="s">
        <v>580</v>
      </c>
      <c r="N264" s="311" t="s">
        <v>580</v>
      </c>
      <c r="O264" s="309" t="s">
        <v>580</v>
      </c>
      <c r="P264" s="309" t="s">
        <v>580</v>
      </c>
      <c r="Q264" s="310" t="s">
        <v>580</v>
      </c>
      <c r="R264" s="310" t="s">
        <v>580</v>
      </c>
      <c r="S264" s="310" t="s">
        <v>580</v>
      </c>
      <c r="T264" s="311" t="s">
        <v>580</v>
      </c>
      <c r="U264" s="310" t="s">
        <v>580</v>
      </c>
    </row>
    <row r="265" spans="2:21" x14ac:dyDescent="0.2">
      <c r="B265" s="305" t="s">
        <v>580</v>
      </c>
      <c r="C265" s="306" t="s">
        <v>580</v>
      </c>
      <c r="D265" s="307" t="s">
        <v>580</v>
      </c>
      <c r="E265" s="307" t="s">
        <v>580</v>
      </c>
      <c r="F265" s="308" t="s">
        <v>580</v>
      </c>
      <c r="G265" s="308"/>
      <c r="H265" s="308" t="s">
        <v>580</v>
      </c>
      <c r="I265" s="309" t="s">
        <v>580</v>
      </c>
      <c r="J265" s="309" t="s">
        <v>580</v>
      </c>
      <c r="K265" s="310" t="s">
        <v>580</v>
      </c>
      <c r="L265" s="310" t="s">
        <v>580</v>
      </c>
      <c r="M265" s="310" t="s">
        <v>580</v>
      </c>
      <c r="N265" s="311" t="s">
        <v>580</v>
      </c>
      <c r="O265" s="309" t="s">
        <v>580</v>
      </c>
      <c r="P265" s="309" t="s">
        <v>580</v>
      </c>
      <c r="Q265" s="310" t="s">
        <v>580</v>
      </c>
      <c r="R265" s="310" t="s">
        <v>580</v>
      </c>
      <c r="S265" s="310" t="s">
        <v>580</v>
      </c>
      <c r="T265" s="311" t="s">
        <v>580</v>
      </c>
      <c r="U265" s="310" t="s">
        <v>580</v>
      </c>
    </row>
    <row r="266" spans="2:21" x14ac:dyDescent="0.2">
      <c r="B266" s="305" t="s">
        <v>580</v>
      </c>
      <c r="C266" s="306" t="s">
        <v>580</v>
      </c>
      <c r="D266" s="307" t="s">
        <v>580</v>
      </c>
      <c r="E266" s="307" t="s">
        <v>580</v>
      </c>
      <c r="F266" s="308" t="s">
        <v>580</v>
      </c>
      <c r="G266" s="308"/>
      <c r="H266" s="308" t="s">
        <v>580</v>
      </c>
      <c r="I266" s="309" t="s">
        <v>580</v>
      </c>
      <c r="J266" s="309" t="s">
        <v>580</v>
      </c>
      <c r="K266" s="310" t="s">
        <v>580</v>
      </c>
      <c r="L266" s="310" t="s">
        <v>580</v>
      </c>
      <c r="M266" s="310" t="s">
        <v>580</v>
      </c>
      <c r="N266" s="311" t="s">
        <v>580</v>
      </c>
      <c r="O266" s="309" t="s">
        <v>580</v>
      </c>
      <c r="P266" s="309" t="s">
        <v>580</v>
      </c>
      <c r="Q266" s="310" t="s">
        <v>580</v>
      </c>
      <c r="R266" s="310" t="s">
        <v>580</v>
      </c>
      <c r="S266" s="310" t="s">
        <v>580</v>
      </c>
      <c r="T266" s="311" t="s">
        <v>580</v>
      </c>
      <c r="U266" s="310" t="s">
        <v>580</v>
      </c>
    </row>
    <row r="267" spans="2:21" x14ac:dyDescent="0.2">
      <c r="B267" s="305" t="s">
        <v>580</v>
      </c>
      <c r="C267" s="306" t="s">
        <v>580</v>
      </c>
      <c r="D267" s="307" t="s">
        <v>580</v>
      </c>
      <c r="E267" s="307" t="s">
        <v>580</v>
      </c>
      <c r="F267" s="308" t="s">
        <v>580</v>
      </c>
      <c r="G267" s="308"/>
      <c r="H267" s="308" t="s">
        <v>580</v>
      </c>
      <c r="I267" s="309" t="s">
        <v>580</v>
      </c>
      <c r="J267" s="309" t="s">
        <v>580</v>
      </c>
      <c r="K267" s="310" t="s">
        <v>580</v>
      </c>
      <c r="L267" s="310" t="s">
        <v>580</v>
      </c>
      <c r="M267" s="310" t="s">
        <v>580</v>
      </c>
      <c r="N267" s="311" t="s">
        <v>580</v>
      </c>
      <c r="O267" s="309" t="s">
        <v>580</v>
      </c>
      <c r="P267" s="309" t="s">
        <v>580</v>
      </c>
      <c r="Q267" s="310" t="s">
        <v>580</v>
      </c>
      <c r="R267" s="310" t="s">
        <v>580</v>
      </c>
      <c r="S267" s="310" t="s">
        <v>580</v>
      </c>
      <c r="T267" s="311" t="s">
        <v>580</v>
      </c>
      <c r="U267" s="310" t="s">
        <v>580</v>
      </c>
    </row>
    <row r="268" spans="2:21" x14ac:dyDescent="0.2">
      <c r="B268" s="305" t="s">
        <v>580</v>
      </c>
      <c r="C268" s="306" t="s">
        <v>580</v>
      </c>
      <c r="D268" s="307" t="s">
        <v>580</v>
      </c>
      <c r="E268" s="307" t="s">
        <v>580</v>
      </c>
      <c r="F268" s="308" t="s">
        <v>580</v>
      </c>
      <c r="G268" s="308"/>
      <c r="H268" s="308" t="s">
        <v>580</v>
      </c>
      <c r="I268" s="309" t="s">
        <v>580</v>
      </c>
      <c r="J268" s="309" t="s">
        <v>580</v>
      </c>
      <c r="K268" s="310" t="s">
        <v>580</v>
      </c>
      <c r="L268" s="310" t="s">
        <v>580</v>
      </c>
      <c r="M268" s="310" t="s">
        <v>580</v>
      </c>
      <c r="N268" s="311" t="s">
        <v>580</v>
      </c>
      <c r="O268" s="309" t="s">
        <v>580</v>
      </c>
      <c r="P268" s="309" t="s">
        <v>580</v>
      </c>
      <c r="Q268" s="310" t="s">
        <v>580</v>
      </c>
      <c r="R268" s="310" t="s">
        <v>580</v>
      </c>
      <c r="S268" s="310" t="s">
        <v>580</v>
      </c>
      <c r="T268" s="311" t="s">
        <v>580</v>
      </c>
      <c r="U268" s="310" t="s">
        <v>580</v>
      </c>
    </row>
    <row r="269" spans="2:21" x14ac:dyDescent="0.2">
      <c r="B269" s="305" t="s">
        <v>580</v>
      </c>
      <c r="C269" s="306" t="s">
        <v>580</v>
      </c>
      <c r="D269" s="307" t="s">
        <v>580</v>
      </c>
      <c r="E269" s="307" t="s">
        <v>580</v>
      </c>
      <c r="F269" s="308" t="s">
        <v>580</v>
      </c>
      <c r="G269" s="308"/>
      <c r="H269" s="308" t="s">
        <v>580</v>
      </c>
      <c r="I269" s="309" t="s">
        <v>580</v>
      </c>
      <c r="J269" s="309" t="s">
        <v>580</v>
      </c>
      <c r="K269" s="310" t="s">
        <v>580</v>
      </c>
      <c r="L269" s="310" t="s">
        <v>580</v>
      </c>
      <c r="M269" s="310" t="s">
        <v>580</v>
      </c>
      <c r="N269" s="311" t="s">
        <v>580</v>
      </c>
      <c r="O269" s="309" t="s">
        <v>580</v>
      </c>
      <c r="P269" s="309" t="s">
        <v>580</v>
      </c>
      <c r="Q269" s="310" t="s">
        <v>580</v>
      </c>
      <c r="R269" s="310" t="s">
        <v>580</v>
      </c>
      <c r="S269" s="310" t="s">
        <v>580</v>
      </c>
      <c r="T269" s="311" t="s">
        <v>580</v>
      </c>
      <c r="U269" s="310" t="s">
        <v>580</v>
      </c>
    </row>
    <row r="270" spans="2:21" x14ac:dyDescent="0.2">
      <c r="B270" s="305" t="s">
        <v>580</v>
      </c>
      <c r="C270" s="306" t="s">
        <v>580</v>
      </c>
      <c r="D270" s="307" t="s">
        <v>580</v>
      </c>
      <c r="E270" s="307" t="s">
        <v>580</v>
      </c>
      <c r="F270" s="308" t="s">
        <v>580</v>
      </c>
      <c r="G270" s="308"/>
      <c r="H270" s="308" t="s">
        <v>580</v>
      </c>
      <c r="I270" s="309" t="s">
        <v>580</v>
      </c>
      <c r="J270" s="309" t="s">
        <v>580</v>
      </c>
      <c r="K270" s="310" t="s">
        <v>580</v>
      </c>
      <c r="L270" s="310" t="s">
        <v>580</v>
      </c>
      <c r="M270" s="310" t="s">
        <v>580</v>
      </c>
      <c r="N270" s="311" t="s">
        <v>580</v>
      </c>
      <c r="O270" s="309" t="s">
        <v>580</v>
      </c>
      <c r="P270" s="309" t="s">
        <v>580</v>
      </c>
      <c r="Q270" s="310" t="s">
        <v>580</v>
      </c>
      <c r="R270" s="310" t="s">
        <v>580</v>
      </c>
      <c r="S270" s="310" t="s">
        <v>580</v>
      </c>
      <c r="T270" s="311" t="s">
        <v>580</v>
      </c>
      <c r="U270" s="310" t="s">
        <v>580</v>
      </c>
    </row>
    <row r="271" spans="2:21" x14ac:dyDescent="0.2">
      <c r="B271" s="305" t="s">
        <v>580</v>
      </c>
      <c r="C271" s="306" t="s">
        <v>580</v>
      </c>
      <c r="D271" s="307" t="s">
        <v>580</v>
      </c>
      <c r="E271" s="307" t="s">
        <v>580</v>
      </c>
      <c r="F271" s="308" t="s">
        <v>580</v>
      </c>
      <c r="G271" s="308"/>
      <c r="H271" s="308" t="s">
        <v>580</v>
      </c>
      <c r="I271" s="309" t="s">
        <v>580</v>
      </c>
      <c r="J271" s="309" t="s">
        <v>580</v>
      </c>
      <c r="K271" s="310" t="s">
        <v>580</v>
      </c>
      <c r="L271" s="310" t="s">
        <v>580</v>
      </c>
      <c r="M271" s="310" t="s">
        <v>580</v>
      </c>
      <c r="N271" s="311" t="s">
        <v>580</v>
      </c>
      <c r="O271" s="309" t="s">
        <v>580</v>
      </c>
      <c r="P271" s="309" t="s">
        <v>580</v>
      </c>
      <c r="Q271" s="310" t="s">
        <v>580</v>
      </c>
      <c r="R271" s="310" t="s">
        <v>580</v>
      </c>
      <c r="S271" s="310" t="s">
        <v>580</v>
      </c>
      <c r="T271" s="311" t="s">
        <v>580</v>
      </c>
      <c r="U271" s="310" t="s">
        <v>580</v>
      </c>
    </row>
    <row r="272" spans="2:21" x14ac:dyDescent="0.2">
      <c r="B272" s="305" t="s">
        <v>580</v>
      </c>
      <c r="C272" s="306" t="s">
        <v>580</v>
      </c>
      <c r="D272" s="307" t="s">
        <v>580</v>
      </c>
      <c r="E272" s="307" t="s">
        <v>580</v>
      </c>
      <c r="F272" s="308" t="s">
        <v>580</v>
      </c>
      <c r="G272" s="308"/>
      <c r="H272" s="308" t="s">
        <v>580</v>
      </c>
      <c r="I272" s="309" t="s">
        <v>580</v>
      </c>
      <c r="J272" s="309" t="s">
        <v>580</v>
      </c>
      <c r="K272" s="310" t="s">
        <v>580</v>
      </c>
      <c r="L272" s="310" t="s">
        <v>580</v>
      </c>
      <c r="M272" s="310" t="s">
        <v>580</v>
      </c>
      <c r="N272" s="311" t="s">
        <v>580</v>
      </c>
      <c r="O272" s="309" t="s">
        <v>580</v>
      </c>
      <c r="P272" s="309" t="s">
        <v>580</v>
      </c>
      <c r="Q272" s="310" t="s">
        <v>580</v>
      </c>
      <c r="R272" s="310" t="s">
        <v>580</v>
      </c>
      <c r="S272" s="310" t="s">
        <v>580</v>
      </c>
      <c r="T272" s="311" t="s">
        <v>580</v>
      </c>
      <c r="U272" s="310" t="s">
        <v>580</v>
      </c>
    </row>
    <row r="273" spans="2:21" x14ac:dyDescent="0.2">
      <c r="B273" s="305" t="s">
        <v>580</v>
      </c>
      <c r="C273" s="306" t="s">
        <v>580</v>
      </c>
      <c r="D273" s="307" t="s">
        <v>580</v>
      </c>
      <c r="E273" s="307" t="s">
        <v>580</v>
      </c>
      <c r="F273" s="308" t="s">
        <v>580</v>
      </c>
      <c r="G273" s="308"/>
      <c r="H273" s="308" t="s">
        <v>580</v>
      </c>
      <c r="I273" s="309" t="s">
        <v>580</v>
      </c>
      <c r="J273" s="309" t="s">
        <v>580</v>
      </c>
      <c r="K273" s="310" t="s">
        <v>580</v>
      </c>
      <c r="L273" s="310" t="s">
        <v>580</v>
      </c>
      <c r="M273" s="310" t="s">
        <v>580</v>
      </c>
      <c r="N273" s="311" t="s">
        <v>580</v>
      </c>
      <c r="O273" s="309" t="s">
        <v>580</v>
      </c>
      <c r="P273" s="309" t="s">
        <v>580</v>
      </c>
      <c r="Q273" s="310" t="s">
        <v>580</v>
      </c>
      <c r="R273" s="310" t="s">
        <v>580</v>
      </c>
      <c r="S273" s="310" t="s">
        <v>580</v>
      </c>
      <c r="T273" s="311" t="s">
        <v>580</v>
      </c>
      <c r="U273" s="310" t="s">
        <v>580</v>
      </c>
    </row>
    <row r="274" spans="2:21" x14ac:dyDescent="0.2">
      <c r="B274" s="305" t="s">
        <v>580</v>
      </c>
      <c r="C274" s="306" t="s">
        <v>580</v>
      </c>
      <c r="D274" s="307" t="s">
        <v>580</v>
      </c>
      <c r="E274" s="307" t="s">
        <v>580</v>
      </c>
      <c r="F274" s="308" t="s">
        <v>580</v>
      </c>
      <c r="G274" s="308"/>
      <c r="H274" s="308" t="s">
        <v>580</v>
      </c>
      <c r="I274" s="309" t="s">
        <v>580</v>
      </c>
      <c r="J274" s="309" t="s">
        <v>580</v>
      </c>
      <c r="K274" s="310" t="s">
        <v>580</v>
      </c>
      <c r="L274" s="310" t="s">
        <v>580</v>
      </c>
      <c r="M274" s="310" t="s">
        <v>580</v>
      </c>
      <c r="N274" s="311" t="s">
        <v>580</v>
      </c>
      <c r="O274" s="309" t="s">
        <v>580</v>
      </c>
      <c r="P274" s="309" t="s">
        <v>580</v>
      </c>
      <c r="Q274" s="310" t="s">
        <v>580</v>
      </c>
      <c r="R274" s="310" t="s">
        <v>580</v>
      </c>
      <c r="S274" s="310" t="s">
        <v>580</v>
      </c>
      <c r="T274" s="311" t="s">
        <v>580</v>
      </c>
      <c r="U274" s="310" t="s">
        <v>580</v>
      </c>
    </row>
    <row r="275" spans="2:21" x14ac:dyDescent="0.2">
      <c r="B275" s="305" t="s">
        <v>580</v>
      </c>
      <c r="C275" s="306" t="s">
        <v>580</v>
      </c>
      <c r="D275" s="307" t="s">
        <v>580</v>
      </c>
      <c r="E275" s="307" t="s">
        <v>580</v>
      </c>
      <c r="F275" s="308" t="s">
        <v>580</v>
      </c>
      <c r="G275" s="308"/>
      <c r="H275" s="308" t="s">
        <v>580</v>
      </c>
      <c r="I275" s="309" t="s">
        <v>580</v>
      </c>
      <c r="J275" s="309" t="s">
        <v>580</v>
      </c>
      <c r="K275" s="310" t="s">
        <v>580</v>
      </c>
      <c r="L275" s="310" t="s">
        <v>580</v>
      </c>
      <c r="M275" s="310" t="s">
        <v>580</v>
      </c>
      <c r="N275" s="311" t="s">
        <v>580</v>
      </c>
      <c r="O275" s="309" t="s">
        <v>580</v>
      </c>
      <c r="P275" s="309" t="s">
        <v>580</v>
      </c>
      <c r="Q275" s="310" t="s">
        <v>580</v>
      </c>
      <c r="R275" s="310" t="s">
        <v>580</v>
      </c>
      <c r="S275" s="310" t="s">
        <v>580</v>
      </c>
      <c r="T275" s="311" t="s">
        <v>580</v>
      </c>
      <c r="U275" s="310" t="s">
        <v>580</v>
      </c>
    </row>
    <row r="276" spans="2:21" x14ac:dyDescent="0.2">
      <c r="B276" s="305" t="s">
        <v>580</v>
      </c>
      <c r="C276" s="306" t="s">
        <v>580</v>
      </c>
      <c r="D276" s="307" t="s">
        <v>580</v>
      </c>
      <c r="E276" s="307" t="s">
        <v>580</v>
      </c>
      <c r="F276" s="308" t="s">
        <v>580</v>
      </c>
      <c r="G276" s="308"/>
      <c r="H276" s="308" t="s">
        <v>580</v>
      </c>
      <c r="I276" s="309" t="s">
        <v>580</v>
      </c>
      <c r="J276" s="309" t="s">
        <v>580</v>
      </c>
      <c r="K276" s="310" t="s">
        <v>580</v>
      </c>
      <c r="L276" s="310" t="s">
        <v>580</v>
      </c>
      <c r="M276" s="310" t="s">
        <v>580</v>
      </c>
      <c r="N276" s="311" t="s">
        <v>580</v>
      </c>
      <c r="O276" s="309" t="s">
        <v>580</v>
      </c>
      <c r="P276" s="309" t="s">
        <v>580</v>
      </c>
      <c r="Q276" s="310" t="s">
        <v>580</v>
      </c>
      <c r="R276" s="310" t="s">
        <v>580</v>
      </c>
      <c r="S276" s="310" t="s">
        <v>580</v>
      </c>
      <c r="T276" s="311" t="s">
        <v>580</v>
      </c>
      <c r="U276" s="310" t="s">
        <v>580</v>
      </c>
    </row>
    <row r="277" spans="2:21" x14ac:dyDescent="0.2">
      <c r="B277" s="305" t="s">
        <v>580</v>
      </c>
      <c r="C277" s="306" t="s">
        <v>580</v>
      </c>
      <c r="D277" s="307" t="s">
        <v>580</v>
      </c>
      <c r="E277" s="307" t="s">
        <v>580</v>
      </c>
      <c r="F277" s="308" t="s">
        <v>580</v>
      </c>
      <c r="G277" s="308"/>
      <c r="H277" s="308" t="s">
        <v>580</v>
      </c>
      <c r="I277" s="309" t="s">
        <v>580</v>
      </c>
      <c r="J277" s="309" t="s">
        <v>580</v>
      </c>
      <c r="K277" s="310" t="s">
        <v>580</v>
      </c>
      <c r="L277" s="310" t="s">
        <v>580</v>
      </c>
      <c r="M277" s="310" t="s">
        <v>580</v>
      </c>
      <c r="N277" s="311" t="s">
        <v>580</v>
      </c>
      <c r="O277" s="309" t="s">
        <v>580</v>
      </c>
      <c r="P277" s="309" t="s">
        <v>580</v>
      </c>
      <c r="Q277" s="310" t="s">
        <v>580</v>
      </c>
      <c r="R277" s="310" t="s">
        <v>580</v>
      </c>
      <c r="S277" s="310" t="s">
        <v>580</v>
      </c>
      <c r="T277" s="311" t="s">
        <v>580</v>
      </c>
      <c r="U277" s="310" t="s">
        <v>580</v>
      </c>
    </row>
    <row r="278" spans="2:21" x14ac:dyDescent="0.2">
      <c r="B278" s="305" t="s">
        <v>580</v>
      </c>
      <c r="C278" s="306" t="s">
        <v>580</v>
      </c>
      <c r="D278" s="307" t="s">
        <v>580</v>
      </c>
      <c r="E278" s="307" t="s">
        <v>580</v>
      </c>
      <c r="F278" s="308" t="s">
        <v>580</v>
      </c>
      <c r="G278" s="308"/>
      <c r="H278" s="308" t="s">
        <v>580</v>
      </c>
      <c r="I278" s="309" t="s">
        <v>580</v>
      </c>
      <c r="J278" s="309" t="s">
        <v>580</v>
      </c>
      <c r="K278" s="310" t="s">
        <v>580</v>
      </c>
      <c r="L278" s="310" t="s">
        <v>580</v>
      </c>
      <c r="M278" s="310" t="s">
        <v>580</v>
      </c>
      <c r="N278" s="311" t="s">
        <v>580</v>
      </c>
      <c r="O278" s="309" t="s">
        <v>580</v>
      </c>
      <c r="P278" s="309" t="s">
        <v>580</v>
      </c>
      <c r="Q278" s="310" t="s">
        <v>580</v>
      </c>
      <c r="R278" s="310" t="s">
        <v>580</v>
      </c>
      <c r="S278" s="310" t="s">
        <v>580</v>
      </c>
      <c r="T278" s="311" t="s">
        <v>580</v>
      </c>
      <c r="U278" s="310" t="s">
        <v>580</v>
      </c>
    </row>
    <row r="279" spans="2:21" x14ac:dyDescent="0.2">
      <c r="B279" s="305" t="s">
        <v>580</v>
      </c>
      <c r="C279" s="306" t="s">
        <v>580</v>
      </c>
      <c r="D279" s="307" t="s">
        <v>580</v>
      </c>
      <c r="E279" s="307" t="s">
        <v>580</v>
      </c>
      <c r="F279" s="308" t="s">
        <v>580</v>
      </c>
      <c r="G279" s="308"/>
      <c r="H279" s="308" t="s">
        <v>580</v>
      </c>
      <c r="I279" s="309" t="s">
        <v>580</v>
      </c>
      <c r="J279" s="309" t="s">
        <v>580</v>
      </c>
      <c r="K279" s="310" t="s">
        <v>580</v>
      </c>
      <c r="L279" s="310" t="s">
        <v>580</v>
      </c>
      <c r="M279" s="310" t="s">
        <v>580</v>
      </c>
      <c r="N279" s="311" t="s">
        <v>580</v>
      </c>
      <c r="O279" s="309" t="s">
        <v>580</v>
      </c>
      <c r="P279" s="309" t="s">
        <v>580</v>
      </c>
      <c r="Q279" s="310" t="s">
        <v>580</v>
      </c>
      <c r="R279" s="310" t="s">
        <v>580</v>
      </c>
      <c r="S279" s="310" t="s">
        <v>580</v>
      </c>
      <c r="T279" s="311" t="s">
        <v>580</v>
      </c>
      <c r="U279" s="310" t="s">
        <v>580</v>
      </c>
    </row>
    <row r="280" spans="2:21" x14ac:dyDescent="0.2">
      <c r="B280" s="305" t="s">
        <v>580</v>
      </c>
      <c r="C280" s="306" t="s">
        <v>580</v>
      </c>
      <c r="D280" s="307" t="s">
        <v>580</v>
      </c>
      <c r="E280" s="307" t="s">
        <v>580</v>
      </c>
      <c r="F280" s="308" t="s">
        <v>580</v>
      </c>
      <c r="G280" s="308"/>
      <c r="H280" s="308" t="s">
        <v>580</v>
      </c>
      <c r="I280" s="309" t="s">
        <v>580</v>
      </c>
      <c r="J280" s="309" t="s">
        <v>580</v>
      </c>
      <c r="K280" s="310" t="s">
        <v>580</v>
      </c>
      <c r="L280" s="310" t="s">
        <v>580</v>
      </c>
      <c r="M280" s="310" t="s">
        <v>580</v>
      </c>
      <c r="N280" s="311" t="s">
        <v>580</v>
      </c>
      <c r="O280" s="309" t="s">
        <v>580</v>
      </c>
      <c r="P280" s="309" t="s">
        <v>580</v>
      </c>
      <c r="Q280" s="310" t="s">
        <v>580</v>
      </c>
      <c r="R280" s="310" t="s">
        <v>580</v>
      </c>
      <c r="S280" s="310" t="s">
        <v>580</v>
      </c>
      <c r="T280" s="311" t="s">
        <v>580</v>
      </c>
      <c r="U280" s="310" t="s">
        <v>580</v>
      </c>
    </row>
    <row r="281" spans="2:21" x14ac:dyDescent="0.2">
      <c r="B281" s="305" t="s">
        <v>580</v>
      </c>
      <c r="C281" s="306" t="s">
        <v>580</v>
      </c>
      <c r="D281" s="307" t="s">
        <v>580</v>
      </c>
      <c r="E281" s="307" t="s">
        <v>580</v>
      </c>
      <c r="F281" s="308" t="s">
        <v>580</v>
      </c>
      <c r="G281" s="308"/>
      <c r="H281" s="308" t="s">
        <v>580</v>
      </c>
      <c r="I281" s="309" t="s">
        <v>580</v>
      </c>
      <c r="J281" s="309" t="s">
        <v>580</v>
      </c>
      <c r="K281" s="310" t="s">
        <v>580</v>
      </c>
      <c r="L281" s="310" t="s">
        <v>580</v>
      </c>
      <c r="M281" s="310" t="s">
        <v>580</v>
      </c>
      <c r="N281" s="311" t="s">
        <v>580</v>
      </c>
      <c r="O281" s="309" t="s">
        <v>580</v>
      </c>
      <c r="P281" s="309" t="s">
        <v>580</v>
      </c>
      <c r="Q281" s="310" t="s">
        <v>580</v>
      </c>
      <c r="R281" s="310" t="s">
        <v>580</v>
      </c>
      <c r="S281" s="310" t="s">
        <v>580</v>
      </c>
      <c r="T281" s="311" t="s">
        <v>580</v>
      </c>
      <c r="U281" s="310" t="s">
        <v>580</v>
      </c>
    </row>
    <row r="282" spans="2:21" x14ac:dyDescent="0.2">
      <c r="B282" s="305" t="s">
        <v>580</v>
      </c>
      <c r="C282" s="306" t="s">
        <v>580</v>
      </c>
      <c r="D282" s="307" t="s">
        <v>580</v>
      </c>
      <c r="E282" s="307" t="s">
        <v>580</v>
      </c>
      <c r="F282" s="308" t="s">
        <v>580</v>
      </c>
      <c r="G282" s="308"/>
      <c r="H282" s="308" t="s">
        <v>580</v>
      </c>
      <c r="I282" s="309" t="s">
        <v>580</v>
      </c>
      <c r="J282" s="309" t="s">
        <v>580</v>
      </c>
      <c r="K282" s="310" t="s">
        <v>580</v>
      </c>
      <c r="L282" s="310" t="s">
        <v>580</v>
      </c>
      <c r="M282" s="310" t="s">
        <v>580</v>
      </c>
      <c r="N282" s="311" t="s">
        <v>580</v>
      </c>
      <c r="O282" s="309" t="s">
        <v>580</v>
      </c>
      <c r="P282" s="309" t="s">
        <v>580</v>
      </c>
      <c r="Q282" s="310" t="s">
        <v>580</v>
      </c>
      <c r="R282" s="310" t="s">
        <v>580</v>
      </c>
      <c r="S282" s="310" t="s">
        <v>580</v>
      </c>
      <c r="T282" s="311" t="s">
        <v>580</v>
      </c>
      <c r="U282" s="310" t="s">
        <v>580</v>
      </c>
    </row>
    <row r="283" spans="2:21" x14ac:dyDescent="0.2">
      <c r="B283" s="305" t="s">
        <v>580</v>
      </c>
      <c r="C283" s="306" t="s">
        <v>580</v>
      </c>
      <c r="D283" s="307" t="s">
        <v>580</v>
      </c>
      <c r="E283" s="307" t="s">
        <v>580</v>
      </c>
      <c r="F283" s="308" t="s">
        <v>580</v>
      </c>
      <c r="G283" s="308"/>
      <c r="H283" s="308" t="s">
        <v>580</v>
      </c>
      <c r="I283" s="309" t="s">
        <v>580</v>
      </c>
      <c r="J283" s="309" t="s">
        <v>580</v>
      </c>
      <c r="K283" s="310" t="s">
        <v>580</v>
      </c>
      <c r="L283" s="310" t="s">
        <v>580</v>
      </c>
      <c r="M283" s="310" t="s">
        <v>580</v>
      </c>
      <c r="N283" s="311" t="s">
        <v>580</v>
      </c>
      <c r="O283" s="309" t="s">
        <v>580</v>
      </c>
      <c r="P283" s="309" t="s">
        <v>580</v>
      </c>
      <c r="Q283" s="310" t="s">
        <v>580</v>
      </c>
      <c r="R283" s="310" t="s">
        <v>580</v>
      </c>
      <c r="S283" s="310" t="s">
        <v>580</v>
      </c>
      <c r="T283" s="311" t="s">
        <v>580</v>
      </c>
      <c r="U283" s="310" t="s">
        <v>580</v>
      </c>
    </row>
    <row r="284" spans="2:21" x14ac:dyDescent="0.2">
      <c r="B284" s="305" t="s">
        <v>580</v>
      </c>
      <c r="C284" s="306" t="s">
        <v>580</v>
      </c>
      <c r="D284" s="307" t="s">
        <v>580</v>
      </c>
      <c r="E284" s="307" t="s">
        <v>580</v>
      </c>
      <c r="F284" s="308" t="s">
        <v>580</v>
      </c>
      <c r="G284" s="308"/>
      <c r="H284" s="308" t="s">
        <v>580</v>
      </c>
      <c r="I284" s="309" t="s">
        <v>580</v>
      </c>
      <c r="J284" s="309" t="s">
        <v>580</v>
      </c>
      <c r="K284" s="310" t="s">
        <v>580</v>
      </c>
      <c r="L284" s="310" t="s">
        <v>580</v>
      </c>
      <c r="M284" s="310" t="s">
        <v>580</v>
      </c>
      <c r="N284" s="311" t="s">
        <v>580</v>
      </c>
      <c r="O284" s="309" t="s">
        <v>580</v>
      </c>
      <c r="P284" s="309" t="s">
        <v>580</v>
      </c>
      <c r="Q284" s="310" t="s">
        <v>580</v>
      </c>
      <c r="R284" s="310" t="s">
        <v>580</v>
      </c>
      <c r="S284" s="310" t="s">
        <v>580</v>
      </c>
      <c r="T284" s="311" t="s">
        <v>580</v>
      </c>
      <c r="U284" s="310" t="s">
        <v>580</v>
      </c>
    </row>
    <row r="285" spans="2:21" x14ac:dyDescent="0.2">
      <c r="B285" s="305" t="s">
        <v>580</v>
      </c>
      <c r="C285" s="306" t="s">
        <v>580</v>
      </c>
      <c r="D285" s="307" t="s">
        <v>580</v>
      </c>
      <c r="E285" s="307" t="s">
        <v>580</v>
      </c>
      <c r="F285" s="308" t="s">
        <v>580</v>
      </c>
      <c r="G285" s="308"/>
      <c r="H285" s="308" t="s">
        <v>580</v>
      </c>
      <c r="I285" s="309" t="s">
        <v>580</v>
      </c>
      <c r="J285" s="309" t="s">
        <v>580</v>
      </c>
      <c r="K285" s="310" t="s">
        <v>580</v>
      </c>
      <c r="L285" s="310" t="s">
        <v>580</v>
      </c>
      <c r="M285" s="310" t="s">
        <v>580</v>
      </c>
      <c r="N285" s="311" t="s">
        <v>580</v>
      </c>
      <c r="O285" s="309" t="s">
        <v>580</v>
      </c>
      <c r="P285" s="309" t="s">
        <v>580</v>
      </c>
      <c r="Q285" s="310" t="s">
        <v>580</v>
      </c>
      <c r="R285" s="310" t="s">
        <v>580</v>
      </c>
      <c r="S285" s="310" t="s">
        <v>580</v>
      </c>
      <c r="T285" s="311" t="s">
        <v>580</v>
      </c>
      <c r="U285" s="310" t="s">
        <v>580</v>
      </c>
    </row>
    <row r="286" spans="2:21" x14ac:dyDescent="0.2">
      <c r="B286" s="305" t="s">
        <v>580</v>
      </c>
      <c r="C286" s="306" t="s">
        <v>580</v>
      </c>
      <c r="D286" s="307" t="s">
        <v>580</v>
      </c>
      <c r="E286" s="307" t="s">
        <v>580</v>
      </c>
      <c r="F286" s="308" t="s">
        <v>580</v>
      </c>
      <c r="G286" s="308"/>
      <c r="H286" s="308" t="s">
        <v>580</v>
      </c>
      <c r="I286" s="309" t="s">
        <v>580</v>
      </c>
      <c r="J286" s="309" t="s">
        <v>580</v>
      </c>
      <c r="K286" s="310" t="s">
        <v>580</v>
      </c>
      <c r="L286" s="310" t="s">
        <v>580</v>
      </c>
      <c r="M286" s="310" t="s">
        <v>580</v>
      </c>
      <c r="N286" s="311" t="s">
        <v>580</v>
      </c>
      <c r="O286" s="309" t="s">
        <v>580</v>
      </c>
      <c r="P286" s="309" t="s">
        <v>580</v>
      </c>
      <c r="Q286" s="310" t="s">
        <v>580</v>
      </c>
      <c r="R286" s="310" t="s">
        <v>580</v>
      </c>
      <c r="S286" s="310" t="s">
        <v>580</v>
      </c>
      <c r="T286" s="311" t="s">
        <v>580</v>
      </c>
      <c r="U286" s="310" t="s">
        <v>580</v>
      </c>
    </row>
    <row r="287" spans="2:21" x14ac:dyDescent="0.2">
      <c r="B287" s="305" t="s">
        <v>580</v>
      </c>
      <c r="C287" s="306" t="s">
        <v>580</v>
      </c>
      <c r="D287" s="307" t="s">
        <v>580</v>
      </c>
      <c r="E287" s="307" t="s">
        <v>580</v>
      </c>
      <c r="F287" s="308" t="s">
        <v>580</v>
      </c>
      <c r="G287" s="308"/>
      <c r="H287" s="308" t="s">
        <v>580</v>
      </c>
      <c r="I287" s="309" t="s">
        <v>580</v>
      </c>
      <c r="J287" s="309" t="s">
        <v>580</v>
      </c>
      <c r="K287" s="310" t="s">
        <v>580</v>
      </c>
      <c r="L287" s="310" t="s">
        <v>580</v>
      </c>
      <c r="M287" s="310" t="s">
        <v>580</v>
      </c>
      <c r="N287" s="311" t="s">
        <v>580</v>
      </c>
      <c r="O287" s="309" t="s">
        <v>580</v>
      </c>
      <c r="P287" s="309" t="s">
        <v>580</v>
      </c>
      <c r="Q287" s="310" t="s">
        <v>580</v>
      </c>
      <c r="R287" s="310" t="s">
        <v>580</v>
      </c>
      <c r="S287" s="310" t="s">
        <v>580</v>
      </c>
      <c r="T287" s="311" t="s">
        <v>580</v>
      </c>
      <c r="U287" s="310" t="s">
        <v>580</v>
      </c>
    </row>
    <row r="288" spans="2:21" x14ac:dyDescent="0.2">
      <c r="B288" s="305" t="s">
        <v>580</v>
      </c>
      <c r="C288" s="306" t="s">
        <v>580</v>
      </c>
      <c r="D288" s="307" t="s">
        <v>580</v>
      </c>
      <c r="E288" s="307" t="s">
        <v>580</v>
      </c>
      <c r="F288" s="308" t="s">
        <v>580</v>
      </c>
      <c r="G288" s="308"/>
      <c r="H288" s="308" t="s">
        <v>580</v>
      </c>
      <c r="I288" s="309" t="s">
        <v>580</v>
      </c>
      <c r="J288" s="309" t="s">
        <v>580</v>
      </c>
      <c r="K288" s="310" t="s">
        <v>580</v>
      </c>
      <c r="L288" s="310" t="s">
        <v>580</v>
      </c>
      <c r="M288" s="310" t="s">
        <v>580</v>
      </c>
      <c r="N288" s="311" t="s">
        <v>580</v>
      </c>
      <c r="O288" s="309" t="s">
        <v>580</v>
      </c>
      <c r="P288" s="309" t="s">
        <v>580</v>
      </c>
      <c r="Q288" s="310" t="s">
        <v>580</v>
      </c>
      <c r="R288" s="310" t="s">
        <v>580</v>
      </c>
      <c r="S288" s="310" t="s">
        <v>580</v>
      </c>
      <c r="T288" s="311" t="s">
        <v>580</v>
      </c>
      <c r="U288" s="310" t="s">
        <v>580</v>
      </c>
    </row>
    <row r="289" spans="2:21" x14ac:dyDescent="0.2">
      <c r="B289" s="305" t="s">
        <v>580</v>
      </c>
      <c r="C289" s="306" t="s">
        <v>580</v>
      </c>
      <c r="D289" s="307" t="s">
        <v>580</v>
      </c>
      <c r="E289" s="307" t="s">
        <v>580</v>
      </c>
      <c r="F289" s="308" t="s">
        <v>580</v>
      </c>
      <c r="G289" s="308"/>
      <c r="H289" s="308" t="s">
        <v>580</v>
      </c>
      <c r="I289" s="309" t="s">
        <v>580</v>
      </c>
      <c r="J289" s="309" t="s">
        <v>580</v>
      </c>
      <c r="K289" s="310" t="s">
        <v>580</v>
      </c>
      <c r="L289" s="310" t="s">
        <v>580</v>
      </c>
      <c r="M289" s="310" t="s">
        <v>580</v>
      </c>
      <c r="N289" s="311" t="s">
        <v>580</v>
      </c>
      <c r="O289" s="309" t="s">
        <v>580</v>
      </c>
      <c r="P289" s="309" t="s">
        <v>580</v>
      </c>
      <c r="Q289" s="310" t="s">
        <v>580</v>
      </c>
      <c r="R289" s="310" t="s">
        <v>580</v>
      </c>
      <c r="S289" s="310" t="s">
        <v>580</v>
      </c>
      <c r="T289" s="311" t="s">
        <v>580</v>
      </c>
      <c r="U289" s="310" t="s">
        <v>580</v>
      </c>
    </row>
    <row r="290" spans="2:21" x14ac:dyDescent="0.2">
      <c r="B290" s="305" t="s">
        <v>580</v>
      </c>
      <c r="C290" s="306" t="s">
        <v>580</v>
      </c>
      <c r="D290" s="307" t="s">
        <v>580</v>
      </c>
      <c r="E290" s="307" t="s">
        <v>580</v>
      </c>
      <c r="F290" s="308" t="s">
        <v>580</v>
      </c>
      <c r="G290" s="308"/>
      <c r="H290" s="308" t="s">
        <v>580</v>
      </c>
      <c r="I290" s="309" t="s">
        <v>580</v>
      </c>
      <c r="J290" s="309" t="s">
        <v>580</v>
      </c>
      <c r="K290" s="310" t="s">
        <v>580</v>
      </c>
      <c r="L290" s="310" t="s">
        <v>580</v>
      </c>
      <c r="M290" s="310" t="s">
        <v>580</v>
      </c>
      <c r="N290" s="311" t="s">
        <v>580</v>
      </c>
      <c r="O290" s="309" t="s">
        <v>580</v>
      </c>
      <c r="P290" s="309" t="s">
        <v>580</v>
      </c>
      <c r="Q290" s="310" t="s">
        <v>580</v>
      </c>
      <c r="R290" s="310" t="s">
        <v>580</v>
      </c>
      <c r="S290" s="310" t="s">
        <v>580</v>
      </c>
      <c r="T290" s="311" t="s">
        <v>580</v>
      </c>
      <c r="U290" s="310" t="s">
        <v>580</v>
      </c>
    </row>
    <row r="291" spans="2:21" x14ac:dyDescent="0.2">
      <c r="B291" s="305" t="s">
        <v>580</v>
      </c>
      <c r="C291" s="306" t="s">
        <v>580</v>
      </c>
      <c r="D291" s="307" t="s">
        <v>580</v>
      </c>
      <c r="E291" s="307" t="s">
        <v>580</v>
      </c>
      <c r="F291" s="308" t="s">
        <v>580</v>
      </c>
      <c r="G291" s="308"/>
      <c r="H291" s="308" t="s">
        <v>580</v>
      </c>
      <c r="I291" s="309" t="s">
        <v>580</v>
      </c>
      <c r="J291" s="309" t="s">
        <v>580</v>
      </c>
      <c r="K291" s="310" t="s">
        <v>580</v>
      </c>
      <c r="L291" s="310" t="s">
        <v>580</v>
      </c>
      <c r="M291" s="310" t="s">
        <v>580</v>
      </c>
      <c r="N291" s="311" t="s">
        <v>580</v>
      </c>
      <c r="O291" s="309" t="s">
        <v>580</v>
      </c>
      <c r="P291" s="309" t="s">
        <v>580</v>
      </c>
      <c r="Q291" s="310" t="s">
        <v>580</v>
      </c>
      <c r="R291" s="310" t="s">
        <v>580</v>
      </c>
      <c r="S291" s="310" t="s">
        <v>580</v>
      </c>
      <c r="T291" s="311" t="s">
        <v>580</v>
      </c>
      <c r="U291" s="310" t="s">
        <v>580</v>
      </c>
    </row>
    <row r="292" spans="2:21" x14ac:dyDescent="0.2">
      <c r="B292" s="305" t="s">
        <v>580</v>
      </c>
      <c r="C292" s="306" t="s">
        <v>580</v>
      </c>
      <c r="D292" s="307" t="s">
        <v>580</v>
      </c>
      <c r="E292" s="307" t="s">
        <v>580</v>
      </c>
      <c r="F292" s="308" t="s">
        <v>580</v>
      </c>
      <c r="G292" s="308"/>
      <c r="H292" s="308" t="s">
        <v>580</v>
      </c>
      <c r="I292" s="309" t="s">
        <v>580</v>
      </c>
      <c r="J292" s="309" t="s">
        <v>580</v>
      </c>
      <c r="K292" s="310" t="s">
        <v>580</v>
      </c>
      <c r="L292" s="310" t="s">
        <v>580</v>
      </c>
      <c r="M292" s="310" t="s">
        <v>580</v>
      </c>
      <c r="N292" s="311" t="s">
        <v>580</v>
      </c>
      <c r="O292" s="309" t="s">
        <v>580</v>
      </c>
      <c r="P292" s="309" t="s">
        <v>580</v>
      </c>
      <c r="Q292" s="310" t="s">
        <v>580</v>
      </c>
      <c r="R292" s="310" t="s">
        <v>580</v>
      </c>
      <c r="S292" s="310" t="s">
        <v>580</v>
      </c>
      <c r="T292" s="311" t="s">
        <v>580</v>
      </c>
      <c r="U292" s="310" t="s">
        <v>580</v>
      </c>
    </row>
    <row r="293" spans="2:21" x14ac:dyDescent="0.2">
      <c r="B293" s="305" t="s">
        <v>580</v>
      </c>
      <c r="C293" s="306" t="s">
        <v>580</v>
      </c>
      <c r="D293" s="307" t="s">
        <v>580</v>
      </c>
      <c r="E293" s="307" t="s">
        <v>580</v>
      </c>
      <c r="F293" s="308" t="s">
        <v>580</v>
      </c>
      <c r="G293" s="308"/>
      <c r="H293" s="308" t="s">
        <v>580</v>
      </c>
      <c r="I293" s="309" t="s">
        <v>580</v>
      </c>
      <c r="J293" s="309" t="s">
        <v>580</v>
      </c>
      <c r="K293" s="310" t="s">
        <v>580</v>
      </c>
      <c r="L293" s="310" t="s">
        <v>580</v>
      </c>
      <c r="M293" s="310" t="s">
        <v>580</v>
      </c>
      <c r="N293" s="311" t="s">
        <v>580</v>
      </c>
      <c r="O293" s="309" t="s">
        <v>580</v>
      </c>
      <c r="P293" s="309" t="s">
        <v>580</v>
      </c>
      <c r="Q293" s="310" t="s">
        <v>580</v>
      </c>
      <c r="R293" s="310" t="s">
        <v>580</v>
      </c>
      <c r="S293" s="310" t="s">
        <v>580</v>
      </c>
      <c r="T293" s="311" t="s">
        <v>580</v>
      </c>
      <c r="U293" s="310" t="s">
        <v>580</v>
      </c>
    </row>
    <row r="294" spans="2:21" x14ac:dyDescent="0.2">
      <c r="B294" s="305" t="s">
        <v>580</v>
      </c>
      <c r="C294" s="306" t="s">
        <v>580</v>
      </c>
      <c r="D294" s="307" t="s">
        <v>580</v>
      </c>
      <c r="E294" s="307" t="s">
        <v>580</v>
      </c>
      <c r="F294" s="308" t="s">
        <v>580</v>
      </c>
      <c r="G294" s="308"/>
      <c r="H294" s="308" t="s">
        <v>580</v>
      </c>
      <c r="I294" s="309" t="s">
        <v>580</v>
      </c>
      <c r="J294" s="309" t="s">
        <v>580</v>
      </c>
      <c r="K294" s="310" t="s">
        <v>580</v>
      </c>
      <c r="L294" s="310" t="s">
        <v>580</v>
      </c>
      <c r="M294" s="310" t="s">
        <v>580</v>
      </c>
      <c r="N294" s="311" t="s">
        <v>580</v>
      </c>
      <c r="O294" s="309" t="s">
        <v>580</v>
      </c>
      <c r="P294" s="309" t="s">
        <v>580</v>
      </c>
      <c r="Q294" s="310" t="s">
        <v>580</v>
      </c>
      <c r="R294" s="310" t="s">
        <v>580</v>
      </c>
      <c r="S294" s="310" t="s">
        <v>580</v>
      </c>
      <c r="T294" s="311" t="s">
        <v>580</v>
      </c>
      <c r="U294" s="310" t="s">
        <v>580</v>
      </c>
    </row>
    <row r="295" spans="2:21" x14ac:dyDescent="0.2">
      <c r="B295" s="305" t="s">
        <v>580</v>
      </c>
      <c r="C295" s="306" t="s">
        <v>580</v>
      </c>
      <c r="D295" s="307" t="s">
        <v>580</v>
      </c>
      <c r="E295" s="307" t="s">
        <v>580</v>
      </c>
      <c r="F295" s="308" t="s">
        <v>580</v>
      </c>
      <c r="G295" s="308"/>
      <c r="H295" s="308" t="s">
        <v>580</v>
      </c>
      <c r="I295" s="309" t="s">
        <v>580</v>
      </c>
      <c r="J295" s="309" t="s">
        <v>580</v>
      </c>
      <c r="K295" s="310" t="s">
        <v>580</v>
      </c>
      <c r="L295" s="310" t="s">
        <v>580</v>
      </c>
      <c r="M295" s="310" t="s">
        <v>580</v>
      </c>
      <c r="N295" s="311" t="s">
        <v>580</v>
      </c>
      <c r="O295" s="309" t="s">
        <v>580</v>
      </c>
      <c r="P295" s="309" t="s">
        <v>580</v>
      </c>
      <c r="Q295" s="310" t="s">
        <v>580</v>
      </c>
      <c r="R295" s="310" t="s">
        <v>580</v>
      </c>
      <c r="S295" s="310" t="s">
        <v>580</v>
      </c>
      <c r="T295" s="311" t="s">
        <v>580</v>
      </c>
      <c r="U295" s="310" t="s">
        <v>580</v>
      </c>
    </row>
    <row r="296" spans="2:21" x14ac:dyDescent="0.2">
      <c r="B296" s="305" t="s">
        <v>580</v>
      </c>
      <c r="C296" s="306" t="s">
        <v>580</v>
      </c>
      <c r="D296" s="307" t="s">
        <v>580</v>
      </c>
      <c r="E296" s="307" t="s">
        <v>580</v>
      </c>
      <c r="F296" s="308" t="s">
        <v>580</v>
      </c>
      <c r="G296" s="308"/>
      <c r="H296" s="308" t="s">
        <v>580</v>
      </c>
      <c r="I296" s="309" t="s">
        <v>580</v>
      </c>
      <c r="J296" s="309" t="s">
        <v>580</v>
      </c>
      <c r="K296" s="310" t="s">
        <v>580</v>
      </c>
      <c r="L296" s="310" t="s">
        <v>580</v>
      </c>
      <c r="M296" s="310" t="s">
        <v>580</v>
      </c>
      <c r="N296" s="311" t="s">
        <v>580</v>
      </c>
      <c r="O296" s="309" t="s">
        <v>580</v>
      </c>
      <c r="P296" s="309" t="s">
        <v>580</v>
      </c>
      <c r="Q296" s="310" t="s">
        <v>580</v>
      </c>
      <c r="R296" s="310" t="s">
        <v>580</v>
      </c>
      <c r="S296" s="310" t="s">
        <v>580</v>
      </c>
      <c r="T296" s="311" t="s">
        <v>580</v>
      </c>
      <c r="U296" s="310" t="s">
        <v>580</v>
      </c>
    </row>
    <row r="297" spans="2:21" x14ac:dyDescent="0.2">
      <c r="B297" s="305" t="s">
        <v>580</v>
      </c>
      <c r="C297" s="306" t="s">
        <v>580</v>
      </c>
      <c r="D297" s="307" t="s">
        <v>580</v>
      </c>
      <c r="E297" s="307" t="s">
        <v>580</v>
      </c>
      <c r="F297" s="308" t="s">
        <v>580</v>
      </c>
      <c r="G297" s="308"/>
      <c r="H297" s="308" t="s">
        <v>580</v>
      </c>
      <c r="I297" s="309" t="s">
        <v>580</v>
      </c>
      <c r="J297" s="309" t="s">
        <v>580</v>
      </c>
      <c r="K297" s="310" t="s">
        <v>580</v>
      </c>
      <c r="L297" s="310" t="s">
        <v>580</v>
      </c>
      <c r="M297" s="310" t="s">
        <v>580</v>
      </c>
      <c r="N297" s="311" t="s">
        <v>580</v>
      </c>
      <c r="O297" s="309" t="s">
        <v>580</v>
      </c>
      <c r="P297" s="309" t="s">
        <v>580</v>
      </c>
      <c r="Q297" s="310" t="s">
        <v>580</v>
      </c>
      <c r="R297" s="310" t="s">
        <v>580</v>
      </c>
      <c r="S297" s="310" t="s">
        <v>580</v>
      </c>
      <c r="T297" s="311" t="s">
        <v>580</v>
      </c>
      <c r="U297" s="310" t="s">
        <v>580</v>
      </c>
    </row>
    <row r="298" spans="2:21" x14ac:dyDescent="0.2">
      <c r="B298" s="305" t="s">
        <v>580</v>
      </c>
      <c r="C298" s="306" t="s">
        <v>580</v>
      </c>
      <c r="D298" s="307" t="s">
        <v>580</v>
      </c>
      <c r="E298" s="307" t="s">
        <v>580</v>
      </c>
      <c r="F298" s="308" t="s">
        <v>580</v>
      </c>
      <c r="G298" s="308"/>
      <c r="H298" s="308" t="s">
        <v>580</v>
      </c>
      <c r="I298" s="309" t="s">
        <v>580</v>
      </c>
      <c r="J298" s="309" t="s">
        <v>580</v>
      </c>
      <c r="K298" s="310" t="s">
        <v>580</v>
      </c>
      <c r="L298" s="310" t="s">
        <v>580</v>
      </c>
      <c r="M298" s="310" t="s">
        <v>580</v>
      </c>
      <c r="N298" s="311" t="s">
        <v>580</v>
      </c>
      <c r="O298" s="309" t="s">
        <v>580</v>
      </c>
      <c r="P298" s="309" t="s">
        <v>580</v>
      </c>
      <c r="Q298" s="310" t="s">
        <v>580</v>
      </c>
      <c r="R298" s="310" t="s">
        <v>580</v>
      </c>
      <c r="S298" s="310" t="s">
        <v>580</v>
      </c>
      <c r="T298" s="311" t="s">
        <v>580</v>
      </c>
      <c r="U298" s="310" t="s">
        <v>580</v>
      </c>
    </row>
    <row r="299" spans="2:21" x14ac:dyDescent="0.2">
      <c r="B299" s="305" t="s">
        <v>580</v>
      </c>
      <c r="C299" s="306" t="s">
        <v>580</v>
      </c>
      <c r="D299" s="307" t="s">
        <v>580</v>
      </c>
      <c r="E299" s="307" t="s">
        <v>580</v>
      </c>
      <c r="F299" s="308" t="s">
        <v>580</v>
      </c>
      <c r="G299" s="308"/>
      <c r="H299" s="308" t="s">
        <v>580</v>
      </c>
      <c r="I299" s="309" t="s">
        <v>580</v>
      </c>
      <c r="J299" s="309" t="s">
        <v>580</v>
      </c>
      <c r="K299" s="310" t="s">
        <v>580</v>
      </c>
      <c r="L299" s="310" t="s">
        <v>580</v>
      </c>
      <c r="M299" s="310" t="s">
        <v>580</v>
      </c>
      <c r="N299" s="311" t="s">
        <v>580</v>
      </c>
      <c r="O299" s="309" t="s">
        <v>580</v>
      </c>
      <c r="P299" s="309" t="s">
        <v>580</v>
      </c>
      <c r="Q299" s="310" t="s">
        <v>580</v>
      </c>
      <c r="R299" s="310" t="s">
        <v>580</v>
      </c>
      <c r="S299" s="310" t="s">
        <v>580</v>
      </c>
      <c r="T299" s="311" t="s">
        <v>580</v>
      </c>
      <c r="U299" s="310" t="s">
        <v>580</v>
      </c>
    </row>
    <row r="300" spans="2:21" x14ac:dyDescent="0.2">
      <c r="B300" s="305" t="s">
        <v>580</v>
      </c>
      <c r="C300" s="306" t="s">
        <v>580</v>
      </c>
      <c r="D300" s="307" t="s">
        <v>580</v>
      </c>
      <c r="E300" s="307" t="s">
        <v>580</v>
      </c>
      <c r="F300" s="308" t="s">
        <v>580</v>
      </c>
      <c r="G300" s="308"/>
      <c r="H300" s="308" t="s">
        <v>580</v>
      </c>
      <c r="I300" s="309" t="s">
        <v>580</v>
      </c>
      <c r="J300" s="309" t="s">
        <v>580</v>
      </c>
      <c r="K300" s="310" t="s">
        <v>580</v>
      </c>
      <c r="L300" s="310" t="s">
        <v>580</v>
      </c>
      <c r="M300" s="310" t="s">
        <v>580</v>
      </c>
      <c r="N300" s="311" t="s">
        <v>580</v>
      </c>
      <c r="O300" s="309" t="s">
        <v>580</v>
      </c>
      <c r="P300" s="309" t="s">
        <v>580</v>
      </c>
      <c r="Q300" s="310" t="s">
        <v>580</v>
      </c>
      <c r="R300" s="310" t="s">
        <v>580</v>
      </c>
      <c r="S300" s="310" t="s">
        <v>580</v>
      </c>
      <c r="T300" s="311" t="s">
        <v>580</v>
      </c>
      <c r="U300" s="310" t="s">
        <v>580</v>
      </c>
    </row>
    <row r="301" spans="2:21" x14ac:dyDescent="0.2">
      <c r="B301" s="305" t="s">
        <v>580</v>
      </c>
      <c r="C301" s="306" t="s">
        <v>580</v>
      </c>
      <c r="D301" s="307" t="s">
        <v>580</v>
      </c>
      <c r="E301" s="307" t="s">
        <v>580</v>
      </c>
      <c r="F301" s="308" t="s">
        <v>580</v>
      </c>
      <c r="G301" s="308"/>
      <c r="H301" s="308" t="s">
        <v>580</v>
      </c>
      <c r="I301" s="309" t="s">
        <v>580</v>
      </c>
      <c r="J301" s="309" t="s">
        <v>580</v>
      </c>
      <c r="K301" s="310" t="s">
        <v>580</v>
      </c>
      <c r="L301" s="310" t="s">
        <v>580</v>
      </c>
      <c r="M301" s="310" t="s">
        <v>580</v>
      </c>
      <c r="N301" s="311" t="s">
        <v>580</v>
      </c>
      <c r="O301" s="309" t="s">
        <v>580</v>
      </c>
      <c r="P301" s="309" t="s">
        <v>580</v>
      </c>
      <c r="Q301" s="310" t="s">
        <v>580</v>
      </c>
      <c r="R301" s="310" t="s">
        <v>580</v>
      </c>
      <c r="S301" s="310" t="s">
        <v>580</v>
      </c>
      <c r="T301" s="311" t="s">
        <v>580</v>
      </c>
      <c r="U301" s="310" t="s">
        <v>580</v>
      </c>
    </row>
    <row r="302" spans="2:21" x14ac:dyDescent="0.2">
      <c r="B302" s="305" t="s">
        <v>580</v>
      </c>
      <c r="C302" s="306" t="s">
        <v>580</v>
      </c>
      <c r="D302" s="307" t="s">
        <v>580</v>
      </c>
      <c r="E302" s="307" t="s">
        <v>580</v>
      </c>
      <c r="F302" s="308" t="s">
        <v>580</v>
      </c>
      <c r="G302" s="308"/>
      <c r="H302" s="308" t="s">
        <v>580</v>
      </c>
      <c r="I302" s="309" t="s">
        <v>580</v>
      </c>
      <c r="J302" s="309" t="s">
        <v>580</v>
      </c>
      <c r="K302" s="310" t="s">
        <v>580</v>
      </c>
      <c r="L302" s="310" t="s">
        <v>580</v>
      </c>
      <c r="M302" s="310" t="s">
        <v>580</v>
      </c>
      <c r="N302" s="311" t="s">
        <v>580</v>
      </c>
      <c r="O302" s="309" t="s">
        <v>580</v>
      </c>
      <c r="P302" s="309" t="s">
        <v>580</v>
      </c>
      <c r="Q302" s="310" t="s">
        <v>580</v>
      </c>
      <c r="R302" s="310" t="s">
        <v>580</v>
      </c>
      <c r="S302" s="310" t="s">
        <v>580</v>
      </c>
      <c r="T302" s="311" t="s">
        <v>580</v>
      </c>
      <c r="U302" s="310" t="s">
        <v>580</v>
      </c>
    </row>
    <row r="303" spans="2:21" x14ac:dyDescent="0.2">
      <c r="B303" s="305" t="s">
        <v>580</v>
      </c>
      <c r="C303" s="306" t="s">
        <v>580</v>
      </c>
      <c r="D303" s="307" t="s">
        <v>580</v>
      </c>
      <c r="E303" s="307" t="s">
        <v>580</v>
      </c>
      <c r="F303" s="308" t="s">
        <v>580</v>
      </c>
      <c r="G303" s="308"/>
      <c r="H303" s="308" t="s">
        <v>580</v>
      </c>
      <c r="I303" s="309" t="s">
        <v>580</v>
      </c>
      <c r="J303" s="309" t="s">
        <v>580</v>
      </c>
      <c r="K303" s="310" t="s">
        <v>580</v>
      </c>
      <c r="L303" s="310" t="s">
        <v>580</v>
      </c>
      <c r="M303" s="310" t="s">
        <v>580</v>
      </c>
      <c r="N303" s="311" t="s">
        <v>580</v>
      </c>
      <c r="O303" s="309" t="s">
        <v>580</v>
      </c>
      <c r="P303" s="309" t="s">
        <v>580</v>
      </c>
      <c r="Q303" s="310" t="s">
        <v>580</v>
      </c>
      <c r="R303" s="310" t="s">
        <v>580</v>
      </c>
      <c r="S303" s="310" t="s">
        <v>580</v>
      </c>
      <c r="T303" s="311" t="s">
        <v>580</v>
      </c>
      <c r="U303" s="310" t="s">
        <v>580</v>
      </c>
    </row>
    <row r="304" spans="2:21" x14ac:dyDescent="0.2">
      <c r="B304" s="305" t="s">
        <v>580</v>
      </c>
      <c r="C304" s="306" t="s">
        <v>580</v>
      </c>
      <c r="D304" s="307" t="s">
        <v>580</v>
      </c>
      <c r="E304" s="307" t="s">
        <v>580</v>
      </c>
      <c r="F304" s="308" t="s">
        <v>580</v>
      </c>
      <c r="G304" s="308"/>
      <c r="H304" s="308" t="s">
        <v>580</v>
      </c>
      <c r="I304" s="309" t="s">
        <v>580</v>
      </c>
      <c r="J304" s="309" t="s">
        <v>580</v>
      </c>
      <c r="K304" s="310" t="s">
        <v>580</v>
      </c>
      <c r="L304" s="310" t="s">
        <v>580</v>
      </c>
      <c r="M304" s="310" t="s">
        <v>580</v>
      </c>
      <c r="N304" s="311" t="s">
        <v>580</v>
      </c>
      <c r="O304" s="309" t="s">
        <v>580</v>
      </c>
      <c r="P304" s="309" t="s">
        <v>580</v>
      </c>
      <c r="Q304" s="310" t="s">
        <v>580</v>
      </c>
      <c r="R304" s="310" t="s">
        <v>580</v>
      </c>
      <c r="S304" s="310" t="s">
        <v>580</v>
      </c>
      <c r="T304" s="311" t="s">
        <v>580</v>
      </c>
      <c r="U304" s="310" t="s">
        <v>580</v>
      </c>
    </row>
    <row r="305" spans="2:21" x14ac:dyDescent="0.2">
      <c r="B305" s="305" t="s">
        <v>580</v>
      </c>
      <c r="C305" s="306" t="s">
        <v>580</v>
      </c>
      <c r="D305" s="307" t="s">
        <v>580</v>
      </c>
      <c r="E305" s="307" t="s">
        <v>580</v>
      </c>
      <c r="F305" s="308" t="s">
        <v>580</v>
      </c>
      <c r="G305" s="308"/>
      <c r="H305" s="308" t="s">
        <v>580</v>
      </c>
      <c r="I305" s="309" t="s">
        <v>580</v>
      </c>
      <c r="J305" s="309" t="s">
        <v>580</v>
      </c>
      <c r="K305" s="310" t="s">
        <v>580</v>
      </c>
      <c r="L305" s="310" t="s">
        <v>580</v>
      </c>
      <c r="M305" s="310" t="s">
        <v>580</v>
      </c>
      <c r="N305" s="311" t="s">
        <v>580</v>
      </c>
      <c r="O305" s="309" t="s">
        <v>580</v>
      </c>
      <c r="P305" s="309" t="s">
        <v>580</v>
      </c>
      <c r="Q305" s="310" t="s">
        <v>580</v>
      </c>
      <c r="R305" s="310" t="s">
        <v>580</v>
      </c>
      <c r="S305" s="310" t="s">
        <v>580</v>
      </c>
      <c r="T305" s="311" t="s">
        <v>580</v>
      </c>
      <c r="U305" s="310" t="s">
        <v>580</v>
      </c>
    </row>
    <row r="306" spans="2:21" x14ac:dyDescent="0.2">
      <c r="B306" s="305" t="s">
        <v>580</v>
      </c>
      <c r="C306" s="306" t="s">
        <v>580</v>
      </c>
      <c r="D306" s="307" t="s">
        <v>580</v>
      </c>
      <c r="E306" s="307" t="s">
        <v>580</v>
      </c>
      <c r="F306" s="308" t="s">
        <v>580</v>
      </c>
      <c r="G306" s="308"/>
      <c r="H306" s="308" t="s">
        <v>580</v>
      </c>
      <c r="I306" s="309" t="s">
        <v>580</v>
      </c>
      <c r="J306" s="309" t="s">
        <v>580</v>
      </c>
      <c r="K306" s="310" t="s">
        <v>580</v>
      </c>
      <c r="L306" s="310" t="s">
        <v>580</v>
      </c>
      <c r="M306" s="310" t="s">
        <v>580</v>
      </c>
      <c r="N306" s="311" t="s">
        <v>580</v>
      </c>
      <c r="O306" s="309" t="s">
        <v>580</v>
      </c>
      <c r="P306" s="309" t="s">
        <v>580</v>
      </c>
      <c r="Q306" s="310" t="s">
        <v>580</v>
      </c>
      <c r="R306" s="310" t="s">
        <v>580</v>
      </c>
      <c r="S306" s="310" t="s">
        <v>580</v>
      </c>
      <c r="T306" s="311" t="s">
        <v>580</v>
      </c>
      <c r="U306" s="310" t="s">
        <v>580</v>
      </c>
    </row>
    <row r="307" spans="2:21" x14ac:dyDescent="0.2">
      <c r="B307" s="305" t="s">
        <v>580</v>
      </c>
      <c r="C307" s="306" t="s">
        <v>580</v>
      </c>
      <c r="D307" s="307" t="s">
        <v>580</v>
      </c>
      <c r="E307" s="307" t="s">
        <v>580</v>
      </c>
      <c r="F307" s="308" t="s">
        <v>580</v>
      </c>
      <c r="G307" s="308"/>
      <c r="H307" s="308" t="s">
        <v>580</v>
      </c>
      <c r="I307" s="309" t="s">
        <v>580</v>
      </c>
      <c r="J307" s="309" t="s">
        <v>580</v>
      </c>
      <c r="K307" s="310" t="s">
        <v>580</v>
      </c>
      <c r="L307" s="310" t="s">
        <v>580</v>
      </c>
      <c r="M307" s="310" t="s">
        <v>580</v>
      </c>
      <c r="N307" s="311" t="s">
        <v>580</v>
      </c>
      <c r="O307" s="309" t="s">
        <v>580</v>
      </c>
      <c r="P307" s="309" t="s">
        <v>580</v>
      </c>
      <c r="Q307" s="310" t="s">
        <v>580</v>
      </c>
      <c r="R307" s="310" t="s">
        <v>580</v>
      </c>
      <c r="S307" s="310" t="s">
        <v>580</v>
      </c>
      <c r="T307" s="311" t="s">
        <v>580</v>
      </c>
      <c r="U307" s="310" t="s">
        <v>580</v>
      </c>
    </row>
    <row r="308" spans="2:21" x14ac:dyDescent="0.2">
      <c r="B308" s="305" t="s">
        <v>580</v>
      </c>
      <c r="C308" s="306" t="s">
        <v>580</v>
      </c>
      <c r="D308" s="307" t="s">
        <v>580</v>
      </c>
      <c r="E308" s="307" t="s">
        <v>580</v>
      </c>
      <c r="F308" s="308" t="s">
        <v>580</v>
      </c>
      <c r="G308" s="308"/>
      <c r="H308" s="308" t="s">
        <v>580</v>
      </c>
      <c r="I308" s="309" t="s">
        <v>580</v>
      </c>
      <c r="J308" s="309" t="s">
        <v>580</v>
      </c>
      <c r="K308" s="310" t="s">
        <v>580</v>
      </c>
      <c r="L308" s="310" t="s">
        <v>580</v>
      </c>
      <c r="M308" s="310" t="s">
        <v>580</v>
      </c>
      <c r="N308" s="311" t="s">
        <v>580</v>
      </c>
      <c r="O308" s="309" t="s">
        <v>580</v>
      </c>
      <c r="P308" s="309" t="s">
        <v>580</v>
      </c>
      <c r="Q308" s="310" t="s">
        <v>580</v>
      </c>
      <c r="R308" s="310" t="s">
        <v>580</v>
      </c>
      <c r="S308" s="310" t="s">
        <v>580</v>
      </c>
      <c r="T308" s="311" t="s">
        <v>580</v>
      </c>
      <c r="U308" s="310" t="s">
        <v>580</v>
      </c>
    </row>
    <row r="309" spans="2:21" x14ac:dyDescent="0.2">
      <c r="B309" s="305" t="s">
        <v>580</v>
      </c>
      <c r="C309" s="306" t="s">
        <v>580</v>
      </c>
      <c r="D309" s="307" t="s">
        <v>580</v>
      </c>
      <c r="E309" s="307" t="s">
        <v>580</v>
      </c>
      <c r="F309" s="308" t="s">
        <v>580</v>
      </c>
      <c r="G309" s="308"/>
      <c r="H309" s="308" t="s">
        <v>580</v>
      </c>
      <c r="I309" s="309" t="s">
        <v>580</v>
      </c>
      <c r="J309" s="309" t="s">
        <v>580</v>
      </c>
      <c r="K309" s="310" t="s">
        <v>580</v>
      </c>
      <c r="L309" s="310" t="s">
        <v>580</v>
      </c>
      <c r="M309" s="310" t="s">
        <v>580</v>
      </c>
      <c r="N309" s="311" t="s">
        <v>580</v>
      </c>
      <c r="O309" s="309" t="s">
        <v>580</v>
      </c>
      <c r="P309" s="309" t="s">
        <v>580</v>
      </c>
      <c r="Q309" s="310" t="s">
        <v>580</v>
      </c>
      <c r="R309" s="310" t="s">
        <v>580</v>
      </c>
      <c r="S309" s="310" t="s">
        <v>580</v>
      </c>
      <c r="T309" s="311" t="s">
        <v>580</v>
      </c>
      <c r="U309" s="310" t="s">
        <v>580</v>
      </c>
    </row>
    <row r="310" spans="2:21" x14ac:dyDescent="0.2">
      <c r="B310" s="305" t="s">
        <v>580</v>
      </c>
      <c r="C310" s="306" t="s">
        <v>580</v>
      </c>
      <c r="D310" s="307" t="s">
        <v>580</v>
      </c>
      <c r="E310" s="307" t="s">
        <v>580</v>
      </c>
      <c r="F310" s="308" t="s">
        <v>580</v>
      </c>
      <c r="G310" s="308"/>
      <c r="H310" s="308" t="s">
        <v>580</v>
      </c>
      <c r="I310" s="309" t="s">
        <v>580</v>
      </c>
      <c r="J310" s="309" t="s">
        <v>580</v>
      </c>
      <c r="K310" s="310" t="s">
        <v>580</v>
      </c>
      <c r="L310" s="310" t="s">
        <v>580</v>
      </c>
      <c r="M310" s="310" t="s">
        <v>580</v>
      </c>
      <c r="N310" s="311" t="s">
        <v>580</v>
      </c>
      <c r="O310" s="309" t="s">
        <v>580</v>
      </c>
      <c r="P310" s="309" t="s">
        <v>580</v>
      </c>
      <c r="Q310" s="310" t="s">
        <v>580</v>
      </c>
      <c r="R310" s="310" t="s">
        <v>580</v>
      </c>
      <c r="S310" s="310" t="s">
        <v>580</v>
      </c>
      <c r="T310" s="311" t="s">
        <v>580</v>
      </c>
      <c r="U310" s="310" t="s">
        <v>580</v>
      </c>
    </row>
    <row r="311" spans="2:21" x14ac:dyDescent="0.2">
      <c r="B311" s="305" t="s">
        <v>580</v>
      </c>
      <c r="C311" s="306" t="s">
        <v>580</v>
      </c>
      <c r="D311" s="307" t="s">
        <v>580</v>
      </c>
      <c r="E311" s="307" t="s">
        <v>580</v>
      </c>
      <c r="F311" s="308" t="s">
        <v>580</v>
      </c>
      <c r="G311" s="308"/>
      <c r="H311" s="308" t="s">
        <v>580</v>
      </c>
      <c r="I311" s="309" t="s">
        <v>580</v>
      </c>
      <c r="J311" s="309" t="s">
        <v>580</v>
      </c>
      <c r="K311" s="310" t="s">
        <v>580</v>
      </c>
      <c r="L311" s="310" t="s">
        <v>580</v>
      </c>
      <c r="M311" s="310" t="s">
        <v>580</v>
      </c>
      <c r="N311" s="311" t="s">
        <v>580</v>
      </c>
      <c r="O311" s="309" t="s">
        <v>580</v>
      </c>
      <c r="P311" s="309" t="s">
        <v>580</v>
      </c>
      <c r="Q311" s="310" t="s">
        <v>580</v>
      </c>
      <c r="R311" s="310" t="s">
        <v>580</v>
      </c>
      <c r="S311" s="310" t="s">
        <v>580</v>
      </c>
      <c r="T311" s="311" t="s">
        <v>580</v>
      </c>
      <c r="U311" s="310" t="s">
        <v>580</v>
      </c>
    </row>
    <row r="312" spans="2:21" x14ac:dyDescent="0.2">
      <c r="B312" s="305" t="s">
        <v>580</v>
      </c>
      <c r="C312" s="306" t="s">
        <v>580</v>
      </c>
      <c r="D312" s="307" t="s">
        <v>580</v>
      </c>
      <c r="E312" s="307" t="s">
        <v>580</v>
      </c>
      <c r="F312" s="308" t="s">
        <v>580</v>
      </c>
      <c r="G312" s="308"/>
      <c r="H312" s="308" t="s">
        <v>580</v>
      </c>
      <c r="I312" s="309" t="s">
        <v>580</v>
      </c>
      <c r="J312" s="309" t="s">
        <v>580</v>
      </c>
      <c r="K312" s="310" t="s">
        <v>580</v>
      </c>
      <c r="L312" s="310" t="s">
        <v>580</v>
      </c>
      <c r="M312" s="310" t="s">
        <v>580</v>
      </c>
      <c r="N312" s="311" t="s">
        <v>580</v>
      </c>
      <c r="O312" s="309" t="s">
        <v>580</v>
      </c>
      <c r="P312" s="309" t="s">
        <v>580</v>
      </c>
      <c r="Q312" s="310" t="s">
        <v>580</v>
      </c>
      <c r="R312" s="310" t="s">
        <v>580</v>
      </c>
      <c r="S312" s="310" t="s">
        <v>580</v>
      </c>
      <c r="T312" s="311" t="s">
        <v>580</v>
      </c>
      <c r="U312" s="310" t="s">
        <v>580</v>
      </c>
    </row>
    <row r="313" spans="2:21" x14ac:dyDescent="0.2">
      <c r="B313" s="305" t="s">
        <v>580</v>
      </c>
      <c r="C313" s="306" t="s">
        <v>580</v>
      </c>
      <c r="D313" s="307" t="s">
        <v>580</v>
      </c>
      <c r="E313" s="307" t="s">
        <v>580</v>
      </c>
      <c r="F313" s="308" t="s">
        <v>580</v>
      </c>
      <c r="G313" s="308"/>
      <c r="H313" s="308" t="s">
        <v>580</v>
      </c>
      <c r="I313" s="309" t="s">
        <v>580</v>
      </c>
      <c r="J313" s="309" t="s">
        <v>580</v>
      </c>
      <c r="K313" s="310" t="s">
        <v>580</v>
      </c>
      <c r="L313" s="310" t="s">
        <v>580</v>
      </c>
      <c r="M313" s="310" t="s">
        <v>580</v>
      </c>
      <c r="N313" s="311" t="s">
        <v>580</v>
      </c>
      <c r="O313" s="309" t="s">
        <v>580</v>
      </c>
      <c r="P313" s="309" t="s">
        <v>580</v>
      </c>
      <c r="Q313" s="310" t="s">
        <v>580</v>
      </c>
      <c r="R313" s="310" t="s">
        <v>580</v>
      </c>
      <c r="S313" s="310" t="s">
        <v>580</v>
      </c>
      <c r="T313" s="311" t="s">
        <v>580</v>
      </c>
      <c r="U313" s="310" t="s">
        <v>580</v>
      </c>
    </row>
    <row r="314" spans="2:21" x14ac:dyDescent="0.2">
      <c r="B314" s="305" t="s">
        <v>580</v>
      </c>
      <c r="C314" s="306" t="s">
        <v>580</v>
      </c>
      <c r="D314" s="307" t="s">
        <v>580</v>
      </c>
      <c r="E314" s="307" t="s">
        <v>580</v>
      </c>
      <c r="F314" s="308" t="s">
        <v>580</v>
      </c>
      <c r="G314" s="308"/>
      <c r="H314" s="308" t="s">
        <v>580</v>
      </c>
      <c r="I314" s="309" t="s">
        <v>580</v>
      </c>
      <c r="J314" s="309" t="s">
        <v>580</v>
      </c>
      <c r="K314" s="310" t="s">
        <v>580</v>
      </c>
      <c r="L314" s="310" t="s">
        <v>580</v>
      </c>
      <c r="M314" s="310" t="s">
        <v>580</v>
      </c>
      <c r="N314" s="311" t="s">
        <v>580</v>
      </c>
      <c r="O314" s="309" t="s">
        <v>580</v>
      </c>
      <c r="P314" s="309" t="s">
        <v>580</v>
      </c>
      <c r="Q314" s="310" t="s">
        <v>580</v>
      </c>
      <c r="R314" s="310" t="s">
        <v>580</v>
      </c>
      <c r="S314" s="310" t="s">
        <v>580</v>
      </c>
      <c r="T314" s="311" t="s">
        <v>580</v>
      </c>
      <c r="U314" s="310" t="s">
        <v>580</v>
      </c>
    </row>
    <row r="315" spans="2:21" x14ac:dyDescent="0.2">
      <c r="B315" s="305" t="s">
        <v>580</v>
      </c>
      <c r="C315" s="306" t="s">
        <v>580</v>
      </c>
      <c r="D315" s="307" t="s">
        <v>580</v>
      </c>
      <c r="E315" s="307" t="s">
        <v>580</v>
      </c>
      <c r="F315" s="308" t="s">
        <v>580</v>
      </c>
      <c r="G315" s="308"/>
      <c r="H315" s="308" t="s">
        <v>580</v>
      </c>
      <c r="I315" s="309" t="s">
        <v>580</v>
      </c>
      <c r="J315" s="309" t="s">
        <v>580</v>
      </c>
      <c r="K315" s="310" t="s">
        <v>580</v>
      </c>
      <c r="L315" s="310" t="s">
        <v>580</v>
      </c>
      <c r="M315" s="310" t="s">
        <v>580</v>
      </c>
      <c r="N315" s="311" t="s">
        <v>580</v>
      </c>
      <c r="O315" s="309" t="s">
        <v>580</v>
      </c>
      <c r="P315" s="309" t="s">
        <v>580</v>
      </c>
      <c r="Q315" s="310" t="s">
        <v>580</v>
      </c>
      <c r="R315" s="310" t="s">
        <v>580</v>
      </c>
      <c r="S315" s="310" t="s">
        <v>580</v>
      </c>
      <c r="T315" s="311" t="s">
        <v>580</v>
      </c>
      <c r="U315" s="310" t="s">
        <v>580</v>
      </c>
    </row>
    <row r="316" spans="2:21" x14ac:dyDescent="0.2">
      <c r="B316" s="305" t="s">
        <v>580</v>
      </c>
      <c r="C316" s="306" t="s">
        <v>580</v>
      </c>
      <c r="D316" s="307" t="s">
        <v>580</v>
      </c>
      <c r="E316" s="307" t="s">
        <v>580</v>
      </c>
      <c r="F316" s="308" t="s">
        <v>580</v>
      </c>
      <c r="G316" s="308"/>
      <c r="H316" s="308" t="s">
        <v>580</v>
      </c>
      <c r="I316" s="309" t="s">
        <v>580</v>
      </c>
      <c r="J316" s="309" t="s">
        <v>580</v>
      </c>
      <c r="K316" s="310" t="s">
        <v>580</v>
      </c>
      <c r="L316" s="310" t="s">
        <v>580</v>
      </c>
      <c r="M316" s="310" t="s">
        <v>580</v>
      </c>
      <c r="N316" s="311" t="s">
        <v>580</v>
      </c>
      <c r="O316" s="309" t="s">
        <v>580</v>
      </c>
      <c r="P316" s="309" t="s">
        <v>580</v>
      </c>
      <c r="Q316" s="310" t="s">
        <v>580</v>
      </c>
      <c r="R316" s="310" t="s">
        <v>580</v>
      </c>
      <c r="S316" s="310" t="s">
        <v>580</v>
      </c>
      <c r="T316" s="311" t="s">
        <v>580</v>
      </c>
      <c r="U316" s="310" t="s">
        <v>580</v>
      </c>
    </row>
    <row r="317" spans="2:21" x14ac:dyDescent="0.2">
      <c r="B317" s="305" t="s">
        <v>580</v>
      </c>
      <c r="C317" s="306" t="s">
        <v>580</v>
      </c>
      <c r="D317" s="307" t="s">
        <v>580</v>
      </c>
      <c r="E317" s="307" t="s">
        <v>580</v>
      </c>
      <c r="F317" s="308" t="s">
        <v>580</v>
      </c>
      <c r="G317" s="308"/>
      <c r="H317" s="308" t="s">
        <v>580</v>
      </c>
      <c r="I317" s="309" t="s">
        <v>580</v>
      </c>
      <c r="J317" s="309" t="s">
        <v>580</v>
      </c>
      <c r="K317" s="310" t="s">
        <v>580</v>
      </c>
      <c r="L317" s="310" t="s">
        <v>580</v>
      </c>
      <c r="M317" s="310" t="s">
        <v>580</v>
      </c>
      <c r="N317" s="311" t="s">
        <v>580</v>
      </c>
      <c r="O317" s="309" t="s">
        <v>580</v>
      </c>
      <c r="P317" s="309" t="s">
        <v>580</v>
      </c>
      <c r="Q317" s="310" t="s">
        <v>580</v>
      </c>
      <c r="R317" s="310" t="s">
        <v>580</v>
      </c>
      <c r="S317" s="310" t="s">
        <v>580</v>
      </c>
      <c r="T317" s="311" t="s">
        <v>580</v>
      </c>
      <c r="U317" s="310" t="s">
        <v>580</v>
      </c>
    </row>
    <row r="318" spans="2:21" x14ac:dyDescent="0.2">
      <c r="B318" s="305" t="s">
        <v>580</v>
      </c>
      <c r="C318" s="306" t="s">
        <v>580</v>
      </c>
      <c r="D318" s="307" t="s">
        <v>580</v>
      </c>
      <c r="E318" s="307" t="s">
        <v>580</v>
      </c>
      <c r="F318" s="308" t="s">
        <v>580</v>
      </c>
      <c r="G318" s="308"/>
      <c r="H318" s="308" t="s">
        <v>580</v>
      </c>
      <c r="I318" s="309" t="s">
        <v>580</v>
      </c>
      <c r="J318" s="309" t="s">
        <v>580</v>
      </c>
      <c r="K318" s="310" t="s">
        <v>580</v>
      </c>
      <c r="L318" s="310" t="s">
        <v>580</v>
      </c>
      <c r="M318" s="310" t="s">
        <v>580</v>
      </c>
      <c r="N318" s="311" t="s">
        <v>580</v>
      </c>
      <c r="O318" s="309" t="s">
        <v>580</v>
      </c>
      <c r="P318" s="309" t="s">
        <v>580</v>
      </c>
      <c r="Q318" s="310" t="s">
        <v>580</v>
      </c>
      <c r="R318" s="310" t="s">
        <v>580</v>
      </c>
      <c r="S318" s="310" t="s">
        <v>580</v>
      </c>
      <c r="T318" s="311" t="s">
        <v>580</v>
      </c>
      <c r="U318" s="310" t="s">
        <v>580</v>
      </c>
    </row>
    <row r="319" spans="2:21" x14ac:dyDescent="0.2">
      <c r="B319" s="305" t="s">
        <v>580</v>
      </c>
      <c r="C319" s="306" t="s">
        <v>580</v>
      </c>
      <c r="D319" s="307" t="s">
        <v>580</v>
      </c>
      <c r="E319" s="307" t="s">
        <v>580</v>
      </c>
      <c r="F319" s="308" t="s">
        <v>580</v>
      </c>
      <c r="G319" s="308"/>
      <c r="H319" s="308" t="s">
        <v>580</v>
      </c>
      <c r="I319" s="309" t="s">
        <v>580</v>
      </c>
      <c r="J319" s="309" t="s">
        <v>580</v>
      </c>
      <c r="K319" s="310" t="s">
        <v>580</v>
      </c>
      <c r="L319" s="310" t="s">
        <v>580</v>
      </c>
      <c r="M319" s="310" t="s">
        <v>580</v>
      </c>
      <c r="N319" s="311" t="s">
        <v>580</v>
      </c>
      <c r="O319" s="309" t="s">
        <v>580</v>
      </c>
      <c r="P319" s="309" t="s">
        <v>580</v>
      </c>
      <c r="Q319" s="310" t="s">
        <v>580</v>
      </c>
      <c r="R319" s="310" t="s">
        <v>580</v>
      </c>
      <c r="S319" s="310" t="s">
        <v>580</v>
      </c>
      <c r="T319" s="311" t="s">
        <v>580</v>
      </c>
      <c r="U319" s="310" t="s">
        <v>580</v>
      </c>
    </row>
    <row r="320" spans="2:21" x14ac:dyDescent="0.2">
      <c r="B320" s="305" t="s">
        <v>580</v>
      </c>
      <c r="C320" s="306" t="s">
        <v>580</v>
      </c>
      <c r="D320" s="307" t="s">
        <v>580</v>
      </c>
      <c r="E320" s="307" t="s">
        <v>580</v>
      </c>
      <c r="F320" s="308" t="s">
        <v>580</v>
      </c>
      <c r="G320" s="308"/>
      <c r="H320" s="308" t="s">
        <v>580</v>
      </c>
      <c r="I320" s="309" t="s">
        <v>580</v>
      </c>
      <c r="J320" s="309" t="s">
        <v>580</v>
      </c>
      <c r="K320" s="310" t="s">
        <v>580</v>
      </c>
      <c r="L320" s="310" t="s">
        <v>580</v>
      </c>
      <c r="M320" s="310" t="s">
        <v>580</v>
      </c>
      <c r="N320" s="311" t="s">
        <v>580</v>
      </c>
      <c r="O320" s="309" t="s">
        <v>580</v>
      </c>
      <c r="P320" s="309" t="s">
        <v>580</v>
      </c>
      <c r="Q320" s="310" t="s">
        <v>580</v>
      </c>
      <c r="R320" s="310" t="s">
        <v>580</v>
      </c>
      <c r="S320" s="310" t="s">
        <v>580</v>
      </c>
      <c r="T320" s="311" t="s">
        <v>580</v>
      </c>
      <c r="U320" s="310" t="s">
        <v>580</v>
      </c>
    </row>
    <row r="321" spans="2:21" x14ac:dyDescent="0.2">
      <c r="B321" s="305" t="s">
        <v>580</v>
      </c>
      <c r="C321" s="306" t="s">
        <v>580</v>
      </c>
      <c r="D321" s="307" t="s">
        <v>580</v>
      </c>
      <c r="E321" s="307" t="s">
        <v>580</v>
      </c>
      <c r="F321" s="308" t="s">
        <v>580</v>
      </c>
      <c r="G321" s="308"/>
      <c r="H321" s="308" t="s">
        <v>580</v>
      </c>
      <c r="I321" s="309" t="s">
        <v>580</v>
      </c>
      <c r="J321" s="309" t="s">
        <v>580</v>
      </c>
      <c r="K321" s="310" t="s">
        <v>580</v>
      </c>
      <c r="L321" s="310" t="s">
        <v>580</v>
      </c>
      <c r="M321" s="310" t="s">
        <v>580</v>
      </c>
      <c r="N321" s="311" t="s">
        <v>580</v>
      </c>
      <c r="O321" s="309" t="s">
        <v>580</v>
      </c>
      <c r="P321" s="309" t="s">
        <v>580</v>
      </c>
      <c r="Q321" s="310" t="s">
        <v>580</v>
      </c>
      <c r="R321" s="310" t="s">
        <v>580</v>
      </c>
      <c r="S321" s="310" t="s">
        <v>580</v>
      </c>
      <c r="T321" s="311" t="s">
        <v>580</v>
      </c>
      <c r="U321" s="310" t="s">
        <v>580</v>
      </c>
    </row>
    <row r="322" spans="2:21" x14ac:dyDescent="0.2">
      <c r="B322" s="305" t="s">
        <v>580</v>
      </c>
      <c r="C322" s="306" t="s">
        <v>580</v>
      </c>
      <c r="D322" s="307" t="s">
        <v>580</v>
      </c>
      <c r="E322" s="307" t="s">
        <v>580</v>
      </c>
      <c r="F322" s="308" t="s">
        <v>580</v>
      </c>
      <c r="G322" s="308"/>
      <c r="H322" s="308" t="s">
        <v>580</v>
      </c>
      <c r="I322" s="309" t="s">
        <v>580</v>
      </c>
      <c r="J322" s="309" t="s">
        <v>580</v>
      </c>
      <c r="K322" s="310" t="s">
        <v>580</v>
      </c>
      <c r="L322" s="310" t="s">
        <v>580</v>
      </c>
      <c r="M322" s="310" t="s">
        <v>580</v>
      </c>
      <c r="N322" s="311" t="s">
        <v>580</v>
      </c>
      <c r="O322" s="309" t="s">
        <v>580</v>
      </c>
      <c r="P322" s="309" t="s">
        <v>580</v>
      </c>
      <c r="Q322" s="310" t="s">
        <v>580</v>
      </c>
      <c r="R322" s="310" t="s">
        <v>580</v>
      </c>
      <c r="S322" s="310" t="s">
        <v>580</v>
      </c>
      <c r="T322" s="311" t="s">
        <v>580</v>
      </c>
      <c r="U322" s="310" t="s">
        <v>580</v>
      </c>
    </row>
    <row r="323" spans="2:21" x14ac:dyDescent="0.2">
      <c r="B323" s="305" t="s">
        <v>580</v>
      </c>
      <c r="C323" s="306" t="s">
        <v>580</v>
      </c>
      <c r="D323" s="307" t="s">
        <v>580</v>
      </c>
      <c r="E323" s="307" t="s">
        <v>580</v>
      </c>
      <c r="F323" s="308" t="s">
        <v>580</v>
      </c>
      <c r="G323" s="308"/>
      <c r="H323" s="308" t="s">
        <v>580</v>
      </c>
      <c r="I323" s="309" t="s">
        <v>580</v>
      </c>
      <c r="J323" s="309" t="s">
        <v>580</v>
      </c>
      <c r="K323" s="310" t="s">
        <v>580</v>
      </c>
      <c r="L323" s="310" t="s">
        <v>580</v>
      </c>
      <c r="M323" s="310" t="s">
        <v>580</v>
      </c>
      <c r="N323" s="311" t="s">
        <v>580</v>
      </c>
      <c r="O323" s="309" t="s">
        <v>580</v>
      </c>
      <c r="P323" s="309" t="s">
        <v>580</v>
      </c>
      <c r="Q323" s="310" t="s">
        <v>580</v>
      </c>
      <c r="R323" s="310" t="s">
        <v>580</v>
      </c>
      <c r="S323" s="310" t="s">
        <v>580</v>
      </c>
      <c r="T323" s="311" t="s">
        <v>580</v>
      </c>
      <c r="U323" s="310" t="s">
        <v>580</v>
      </c>
    </row>
    <row r="324" spans="2:21" x14ac:dyDescent="0.2">
      <c r="B324" s="305" t="s">
        <v>580</v>
      </c>
      <c r="C324" s="306" t="s">
        <v>580</v>
      </c>
      <c r="D324" s="307" t="s">
        <v>580</v>
      </c>
      <c r="E324" s="307" t="s">
        <v>580</v>
      </c>
      <c r="F324" s="308" t="s">
        <v>580</v>
      </c>
      <c r="G324" s="308"/>
      <c r="H324" s="308" t="s">
        <v>580</v>
      </c>
      <c r="I324" s="309" t="s">
        <v>580</v>
      </c>
      <c r="J324" s="309" t="s">
        <v>580</v>
      </c>
      <c r="K324" s="310" t="s">
        <v>580</v>
      </c>
      <c r="L324" s="310" t="s">
        <v>580</v>
      </c>
      <c r="M324" s="310" t="s">
        <v>580</v>
      </c>
      <c r="N324" s="311" t="s">
        <v>580</v>
      </c>
      <c r="O324" s="309" t="s">
        <v>580</v>
      </c>
      <c r="P324" s="309" t="s">
        <v>580</v>
      </c>
      <c r="Q324" s="310" t="s">
        <v>580</v>
      </c>
      <c r="R324" s="310" t="s">
        <v>580</v>
      </c>
      <c r="S324" s="310" t="s">
        <v>580</v>
      </c>
      <c r="T324" s="311" t="s">
        <v>580</v>
      </c>
      <c r="U324" s="310" t="s">
        <v>580</v>
      </c>
    </row>
    <row r="325" spans="2:21" x14ac:dyDescent="0.2">
      <c r="B325" s="305" t="s">
        <v>580</v>
      </c>
      <c r="C325" s="306" t="s">
        <v>580</v>
      </c>
      <c r="D325" s="307" t="s">
        <v>580</v>
      </c>
      <c r="E325" s="307" t="s">
        <v>580</v>
      </c>
      <c r="F325" s="308" t="s">
        <v>580</v>
      </c>
      <c r="G325" s="308"/>
      <c r="H325" s="308" t="s">
        <v>580</v>
      </c>
      <c r="I325" s="309" t="s">
        <v>580</v>
      </c>
      <c r="J325" s="309" t="s">
        <v>580</v>
      </c>
      <c r="K325" s="310" t="s">
        <v>580</v>
      </c>
      <c r="L325" s="310" t="s">
        <v>580</v>
      </c>
      <c r="M325" s="310" t="s">
        <v>580</v>
      </c>
      <c r="N325" s="311" t="s">
        <v>580</v>
      </c>
      <c r="O325" s="309" t="s">
        <v>580</v>
      </c>
      <c r="P325" s="309" t="s">
        <v>580</v>
      </c>
      <c r="Q325" s="310" t="s">
        <v>580</v>
      </c>
      <c r="R325" s="310" t="s">
        <v>580</v>
      </c>
      <c r="S325" s="310" t="s">
        <v>580</v>
      </c>
      <c r="T325" s="311" t="s">
        <v>580</v>
      </c>
      <c r="U325" s="310" t="s">
        <v>580</v>
      </c>
    </row>
    <row r="326" spans="2:21" x14ac:dyDescent="0.2">
      <c r="B326" s="305" t="s">
        <v>580</v>
      </c>
      <c r="C326" s="306" t="s">
        <v>580</v>
      </c>
      <c r="D326" s="307" t="s">
        <v>580</v>
      </c>
      <c r="E326" s="307" t="s">
        <v>580</v>
      </c>
      <c r="F326" s="308" t="s">
        <v>580</v>
      </c>
      <c r="G326" s="308"/>
      <c r="H326" s="308" t="s">
        <v>580</v>
      </c>
      <c r="I326" s="309" t="s">
        <v>580</v>
      </c>
      <c r="J326" s="309" t="s">
        <v>580</v>
      </c>
      <c r="K326" s="310" t="s">
        <v>580</v>
      </c>
      <c r="L326" s="310" t="s">
        <v>580</v>
      </c>
      <c r="M326" s="310" t="s">
        <v>580</v>
      </c>
      <c r="N326" s="311" t="s">
        <v>580</v>
      </c>
      <c r="O326" s="309" t="s">
        <v>580</v>
      </c>
      <c r="P326" s="309" t="s">
        <v>580</v>
      </c>
      <c r="Q326" s="310" t="s">
        <v>580</v>
      </c>
      <c r="R326" s="310" t="s">
        <v>580</v>
      </c>
      <c r="S326" s="310" t="s">
        <v>580</v>
      </c>
      <c r="T326" s="311" t="s">
        <v>580</v>
      </c>
      <c r="U326" s="310" t="s">
        <v>580</v>
      </c>
    </row>
    <row r="327" spans="2:21" x14ac:dyDescent="0.2">
      <c r="B327" s="305" t="s">
        <v>580</v>
      </c>
      <c r="C327" s="306" t="s">
        <v>580</v>
      </c>
      <c r="D327" s="307" t="s">
        <v>580</v>
      </c>
      <c r="E327" s="307" t="s">
        <v>580</v>
      </c>
      <c r="F327" s="308" t="s">
        <v>580</v>
      </c>
      <c r="G327" s="308"/>
      <c r="H327" s="308" t="s">
        <v>580</v>
      </c>
      <c r="I327" s="309" t="s">
        <v>580</v>
      </c>
      <c r="J327" s="309" t="s">
        <v>580</v>
      </c>
      <c r="K327" s="310" t="s">
        <v>580</v>
      </c>
      <c r="L327" s="310" t="s">
        <v>580</v>
      </c>
      <c r="M327" s="310" t="s">
        <v>580</v>
      </c>
      <c r="N327" s="311" t="s">
        <v>580</v>
      </c>
      <c r="O327" s="309" t="s">
        <v>580</v>
      </c>
      <c r="P327" s="309" t="s">
        <v>580</v>
      </c>
      <c r="Q327" s="310" t="s">
        <v>580</v>
      </c>
      <c r="R327" s="310" t="s">
        <v>580</v>
      </c>
      <c r="S327" s="310" t="s">
        <v>580</v>
      </c>
      <c r="T327" s="311" t="s">
        <v>580</v>
      </c>
      <c r="U327" s="310" t="s">
        <v>580</v>
      </c>
    </row>
    <row r="328" spans="2:21" x14ac:dyDescent="0.2">
      <c r="B328" s="305" t="s">
        <v>580</v>
      </c>
      <c r="C328" s="306" t="s">
        <v>580</v>
      </c>
      <c r="D328" s="307" t="s">
        <v>580</v>
      </c>
      <c r="E328" s="307" t="s">
        <v>580</v>
      </c>
      <c r="F328" s="308" t="s">
        <v>580</v>
      </c>
      <c r="G328" s="308"/>
      <c r="H328" s="308" t="s">
        <v>580</v>
      </c>
      <c r="I328" s="309" t="s">
        <v>580</v>
      </c>
      <c r="J328" s="309" t="s">
        <v>580</v>
      </c>
      <c r="K328" s="310" t="s">
        <v>580</v>
      </c>
      <c r="L328" s="310" t="s">
        <v>580</v>
      </c>
      <c r="M328" s="310" t="s">
        <v>580</v>
      </c>
      <c r="N328" s="311" t="s">
        <v>580</v>
      </c>
      <c r="O328" s="309" t="s">
        <v>580</v>
      </c>
      <c r="P328" s="309" t="s">
        <v>580</v>
      </c>
      <c r="Q328" s="310" t="s">
        <v>580</v>
      </c>
      <c r="R328" s="310" t="s">
        <v>580</v>
      </c>
      <c r="S328" s="310" t="s">
        <v>580</v>
      </c>
      <c r="T328" s="311" t="s">
        <v>580</v>
      </c>
      <c r="U328" s="310" t="s">
        <v>580</v>
      </c>
    </row>
    <row r="329" spans="2:21" x14ac:dyDescent="0.2">
      <c r="B329" s="305" t="s">
        <v>580</v>
      </c>
      <c r="C329" s="306" t="s">
        <v>580</v>
      </c>
      <c r="D329" s="307" t="s">
        <v>580</v>
      </c>
      <c r="E329" s="307" t="s">
        <v>580</v>
      </c>
      <c r="F329" s="308" t="s">
        <v>580</v>
      </c>
      <c r="G329" s="308"/>
      <c r="H329" s="308" t="s">
        <v>580</v>
      </c>
      <c r="I329" s="309" t="s">
        <v>580</v>
      </c>
      <c r="J329" s="309" t="s">
        <v>580</v>
      </c>
      <c r="K329" s="310" t="s">
        <v>580</v>
      </c>
      <c r="L329" s="310" t="s">
        <v>580</v>
      </c>
      <c r="M329" s="310" t="s">
        <v>580</v>
      </c>
      <c r="N329" s="311" t="s">
        <v>580</v>
      </c>
      <c r="O329" s="309" t="s">
        <v>580</v>
      </c>
      <c r="P329" s="309" t="s">
        <v>580</v>
      </c>
      <c r="Q329" s="310" t="s">
        <v>580</v>
      </c>
      <c r="R329" s="310" t="s">
        <v>580</v>
      </c>
      <c r="S329" s="310" t="s">
        <v>580</v>
      </c>
      <c r="T329" s="311" t="s">
        <v>580</v>
      </c>
      <c r="U329" s="310" t="s">
        <v>580</v>
      </c>
    </row>
    <row r="330" spans="2:21" x14ac:dyDescent="0.2">
      <c r="B330" s="305" t="s">
        <v>580</v>
      </c>
      <c r="C330" s="306" t="s">
        <v>580</v>
      </c>
      <c r="D330" s="307" t="s">
        <v>580</v>
      </c>
      <c r="E330" s="307" t="s">
        <v>580</v>
      </c>
      <c r="F330" s="308" t="s">
        <v>580</v>
      </c>
      <c r="G330" s="308"/>
      <c r="H330" s="308" t="s">
        <v>580</v>
      </c>
      <c r="I330" s="309" t="s">
        <v>580</v>
      </c>
      <c r="J330" s="309" t="s">
        <v>580</v>
      </c>
      <c r="K330" s="310" t="s">
        <v>580</v>
      </c>
      <c r="L330" s="310" t="s">
        <v>580</v>
      </c>
      <c r="M330" s="310" t="s">
        <v>580</v>
      </c>
      <c r="N330" s="311" t="s">
        <v>580</v>
      </c>
      <c r="O330" s="309" t="s">
        <v>580</v>
      </c>
      <c r="P330" s="309" t="s">
        <v>580</v>
      </c>
      <c r="Q330" s="310" t="s">
        <v>580</v>
      </c>
      <c r="R330" s="310" t="s">
        <v>580</v>
      </c>
      <c r="S330" s="310" t="s">
        <v>580</v>
      </c>
      <c r="T330" s="311" t="s">
        <v>580</v>
      </c>
      <c r="U330" s="310" t="s">
        <v>580</v>
      </c>
    </row>
    <row r="331" spans="2:21" x14ac:dyDescent="0.2">
      <c r="B331" s="305" t="s">
        <v>580</v>
      </c>
      <c r="C331" s="306" t="s">
        <v>580</v>
      </c>
      <c r="D331" s="307" t="s">
        <v>580</v>
      </c>
      <c r="E331" s="307" t="s">
        <v>580</v>
      </c>
      <c r="F331" s="308" t="s">
        <v>580</v>
      </c>
      <c r="G331" s="308"/>
      <c r="H331" s="308" t="s">
        <v>580</v>
      </c>
      <c r="I331" s="309" t="s">
        <v>580</v>
      </c>
      <c r="J331" s="309" t="s">
        <v>580</v>
      </c>
      <c r="K331" s="310" t="s">
        <v>580</v>
      </c>
      <c r="L331" s="310" t="s">
        <v>580</v>
      </c>
      <c r="M331" s="310" t="s">
        <v>580</v>
      </c>
      <c r="N331" s="311" t="s">
        <v>580</v>
      </c>
      <c r="O331" s="309" t="s">
        <v>580</v>
      </c>
      <c r="P331" s="309" t="s">
        <v>580</v>
      </c>
      <c r="Q331" s="310" t="s">
        <v>580</v>
      </c>
      <c r="R331" s="310" t="s">
        <v>580</v>
      </c>
      <c r="S331" s="310" t="s">
        <v>580</v>
      </c>
      <c r="T331" s="311" t="s">
        <v>580</v>
      </c>
      <c r="U331" s="310" t="s">
        <v>580</v>
      </c>
    </row>
    <row r="332" spans="2:21" x14ac:dyDescent="0.2">
      <c r="B332" s="305" t="s">
        <v>580</v>
      </c>
      <c r="C332" s="306" t="s">
        <v>580</v>
      </c>
      <c r="D332" s="307" t="s">
        <v>580</v>
      </c>
      <c r="E332" s="307" t="s">
        <v>580</v>
      </c>
      <c r="F332" s="308" t="s">
        <v>580</v>
      </c>
      <c r="G332" s="308"/>
      <c r="H332" s="308" t="s">
        <v>580</v>
      </c>
      <c r="I332" s="309" t="s">
        <v>580</v>
      </c>
      <c r="J332" s="309" t="s">
        <v>580</v>
      </c>
      <c r="K332" s="310" t="s">
        <v>580</v>
      </c>
      <c r="L332" s="310" t="s">
        <v>580</v>
      </c>
      <c r="M332" s="310" t="s">
        <v>580</v>
      </c>
      <c r="N332" s="311" t="s">
        <v>580</v>
      </c>
      <c r="O332" s="309" t="s">
        <v>580</v>
      </c>
      <c r="P332" s="309" t="s">
        <v>580</v>
      </c>
      <c r="Q332" s="310" t="s">
        <v>580</v>
      </c>
      <c r="R332" s="310" t="s">
        <v>580</v>
      </c>
      <c r="S332" s="310" t="s">
        <v>580</v>
      </c>
      <c r="T332" s="311" t="s">
        <v>580</v>
      </c>
      <c r="U332" s="310" t="s">
        <v>580</v>
      </c>
    </row>
    <row r="333" spans="2:21" x14ac:dyDescent="0.2">
      <c r="B333" s="305" t="s">
        <v>580</v>
      </c>
      <c r="C333" s="306" t="s">
        <v>580</v>
      </c>
      <c r="D333" s="307" t="s">
        <v>580</v>
      </c>
      <c r="E333" s="307" t="s">
        <v>580</v>
      </c>
      <c r="F333" s="308" t="s">
        <v>580</v>
      </c>
      <c r="G333" s="308"/>
      <c r="H333" s="308" t="s">
        <v>580</v>
      </c>
      <c r="I333" s="309" t="s">
        <v>580</v>
      </c>
      <c r="J333" s="309" t="s">
        <v>580</v>
      </c>
      <c r="K333" s="310" t="s">
        <v>580</v>
      </c>
      <c r="L333" s="310" t="s">
        <v>580</v>
      </c>
      <c r="M333" s="310" t="s">
        <v>580</v>
      </c>
      <c r="N333" s="311" t="s">
        <v>580</v>
      </c>
      <c r="O333" s="309" t="s">
        <v>580</v>
      </c>
      <c r="P333" s="309" t="s">
        <v>580</v>
      </c>
      <c r="Q333" s="310" t="s">
        <v>580</v>
      </c>
      <c r="R333" s="310" t="s">
        <v>580</v>
      </c>
      <c r="S333" s="310" t="s">
        <v>580</v>
      </c>
      <c r="T333" s="311" t="s">
        <v>580</v>
      </c>
      <c r="U333" s="310" t="s">
        <v>580</v>
      </c>
    </row>
    <row r="334" spans="2:21" x14ac:dyDescent="0.2">
      <c r="B334" s="305" t="s">
        <v>580</v>
      </c>
      <c r="C334" s="306" t="s">
        <v>580</v>
      </c>
      <c r="D334" s="307" t="s">
        <v>580</v>
      </c>
      <c r="E334" s="307" t="s">
        <v>580</v>
      </c>
      <c r="F334" s="308" t="s">
        <v>580</v>
      </c>
      <c r="G334" s="308"/>
      <c r="H334" s="308" t="s">
        <v>580</v>
      </c>
      <c r="I334" s="309" t="s">
        <v>580</v>
      </c>
      <c r="J334" s="309" t="s">
        <v>580</v>
      </c>
      <c r="K334" s="310" t="s">
        <v>580</v>
      </c>
      <c r="L334" s="310" t="s">
        <v>580</v>
      </c>
      <c r="M334" s="310" t="s">
        <v>580</v>
      </c>
      <c r="N334" s="311" t="s">
        <v>580</v>
      </c>
      <c r="O334" s="309" t="s">
        <v>580</v>
      </c>
      <c r="P334" s="309" t="s">
        <v>580</v>
      </c>
      <c r="Q334" s="310" t="s">
        <v>580</v>
      </c>
      <c r="R334" s="310" t="s">
        <v>580</v>
      </c>
      <c r="S334" s="310" t="s">
        <v>580</v>
      </c>
      <c r="T334" s="311" t="s">
        <v>580</v>
      </c>
      <c r="U334" s="310" t="s">
        <v>580</v>
      </c>
    </row>
    <row r="335" spans="2:21" x14ac:dyDescent="0.2">
      <c r="B335" s="305" t="s">
        <v>580</v>
      </c>
      <c r="C335" s="306" t="s">
        <v>580</v>
      </c>
      <c r="D335" s="307" t="s">
        <v>580</v>
      </c>
      <c r="E335" s="307" t="s">
        <v>580</v>
      </c>
      <c r="F335" s="308" t="s">
        <v>580</v>
      </c>
      <c r="G335" s="308"/>
      <c r="H335" s="308" t="s">
        <v>580</v>
      </c>
      <c r="I335" s="309" t="s">
        <v>580</v>
      </c>
      <c r="J335" s="309" t="s">
        <v>580</v>
      </c>
      <c r="K335" s="310" t="s">
        <v>580</v>
      </c>
      <c r="L335" s="310" t="s">
        <v>580</v>
      </c>
      <c r="M335" s="310" t="s">
        <v>580</v>
      </c>
      <c r="N335" s="311" t="s">
        <v>580</v>
      </c>
      <c r="O335" s="309" t="s">
        <v>580</v>
      </c>
      <c r="P335" s="309" t="s">
        <v>580</v>
      </c>
      <c r="Q335" s="310" t="s">
        <v>580</v>
      </c>
      <c r="R335" s="310" t="s">
        <v>580</v>
      </c>
      <c r="S335" s="310" t="s">
        <v>580</v>
      </c>
      <c r="T335" s="311" t="s">
        <v>580</v>
      </c>
      <c r="U335" s="310" t="s">
        <v>580</v>
      </c>
    </row>
    <row r="336" spans="2:21" x14ac:dyDescent="0.2">
      <c r="B336" s="305" t="s">
        <v>580</v>
      </c>
      <c r="C336" s="306" t="s">
        <v>580</v>
      </c>
      <c r="D336" s="307" t="s">
        <v>580</v>
      </c>
      <c r="E336" s="307" t="s">
        <v>580</v>
      </c>
      <c r="F336" s="308" t="s">
        <v>580</v>
      </c>
      <c r="G336" s="308"/>
      <c r="H336" s="308" t="s">
        <v>580</v>
      </c>
      <c r="I336" s="309" t="s">
        <v>580</v>
      </c>
      <c r="J336" s="309" t="s">
        <v>580</v>
      </c>
      <c r="K336" s="310" t="s">
        <v>580</v>
      </c>
      <c r="L336" s="310" t="s">
        <v>580</v>
      </c>
      <c r="M336" s="310" t="s">
        <v>580</v>
      </c>
      <c r="N336" s="311" t="s">
        <v>580</v>
      </c>
      <c r="O336" s="309" t="s">
        <v>580</v>
      </c>
      <c r="P336" s="309" t="s">
        <v>580</v>
      </c>
      <c r="Q336" s="310" t="s">
        <v>580</v>
      </c>
      <c r="R336" s="310" t="s">
        <v>580</v>
      </c>
      <c r="S336" s="310" t="s">
        <v>580</v>
      </c>
      <c r="T336" s="311" t="s">
        <v>580</v>
      </c>
      <c r="U336" s="310" t="s">
        <v>580</v>
      </c>
    </row>
    <row r="337" spans="2:21" x14ac:dyDescent="0.2">
      <c r="B337" s="305" t="s">
        <v>580</v>
      </c>
      <c r="C337" s="306" t="s">
        <v>580</v>
      </c>
      <c r="D337" s="307" t="s">
        <v>580</v>
      </c>
      <c r="E337" s="307" t="s">
        <v>580</v>
      </c>
      <c r="F337" s="308" t="s">
        <v>580</v>
      </c>
      <c r="G337" s="308"/>
      <c r="H337" s="308" t="s">
        <v>580</v>
      </c>
      <c r="I337" s="309" t="s">
        <v>580</v>
      </c>
      <c r="J337" s="309" t="s">
        <v>580</v>
      </c>
      <c r="K337" s="310" t="s">
        <v>580</v>
      </c>
      <c r="L337" s="310" t="s">
        <v>580</v>
      </c>
      <c r="M337" s="310" t="s">
        <v>580</v>
      </c>
      <c r="N337" s="311" t="s">
        <v>580</v>
      </c>
      <c r="O337" s="309" t="s">
        <v>580</v>
      </c>
      <c r="P337" s="309" t="s">
        <v>580</v>
      </c>
      <c r="Q337" s="310" t="s">
        <v>580</v>
      </c>
      <c r="R337" s="310" t="s">
        <v>580</v>
      </c>
      <c r="S337" s="310" t="s">
        <v>580</v>
      </c>
      <c r="T337" s="311" t="s">
        <v>580</v>
      </c>
      <c r="U337" s="310" t="s">
        <v>580</v>
      </c>
    </row>
    <row r="338" spans="2:21" x14ac:dyDescent="0.2">
      <c r="B338" s="305" t="s">
        <v>580</v>
      </c>
      <c r="C338" s="306" t="s">
        <v>580</v>
      </c>
      <c r="D338" s="307" t="s">
        <v>580</v>
      </c>
      <c r="E338" s="307" t="s">
        <v>580</v>
      </c>
      <c r="F338" s="308" t="s">
        <v>580</v>
      </c>
      <c r="G338" s="308"/>
      <c r="H338" s="308" t="s">
        <v>580</v>
      </c>
      <c r="I338" s="309" t="s">
        <v>580</v>
      </c>
      <c r="J338" s="309" t="s">
        <v>580</v>
      </c>
      <c r="K338" s="310" t="s">
        <v>580</v>
      </c>
      <c r="L338" s="310" t="s">
        <v>580</v>
      </c>
      <c r="M338" s="310" t="s">
        <v>580</v>
      </c>
      <c r="N338" s="311" t="s">
        <v>580</v>
      </c>
      <c r="O338" s="309" t="s">
        <v>580</v>
      </c>
      <c r="P338" s="309" t="s">
        <v>580</v>
      </c>
      <c r="Q338" s="310" t="s">
        <v>580</v>
      </c>
      <c r="R338" s="310" t="s">
        <v>580</v>
      </c>
      <c r="S338" s="310" t="s">
        <v>580</v>
      </c>
      <c r="T338" s="311" t="s">
        <v>580</v>
      </c>
      <c r="U338" s="310" t="s">
        <v>580</v>
      </c>
    </row>
    <row r="339" spans="2:21" x14ac:dyDescent="0.2">
      <c r="B339" s="305" t="s">
        <v>580</v>
      </c>
      <c r="C339" s="306" t="s">
        <v>580</v>
      </c>
      <c r="D339" s="307" t="s">
        <v>580</v>
      </c>
      <c r="E339" s="307" t="s">
        <v>580</v>
      </c>
      <c r="F339" s="308" t="s">
        <v>580</v>
      </c>
      <c r="G339" s="308"/>
      <c r="H339" s="308" t="s">
        <v>580</v>
      </c>
      <c r="I339" s="309" t="s">
        <v>580</v>
      </c>
      <c r="J339" s="309" t="s">
        <v>580</v>
      </c>
      <c r="K339" s="310" t="s">
        <v>580</v>
      </c>
      <c r="L339" s="310" t="s">
        <v>580</v>
      </c>
      <c r="M339" s="310" t="s">
        <v>580</v>
      </c>
      <c r="N339" s="311" t="s">
        <v>580</v>
      </c>
      <c r="O339" s="309" t="s">
        <v>580</v>
      </c>
      <c r="P339" s="309" t="s">
        <v>580</v>
      </c>
      <c r="Q339" s="310" t="s">
        <v>580</v>
      </c>
      <c r="R339" s="310" t="s">
        <v>580</v>
      </c>
      <c r="S339" s="310" t="s">
        <v>580</v>
      </c>
      <c r="T339" s="311" t="s">
        <v>580</v>
      </c>
      <c r="U339" s="310" t="s">
        <v>580</v>
      </c>
    </row>
    <row r="340" spans="2:21" x14ac:dyDescent="0.2">
      <c r="B340" s="305" t="s">
        <v>580</v>
      </c>
      <c r="C340" s="306" t="s">
        <v>580</v>
      </c>
      <c r="D340" s="307" t="s">
        <v>580</v>
      </c>
      <c r="E340" s="307" t="s">
        <v>580</v>
      </c>
      <c r="F340" s="308" t="s">
        <v>580</v>
      </c>
      <c r="G340" s="308"/>
      <c r="H340" s="308" t="s">
        <v>580</v>
      </c>
      <c r="I340" s="309" t="s">
        <v>580</v>
      </c>
      <c r="J340" s="309" t="s">
        <v>580</v>
      </c>
      <c r="K340" s="310" t="s">
        <v>580</v>
      </c>
      <c r="L340" s="310" t="s">
        <v>580</v>
      </c>
      <c r="M340" s="310" t="s">
        <v>580</v>
      </c>
      <c r="N340" s="311" t="s">
        <v>580</v>
      </c>
      <c r="O340" s="309" t="s">
        <v>580</v>
      </c>
      <c r="P340" s="309" t="s">
        <v>580</v>
      </c>
      <c r="Q340" s="310" t="s">
        <v>580</v>
      </c>
      <c r="R340" s="310" t="s">
        <v>580</v>
      </c>
      <c r="S340" s="310" t="s">
        <v>580</v>
      </c>
      <c r="T340" s="311" t="s">
        <v>580</v>
      </c>
      <c r="U340" s="310" t="s">
        <v>580</v>
      </c>
    </row>
    <row r="341" spans="2:21" x14ac:dyDescent="0.2">
      <c r="B341" s="305" t="s">
        <v>580</v>
      </c>
      <c r="C341" s="306" t="s">
        <v>580</v>
      </c>
      <c r="D341" s="307" t="s">
        <v>580</v>
      </c>
      <c r="E341" s="307" t="s">
        <v>580</v>
      </c>
      <c r="F341" s="308" t="s">
        <v>580</v>
      </c>
      <c r="G341" s="308"/>
      <c r="H341" s="308" t="s">
        <v>580</v>
      </c>
      <c r="I341" s="309" t="s">
        <v>580</v>
      </c>
      <c r="J341" s="309" t="s">
        <v>580</v>
      </c>
      <c r="K341" s="310" t="s">
        <v>580</v>
      </c>
      <c r="L341" s="310" t="s">
        <v>580</v>
      </c>
      <c r="M341" s="310" t="s">
        <v>580</v>
      </c>
      <c r="N341" s="311" t="s">
        <v>580</v>
      </c>
      <c r="O341" s="309" t="s">
        <v>580</v>
      </c>
      <c r="P341" s="309" t="s">
        <v>580</v>
      </c>
      <c r="Q341" s="310" t="s">
        <v>580</v>
      </c>
      <c r="R341" s="310" t="s">
        <v>580</v>
      </c>
      <c r="S341" s="310" t="s">
        <v>580</v>
      </c>
      <c r="T341" s="311" t="s">
        <v>580</v>
      </c>
      <c r="U341" s="310" t="s">
        <v>580</v>
      </c>
    </row>
    <row r="342" spans="2:21" x14ac:dyDescent="0.2">
      <c r="B342" s="305" t="s">
        <v>580</v>
      </c>
      <c r="C342" s="306" t="s">
        <v>580</v>
      </c>
      <c r="D342" s="307" t="s">
        <v>580</v>
      </c>
      <c r="E342" s="307" t="s">
        <v>580</v>
      </c>
      <c r="F342" s="308" t="s">
        <v>580</v>
      </c>
      <c r="G342" s="308"/>
      <c r="H342" s="308" t="s">
        <v>580</v>
      </c>
      <c r="I342" s="309" t="s">
        <v>580</v>
      </c>
      <c r="J342" s="309" t="s">
        <v>580</v>
      </c>
      <c r="K342" s="310" t="s">
        <v>580</v>
      </c>
      <c r="L342" s="310" t="s">
        <v>580</v>
      </c>
      <c r="M342" s="310" t="s">
        <v>580</v>
      </c>
      <c r="N342" s="311" t="s">
        <v>580</v>
      </c>
      <c r="O342" s="309" t="s">
        <v>580</v>
      </c>
      <c r="P342" s="309" t="s">
        <v>580</v>
      </c>
      <c r="Q342" s="310" t="s">
        <v>580</v>
      </c>
      <c r="R342" s="310" t="s">
        <v>580</v>
      </c>
      <c r="S342" s="310" t="s">
        <v>580</v>
      </c>
      <c r="T342" s="311" t="s">
        <v>580</v>
      </c>
      <c r="U342" s="310" t="s">
        <v>580</v>
      </c>
    </row>
    <row r="343" spans="2:21" x14ac:dyDescent="0.2">
      <c r="B343" s="305" t="s">
        <v>580</v>
      </c>
      <c r="C343" s="306" t="s">
        <v>580</v>
      </c>
      <c r="D343" s="307" t="s">
        <v>580</v>
      </c>
      <c r="E343" s="307" t="s">
        <v>580</v>
      </c>
      <c r="F343" s="308" t="s">
        <v>580</v>
      </c>
      <c r="G343" s="308"/>
      <c r="H343" s="308" t="s">
        <v>580</v>
      </c>
      <c r="I343" s="309" t="s">
        <v>580</v>
      </c>
      <c r="J343" s="309" t="s">
        <v>580</v>
      </c>
      <c r="K343" s="310" t="s">
        <v>580</v>
      </c>
      <c r="L343" s="310" t="s">
        <v>580</v>
      </c>
      <c r="M343" s="310" t="s">
        <v>580</v>
      </c>
      <c r="N343" s="311" t="s">
        <v>580</v>
      </c>
      <c r="O343" s="309" t="s">
        <v>580</v>
      </c>
      <c r="P343" s="309" t="s">
        <v>580</v>
      </c>
      <c r="Q343" s="310" t="s">
        <v>580</v>
      </c>
      <c r="R343" s="310" t="s">
        <v>580</v>
      </c>
      <c r="S343" s="310" t="s">
        <v>580</v>
      </c>
      <c r="T343" s="311" t="s">
        <v>580</v>
      </c>
      <c r="U343" s="310" t="s">
        <v>580</v>
      </c>
    </row>
    <row r="344" spans="2:21" x14ac:dyDescent="0.2">
      <c r="B344" s="305" t="s">
        <v>580</v>
      </c>
      <c r="C344" s="306" t="s">
        <v>580</v>
      </c>
      <c r="D344" s="307" t="s">
        <v>580</v>
      </c>
      <c r="E344" s="307" t="s">
        <v>580</v>
      </c>
      <c r="F344" s="308" t="s">
        <v>580</v>
      </c>
      <c r="G344" s="308"/>
      <c r="H344" s="308" t="s">
        <v>580</v>
      </c>
      <c r="I344" s="309" t="s">
        <v>580</v>
      </c>
      <c r="J344" s="309" t="s">
        <v>580</v>
      </c>
      <c r="K344" s="310" t="s">
        <v>580</v>
      </c>
      <c r="L344" s="310" t="s">
        <v>580</v>
      </c>
      <c r="M344" s="310" t="s">
        <v>580</v>
      </c>
      <c r="N344" s="311" t="s">
        <v>580</v>
      </c>
      <c r="O344" s="309" t="s">
        <v>580</v>
      </c>
      <c r="P344" s="309" t="s">
        <v>580</v>
      </c>
      <c r="Q344" s="310" t="s">
        <v>580</v>
      </c>
      <c r="R344" s="310" t="s">
        <v>580</v>
      </c>
      <c r="S344" s="310" t="s">
        <v>580</v>
      </c>
      <c r="T344" s="311" t="s">
        <v>580</v>
      </c>
      <c r="U344" s="310" t="s">
        <v>580</v>
      </c>
    </row>
    <row r="345" spans="2:21" x14ac:dyDescent="0.2">
      <c r="B345" s="305" t="s">
        <v>580</v>
      </c>
      <c r="C345" s="306" t="s">
        <v>580</v>
      </c>
      <c r="D345" s="307" t="s">
        <v>580</v>
      </c>
      <c r="E345" s="307" t="s">
        <v>580</v>
      </c>
      <c r="F345" s="308" t="s">
        <v>580</v>
      </c>
      <c r="G345" s="308"/>
      <c r="H345" s="308" t="s">
        <v>580</v>
      </c>
      <c r="I345" s="309" t="s">
        <v>580</v>
      </c>
      <c r="J345" s="309" t="s">
        <v>580</v>
      </c>
      <c r="K345" s="310" t="s">
        <v>580</v>
      </c>
      <c r="L345" s="310" t="s">
        <v>580</v>
      </c>
      <c r="M345" s="310" t="s">
        <v>580</v>
      </c>
      <c r="N345" s="311" t="s">
        <v>580</v>
      </c>
      <c r="O345" s="309" t="s">
        <v>580</v>
      </c>
      <c r="P345" s="309" t="s">
        <v>580</v>
      </c>
      <c r="Q345" s="310" t="s">
        <v>580</v>
      </c>
      <c r="R345" s="310" t="s">
        <v>580</v>
      </c>
      <c r="S345" s="310" t="s">
        <v>580</v>
      </c>
      <c r="T345" s="311" t="s">
        <v>580</v>
      </c>
      <c r="U345" s="310" t="s">
        <v>580</v>
      </c>
    </row>
    <row r="346" spans="2:21" x14ac:dyDescent="0.2">
      <c r="B346" s="305" t="s">
        <v>580</v>
      </c>
      <c r="C346" s="306" t="s">
        <v>580</v>
      </c>
      <c r="D346" s="307" t="s">
        <v>580</v>
      </c>
      <c r="E346" s="307" t="s">
        <v>580</v>
      </c>
      <c r="F346" s="308" t="s">
        <v>580</v>
      </c>
      <c r="G346" s="308"/>
      <c r="H346" s="308" t="s">
        <v>580</v>
      </c>
      <c r="I346" s="309" t="s">
        <v>580</v>
      </c>
      <c r="J346" s="309" t="s">
        <v>580</v>
      </c>
      <c r="K346" s="310" t="s">
        <v>580</v>
      </c>
      <c r="L346" s="310" t="s">
        <v>580</v>
      </c>
      <c r="M346" s="310" t="s">
        <v>580</v>
      </c>
      <c r="N346" s="311" t="s">
        <v>580</v>
      </c>
      <c r="O346" s="309" t="s">
        <v>580</v>
      </c>
      <c r="P346" s="309" t="s">
        <v>580</v>
      </c>
      <c r="Q346" s="310" t="s">
        <v>580</v>
      </c>
      <c r="R346" s="310" t="s">
        <v>580</v>
      </c>
      <c r="S346" s="310" t="s">
        <v>580</v>
      </c>
      <c r="T346" s="311" t="s">
        <v>580</v>
      </c>
      <c r="U346" s="310" t="s">
        <v>580</v>
      </c>
    </row>
    <row r="347" spans="2:21" x14ac:dyDescent="0.2">
      <c r="B347" s="305" t="s">
        <v>580</v>
      </c>
      <c r="C347" s="306" t="s">
        <v>580</v>
      </c>
      <c r="D347" s="307" t="s">
        <v>580</v>
      </c>
      <c r="E347" s="307" t="s">
        <v>580</v>
      </c>
      <c r="F347" s="308" t="s">
        <v>580</v>
      </c>
      <c r="G347" s="308"/>
      <c r="H347" s="308" t="s">
        <v>580</v>
      </c>
      <c r="I347" s="309" t="s">
        <v>580</v>
      </c>
      <c r="J347" s="309" t="s">
        <v>580</v>
      </c>
      <c r="K347" s="310" t="s">
        <v>580</v>
      </c>
      <c r="L347" s="310" t="s">
        <v>580</v>
      </c>
      <c r="M347" s="310" t="s">
        <v>580</v>
      </c>
      <c r="N347" s="311" t="s">
        <v>580</v>
      </c>
      <c r="O347" s="309" t="s">
        <v>580</v>
      </c>
      <c r="P347" s="309" t="s">
        <v>580</v>
      </c>
      <c r="Q347" s="310" t="s">
        <v>580</v>
      </c>
      <c r="R347" s="310" t="s">
        <v>580</v>
      </c>
      <c r="S347" s="310" t="s">
        <v>580</v>
      </c>
      <c r="T347" s="311" t="s">
        <v>580</v>
      </c>
      <c r="U347" s="310" t="s">
        <v>580</v>
      </c>
    </row>
    <row r="348" spans="2:21" x14ac:dyDescent="0.2">
      <c r="B348" s="305" t="s">
        <v>580</v>
      </c>
      <c r="C348" s="306" t="s">
        <v>580</v>
      </c>
      <c r="D348" s="307" t="s">
        <v>580</v>
      </c>
      <c r="E348" s="307" t="s">
        <v>580</v>
      </c>
      <c r="F348" s="308" t="s">
        <v>580</v>
      </c>
      <c r="G348" s="308"/>
      <c r="H348" s="308" t="s">
        <v>580</v>
      </c>
      <c r="I348" s="309" t="s">
        <v>580</v>
      </c>
      <c r="J348" s="309" t="s">
        <v>580</v>
      </c>
      <c r="K348" s="310" t="s">
        <v>580</v>
      </c>
      <c r="L348" s="310" t="s">
        <v>580</v>
      </c>
      <c r="M348" s="310" t="s">
        <v>580</v>
      </c>
      <c r="N348" s="311" t="s">
        <v>580</v>
      </c>
      <c r="O348" s="309" t="s">
        <v>580</v>
      </c>
      <c r="P348" s="309" t="s">
        <v>580</v>
      </c>
      <c r="Q348" s="310" t="s">
        <v>580</v>
      </c>
      <c r="R348" s="310" t="s">
        <v>580</v>
      </c>
      <c r="S348" s="310" t="s">
        <v>580</v>
      </c>
      <c r="T348" s="311" t="s">
        <v>580</v>
      </c>
      <c r="U348" s="310" t="s">
        <v>580</v>
      </c>
    </row>
    <row r="349" spans="2:21" x14ac:dyDescent="0.2">
      <c r="B349" s="305" t="s">
        <v>580</v>
      </c>
      <c r="C349" s="306" t="s">
        <v>580</v>
      </c>
      <c r="D349" s="307" t="s">
        <v>580</v>
      </c>
      <c r="E349" s="307" t="s">
        <v>580</v>
      </c>
      <c r="F349" s="308" t="s">
        <v>580</v>
      </c>
      <c r="G349" s="308"/>
      <c r="H349" s="308" t="s">
        <v>580</v>
      </c>
      <c r="I349" s="309" t="s">
        <v>580</v>
      </c>
      <c r="J349" s="309" t="s">
        <v>580</v>
      </c>
      <c r="K349" s="310" t="s">
        <v>580</v>
      </c>
      <c r="L349" s="310" t="s">
        <v>580</v>
      </c>
      <c r="M349" s="310" t="s">
        <v>580</v>
      </c>
      <c r="N349" s="311" t="s">
        <v>580</v>
      </c>
      <c r="O349" s="309" t="s">
        <v>580</v>
      </c>
      <c r="P349" s="309" t="s">
        <v>580</v>
      </c>
      <c r="Q349" s="310" t="s">
        <v>580</v>
      </c>
      <c r="R349" s="310" t="s">
        <v>580</v>
      </c>
      <c r="S349" s="310" t="s">
        <v>580</v>
      </c>
      <c r="T349" s="311" t="s">
        <v>580</v>
      </c>
      <c r="U349" s="310" t="s">
        <v>580</v>
      </c>
    </row>
    <row r="350" spans="2:21" x14ac:dyDescent="0.2">
      <c r="B350" s="305" t="s">
        <v>580</v>
      </c>
      <c r="C350" s="306" t="s">
        <v>580</v>
      </c>
      <c r="D350" s="307" t="s">
        <v>580</v>
      </c>
      <c r="E350" s="307" t="s">
        <v>580</v>
      </c>
      <c r="F350" s="308" t="s">
        <v>580</v>
      </c>
      <c r="G350" s="308"/>
      <c r="H350" s="308" t="s">
        <v>580</v>
      </c>
      <c r="I350" s="309" t="s">
        <v>580</v>
      </c>
      <c r="J350" s="309" t="s">
        <v>580</v>
      </c>
      <c r="K350" s="310" t="s">
        <v>580</v>
      </c>
      <c r="L350" s="310" t="s">
        <v>580</v>
      </c>
      <c r="M350" s="310" t="s">
        <v>580</v>
      </c>
      <c r="N350" s="311" t="s">
        <v>580</v>
      </c>
      <c r="O350" s="309" t="s">
        <v>580</v>
      </c>
      <c r="P350" s="309" t="s">
        <v>580</v>
      </c>
      <c r="Q350" s="310" t="s">
        <v>580</v>
      </c>
      <c r="R350" s="310" t="s">
        <v>580</v>
      </c>
      <c r="S350" s="310" t="s">
        <v>580</v>
      </c>
      <c r="T350" s="311" t="s">
        <v>580</v>
      </c>
      <c r="U350" s="310" t="s">
        <v>580</v>
      </c>
    </row>
    <row r="351" spans="2:21" x14ac:dyDescent="0.2">
      <c r="B351" s="305" t="s">
        <v>580</v>
      </c>
      <c r="C351" s="306" t="s">
        <v>580</v>
      </c>
      <c r="D351" s="307" t="s">
        <v>580</v>
      </c>
      <c r="E351" s="307" t="s">
        <v>580</v>
      </c>
      <c r="F351" s="308" t="s">
        <v>580</v>
      </c>
      <c r="G351" s="308"/>
      <c r="H351" s="308" t="s">
        <v>580</v>
      </c>
      <c r="I351" s="309" t="s">
        <v>580</v>
      </c>
      <c r="J351" s="309" t="s">
        <v>580</v>
      </c>
      <c r="K351" s="310" t="s">
        <v>580</v>
      </c>
      <c r="L351" s="310" t="s">
        <v>580</v>
      </c>
      <c r="M351" s="310" t="s">
        <v>580</v>
      </c>
      <c r="N351" s="311" t="s">
        <v>580</v>
      </c>
      <c r="O351" s="309" t="s">
        <v>580</v>
      </c>
      <c r="P351" s="309" t="s">
        <v>580</v>
      </c>
      <c r="Q351" s="310" t="s">
        <v>580</v>
      </c>
      <c r="R351" s="310" t="s">
        <v>580</v>
      </c>
      <c r="S351" s="310" t="s">
        <v>580</v>
      </c>
      <c r="T351" s="311" t="s">
        <v>580</v>
      </c>
      <c r="U351" s="310" t="s">
        <v>580</v>
      </c>
    </row>
    <row r="352" spans="2:21" x14ac:dyDescent="0.2">
      <c r="B352" s="305" t="s">
        <v>580</v>
      </c>
      <c r="C352" s="306" t="s">
        <v>580</v>
      </c>
      <c r="D352" s="307" t="s">
        <v>580</v>
      </c>
      <c r="E352" s="307" t="s">
        <v>580</v>
      </c>
      <c r="F352" s="308" t="s">
        <v>580</v>
      </c>
      <c r="G352" s="308"/>
      <c r="H352" s="308" t="s">
        <v>580</v>
      </c>
      <c r="I352" s="309" t="s">
        <v>580</v>
      </c>
      <c r="J352" s="309" t="s">
        <v>580</v>
      </c>
      <c r="K352" s="310" t="s">
        <v>580</v>
      </c>
      <c r="L352" s="310" t="s">
        <v>580</v>
      </c>
      <c r="M352" s="310" t="s">
        <v>580</v>
      </c>
      <c r="N352" s="311" t="s">
        <v>580</v>
      </c>
      <c r="O352" s="309" t="s">
        <v>580</v>
      </c>
      <c r="P352" s="309" t="s">
        <v>580</v>
      </c>
      <c r="Q352" s="310" t="s">
        <v>580</v>
      </c>
      <c r="R352" s="310" t="s">
        <v>580</v>
      </c>
      <c r="S352" s="310" t="s">
        <v>580</v>
      </c>
      <c r="T352" s="311" t="s">
        <v>580</v>
      </c>
      <c r="U352" s="310" t="s">
        <v>580</v>
      </c>
    </row>
    <row r="353" spans="2:21" x14ac:dyDescent="0.2">
      <c r="B353" s="305" t="s">
        <v>580</v>
      </c>
      <c r="C353" s="306" t="s">
        <v>580</v>
      </c>
      <c r="D353" s="307" t="s">
        <v>580</v>
      </c>
      <c r="E353" s="307" t="s">
        <v>580</v>
      </c>
      <c r="F353" s="308" t="s">
        <v>580</v>
      </c>
      <c r="G353" s="308"/>
      <c r="H353" s="308" t="s">
        <v>580</v>
      </c>
      <c r="I353" s="309" t="s">
        <v>580</v>
      </c>
      <c r="J353" s="309" t="s">
        <v>580</v>
      </c>
      <c r="K353" s="310" t="s">
        <v>580</v>
      </c>
      <c r="L353" s="310" t="s">
        <v>580</v>
      </c>
      <c r="M353" s="310" t="s">
        <v>580</v>
      </c>
      <c r="N353" s="311" t="s">
        <v>580</v>
      </c>
      <c r="O353" s="309" t="s">
        <v>580</v>
      </c>
      <c r="P353" s="309" t="s">
        <v>580</v>
      </c>
      <c r="Q353" s="310" t="s">
        <v>580</v>
      </c>
      <c r="R353" s="310" t="s">
        <v>580</v>
      </c>
      <c r="S353" s="310" t="s">
        <v>580</v>
      </c>
      <c r="T353" s="311" t="s">
        <v>580</v>
      </c>
      <c r="U353" s="310" t="s">
        <v>580</v>
      </c>
    </row>
    <row r="354" spans="2:21" x14ac:dyDescent="0.2">
      <c r="B354" s="305" t="s">
        <v>580</v>
      </c>
      <c r="C354" s="306" t="s">
        <v>580</v>
      </c>
      <c r="D354" s="307" t="s">
        <v>580</v>
      </c>
      <c r="E354" s="307" t="s">
        <v>580</v>
      </c>
      <c r="F354" s="308" t="s">
        <v>580</v>
      </c>
      <c r="G354" s="308"/>
      <c r="H354" s="308" t="s">
        <v>580</v>
      </c>
      <c r="I354" s="309" t="s">
        <v>580</v>
      </c>
      <c r="J354" s="309" t="s">
        <v>580</v>
      </c>
      <c r="K354" s="310" t="s">
        <v>580</v>
      </c>
      <c r="L354" s="310" t="s">
        <v>580</v>
      </c>
      <c r="M354" s="310" t="s">
        <v>580</v>
      </c>
      <c r="N354" s="311" t="s">
        <v>580</v>
      </c>
      <c r="O354" s="309" t="s">
        <v>580</v>
      </c>
      <c r="P354" s="309" t="s">
        <v>580</v>
      </c>
      <c r="Q354" s="310" t="s">
        <v>580</v>
      </c>
      <c r="R354" s="310" t="s">
        <v>580</v>
      </c>
      <c r="S354" s="310" t="s">
        <v>580</v>
      </c>
      <c r="T354" s="311" t="s">
        <v>580</v>
      </c>
      <c r="U354" s="310" t="s">
        <v>580</v>
      </c>
    </row>
    <row r="355" spans="2:21" x14ac:dyDescent="0.2">
      <c r="B355" s="305" t="s">
        <v>580</v>
      </c>
      <c r="C355" s="306" t="s">
        <v>580</v>
      </c>
      <c r="D355" s="307" t="s">
        <v>580</v>
      </c>
      <c r="E355" s="307" t="s">
        <v>580</v>
      </c>
      <c r="F355" s="308" t="s">
        <v>580</v>
      </c>
      <c r="G355" s="308"/>
      <c r="H355" s="308" t="s">
        <v>580</v>
      </c>
      <c r="I355" s="309" t="s">
        <v>580</v>
      </c>
      <c r="J355" s="309" t="s">
        <v>580</v>
      </c>
      <c r="K355" s="310" t="s">
        <v>580</v>
      </c>
      <c r="L355" s="310" t="s">
        <v>580</v>
      </c>
      <c r="M355" s="310" t="s">
        <v>580</v>
      </c>
      <c r="N355" s="311" t="s">
        <v>580</v>
      </c>
      <c r="O355" s="309" t="s">
        <v>580</v>
      </c>
      <c r="P355" s="309" t="s">
        <v>580</v>
      </c>
      <c r="Q355" s="310" t="s">
        <v>580</v>
      </c>
      <c r="R355" s="310" t="s">
        <v>580</v>
      </c>
      <c r="S355" s="310" t="s">
        <v>580</v>
      </c>
      <c r="T355" s="311" t="s">
        <v>580</v>
      </c>
      <c r="U355" s="310" t="s">
        <v>580</v>
      </c>
    </row>
    <row r="356" spans="2:21" x14ac:dyDescent="0.2">
      <c r="B356" s="305" t="s">
        <v>580</v>
      </c>
      <c r="C356" s="306" t="s">
        <v>580</v>
      </c>
      <c r="D356" s="307" t="s">
        <v>580</v>
      </c>
      <c r="E356" s="307" t="s">
        <v>580</v>
      </c>
      <c r="F356" s="308" t="s">
        <v>580</v>
      </c>
      <c r="G356" s="308"/>
      <c r="H356" s="308" t="s">
        <v>580</v>
      </c>
      <c r="I356" s="309" t="s">
        <v>580</v>
      </c>
      <c r="J356" s="309" t="s">
        <v>580</v>
      </c>
      <c r="K356" s="310" t="s">
        <v>580</v>
      </c>
      <c r="L356" s="310" t="s">
        <v>580</v>
      </c>
      <c r="M356" s="310" t="s">
        <v>580</v>
      </c>
      <c r="N356" s="311" t="s">
        <v>580</v>
      </c>
      <c r="O356" s="309" t="s">
        <v>580</v>
      </c>
      <c r="P356" s="309" t="s">
        <v>580</v>
      </c>
      <c r="Q356" s="310" t="s">
        <v>580</v>
      </c>
      <c r="R356" s="310" t="s">
        <v>580</v>
      </c>
      <c r="S356" s="310" t="s">
        <v>580</v>
      </c>
      <c r="T356" s="311" t="s">
        <v>580</v>
      </c>
      <c r="U356" s="310" t="s">
        <v>580</v>
      </c>
    </row>
    <row r="357" spans="2:21" x14ac:dyDescent="0.2">
      <c r="B357" s="305" t="s">
        <v>580</v>
      </c>
      <c r="C357" s="306" t="s">
        <v>580</v>
      </c>
      <c r="D357" s="307" t="s">
        <v>580</v>
      </c>
      <c r="E357" s="307" t="s">
        <v>580</v>
      </c>
      <c r="F357" s="308" t="s">
        <v>580</v>
      </c>
      <c r="G357" s="308"/>
      <c r="H357" s="308" t="s">
        <v>580</v>
      </c>
      <c r="I357" s="309" t="s">
        <v>580</v>
      </c>
      <c r="J357" s="309" t="s">
        <v>580</v>
      </c>
      <c r="K357" s="310" t="s">
        <v>580</v>
      </c>
      <c r="L357" s="310" t="s">
        <v>580</v>
      </c>
      <c r="M357" s="310" t="s">
        <v>580</v>
      </c>
      <c r="N357" s="311" t="s">
        <v>580</v>
      </c>
      <c r="O357" s="309" t="s">
        <v>580</v>
      </c>
      <c r="P357" s="309" t="s">
        <v>580</v>
      </c>
      <c r="Q357" s="310" t="s">
        <v>580</v>
      </c>
      <c r="R357" s="310" t="s">
        <v>580</v>
      </c>
      <c r="S357" s="310" t="s">
        <v>580</v>
      </c>
      <c r="T357" s="311" t="s">
        <v>580</v>
      </c>
      <c r="U357" s="310" t="s">
        <v>580</v>
      </c>
    </row>
    <row r="358" spans="2:21" x14ac:dyDescent="0.2">
      <c r="B358" s="305" t="s">
        <v>580</v>
      </c>
      <c r="C358" s="306" t="s">
        <v>580</v>
      </c>
      <c r="D358" s="307" t="s">
        <v>580</v>
      </c>
      <c r="E358" s="307" t="s">
        <v>580</v>
      </c>
      <c r="F358" s="308" t="s">
        <v>580</v>
      </c>
      <c r="G358" s="308"/>
      <c r="H358" s="308" t="s">
        <v>580</v>
      </c>
      <c r="I358" s="309" t="s">
        <v>580</v>
      </c>
      <c r="J358" s="309" t="s">
        <v>580</v>
      </c>
      <c r="K358" s="310" t="s">
        <v>580</v>
      </c>
      <c r="L358" s="310" t="s">
        <v>580</v>
      </c>
      <c r="M358" s="310" t="s">
        <v>580</v>
      </c>
      <c r="N358" s="311" t="s">
        <v>580</v>
      </c>
      <c r="O358" s="309" t="s">
        <v>580</v>
      </c>
      <c r="P358" s="309" t="s">
        <v>580</v>
      </c>
      <c r="Q358" s="310" t="s">
        <v>580</v>
      </c>
      <c r="R358" s="310" t="s">
        <v>580</v>
      </c>
      <c r="S358" s="310" t="s">
        <v>580</v>
      </c>
      <c r="T358" s="311" t="s">
        <v>580</v>
      </c>
      <c r="U358" s="310" t="s">
        <v>580</v>
      </c>
    </row>
    <row r="359" spans="2:21" x14ac:dyDescent="0.2">
      <c r="B359" s="305" t="s">
        <v>580</v>
      </c>
      <c r="C359" s="306" t="s">
        <v>580</v>
      </c>
      <c r="D359" s="307" t="s">
        <v>580</v>
      </c>
      <c r="E359" s="307" t="s">
        <v>580</v>
      </c>
      <c r="F359" s="308" t="s">
        <v>580</v>
      </c>
      <c r="G359" s="308"/>
      <c r="H359" s="308" t="s">
        <v>580</v>
      </c>
      <c r="I359" s="309" t="s">
        <v>580</v>
      </c>
      <c r="J359" s="309" t="s">
        <v>580</v>
      </c>
      <c r="K359" s="310" t="s">
        <v>580</v>
      </c>
      <c r="L359" s="310" t="s">
        <v>580</v>
      </c>
      <c r="M359" s="310" t="s">
        <v>580</v>
      </c>
      <c r="N359" s="311" t="s">
        <v>580</v>
      </c>
      <c r="O359" s="309" t="s">
        <v>580</v>
      </c>
      <c r="P359" s="309" t="s">
        <v>580</v>
      </c>
      <c r="Q359" s="310" t="s">
        <v>580</v>
      </c>
      <c r="R359" s="310" t="s">
        <v>580</v>
      </c>
      <c r="S359" s="310" t="s">
        <v>580</v>
      </c>
      <c r="T359" s="311" t="s">
        <v>580</v>
      </c>
      <c r="U359" s="310" t="s">
        <v>580</v>
      </c>
    </row>
    <row r="360" spans="2:21" x14ac:dyDescent="0.2">
      <c r="B360" s="305" t="s">
        <v>580</v>
      </c>
      <c r="C360" s="306" t="s">
        <v>580</v>
      </c>
      <c r="D360" s="307" t="s">
        <v>580</v>
      </c>
      <c r="E360" s="307" t="s">
        <v>580</v>
      </c>
      <c r="F360" s="308" t="s">
        <v>580</v>
      </c>
      <c r="G360" s="308"/>
      <c r="H360" s="308" t="s">
        <v>580</v>
      </c>
      <c r="I360" s="309" t="s">
        <v>580</v>
      </c>
      <c r="J360" s="309" t="s">
        <v>580</v>
      </c>
      <c r="K360" s="310" t="s">
        <v>580</v>
      </c>
      <c r="L360" s="310" t="s">
        <v>580</v>
      </c>
      <c r="M360" s="310" t="s">
        <v>580</v>
      </c>
      <c r="N360" s="311" t="s">
        <v>580</v>
      </c>
      <c r="O360" s="309" t="s">
        <v>580</v>
      </c>
      <c r="P360" s="309" t="s">
        <v>580</v>
      </c>
      <c r="Q360" s="310" t="s">
        <v>580</v>
      </c>
      <c r="R360" s="310" t="s">
        <v>580</v>
      </c>
      <c r="S360" s="310" t="s">
        <v>580</v>
      </c>
      <c r="T360" s="311" t="s">
        <v>580</v>
      </c>
      <c r="U360" s="310" t="s">
        <v>580</v>
      </c>
    </row>
    <row r="361" spans="2:21" x14ac:dyDescent="0.2">
      <c r="B361" s="305" t="s">
        <v>580</v>
      </c>
      <c r="C361" s="306" t="s">
        <v>580</v>
      </c>
      <c r="D361" s="307" t="s">
        <v>580</v>
      </c>
      <c r="E361" s="307" t="s">
        <v>580</v>
      </c>
      <c r="F361" s="308" t="s">
        <v>580</v>
      </c>
      <c r="G361" s="308"/>
      <c r="H361" s="308" t="s">
        <v>580</v>
      </c>
      <c r="I361" s="309" t="s">
        <v>580</v>
      </c>
      <c r="J361" s="309" t="s">
        <v>580</v>
      </c>
      <c r="K361" s="310" t="s">
        <v>580</v>
      </c>
      <c r="L361" s="310" t="s">
        <v>580</v>
      </c>
      <c r="M361" s="310" t="s">
        <v>580</v>
      </c>
      <c r="N361" s="311" t="s">
        <v>580</v>
      </c>
      <c r="O361" s="309" t="s">
        <v>580</v>
      </c>
      <c r="P361" s="309" t="s">
        <v>580</v>
      </c>
      <c r="Q361" s="310" t="s">
        <v>580</v>
      </c>
      <c r="R361" s="310" t="s">
        <v>580</v>
      </c>
      <c r="S361" s="310" t="s">
        <v>580</v>
      </c>
      <c r="T361" s="311" t="s">
        <v>580</v>
      </c>
      <c r="U361" s="310" t="s">
        <v>580</v>
      </c>
    </row>
    <row r="362" spans="2:21" x14ac:dyDescent="0.2">
      <c r="B362" s="305" t="s">
        <v>580</v>
      </c>
      <c r="C362" s="306" t="s">
        <v>580</v>
      </c>
      <c r="D362" s="307" t="s">
        <v>580</v>
      </c>
      <c r="E362" s="307" t="s">
        <v>580</v>
      </c>
      <c r="F362" s="308" t="s">
        <v>580</v>
      </c>
      <c r="G362" s="308"/>
      <c r="H362" s="308" t="s">
        <v>580</v>
      </c>
      <c r="I362" s="309" t="s">
        <v>580</v>
      </c>
      <c r="J362" s="309" t="s">
        <v>580</v>
      </c>
      <c r="K362" s="310" t="s">
        <v>580</v>
      </c>
      <c r="L362" s="310" t="s">
        <v>580</v>
      </c>
      <c r="M362" s="310" t="s">
        <v>580</v>
      </c>
      <c r="N362" s="311" t="s">
        <v>580</v>
      </c>
      <c r="O362" s="309" t="s">
        <v>580</v>
      </c>
      <c r="P362" s="309" t="s">
        <v>580</v>
      </c>
      <c r="Q362" s="310" t="s">
        <v>580</v>
      </c>
      <c r="R362" s="310" t="s">
        <v>580</v>
      </c>
      <c r="S362" s="310" t="s">
        <v>580</v>
      </c>
      <c r="T362" s="311" t="s">
        <v>580</v>
      </c>
      <c r="U362" s="310" t="s">
        <v>580</v>
      </c>
    </row>
    <row r="363" spans="2:21" x14ac:dyDescent="0.2">
      <c r="B363" s="305" t="s">
        <v>580</v>
      </c>
      <c r="C363" s="306" t="s">
        <v>580</v>
      </c>
      <c r="D363" s="307" t="s">
        <v>580</v>
      </c>
      <c r="E363" s="307" t="s">
        <v>580</v>
      </c>
      <c r="F363" s="308" t="s">
        <v>580</v>
      </c>
      <c r="G363" s="308"/>
      <c r="H363" s="308" t="s">
        <v>580</v>
      </c>
      <c r="I363" s="309" t="s">
        <v>580</v>
      </c>
      <c r="J363" s="309" t="s">
        <v>580</v>
      </c>
      <c r="K363" s="310" t="s">
        <v>580</v>
      </c>
      <c r="L363" s="310" t="s">
        <v>580</v>
      </c>
      <c r="M363" s="310" t="s">
        <v>580</v>
      </c>
      <c r="N363" s="311" t="s">
        <v>580</v>
      </c>
      <c r="O363" s="309" t="s">
        <v>580</v>
      </c>
      <c r="P363" s="309" t="s">
        <v>580</v>
      </c>
      <c r="Q363" s="310" t="s">
        <v>580</v>
      </c>
      <c r="R363" s="310" t="s">
        <v>580</v>
      </c>
      <c r="S363" s="310" t="s">
        <v>580</v>
      </c>
      <c r="T363" s="311" t="s">
        <v>580</v>
      </c>
      <c r="U363" s="310" t="s">
        <v>580</v>
      </c>
    </row>
    <row r="364" spans="2:21" x14ac:dyDescent="0.2">
      <c r="B364" s="305" t="s">
        <v>580</v>
      </c>
      <c r="C364" s="306" t="s">
        <v>580</v>
      </c>
      <c r="D364" s="307" t="s">
        <v>580</v>
      </c>
      <c r="E364" s="307" t="s">
        <v>580</v>
      </c>
      <c r="F364" s="308" t="s">
        <v>580</v>
      </c>
      <c r="G364" s="308"/>
      <c r="H364" s="308" t="s">
        <v>580</v>
      </c>
      <c r="I364" s="309" t="s">
        <v>580</v>
      </c>
      <c r="J364" s="309" t="s">
        <v>580</v>
      </c>
      <c r="K364" s="310" t="s">
        <v>580</v>
      </c>
      <c r="L364" s="310" t="s">
        <v>580</v>
      </c>
      <c r="M364" s="310" t="s">
        <v>580</v>
      </c>
      <c r="N364" s="311" t="s">
        <v>580</v>
      </c>
      <c r="O364" s="309" t="s">
        <v>580</v>
      </c>
      <c r="P364" s="309" t="s">
        <v>580</v>
      </c>
      <c r="Q364" s="310" t="s">
        <v>580</v>
      </c>
      <c r="R364" s="310" t="s">
        <v>580</v>
      </c>
      <c r="S364" s="310" t="s">
        <v>580</v>
      </c>
      <c r="T364" s="311" t="s">
        <v>580</v>
      </c>
      <c r="U364" s="310" t="s">
        <v>580</v>
      </c>
    </row>
    <row r="365" spans="2:21" x14ac:dyDescent="0.2">
      <c r="B365" s="305" t="s">
        <v>580</v>
      </c>
      <c r="C365" s="306" t="s">
        <v>580</v>
      </c>
      <c r="D365" s="307" t="s">
        <v>580</v>
      </c>
      <c r="E365" s="307" t="s">
        <v>580</v>
      </c>
      <c r="F365" s="308" t="s">
        <v>580</v>
      </c>
      <c r="G365" s="308"/>
      <c r="H365" s="308" t="s">
        <v>580</v>
      </c>
      <c r="I365" s="309" t="s">
        <v>580</v>
      </c>
      <c r="J365" s="309" t="s">
        <v>580</v>
      </c>
      <c r="K365" s="310" t="s">
        <v>580</v>
      </c>
      <c r="L365" s="310" t="s">
        <v>580</v>
      </c>
      <c r="M365" s="310" t="s">
        <v>580</v>
      </c>
      <c r="N365" s="311" t="s">
        <v>580</v>
      </c>
      <c r="O365" s="309" t="s">
        <v>580</v>
      </c>
      <c r="P365" s="309" t="s">
        <v>580</v>
      </c>
      <c r="Q365" s="310" t="s">
        <v>580</v>
      </c>
      <c r="R365" s="310" t="s">
        <v>580</v>
      </c>
      <c r="S365" s="310" t="s">
        <v>580</v>
      </c>
      <c r="T365" s="311" t="s">
        <v>580</v>
      </c>
      <c r="U365" s="310" t="s">
        <v>580</v>
      </c>
    </row>
    <row r="366" spans="2:21" x14ac:dyDescent="0.2">
      <c r="B366" s="305" t="s">
        <v>580</v>
      </c>
      <c r="C366" s="306" t="s">
        <v>580</v>
      </c>
      <c r="D366" s="307" t="s">
        <v>580</v>
      </c>
      <c r="E366" s="307" t="s">
        <v>580</v>
      </c>
      <c r="F366" s="308" t="s">
        <v>580</v>
      </c>
      <c r="G366" s="308"/>
      <c r="H366" s="308" t="s">
        <v>580</v>
      </c>
      <c r="I366" s="309" t="s">
        <v>580</v>
      </c>
      <c r="J366" s="309" t="s">
        <v>580</v>
      </c>
      <c r="K366" s="310" t="s">
        <v>580</v>
      </c>
      <c r="L366" s="310" t="s">
        <v>580</v>
      </c>
      <c r="M366" s="310" t="s">
        <v>580</v>
      </c>
      <c r="N366" s="311" t="s">
        <v>580</v>
      </c>
      <c r="O366" s="309" t="s">
        <v>580</v>
      </c>
      <c r="P366" s="309" t="s">
        <v>580</v>
      </c>
      <c r="Q366" s="310" t="s">
        <v>580</v>
      </c>
      <c r="R366" s="310" t="s">
        <v>580</v>
      </c>
      <c r="S366" s="310" t="s">
        <v>580</v>
      </c>
      <c r="T366" s="311" t="s">
        <v>580</v>
      </c>
      <c r="U366" s="310" t="s">
        <v>580</v>
      </c>
    </row>
    <row r="367" spans="2:21" x14ac:dyDescent="0.2">
      <c r="B367" s="305" t="s">
        <v>580</v>
      </c>
      <c r="C367" s="306" t="s">
        <v>580</v>
      </c>
      <c r="D367" s="307" t="s">
        <v>580</v>
      </c>
      <c r="E367" s="307" t="s">
        <v>580</v>
      </c>
      <c r="F367" s="308" t="s">
        <v>580</v>
      </c>
      <c r="G367" s="308"/>
      <c r="H367" s="308" t="s">
        <v>580</v>
      </c>
      <c r="I367" s="309" t="s">
        <v>580</v>
      </c>
      <c r="J367" s="309" t="s">
        <v>580</v>
      </c>
      <c r="K367" s="310" t="s">
        <v>580</v>
      </c>
      <c r="L367" s="310" t="s">
        <v>580</v>
      </c>
      <c r="M367" s="310" t="s">
        <v>580</v>
      </c>
      <c r="N367" s="311" t="s">
        <v>580</v>
      </c>
      <c r="O367" s="309" t="s">
        <v>580</v>
      </c>
      <c r="P367" s="309" t="s">
        <v>580</v>
      </c>
      <c r="Q367" s="310" t="s">
        <v>580</v>
      </c>
      <c r="R367" s="310" t="s">
        <v>580</v>
      </c>
      <c r="S367" s="310" t="s">
        <v>580</v>
      </c>
      <c r="T367" s="311" t="s">
        <v>580</v>
      </c>
      <c r="U367" s="310" t="s">
        <v>580</v>
      </c>
    </row>
    <row r="368" spans="2:21" x14ac:dyDescent="0.2">
      <c r="B368" s="305" t="s">
        <v>580</v>
      </c>
      <c r="C368" s="306" t="s">
        <v>580</v>
      </c>
      <c r="D368" s="307" t="s">
        <v>580</v>
      </c>
      <c r="E368" s="307" t="s">
        <v>580</v>
      </c>
      <c r="F368" s="308" t="s">
        <v>580</v>
      </c>
      <c r="G368" s="308"/>
      <c r="H368" s="308" t="s">
        <v>580</v>
      </c>
      <c r="I368" s="309" t="s">
        <v>580</v>
      </c>
      <c r="J368" s="309" t="s">
        <v>580</v>
      </c>
      <c r="K368" s="310" t="s">
        <v>580</v>
      </c>
      <c r="L368" s="310" t="s">
        <v>580</v>
      </c>
      <c r="M368" s="310" t="s">
        <v>580</v>
      </c>
      <c r="N368" s="311" t="s">
        <v>580</v>
      </c>
      <c r="O368" s="309" t="s">
        <v>580</v>
      </c>
      <c r="P368" s="309" t="s">
        <v>580</v>
      </c>
      <c r="Q368" s="310" t="s">
        <v>580</v>
      </c>
      <c r="R368" s="310" t="s">
        <v>580</v>
      </c>
      <c r="S368" s="310" t="s">
        <v>580</v>
      </c>
      <c r="T368" s="311" t="s">
        <v>580</v>
      </c>
      <c r="U368" s="310" t="s">
        <v>580</v>
      </c>
    </row>
    <row r="369" spans="2:21" x14ac:dyDescent="0.2">
      <c r="B369" s="305" t="s">
        <v>580</v>
      </c>
      <c r="C369" s="306" t="s">
        <v>580</v>
      </c>
      <c r="D369" s="307" t="s">
        <v>580</v>
      </c>
      <c r="E369" s="307" t="s">
        <v>580</v>
      </c>
      <c r="F369" s="308" t="s">
        <v>580</v>
      </c>
      <c r="G369" s="308"/>
      <c r="H369" s="308" t="s">
        <v>580</v>
      </c>
      <c r="I369" s="309" t="s">
        <v>580</v>
      </c>
      <c r="J369" s="309" t="s">
        <v>580</v>
      </c>
      <c r="K369" s="310" t="s">
        <v>580</v>
      </c>
      <c r="L369" s="310" t="s">
        <v>580</v>
      </c>
      <c r="M369" s="310" t="s">
        <v>580</v>
      </c>
      <c r="N369" s="311" t="s">
        <v>580</v>
      </c>
      <c r="O369" s="309" t="s">
        <v>580</v>
      </c>
      <c r="P369" s="309" t="s">
        <v>580</v>
      </c>
      <c r="Q369" s="310" t="s">
        <v>580</v>
      </c>
      <c r="R369" s="310" t="s">
        <v>580</v>
      </c>
      <c r="S369" s="310" t="s">
        <v>580</v>
      </c>
      <c r="T369" s="311" t="s">
        <v>580</v>
      </c>
      <c r="U369" s="310" t="s">
        <v>580</v>
      </c>
    </row>
    <row r="370" spans="2:21" x14ac:dyDescent="0.2">
      <c r="B370" s="305" t="s">
        <v>580</v>
      </c>
      <c r="C370" s="306" t="s">
        <v>580</v>
      </c>
      <c r="D370" s="307" t="s">
        <v>580</v>
      </c>
      <c r="E370" s="307" t="s">
        <v>580</v>
      </c>
      <c r="F370" s="308" t="s">
        <v>580</v>
      </c>
      <c r="G370" s="308"/>
      <c r="H370" s="308" t="s">
        <v>580</v>
      </c>
      <c r="I370" s="309" t="s">
        <v>580</v>
      </c>
      <c r="J370" s="309" t="s">
        <v>580</v>
      </c>
      <c r="K370" s="310" t="s">
        <v>580</v>
      </c>
      <c r="L370" s="310" t="s">
        <v>580</v>
      </c>
      <c r="M370" s="310" t="s">
        <v>580</v>
      </c>
      <c r="N370" s="311" t="s">
        <v>580</v>
      </c>
      <c r="O370" s="309" t="s">
        <v>580</v>
      </c>
      <c r="P370" s="309" t="s">
        <v>580</v>
      </c>
      <c r="Q370" s="310" t="s">
        <v>580</v>
      </c>
      <c r="R370" s="310" t="s">
        <v>580</v>
      </c>
      <c r="S370" s="310" t="s">
        <v>580</v>
      </c>
      <c r="T370" s="311" t="s">
        <v>580</v>
      </c>
      <c r="U370" s="310" t="s">
        <v>580</v>
      </c>
    </row>
    <row r="371" spans="2:21" x14ac:dyDescent="0.2">
      <c r="B371" s="305" t="s">
        <v>580</v>
      </c>
      <c r="C371" s="306" t="s">
        <v>580</v>
      </c>
      <c r="D371" s="307" t="s">
        <v>580</v>
      </c>
      <c r="E371" s="307" t="s">
        <v>580</v>
      </c>
      <c r="F371" s="308" t="s">
        <v>580</v>
      </c>
      <c r="G371" s="308"/>
      <c r="H371" s="308" t="s">
        <v>580</v>
      </c>
      <c r="I371" s="309" t="s">
        <v>580</v>
      </c>
      <c r="J371" s="309" t="s">
        <v>580</v>
      </c>
      <c r="K371" s="310" t="s">
        <v>580</v>
      </c>
      <c r="L371" s="310" t="s">
        <v>580</v>
      </c>
      <c r="M371" s="310" t="s">
        <v>580</v>
      </c>
      <c r="N371" s="311" t="s">
        <v>580</v>
      </c>
      <c r="O371" s="309" t="s">
        <v>580</v>
      </c>
      <c r="P371" s="309" t="s">
        <v>580</v>
      </c>
      <c r="Q371" s="310" t="s">
        <v>580</v>
      </c>
      <c r="R371" s="310" t="s">
        <v>580</v>
      </c>
      <c r="S371" s="310" t="s">
        <v>580</v>
      </c>
      <c r="T371" s="311" t="s">
        <v>580</v>
      </c>
      <c r="U371" s="310" t="s">
        <v>580</v>
      </c>
    </row>
    <row r="372" spans="2:21" x14ac:dyDescent="0.2">
      <c r="B372" s="305" t="s">
        <v>580</v>
      </c>
      <c r="C372" s="306" t="s">
        <v>580</v>
      </c>
      <c r="D372" s="307" t="s">
        <v>580</v>
      </c>
      <c r="E372" s="307" t="s">
        <v>580</v>
      </c>
      <c r="F372" s="308" t="s">
        <v>580</v>
      </c>
      <c r="G372" s="308"/>
      <c r="H372" s="308" t="s">
        <v>580</v>
      </c>
      <c r="I372" s="309" t="s">
        <v>580</v>
      </c>
      <c r="J372" s="309" t="s">
        <v>580</v>
      </c>
      <c r="K372" s="310" t="s">
        <v>580</v>
      </c>
      <c r="L372" s="310" t="s">
        <v>580</v>
      </c>
      <c r="M372" s="310" t="s">
        <v>580</v>
      </c>
      <c r="N372" s="311" t="s">
        <v>580</v>
      </c>
      <c r="O372" s="309" t="s">
        <v>580</v>
      </c>
      <c r="P372" s="309" t="s">
        <v>580</v>
      </c>
      <c r="Q372" s="310" t="s">
        <v>580</v>
      </c>
      <c r="R372" s="310" t="s">
        <v>580</v>
      </c>
      <c r="S372" s="310" t="s">
        <v>580</v>
      </c>
      <c r="T372" s="311" t="s">
        <v>580</v>
      </c>
      <c r="U372" s="310" t="s">
        <v>580</v>
      </c>
    </row>
    <row r="373" spans="2:21" x14ac:dyDescent="0.2">
      <c r="B373" s="305" t="s">
        <v>580</v>
      </c>
      <c r="C373" s="306" t="s">
        <v>580</v>
      </c>
      <c r="D373" s="307" t="s">
        <v>580</v>
      </c>
      <c r="E373" s="307" t="s">
        <v>580</v>
      </c>
      <c r="F373" s="308" t="s">
        <v>580</v>
      </c>
      <c r="G373" s="308"/>
      <c r="H373" s="308" t="s">
        <v>580</v>
      </c>
      <c r="I373" s="309" t="s">
        <v>580</v>
      </c>
      <c r="J373" s="309" t="s">
        <v>580</v>
      </c>
      <c r="K373" s="310" t="s">
        <v>580</v>
      </c>
      <c r="L373" s="310" t="s">
        <v>580</v>
      </c>
      <c r="M373" s="310" t="s">
        <v>580</v>
      </c>
      <c r="N373" s="311" t="s">
        <v>580</v>
      </c>
      <c r="O373" s="309" t="s">
        <v>580</v>
      </c>
      <c r="P373" s="309" t="s">
        <v>580</v>
      </c>
      <c r="Q373" s="310" t="s">
        <v>580</v>
      </c>
      <c r="R373" s="310" t="s">
        <v>580</v>
      </c>
      <c r="S373" s="310" t="s">
        <v>580</v>
      </c>
      <c r="T373" s="311" t="s">
        <v>580</v>
      </c>
      <c r="U373" s="310" t="s">
        <v>580</v>
      </c>
    </row>
    <row r="374" spans="2:21" x14ac:dyDescent="0.2">
      <c r="B374" s="305" t="s">
        <v>580</v>
      </c>
      <c r="C374" s="306" t="s">
        <v>580</v>
      </c>
      <c r="D374" s="307" t="s">
        <v>580</v>
      </c>
      <c r="E374" s="307" t="s">
        <v>580</v>
      </c>
      <c r="F374" s="308" t="s">
        <v>580</v>
      </c>
      <c r="G374" s="308"/>
      <c r="H374" s="308" t="s">
        <v>580</v>
      </c>
      <c r="I374" s="309" t="s">
        <v>580</v>
      </c>
      <c r="J374" s="309" t="s">
        <v>580</v>
      </c>
      <c r="K374" s="310" t="s">
        <v>580</v>
      </c>
      <c r="L374" s="310" t="s">
        <v>580</v>
      </c>
      <c r="M374" s="310" t="s">
        <v>580</v>
      </c>
      <c r="N374" s="311" t="s">
        <v>580</v>
      </c>
      <c r="O374" s="309" t="s">
        <v>580</v>
      </c>
      <c r="P374" s="309" t="s">
        <v>580</v>
      </c>
      <c r="Q374" s="310" t="s">
        <v>580</v>
      </c>
      <c r="R374" s="310" t="s">
        <v>580</v>
      </c>
      <c r="S374" s="310" t="s">
        <v>580</v>
      </c>
      <c r="T374" s="311" t="s">
        <v>580</v>
      </c>
      <c r="U374" s="310" t="s">
        <v>580</v>
      </c>
    </row>
    <row r="375" spans="2:21" x14ac:dyDescent="0.2">
      <c r="B375" s="305" t="s">
        <v>580</v>
      </c>
      <c r="C375" s="306" t="s">
        <v>580</v>
      </c>
      <c r="D375" s="307" t="s">
        <v>580</v>
      </c>
      <c r="E375" s="307" t="s">
        <v>580</v>
      </c>
      <c r="F375" s="308" t="s">
        <v>580</v>
      </c>
      <c r="G375" s="308"/>
      <c r="H375" s="308" t="s">
        <v>580</v>
      </c>
      <c r="I375" s="309" t="s">
        <v>580</v>
      </c>
      <c r="J375" s="309" t="s">
        <v>580</v>
      </c>
      <c r="K375" s="310" t="s">
        <v>580</v>
      </c>
      <c r="L375" s="310" t="s">
        <v>580</v>
      </c>
      <c r="M375" s="310" t="s">
        <v>580</v>
      </c>
      <c r="N375" s="311" t="s">
        <v>580</v>
      </c>
      <c r="O375" s="309" t="s">
        <v>580</v>
      </c>
      <c r="P375" s="309" t="s">
        <v>580</v>
      </c>
      <c r="Q375" s="310" t="s">
        <v>580</v>
      </c>
      <c r="R375" s="310" t="s">
        <v>580</v>
      </c>
      <c r="S375" s="310" t="s">
        <v>580</v>
      </c>
      <c r="T375" s="311" t="s">
        <v>580</v>
      </c>
      <c r="U375" s="310" t="s">
        <v>580</v>
      </c>
    </row>
    <row r="376" spans="2:21" x14ac:dyDescent="0.2">
      <c r="B376" s="305" t="s">
        <v>580</v>
      </c>
      <c r="C376" s="306" t="s">
        <v>580</v>
      </c>
      <c r="D376" s="307" t="s">
        <v>580</v>
      </c>
      <c r="E376" s="307" t="s">
        <v>580</v>
      </c>
      <c r="F376" s="308" t="s">
        <v>580</v>
      </c>
      <c r="G376" s="308"/>
      <c r="H376" s="308" t="s">
        <v>580</v>
      </c>
      <c r="I376" s="309" t="s">
        <v>580</v>
      </c>
      <c r="J376" s="309" t="s">
        <v>580</v>
      </c>
      <c r="K376" s="310" t="s">
        <v>580</v>
      </c>
      <c r="L376" s="310" t="s">
        <v>580</v>
      </c>
      <c r="M376" s="310" t="s">
        <v>580</v>
      </c>
      <c r="N376" s="311" t="s">
        <v>580</v>
      </c>
      <c r="O376" s="309" t="s">
        <v>580</v>
      </c>
      <c r="P376" s="309" t="s">
        <v>580</v>
      </c>
      <c r="Q376" s="310" t="s">
        <v>580</v>
      </c>
      <c r="R376" s="310" t="s">
        <v>580</v>
      </c>
      <c r="S376" s="310" t="s">
        <v>580</v>
      </c>
      <c r="T376" s="311" t="s">
        <v>580</v>
      </c>
      <c r="U376" s="310" t="s">
        <v>580</v>
      </c>
    </row>
    <row r="377" spans="2:21" x14ac:dyDescent="0.2">
      <c r="B377" s="305" t="s">
        <v>580</v>
      </c>
      <c r="C377" s="306" t="s">
        <v>580</v>
      </c>
      <c r="D377" s="307" t="s">
        <v>580</v>
      </c>
      <c r="E377" s="307" t="s">
        <v>580</v>
      </c>
      <c r="F377" s="308" t="s">
        <v>580</v>
      </c>
      <c r="G377" s="308"/>
      <c r="H377" s="308" t="s">
        <v>580</v>
      </c>
      <c r="I377" s="309" t="s">
        <v>580</v>
      </c>
      <c r="J377" s="309" t="s">
        <v>580</v>
      </c>
      <c r="K377" s="310" t="s">
        <v>580</v>
      </c>
      <c r="L377" s="310" t="s">
        <v>580</v>
      </c>
      <c r="M377" s="310" t="s">
        <v>580</v>
      </c>
      <c r="N377" s="311" t="s">
        <v>580</v>
      </c>
      <c r="O377" s="309" t="s">
        <v>580</v>
      </c>
      <c r="P377" s="309" t="s">
        <v>580</v>
      </c>
      <c r="Q377" s="310" t="s">
        <v>580</v>
      </c>
      <c r="R377" s="310" t="s">
        <v>580</v>
      </c>
      <c r="S377" s="310" t="s">
        <v>580</v>
      </c>
      <c r="T377" s="311" t="s">
        <v>580</v>
      </c>
      <c r="U377" s="310" t="s">
        <v>580</v>
      </c>
    </row>
    <row r="378" spans="2:21" x14ac:dyDescent="0.2">
      <c r="B378" s="305" t="s">
        <v>580</v>
      </c>
      <c r="C378" s="306" t="s">
        <v>580</v>
      </c>
      <c r="D378" s="307" t="s">
        <v>580</v>
      </c>
      <c r="E378" s="307" t="s">
        <v>580</v>
      </c>
      <c r="F378" s="308" t="s">
        <v>580</v>
      </c>
      <c r="G378" s="308"/>
      <c r="H378" s="308" t="s">
        <v>580</v>
      </c>
      <c r="I378" s="309" t="s">
        <v>580</v>
      </c>
      <c r="J378" s="309" t="s">
        <v>580</v>
      </c>
      <c r="K378" s="310" t="s">
        <v>580</v>
      </c>
      <c r="L378" s="310" t="s">
        <v>580</v>
      </c>
      <c r="M378" s="310" t="s">
        <v>580</v>
      </c>
      <c r="N378" s="311" t="s">
        <v>580</v>
      </c>
      <c r="O378" s="309" t="s">
        <v>580</v>
      </c>
      <c r="P378" s="309" t="s">
        <v>580</v>
      </c>
      <c r="Q378" s="310" t="s">
        <v>580</v>
      </c>
      <c r="R378" s="310" t="s">
        <v>580</v>
      </c>
      <c r="S378" s="310" t="s">
        <v>580</v>
      </c>
      <c r="T378" s="311" t="s">
        <v>580</v>
      </c>
      <c r="U378" s="310" t="s">
        <v>580</v>
      </c>
    </row>
    <row r="379" spans="2:21" x14ac:dyDescent="0.2">
      <c r="B379" s="305" t="s">
        <v>580</v>
      </c>
      <c r="C379" s="306" t="s">
        <v>580</v>
      </c>
      <c r="D379" s="307" t="s">
        <v>580</v>
      </c>
      <c r="E379" s="307" t="s">
        <v>580</v>
      </c>
      <c r="F379" s="308" t="s">
        <v>580</v>
      </c>
      <c r="G379" s="308"/>
      <c r="H379" s="308" t="s">
        <v>580</v>
      </c>
      <c r="I379" s="309" t="s">
        <v>580</v>
      </c>
      <c r="J379" s="309" t="s">
        <v>580</v>
      </c>
      <c r="K379" s="310" t="s">
        <v>580</v>
      </c>
      <c r="L379" s="310" t="s">
        <v>580</v>
      </c>
      <c r="M379" s="310" t="s">
        <v>580</v>
      </c>
      <c r="N379" s="311" t="s">
        <v>580</v>
      </c>
      <c r="O379" s="309" t="s">
        <v>580</v>
      </c>
      <c r="P379" s="309" t="s">
        <v>580</v>
      </c>
      <c r="Q379" s="310" t="s">
        <v>580</v>
      </c>
      <c r="R379" s="310" t="s">
        <v>580</v>
      </c>
      <c r="S379" s="310" t="s">
        <v>580</v>
      </c>
      <c r="T379" s="311" t="s">
        <v>580</v>
      </c>
      <c r="U379" s="310" t="s">
        <v>580</v>
      </c>
    </row>
    <row r="380" spans="2:21" x14ac:dyDescent="0.2">
      <c r="B380" s="305" t="s">
        <v>580</v>
      </c>
      <c r="C380" s="306" t="s">
        <v>580</v>
      </c>
      <c r="D380" s="307" t="s">
        <v>580</v>
      </c>
      <c r="E380" s="307" t="s">
        <v>580</v>
      </c>
      <c r="F380" s="308" t="s">
        <v>580</v>
      </c>
      <c r="G380" s="308"/>
      <c r="H380" s="308" t="s">
        <v>580</v>
      </c>
      <c r="I380" s="309" t="s">
        <v>580</v>
      </c>
      <c r="J380" s="309" t="s">
        <v>580</v>
      </c>
      <c r="K380" s="310" t="s">
        <v>580</v>
      </c>
      <c r="L380" s="310" t="s">
        <v>580</v>
      </c>
      <c r="M380" s="310" t="s">
        <v>580</v>
      </c>
      <c r="N380" s="311" t="s">
        <v>580</v>
      </c>
      <c r="O380" s="309" t="s">
        <v>580</v>
      </c>
      <c r="P380" s="309" t="s">
        <v>580</v>
      </c>
      <c r="Q380" s="310" t="s">
        <v>580</v>
      </c>
      <c r="R380" s="310" t="s">
        <v>580</v>
      </c>
      <c r="S380" s="310" t="s">
        <v>580</v>
      </c>
      <c r="T380" s="311" t="s">
        <v>580</v>
      </c>
      <c r="U380" s="310" t="s">
        <v>580</v>
      </c>
    </row>
    <row r="381" spans="2:21" x14ac:dyDescent="0.2">
      <c r="B381" s="305" t="s">
        <v>580</v>
      </c>
      <c r="C381" s="306" t="s">
        <v>580</v>
      </c>
      <c r="D381" s="307" t="s">
        <v>580</v>
      </c>
      <c r="E381" s="307" t="s">
        <v>580</v>
      </c>
      <c r="F381" s="308" t="s">
        <v>580</v>
      </c>
      <c r="G381" s="308"/>
      <c r="H381" s="308" t="s">
        <v>580</v>
      </c>
      <c r="I381" s="309" t="s">
        <v>580</v>
      </c>
      <c r="J381" s="309" t="s">
        <v>580</v>
      </c>
      <c r="K381" s="310" t="s">
        <v>580</v>
      </c>
      <c r="L381" s="310" t="s">
        <v>580</v>
      </c>
      <c r="M381" s="310" t="s">
        <v>580</v>
      </c>
      <c r="N381" s="311" t="s">
        <v>580</v>
      </c>
      <c r="O381" s="309" t="s">
        <v>580</v>
      </c>
      <c r="P381" s="309" t="s">
        <v>580</v>
      </c>
      <c r="Q381" s="310" t="s">
        <v>580</v>
      </c>
      <c r="R381" s="310" t="s">
        <v>580</v>
      </c>
      <c r="S381" s="310" t="s">
        <v>580</v>
      </c>
      <c r="T381" s="311" t="s">
        <v>580</v>
      </c>
      <c r="U381" s="310" t="s">
        <v>580</v>
      </c>
    </row>
    <row r="382" spans="2:21" x14ac:dyDescent="0.2">
      <c r="B382" s="305" t="s">
        <v>580</v>
      </c>
      <c r="C382" s="306" t="s">
        <v>580</v>
      </c>
      <c r="D382" s="307" t="s">
        <v>580</v>
      </c>
      <c r="E382" s="307" t="s">
        <v>580</v>
      </c>
      <c r="F382" s="308" t="s">
        <v>580</v>
      </c>
      <c r="G382" s="308"/>
      <c r="H382" s="308" t="s">
        <v>580</v>
      </c>
      <c r="I382" s="309" t="s">
        <v>580</v>
      </c>
      <c r="J382" s="309" t="s">
        <v>580</v>
      </c>
      <c r="K382" s="310" t="s">
        <v>580</v>
      </c>
      <c r="L382" s="310" t="s">
        <v>580</v>
      </c>
      <c r="M382" s="310" t="s">
        <v>580</v>
      </c>
      <c r="N382" s="311" t="s">
        <v>580</v>
      </c>
      <c r="O382" s="309" t="s">
        <v>580</v>
      </c>
      <c r="P382" s="309" t="s">
        <v>580</v>
      </c>
      <c r="Q382" s="310" t="s">
        <v>580</v>
      </c>
      <c r="R382" s="310" t="s">
        <v>580</v>
      </c>
      <c r="S382" s="310" t="s">
        <v>580</v>
      </c>
      <c r="T382" s="311" t="s">
        <v>580</v>
      </c>
      <c r="U382" s="310" t="s">
        <v>580</v>
      </c>
    </row>
    <row r="383" spans="2:21" x14ac:dyDescent="0.2">
      <c r="B383" s="305" t="s">
        <v>580</v>
      </c>
      <c r="C383" s="306" t="s">
        <v>580</v>
      </c>
      <c r="D383" s="307" t="s">
        <v>580</v>
      </c>
      <c r="E383" s="307" t="s">
        <v>580</v>
      </c>
      <c r="F383" s="308" t="s">
        <v>580</v>
      </c>
      <c r="G383" s="308"/>
      <c r="H383" s="308" t="s">
        <v>580</v>
      </c>
      <c r="I383" s="309" t="s">
        <v>580</v>
      </c>
      <c r="J383" s="309" t="s">
        <v>580</v>
      </c>
      <c r="K383" s="310" t="s">
        <v>580</v>
      </c>
      <c r="L383" s="310" t="s">
        <v>580</v>
      </c>
      <c r="M383" s="310" t="s">
        <v>580</v>
      </c>
      <c r="N383" s="311" t="s">
        <v>580</v>
      </c>
      <c r="O383" s="309" t="s">
        <v>580</v>
      </c>
      <c r="P383" s="309" t="s">
        <v>580</v>
      </c>
      <c r="Q383" s="310" t="s">
        <v>580</v>
      </c>
      <c r="R383" s="310" t="s">
        <v>580</v>
      </c>
      <c r="S383" s="310" t="s">
        <v>580</v>
      </c>
      <c r="T383" s="311" t="s">
        <v>580</v>
      </c>
      <c r="U383" s="310" t="s">
        <v>580</v>
      </c>
    </row>
    <row r="384" spans="2:21" x14ac:dyDescent="0.2">
      <c r="B384" s="305" t="s">
        <v>580</v>
      </c>
      <c r="C384" s="306" t="s">
        <v>580</v>
      </c>
      <c r="D384" s="307" t="s">
        <v>580</v>
      </c>
      <c r="E384" s="307" t="s">
        <v>580</v>
      </c>
      <c r="F384" s="308" t="s">
        <v>580</v>
      </c>
      <c r="G384" s="308"/>
      <c r="H384" s="308" t="s">
        <v>580</v>
      </c>
      <c r="I384" s="309" t="s">
        <v>580</v>
      </c>
      <c r="J384" s="309" t="s">
        <v>580</v>
      </c>
      <c r="K384" s="310" t="s">
        <v>580</v>
      </c>
      <c r="L384" s="310" t="s">
        <v>580</v>
      </c>
      <c r="M384" s="310" t="s">
        <v>580</v>
      </c>
      <c r="N384" s="311" t="s">
        <v>580</v>
      </c>
      <c r="O384" s="309" t="s">
        <v>580</v>
      </c>
      <c r="P384" s="309" t="s">
        <v>580</v>
      </c>
      <c r="Q384" s="310" t="s">
        <v>580</v>
      </c>
      <c r="R384" s="310" t="s">
        <v>580</v>
      </c>
      <c r="S384" s="310" t="s">
        <v>580</v>
      </c>
      <c r="T384" s="311" t="s">
        <v>580</v>
      </c>
      <c r="U384" s="310" t="s">
        <v>580</v>
      </c>
    </row>
    <row r="385" spans="2:21" x14ac:dyDescent="0.2">
      <c r="B385" s="305" t="s">
        <v>580</v>
      </c>
      <c r="C385" s="306" t="s">
        <v>580</v>
      </c>
      <c r="D385" s="307" t="s">
        <v>580</v>
      </c>
      <c r="E385" s="307" t="s">
        <v>580</v>
      </c>
      <c r="F385" s="308" t="s">
        <v>580</v>
      </c>
      <c r="G385" s="308"/>
      <c r="H385" s="308" t="s">
        <v>580</v>
      </c>
      <c r="I385" s="309" t="s">
        <v>580</v>
      </c>
      <c r="J385" s="309" t="s">
        <v>580</v>
      </c>
      <c r="K385" s="310" t="s">
        <v>580</v>
      </c>
      <c r="L385" s="310" t="s">
        <v>580</v>
      </c>
      <c r="M385" s="310" t="s">
        <v>580</v>
      </c>
      <c r="N385" s="311" t="s">
        <v>580</v>
      </c>
      <c r="O385" s="309" t="s">
        <v>580</v>
      </c>
      <c r="P385" s="309" t="s">
        <v>580</v>
      </c>
      <c r="Q385" s="310" t="s">
        <v>580</v>
      </c>
      <c r="R385" s="310" t="s">
        <v>580</v>
      </c>
      <c r="S385" s="310" t="s">
        <v>580</v>
      </c>
      <c r="T385" s="311" t="s">
        <v>580</v>
      </c>
      <c r="U385" s="310" t="s">
        <v>580</v>
      </c>
    </row>
    <row r="386" spans="2:21" x14ac:dyDescent="0.2">
      <c r="B386" s="305" t="s">
        <v>580</v>
      </c>
      <c r="C386" s="306" t="s">
        <v>580</v>
      </c>
      <c r="D386" s="307" t="s">
        <v>580</v>
      </c>
      <c r="E386" s="307" t="s">
        <v>580</v>
      </c>
      <c r="F386" s="308" t="s">
        <v>580</v>
      </c>
      <c r="G386" s="308"/>
      <c r="H386" s="308" t="s">
        <v>580</v>
      </c>
      <c r="I386" s="309" t="s">
        <v>580</v>
      </c>
      <c r="J386" s="309" t="s">
        <v>580</v>
      </c>
      <c r="K386" s="310" t="s">
        <v>580</v>
      </c>
      <c r="L386" s="310" t="s">
        <v>580</v>
      </c>
      <c r="M386" s="310" t="s">
        <v>580</v>
      </c>
      <c r="N386" s="311" t="s">
        <v>580</v>
      </c>
      <c r="O386" s="309" t="s">
        <v>580</v>
      </c>
      <c r="P386" s="309" t="s">
        <v>580</v>
      </c>
      <c r="Q386" s="310" t="s">
        <v>580</v>
      </c>
      <c r="R386" s="310" t="s">
        <v>580</v>
      </c>
      <c r="S386" s="310" t="s">
        <v>580</v>
      </c>
      <c r="T386" s="311" t="s">
        <v>580</v>
      </c>
      <c r="U386" s="310" t="s">
        <v>580</v>
      </c>
    </row>
    <row r="387" spans="2:21" x14ac:dyDescent="0.2">
      <c r="B387" s="305" t="s">
        <v>580</v>
      </c>
      <c r="C387" s="306" t="s">
        <v>580</v>
      </c>
      <c r="D387" s="307" t="s">
        <v>580</v>
      </c>
      <c r="E387" s="307" t="s">
        <v>580</v>
      </c>
      <c r="F387" s="308" t="s">
        <v>580</v>
      </c>
      <c r="G387" s="308"/>
      <c r="H387" s="308" t="s">
        <v>580</v>
      </c>
      <c r="I387" s="309" t="s">
        <v>580</v>
      </c>
      <c r="J387" s="309" t="s">
        <v>580</v>
      </c>
      <c r="K387" s="310" t="s">
        <v>580</v>
      </c>
      <c r="L387" s="310" t="s">
        <v>580</v>
      </c>
      <c r="M387" s="310" t="s">
        <v>580</v>
      </c>
      <c r="N387" s="311" t="s">
        <v>580</v>
      </c>
      <c r="O387" s="309" t="s">
        <v>580</v>
      </c>
      <c r="P387" s="309" t="s">
        <v>580</v>
      </c>
      <c r="Q387" s="310" t="s">
        <v>580</v>
      </c>
      <c r="R387" s="310" t="s">
        <v>580</v>
      </c>
      <c r="S387" s="310" t="s">
        <v>580</v>
      </c>
      <c r="T387" s="311" t="s">
        <v>580</v>
      </c>
      <c r="U387" s="310" t="s">
        <v>580</v>
      </c>
    </row>
    <row r="388" spans="2:21" x14ac:dyDescent="0.2">
      <c r="B388" s="305" t="s">
        <v>580</v>
      </c>
      <c r="C388" s="306" t="s">
        <v>580</v>
      </c>
      <c r="D388" s="307" t="s">
        <v>580</v>
      </c>
      <c r="E388" s="307" t="s">
        <v>580</v>
      </c>
      <c r="F388" s="308" t="s">
        <v>580</v>
      </c>
      <c r="G388" s="308"/>
      <c r="H388" s="308" t="s">
        <v>580</v>
      </c>
      <c r="I388" s="309" t="s">
        <v>580</v>
      </c>
      <c r="J388" s="309" t="s">
        <v>580</v>
      </c>
      <c r="K388" s="310" t="s">
        <v>580</v>
      </c>
      <c r="L388" s="310" t="s">
        <v>580</v>
      </c>
      <c r="M388" s="310" t="s">
        <v>580</v>
      </c>
      <c r="N388" s="311" t="s">
        <v>580</v>
      </c>
      <c r="O388" s="309" t="s">
        <v>580</v>
      </c>
      <c r="P388" s="309" t="s">
        <v>580</v>
      </c>
      <c r="Q388" s="310" t="s">
        <v>580</v>
      </c>
      <c r="R388" s="310" t="s">
        <v>580</v>
      </c>
      <c r="S388" s="310" t="s">
        <v>580</v>
      </c>
      <c r="T388" s="311" t="s">
        <v>580</v>
      </c>
      <c r="U388" s="310" t="s">
        <v>580</v>
      </c>
    </row>
    <row r="389" spans="2:21" x14ac:dyDescent="0.2">
      <c r="B389" s="305" t="s">
        <v>580</v>
      </c>
      <c r="C389" s="306" t="s">
        <v>580</v>
      </c>
      <c r="D389" s="307" t="s">
        <v>580</v>
      </c>
      <c r="E389" s="307" t="s">
        <v>580</v>
      </c>
      <c r="F389" s="308" t="s">
        <v>580</v>
      </c>
      <c r="G389" s="308"/>
      <c r="H389" s="308" t="s">
        <v>580</v>
      </c>
      <c r="I389" s="309" t="s">
        <v>580</v>
      </c>
      <c r="J389" s="309" t="s">
        <v>580</v>
      </c>
      <c r="K389" s="310" t="s">
        <v>580</v>
      </c>
      <c r="L389" s="310" t="s">
        <v>580</v>
      </c>
      <c r="M389" s="310" t="s">
        <v>580</v>
      </c>
      <c r="N389" s="311" t="s">
        <v>580</v>
      </c>
      <c r="O389" s="309" t="s">
        <v>580</v>
      </c>
      <c r="P389" s="309" t="s">
        <v>580</v>
      </c>
      <c r="Q389" s="310" t="s">
        <v>580</v>
      </c>
      <c r="R389" s="310" t="s">
        <v>580</v>
      </c>
      <c r="S389" s="310" t="s">
        <v>580</v>
      </c>
      <c r="T389" s="311" t="s">
        <v>580</v>
      </c>
      <c r="U389" s="310" t="s">
        <v>580</v>
      </c>
    </row>
    <row r="390" spans="2:21" x14ac:dyDescent="0.2">
      <c r="B390" s="305" t="s">
        <v>580</v>
      </c>
      <c r="C390" s="306" t="s">
        <v>580</v>
      </c>
      <c r="D390" s="307" t="s">
        <v>580</v>
      </c>
      <c r="E390" s="307" t="s">
        <v>580</v>
      </c>
      <c r="F390" s="308" t="s">
        <v>580</v>
      </c>
      <c r="G390" s="308"/>
      <c r="H390" s="308" t="s">
        <v>580</v>
      </c>
      <c r="I390" s="309" t="s">
        <v>580</v>
      </c>
      <c r="J390" s="309" t="s">
        <v>580</v>
      </c>
      <c r="K390" s="310" t="s">
        <v>580</v>
      </c>
      <c r="L390" s="310" t="s">
        <v>580</v>
      </c>
      <c r="M390" s="310" t="s">
        <v>580</v>
      </c>
      <c r="N390" s="311" t="s">
        <v>580</v>
      </c>
      <c r="O390" s="309" t="s">
        <v>580</v>
      </c>
      <c r="P390" s="309" t="s">
        <v>580</v>
      </c>
      <c r="Q390" s="310" t="s">
        <v>580</v>
      </c>
      <c r="R390" s="310" t="s">
        <v>580</v>
      </c>
      <c r="S390" s="310" t="s">
        <v>580</v>
      </c>
      <c r="T390" s="311" t="s">
        <v>580</v>
      </c>
      <c r="U390" s="310" t="s">
        <v>580</v>
      </c>
    </row>
    <row r="391" spans="2:21" x14ac:dyDescent="0.2">
      <c r="B391" s="305" t="s">
        <v>580</v>
      </c>
      <c r="C391" s="306" t="s">
        <v>580</v>
      </c>
      <c r="D391" s="307" t="s">
        <v>580</v>
      </c>
      <c r="E391" s="307" t="s">
        <v>580</v>
      </c>
      <c r="F391" s="308" t="s">
        <v>580</v>
      </c>
      <c r="G391" s="308"/>
      <c r="H391" s="308" t="s">
        <v>580</v>
      </c>
      <c r="I391" s="309" t="s">
        <v>580</v>
      </c>
      <c r="J391" s="309" t="s">
        <v>580</v>
      </c>
      <c r="K391" s="310" t="s">
        <v>580</v>
      </c>
      <c r="L391" s="310" t="s">
        <v>580</v>
      </c>
      <c r="M391" s="310" t="s">
        <v>580</v>
      </c>
      <c r="N391" s="311" t="s">
        <v>580</v>
      </c>
      <c r="O391" s="309" t="s">
        <v>580</v>
      </c>
      <c r="P391" s="309" t="s">
        <v>580</v>
      </c>
      <c r="Q391" s="310" t="s">
        <v>580</v>
      </c>
      <c r="R391" s="310" t="s">
        <v>580</v>
      </c>
      <c r="S391" s="310" t="s">
        <v>580</v>
      </c>
      <c r="T391" s="311" t="s">
        <v>580</v>
      </c>
      <c r="U391" s="310" t="s">
        <v>580</v>
      </c>
    </row>
    <row r="392" spans="2:21" x14ac:dyDescent="0.2">
      <c r="B392" s="305" t="s">
        <v>580</v>
      </c>
      <c r="C392" s="306" t="s">
        <v>580</v>
      </c>
      <c r="D392" s="307" t="s">
        <v>580</v>
      </c>
      <c r="E392" s="307" t="s">
        <v>580</v>
      </c>
      <c r="F392" s="308" t="s">
        <v>580</v>
      </c>
      <c r="G392" s="308"/>
      <c r="H392" s="308" t="s">
        <v>580</v>
      </c>
      <c r="I392" s="309" t="s">
        <v>580</v>
      </c>
      <c r="J392" s="309" t="s">
        <v>580</v>
      </c>
      <c r="K392" s="310" t="s">
        <v>580</v>
      </c>
      <c r="L392" s="310" t="s">
        <v>580</v>
      </c>
      <c r="M392" s="310" t="s">
        <v>580</v>
      </c>
      <c r="N392" s="311" t="s">
        <v>580</v>
      </c>
      <c r="O392" s="309" t="s">
        <v>580</v>
      </c>
      <c r="P392" s="309" t="s">
        <v>580</v>
      </c>
      <c r="Q392" s="310" t="s">
        <v>580</v>
      </c>
      <c r="R392" s="310" t="s">
        <v>580</v>
      </c>
      <c r="S392" s="310" t="s">
        <v>580</v>
      </c>
      <c r="T392" s="311" t="s">
        <v>580</v>
      </c>
      <c r="U392" s="310" t="s">
        <v>580</v>
      </c>
    </row>
    <row r="393" spans="2:21" x14ac:dyDescent="0.2">
      <c r="B393" s="305" t="s">
        <v>580</v>
      </c>
      <c r="C393" s="306" t="s">
        <v>580</v>
      </c>
      <c r="D393" s="307" t="s">
        <v>580</v>
      </c>
      <c r="E393" s="307" t="s">
        <v>580</v>
      </c>
      <c r="F393" s="308" t="s">
        <v>580</v>
      </c>
      <c r="G393" s="308"/>
      <c r="H393" s="308" t="s">
        <v>580</v>
      </c>
      <c r="I393" s="309" t="s">
        <v>580</v>
      </c>
      <c r="J393" s="309" t="s">
        <v>580</v>
      </c>
      <c r="K393" s="310" t="s">
        <v>580</v>
      </c>
      <c r="L393" s="310" t="s">
        <v>580</v>
      </c>
      <c r="M393" s="310" t="s">
        <v>580</v>
      </c>
      <c r="N393" s="311" t="s">
        <v>580</v>
      </c>
      <c r="O393" s="309" t="s">
        <v>580</v>
      </c>
      <c r="P393" s="309" t="s">
        <v>580</v>
      </c>
      <c r="Q393" s="310" t="s">
        <v>580</v>
      </c>
      <c r="R393" s="310" t="s">
        <v>580</v>
      </c>
      <c r="S393" s="310" t="s">
        <v>580</v>
      </c>
      <c r="T393" s="311" t="s">
        <v>580</v>
      </c>
      <c r="U393" s="310" t="s">
        <v>580</v>
      </c>
    </row>
    <row r="394" spans="2:21" x14ac:dyDescent="0.2">
      <c r="B394" s="305" t="s">
        <v>580</v>
      </c>
      <c r="C394" s="306" t="s">
        <v>580</v>
      </c>
      <c r="D394" s="307" t="s">
        <v>580</v>
      </c>
      <c r="E394" s="307" t="s">
        <v>580</v>
      </c>
      <c r="F394" s="308" t="s">
        <v>580</v>
      </c>
      <c r="G394" s="308"/>
      <c r="H394" s="308" t="s">
        <v>580</v>
      </c>
      <c r="I394" s="309" t="s">
        <v>580</v>
      </c>
      <c r="J394" s="309" t="s">
        <v>580</v>
      </c>
      <c r="K394" s="310" t="s">
        <v>580</v>
      </c>
      <c r="L394" s="310" t="s">
        <v>580</v>
      </c>
      <c r="M394" s="310" t="s">
        <v>580</v>
      </c>
      <c r="N394" s="311" t="s">
        <v>580</v>
      </c>
      <c r="O394" s="309" t="s">
        <v>580</v>
      </c>
      <c r="P394" s="309" t="s">
        <v>580</v>
      </c>
      <c r="Q394" s="310" t="s">
        <v>580</v>
      </c>
      <c r="R394" s="310" t="s">
        <v>580</v>
      </c>
      <c r="S394" s="310" t="s">
        <v>580</v>
      </c>
      <c r="T394" s="311" t="s">
        <v>580</v>
      </c>
      <c r="U394" s="310" t="s">
        <v>580</v>
      </c>
    </row>
    <row r="395" spans="2:21" x14ac:dyDescent="0.2">
      <c r="B395" s="305" t="s">
        <v>580</v>
      </c>
      <c r="C395" s="306" t="s">
        <v>580</v>
      </c>
      <c r="D395" s="307" t="s">
        <v>580</v>
      </c>
      <c r="E395" s="307" t="s">
        <v>580</v>
      </c>
      <c r="F395" s="308" t="s">
        <v>580</v>
      </c>
      <c r="G395" s="308"/>
      <c r="H395" s="308" t="s">
        <v>580</v>
      </c>
      <c r="I395" s="309" t="s">
        <v>580</v>
      </c>
      <c r="J395" s="309" t="s">
        <v>580</v>
      </c>
      <c r="K395" s="310" t="s">
        <v>580</v>
      </c>
      <c r="L395" s="310" t="s">
        <v>580</v>
      </c>
      <c r="M395" s="310" t="s">
        <v>580</v>
      </c>
      <c r="N395" s="311" t="s">
        <v>580</v>
      </c>
      <c r="O395" s="309" t="s">
        <v>580</v>
      </c>
      <c r="P395" s="309" t="s">
        <v>580</v>
      </c>
      <c r="Q395" s="310" t="s">
        <v>580</v>
      </c>
      <c r="R395" s="310" t="s">
        <v>580</v>
      </c>
      <c r="S395" s="310" t="s">
        <v>580</v>
      </c>
      <c r="T395" s="311" t="s">
        <v>580</v>
      </c>
      <c r="U395" s="310" t="s">
        <v>580</v>
      </c>
    </row>
    <row r="396" spans="2:21" x14ac:dyDescent="0.2">
      <c r="B396" s="305" t="s">
        <v>580</v>
      </c>
      <c r="C396" s="306" t="s">
        <v>580</v>
      </c>
      <c r="D396" s="307" t="s">
        <v>580</v>
      </c>
      <c r="E396" s="307" t="s">
        <v>580</v>
      </c>
      <c r="F396" s="308" t="s">
        <v>580</v>
      </c>
      <c r="G396" s="308"/>
      <c r="H396" s="308" t="s">
        <v>580</v>
      </c>
      <c r="I396" s="309" t="s">
        <v>580</v>
      </c>
      <c r="J396" s="309" t="s">
        <v>580</v>
      </c>
      <c r="K396" s="310" t="s">
        <v>580</v>
      </c>
      <c r="L396" s="310" t="s">
        <v>580</v>
      </c>
      <c r="M396" s="310" t="s">
        <v>580</v>
      </c>
      <c r="N396" s="311" t="s">
        <v>580</v>
      </c>
      <c r="O396" s="309" t="s">
        <v>580</v>
      </c>
      <c r="P396" s="309" t="s">
        <v>580</v>
      </c>
      <c r="Q396" s="310" t="s">
        <v>580</v>
      </c>
      <c r="R396" s="310" t="s">
        <v>580</v>
      </c>
      <c r="S396" s="310" t="s">
        <v>580</v>
      </c>
      <c r="T396" s="311" t="s">
        <v>580</v>
      </c>
      <c r="U396" s="310" t="s">
        <v>580</v>
      </c>
    </row>
    <row r="397" spans="2:21" x14ac:dyDescent="0.2">
      <c r="B397" s="305" t="s">
        <v>580</v>
      </c>
      <c r="C397" s="306" t="s">
        <v>580</v>
      </c>
      <c r="D397" s="307" t="s">
        <v>580</v>
      </c>
      <c r="E397" s="307" t="s">
        <v>580</v>
      </c>
      <c r="F397" s="308" t="s">
        <v>580</v>
      </c>
      <c r="G397" s="308"/>
      <c r="H397" s="308" t="s">
        <v>580</v>
      </c>
      <c r="I397" s="309" t="s">
        <v>580</v>
      </c>
      <c r="J397" s="309" t="s">
        <v>580</v>
      </c>
      <c r="K397" s="310" t="s">
        <v>580</v>
      </c>
      <c r="L397" s="310" t="s">
        <v>580</v>
      </c>
      <c r="M397" s="310" t="s">
        <v>580</v>
      </c>
      <c r="N397" s="311" t="s">
        <v>580</v>
      </c>
      <c r="O397" s="309" t="s">
        <v>580</v>
      </c>
      <c r="P397" s="309" t="s">
        <v>580</v>
      </c>
      <c r="Q397" s="310" t="s">
        <v>580</v>
      </c>
      <c r="R397" s="310" t="s">
        <v>580</v>
      </c>
      <c r="S397" s="310" t="s">
        <v>580</v>
      </c>
      <c r="T397" s="311" t="s">
        <v>580</v>
      </c>
      <c r="U397" s="310" t="s">
        <v>580</v>
      </c>
    </row>
    <row r="398" spans="2:21" x14ac:dyDescent="0.2">
      <c r="B398" s="305" t="s">
        <v>580</v>
      </c>
      <c r="C398" s="306" t="s">
        <v>580</v>
      </c>
      <c r="D398" s="307" t="s">
        <v>580</v>
      </c>
      <c r="E398" s="307" t="s">
        <v>580</v>
      </c>
      <c r="F398" s="308" t="s">
        <v>580</v>
      </c>
      <c r="G398" s="308"/>
      <c r="H398" s="308" t="s">
        <v>580</v>
      </c>
      <c r="I398" s="309" t="s">
        <v>580</v>
      </c>
      <c r="J398" s="309" t="s">
        <v>580</v>
      </c>
      <c r="K398" s="310" t="s">
        <v>580</v>
      </c>
      <c r="L398" s="310" t="s">
        <v>580</v>
      </c>
      <c r="M398" s="310" t="s">
        <v>580</v>
      </c>
      <c r="N398" s="311" t="s">
        <v>580</v>
      </c>
      <c r="O398" s="309" t="s">
        <v>580</v>
      </c>
      <c r="P398" s="309" t="s">
        <v>580</v>
      </c>
      <c r="Q398" s="310" t="s">
        <v>580</v>
      </c>
      <c r="R398" s="310" t="s">
        <v>580</v>
      </c>
      <c r="S398" s="310" t="s">
        <v>580</v>
      </c>
      <c r="T398" s="311" t="s">
        <v>580</v>
      </c>
      <c r="U398" s="310" t="s">
        <v>580</v>
      </c>
    </row>
    <row r="399" spans="2:21" x14ac:dyDescent="0.2">
      <c r="B399" s="305" t="s">
        <v>580</v>
      </c>
      <c r="C399" s="306" t="s">
        <v>580</v>
      </c>
      <c r="D399" s="307" t="s">
        <v>580</v>
      </c>
      <c r="E399" s="307" t="s">
        <v>580</v>
      </c>
      <c r="F399" s="308" t="s">
        <v>580</v>
      </c>
      <c r="G399" s="308"/>
      <c r="H399" s="308" t="s">
        <v>580</v>
      </c>
      <c r="I399" s="309" t="s">
        <v>580</v>
      </c>
      <c r="J399" s="309" t="s">
        <v>580</v>
      </c>
      <c r="K399" s="310" t="s">
        <v>580</v>
      </c>
      <c r="L399" s="310" t="s">
        <v>580</v>
      </c>
      <c r="M399" s="310" t="s">
        <v>580</v>
      </c>
      <c r="N399" s="311" t="s">
        <v>580</v>
      </c>
      <c r="O399" s="309" t="s">
        <v>580</v>
      </c>
      <c r="P399" s="309" t="s">
        <v>580</v>
      </c>
      <c r="Q399" s="310" t="s">
        <v>580</v>
      </c>
      <c r="R399" s="310" t="s">
        <v>580</v>
      </c>
      <c r="S399" s="310" t="s">
        <v>580</v>
      </c>
      <c r="T399" s="311" t="s">
        <v>580</v>
      </c>
      <c r="U399" s="310" t="s">
        <v>580</v>
      </c>
    </row>
    <row r="400" spans="2:21" x14ac:dyDescent="0.2">
      <c r="B400" s="305" t="s">
        <v>580</v>
      </c>
      <c r="C400" s="306" t="s">
        <v>580</v>
      </c>
      <c r="D400" s="307" t="s">
        <v>580</v>
      </c>
      <c r="E400" s="307" t="s">
        <v>580</v>
      </c>
      <c r="F400" s="308" t="s">
        <v>580</v>
      </c>
      <c r="G400" s="308"/>
      <c r="H400" s="308" t="s">
        <v>580</v>
      </c>
      <c r="I400" s="309" t="s">
        <v>580</v>
      </c>
      <c r="J400" s="309" t="s">
        <v>580</v>
      </c>
      <c r="K400" s="310" t="s">
        <v>580</v>
      </c>
      <c r="L400" s="310" t="s">
        <v>580</v>
      </c>
      <c r="M400" s="310" t="s">
        <v>580</v>
      </c>
      <c r="N400" s="311" t="s">
        <v>580</v>
      </c>
      <c r="O400" s="309" t="s">
        <v>580</v>
      </c>
      <c r="P400" s="309" t="s">
        <v>580</v>
      </c>
      <c r="Q400" s="310" t="s">
        <v>580</v>
      </c>
      <c r="R400" s="310" t="s">
        <v>580</v>
      </c>
      <c r="S400" s="310" t="s">
        <v>580</v>
      </c>
      <c r="T400" s="311" t="s">
        <v>580</v>
      </c>
      <c r="U400" s="310" t="s">
        <v>580</v>
      </c>
    </row>
    <row r="401" spans="2:21" x14ac:dyDescent="0.2">
      <c r="B401" s="305" t="s">
        <v>580</v>
      </c>
      <c r="C401" s="306" t="s">
        <v>580</v>
      </c>
      <c r="D401" s="307" t="s">
        <v>580</v>
      </c>
      <c r="E401" s="307" t="s">
        <v>580</v>
      </c>
      <c r="F401" s="308" t="s">
        <v>580</v>
      </c>
      <c r="G401" s="308"/>
      <c r="H401" s="308" t="s">
        <v>580</v>
      </c>
      <c r="I401" s="309" t="s">
        <v>580</v>
      </c>
      <c r="J401" s="309" t="s">
        <v>580</v>
      </c>
      <c r="K401" s="310" t="s">
        <v>580</v>
      </c>
      <c r="L401" s="310" t="s">
        <v>580</v>
      </c>
      <c r="M401" s="310" t="s">
        <v>580</v>
      </c>
      <c r="N401" s="311" t="s">
        <v>580</v>
      </c>
      <c r="O401" s="309" t="s">
        <v>580</v>
      </c>
      <c r="P401" s="309" t="s">
        <v>580</v>
      </c>
      <c r="Q401" s="310" t="s">
        <v>580</v>
      </c>
      <c r="R401" s="310" t="s">
        <v>580</v>
      </c>
      <c r="S401" s="310" t="s">
        <v>580</v>
      </c>
      <c r="T401" s="311" t="s">
        <v>580</v>
      </c>
      <c r="U401" s="310" t="s">
        <v>580</v>
      </c>
    </row>
    <row r="402" spans="2:21" x14ac:dyDescent="0.2">
      <c r="B402" s="305" t="s">
        <v>580</v>
      </c>
      <c r="C402" s="306" t="s">
        <v>580</v>
      </c>
      <c r="D402" s="307" t="s">
        <v>580</v>
      </c>
      <c r="E402" s="307" t="s">
        <v>580</v>
      </c>
      <c r="F402" s="308" t="s">
        <v>580</v>
      </c>
      <c r="G402" s="308"/>
      <c r="H402" s="308" t="s">
        <v>580</v>
      </c>
      <c r="I402" s="309" t="s">
        <v>580</v>
      </c>
      <c r="J402" s="309" t="s">
        <v>580</v>
      </c>
      <c r="K402" s="310" t="s">
        <v>580</v>
      </c>
      <c r="L402" s="310" t="s">
        <v>580</v>
      </c>
      <c r="M402" s="310" t="s">
        <v>580</v>
      </c>
      <c r="N402" s="311" t="s">
        <v>580</v>
      </c>
      <c r="O402" s="309" t="s">
        <v>580</v>
      </c>
      <c r="P402" s="309" t="s">
        <v>580</v>
      </c>
      <c r="Q402" s="310" t="s">
        <v>580</v>
      </c>
      <c r="R402" s="310" t="s">
        <v>580</v>
      </c>
      <c r="S402" s="310" t="s">
        <v>580</v>
      </c>
      <c r="T402" s="311" t="s">
        <v>580</v>
      </c>
      <c r="U402" s="310" t="s">
        <v>580</v>
      </c>
    </row>
    <row r="403" spans="2:21" x14ac:dyDescent="0.2">
      <c r="B403" s="305" t="s">
        <v>580</v>
      </c>
      <c r="C403" s="306" t="s">
        <v>580</v>
      </c>
      <c r="D403" s="307" t="s">
        <v>580</v>
      </c>
      <c r="E403" s="307" t="s">
        <v>580</v>
      </c>
      <c r="F403" s="308" t="s">
        <v>580</v>
      </c>
      <c r="G403" s="308"/>
      <c r="H403" s="308" t="s">
        <v>580</v>
      </c>
      <c r="I403" s="309" t="s">
        <v>580</v>
      </c>
      <c r="J403" s="309" t="s">
        <v>580</v>
      </c>
      <c r="K403" s="310" t="s">
        <v>580</v>
      </c>
      <c r="L403" s="310" t="s">
        <v>580</v>
      </c>
      <c r="M403" s="310" t="s">
        <v>580</v>
      </c>
      <c r="N403" s="311" t="s">
        <v>580</v>
      </c>
      <c r="O403" s="309" t="s">
        <v>580</v>
      </c>
      <c r="P403" s="309" t="s">
        <v>580</v>
      </c>
      <c r="Q403" s="310" t="s">
        <v>580</v>
      </c>
      <c r="R403" s="310" t="s">
        <v>580</v>
      </c>
      <c r="S403" s="310" t="s">
        <v>580</v>
      </c>
      <c r="T403" s="311" t="s">
        <v>580</v>
      </c>
      <c r="U403" s="310" t="s">
        <v>580</v>
      </c>
    </row>
    <row r="404" spans="2:21" x14ac:dyDescent="0.2">
      <c r="B404" s="305" t="s">
        <v>580</v>
      </c>
      <c r="C404" s="306" t="s">
        <v>580</v>
      </c>
      <c r="D404" s="307" t="s">
        <v>580</v>
      </c>
      <c r="E404" s="307" t="s">
        <v>580</v>
      </c>
      <c r="F404" s="308" t="s">
        <v>580</v>
      </c>
      <c r="G404" s="308"/>
      <c r="H404" s="308" t="s">
        <v>580</v>
      </c>
      <c r="I404" s="309" t="s">
        <v>580</v>
      </c>
      <c r="J404" s="309" t="s">
        <v>580</v>
      </c>
      <c r="K404" s="310" t="s">
        <v>580</v>
      </c>
      <c r="L404" s="310" t="s">
        <v>580</v>
      </c>
      <c r="M404" s="310" t="s">
        <v>580</v>
      </c>
      <c r="N404" s="311" t="s">
        <v>580</v>
      </c>
      <c r="O404" s="309" t="s">
        <v>580</v>
      </c>
      <c r="P404" s="309" t="s">
        <v>580</v>
      </c>
      <c r="Q404" s="310" t="s">
        <v>580</v>
      </c>
      <c r="R404" s="310" t="s">
        <v>580</v>
      </c>
      <c r="S404" s="310" t="s">
        <v>580</v>
      </c>
      <c r="T404" s="311" t="s">
        <v>580</v>
      </c>
      <c r="U404" s="310" t="s">
        <v>580</v>
      </c>
    </row>
    <row r="405" spans="2:21" x14ac:dyDescent="0.2">
      <c r="B405" s="305" t="s">
        <v>580</v>
      </c>
      <c r="C405" s="306" t="s">
        <v>580</v>
      </c>
      <c r="D405" s="307" t="s">
        <v>580</v>
      </c>
      <c r="E405" s="307" t="s">
        <v>580</v>
      </c>
      <c r="F405" s="308" t="s">
        <v>580</v>
      </c>
      <c r="G405" s="308"/>
      <c r="H405" s="308" t="s">
        <v>580</v>
      </c>
      <c r="I405" s="309" t="s">
        <v>580</v>
      </c>
      <c r="J405" s="309" t="s">
        <v>580</v>
      </c>
      <c r="K405" s="310" t="s">
        <v>580</v>
      </c>
      <c r="L405" s="310" t="s">
        <v>580</v>
      </c>
      <c r="M405" s="310" t="s">
        <v>580</v>
      </c>
      <c r="N405" s="311" t="s">
        <v>580</v>
      </c>
      <c r="O405" s="309" t="s">
        <v>580</v>
      </c>
      <c r="P405" s="309" t="s">
        <v>580</v>
      </c>
      <c r="Q405" s="310" t="s">
        <v>580</v>
      </c>
      <c r="R405" s="310" t="s">
        <v>580</v>
      </c>
      <c r="S405" s="310" t="s">
        <v>580</v>
      </c>
      <c r="T405" s="311" t="s">
        <v>580</v>
      </c>
      <c r="U405" s="310" t="s">
        <v>580</v>
      </c>
    </row>
    <row r="406" spans="2:21" x14ac:dyDescent="0.2">
      <c r="B406" s="305" t="s">
        <v>580</v>
      </c>
      <c r="C406" s="306" t="s">
        <v>580</v>
      </c>
      <c r="D406" s="307" t="s">
        <v>580</v>
      </c>
      <c r="E406" s="307" t="s">
        <v>580</v>
      </c>
      <c r="F406" s="308" t="s">
        <v>580</v>
      </c>
      <c r="G406" s="308"/>
      <c r="H406" s="308" t="s">
        <v>580</v>
      </c>
      <c r="I406" s="309" t="s">
        <v>580</v>
      </c>
      <c r="J406" s="309" t="s">
        <v>580</v>
      </c>
      <c r="K406" s="310" t="s">
        <v>580</v>
      </c>
      <c r="L406" s="310" t="s">
        <v>580</v>
      </c>
      <c r="M406" s="310" t="s">
        <v>580</v>
      </c>
      <c r="N406" s="311" t="s">
        <v>580</v>
      </c>
      <c r="O406" s="309" t="s">
        <v>580</v>
      </c>
      <c r="P406" s="309" t="s">
        <v>580</v>
      </c>
      <c r="Q406" s="310" t="s">
        <v>580</v>
      </c>
      <c r="R406" s="310" t="s">
        <v>580</v>
      </c>
      <c r="S406" s="310" t="s">
        <v>580</v>
      </c>
      <c r="T406" s="311" t="s">
        <v>580</v>
      </c>
      <c r="U406" s="310" t="s">
        <v>580</v>
      </c>
    </row>
    <row r="407" spans="2:21" x14ac:dyDescent="0.2">
      <c r="B407" s="305" t="s">
        <v>580</v>
      </c>
      <c r="C407" s="306" t="s">
        <v>580</v>
      </c>
      <c r="D407" s="307" t="s">
        <v>580</v>
      </c>
      <c r="E407" s="307" t="s">
        <v>580</v>
      </c>
      <c r="F407" s="308" t="s">
        <v>580</v>
      </c>
      <c r="G407" s="308"/>
      <c r="H407" s="308" t="s">
        <v>580</v>
      </c>
      <c r="I407" s="309" t="s">
        <v>580</v>
      </c>
      <c r="J407" s="309" t="s">
        <v>580</v>
      </c>
      <c r="K407" s="310" t="s">
        <v>580</v>
      </c>
      <c r="L407" s="310" t="s">
        <v>580</v>
      </c>
      <c r="M407" s="310" t="s">
        <v>580</v>
      </c>
      <c r="N407" s="311" t="s">
        <v>580</v>
      </c>
      <c r="O407" s="309" t="s">
        <v>580</v>
      </c>
      <c r="P407" s="309" t="s">
        <v>580</v>
      </c>
      <c r="Q407" s="310" t="s">
        <v>580</v>
      </c>
      <c r="R407" s="310" t="s">
        <v>580</v>
      </c>
      <c r="S407" s="310" t="s">
        <v>580</v>
      </c>
      <c r="T407" s="311" t="s">
        <v>580</v>
      </c>
      <c r="U407" s="310" t="s">
        <v>580</v>
      </c>
    </row>
    <row r="408" spans="2:21" x14ac:dyDescent="0.2">
      <c r="B408" s="305" t="s">
        <v>580</v>
      </c>
      <c r="C408" s="306" t="s">
        <v>580</v>
      </c>
      <c r="D408" s="307" t="s">
        <v>580</v>
      </c>
      <c r="E408" s="307" t="s">
        <v>580</v>
      </c>
      <c r="F408" s="308" t="s">
        <v>580</v>
      </c>
      <c r="G408" s="308"/>
      <c r="H408" s="308" t="s">
        <v>580</v>
      </c>
      <c r="I408" s="309" t="s">
        <v>580</v>
      </c>
      <c r="J408" s="309" t="s">
        <v>580</v>
      </c>
      <c r="K408" s="310" t="s">
        <v>580</v>
      </c>
      <c r="L408" s="310" t="s">
        <v>580</v>
      </c>
      <c r="M408" s="310" t="s">
        <v>580</v>
      </c>
      <c r="N408" s="311" t="s">
        <v>580</v>
      </c>
      <c r="O408" s="309" t="s">
        <v>580</v>
      </c>
      <c r="P408" s="309" t="s">
        <v>580</v>
      </c>
      <c r="Q408" s="310" t="s">
        <v>580</v>
      </c>
      <c r="R408" s="310" t="s">
        <v>580</v>
      </c>
      <c r="S408" s="310" t="s">
        <v>580</v>
      </c>
      <c r="T408" s="311" t="s">
        <v>580</v>
      </c>
      <c r="U408" s="310" t="s">
        <v>580</v>
      </c>
    </row>
    <row r="409" spans="2:21" x14ac:dyDescent="0.2">
      <c r="B409" s="305" t="s">
        <v>580</v>
      </c>
      <c r="C409" s="306" t="s">
        <v>580</v>
      </c>
      <c r="D409" s="307" t="s">
        <v>580</v>
      </c>
      <c r="E409" s="307" t="s">
        <v>580</v>
      </c>
      <c r="F409" s="308" t="s">
        <v>580</v>
      </c>
      <c r="G409" s="308"/>
      <c r="H409" s="308" t="s">
        <v>580</v>
      </c>
      <c r="I409" s="309" t="s">
        <v>580</v>
      </c>
      <c r="J409" s="309" t="s">
        <v>580</v>
      </c>
      <c r="K409" s="310" t="s">
        <v>580</v>
      </c>
      <c r="L409" s="310" t="s">
        <v>580</v>
      </c>
      <c r="M409" s="310" t="s">
        <v>580</v>
      </c>
      <c r="N409" s="311" t="s">
        <v>580</v>
      </c>
      <c r="O409" s="309" t="s">
        <v>580</v>
      </c>
      <c r="P409" s="309" t="s">
        <v>580</v>
      </c>
      <c r="Q409" s="310" t="s">
        <v>580</v>
      </c>
      <c r="R409" s="310" t="s">
        <v>580</v>
      </c>
      <c r="S409" s="310" t="s">
        <v>580</v>
      </c>
      <c r="T409" s="311" t="s">
        <v>580</v>
      </c>
      <c r="U409" s="310" t="s">
        <v>580</v>
      </c>
    </row>
    <row r="410" spans="2:21" x14ac:dyDescent="0.2">
      <c r="B410" s="305" t="s">
        <v>580</v>
      </c>
      <c r="C410" s="306" t="s">
        <v>580</v>
      </c>
      <c r="D410" s="307" t="s">
        <v>580</v>
      </c>
      <c r="E410" s="307" t="s">
        <v>580</v>
      </c>
      <c r="F410" s="308" t="s">
        <v>580</v>
      </c>
      <c r="G410" s="308"/>
      <c r="H410" s="308" t="s">
        <v>580</v>
      </c>
      <c r="I410" s="309" t="s">
        <v>580</v>
      </c>
      <c r="J410" s="309" t="s">
        <v>580</v>
      </c>
      <c r="K410" s="310" t="s">
        <v>580</v>
      </c>
      <c r="L410" s="310" t="s">
        <v>580</v>
      </c>
      <c r="M410" s="310" t="s">
        <v>580</v>
      </c>
      <c r="N410" s="311" t="s">
        <v>580</v>
      </c>
      <c r="O410" s="309" t="s">
        <v>580</v>
      </c>
      <c r="P410" s="309" t="s">
        <v>580</v>
      </c>
      <c r="Q410" s="310" t="s">
        <v>580</v>
      </c>
      <c r="R410" s="310" t="s">
        <v>580</v>
      </c>
      <c r="S410" s="310" t="s">
        <v>580</v>
      </c>
      <c r="T410" s="311" t="s">
        <v>580</v>
      </c>
      <c r="U410" s="310" t="s">
        <v>580</v>
      </c>
    </row>
    <row r="411" spans="2:21" x14ac:dyDescent="0.2">
      <c r="B411" s="305" t="s">
        <v>580</v>
      </c>
      <c r="C411" s="306" t="s">
        <v>580</v>
      </c>
      <c r="D411" s="307" t="s">
        <v>580</v>
      </c>
      <c r="E411" s="307" t="s">
        <v>580</v>
      </c>
      <c r="F411" s="308" t="s">
        <v>580</v>
      </c>
      <c r="G411" s="308"/>
      <c r="H411" s="308" t="s">
        <v>580</v>
      </c>
      <c r="I411" s="309" t="s">
        <v>580</v>
      </c>
      <c r="J411" s="309" t="s">
        <v>580</v>
      </c>
      <c r="K411" s="310" t="s">
        <v>580</v>
      </c>
      <c r="L411" s="310" t="s">
        <v>580</v>
      </c>
      <c r="M411" s="310" t="s">
        <v>580</v>
      </c>
      <c r="N411" s="311" t="s">
        <v>580</v>
      </c>
      <c r="O411" s="309" t="s">
        <v>580</v>
      </c>
      <c r="P411" s="309" t="s">
        <v>580</v>
      </c>
      <c r="Q411" s="310" t="s">
        <v>580</v>
      </c>
      <c r="R411" s="310" t="s">
        <v>580</v>
      </c>
      <c r="S411" s="310" t="s">
        <v>580</v>
      </c>
      <c r="T411" s="311" t="s">
        <v>580</v>
      </c>
      <c r="U411" s="310" t="s">
        <v>580</v>
      </c>
    </row>
    <row r="412" spans="2:21" x14ac:dyDescent="0.2">
      <c r="B412" s="305" t="s">
        <v>580</v>
      </c>
      <c r="C412" s="306" t="s">
        <v>580</v>
      </c>
      <c r="D412" s="307" t="s">
        <v>580</v>
      </c>
      <c r="E412" s="307" t="s">
        <v>580</v>
      </c>
      <c r="F412" s="308" t="s">
        <v>580</v>
      </c>
      <c r="G412" s="308"/>
      <c r="H412" s="308" t="s">
        <v>580</v>
      </c>
      <c r="I412" s="309" t="s">
        <v>580</v>
      </c>
      <c r="J412" s="309" t="s">
        <v>580</v>
      </c>
      <c r="K412" s="310" t="s">
        <v>580</v>
      </c>
      <c r="L412" s="310" t="s">
        <v>580</v>
      </c>
      <c r="M412" s="310" t="s">
        <v>580</v>
      </c>
      <c r="N412" s="311" t="s">
        <v>580</v>
      </c>
      <c r="O412" s="309" t="s">
        <v>580</v>
      </c>
      <c r="P412" s="309" t="s">
        <v>580</v>
      </c>
      <c r="Q412" s="310" t="s">
        <v>580</v>
      </c>
      <c r="R412" s="310" t="s">
        <v>580</v>
      </c>
      <c r="S412" s="310" t="s">
        <v>580</v>
      </c>
      <c r="T412" s="311" t="s">
        <v>580</v>
      </c>
      <c r="U412" s="310" t="s">
        <v>580</v>
      </c>
    </row>
    <row r="413" spans="2:21" x14ac:dyDescent="0.2">
      <c r="B413" s="305" t="s">
        <v>580</v>
      </c>
      <c r="C413" s="306" t="s">
        <v>580</v>
      </c>
      <c r="D413" s="307" t="s">
        <v>580</v>
      </c>
      <c r="E413" s="307" t="s">
        <v>580</v>
      </c>
      <c r="F413" s="308" t="s">
        <v>580</v>
      </c>
      <c r="G413" s="308"/>
      <c r="H413" s="308" t="s">
        <v>580</v>
      </c>
      <c r="I413" s="309" t="s">
        <v>580</v>
      </c>
      <c r="J413" s="309" t="s">
        <v>580</v>
      </c>
      <c r="K413" s="310" t="s">
        <v>580</v>
      </c>
      <c r="L413" s="310" t="s">
        <v>580</v>
      </c>
      <c r="M413" s="310" t="s">
        <v>580</v>
      </c>
      <c r="N413" s="311" t="s">
        <v>580</v>
      </c>
      <c r="O413" s="309" t="s">
        <v>580</v>
      </c>
      <c r="P413" s="309" t="s">
        <v>580</v>
      </c>
      <c r="Q413" s="310" t="s">
        <v>580</v>
      </c>
      <c r="R413" s="310" t="s">
        <v>580</v>
      </c>
      <c r="S413" s="310" t="s">
        <v>580</v>
      </c>
      <c r="T413" s="311" t="s">
        <v>580</v>
      </c>
      <c r="U413" s="310" t="s">
        <v>580</v>
      </c>
    </row>
    <row r="414" spans="2:21" x14ac:dyDescent="0.2">
      <c r="B414" s="305" t="s">
        <v>580</v>
      </c>
      <c r="C414" s="306" t="s">
        <v>580</v>
      </c>
      <c r="D414" s="307" t="s">
        <v>580</v>
      </c>
      <c r="E414" s="307" t="s">
        <v>580</v>
      </c>
      <c r="F414" s="308" t="s">
        <v>580</v>
      </c>
      <c r="G414" s="308"/>
      <c r="H414" s="308" t="s">
        <v>580</v>
      </c>
      <c r="I414" s="309" t="s">
        <v>580</v>
      </c>
      <c r="J414" s="309" t="s">
        <v>580</v>
      </c>
      <c r="K414" s="310" t="s">
        <v>580</v>
      </c>
      <c r="L414" s="310" t="s">
        <v>580</v>
      </c>
      <c r="M414" s="310" t="s">
        <v>580</v>
      </c>
      <c r="N414" s="311" t="s">
        <v>580</v>
      </c>
      <c r="O414" s="309" t="s">
        <v>580</v>
      </c>
      <c r="P414" s="309" t="s">
        <v>580</v>
      </c>
      <c r="Q414" s="310" t="s">
        <v>580</v>
      </c>
      <c r="R414" s="310" t="s">
        <v>580</v>
      </c>
      <c r="S414" s="310" t="s">
        <v>580</v>
      </c>
      <c r="T414" s="311" t="s">
        <v>580</v>
      </c>
      <c r="U414" s="310" t="s">
        <v>580</v>
      </c>
    </row>
    <row r="415" spans="2:21" x14ac:dyDescent="0.2">
      <c r="B415" s="305" t="s">
        <v>580</v>
      </c>
      <c r="C415" s="306" t="s">
        <v>580</v>
      </c>
      <c r="D415" s="307" t="s">
        <v>580</v>
      </c>
      <c r="E415" s="307" t="s">
        <v>580</v>
      </c>
      <c r="F415" s="308" t="s">
        <v>580</v>
      </c>
      <c r="G415" s="308"/>
      <c r="H415" s="308" t="s">
        <v>580</v>
      </c>
      <c r="I415" s="309" t="s">
        <v>580</v>
      </c>
      <c r="J415" s="309" t="s">
        <v>580</v>
      </c>
      <c r="K415" s="310" t="s">
        <v>580</v>
      </c>
      <c r="L415" s="310" t="s">
        <v>580</v>
      </c>
      <c r="M415" s="310" t="s">
        <v>580</v>
      </c>
      <c r="N415" s="311" t="s">
        <v>580</v>
      </c>
      <c r="O415" s="309" t="s">
        <v>580</v>
      </c>
      <c r="P415" s="309" t="s">
        <v>580</v>
      </c>
      <c r="Q415" s="310" t="s">
        <v>580</v>
      </c>
      <c r="R415" s="310" t="s">
        <v>580</v>
      </c>
      <c r="S415" s="310" t="s">
        <v>580</v>
      </c>
      <c r="T415" s="311" t="s">
        <v>580</v>
      </c>
      <c r="U415" s="310" t="s">
        <v>580</v>
      </c>
    </row>
    <row r="416" spans="2:21" x14ac:dyDescent="0.2">
      <c r="B416" s="305" t="s">
        <v>580</v>
      </c>
      <c r="C416" s="306" t="s">
        <v>580</v>
      </c>
      <c r="D416" s="307" t="s">
        <v>580</v>
      </c>
      <c r="E416" s="307" t="s">
        <v>580</v>
      </c>
      <c r="F416" s="308" t="s">
        <v>580</v>
      </c>
      <c r="G416" s="308"/>
      <c r="H416" s="308" t="s">
        <v>580</v>
      </c>
      <c r="I416" s="309" t="s">
        <v>580</v>
      </c>
      <c r="J416" s="309" t="s">
        <v>580</v>
      </c>
      <c r="K416" s="310" t="s">
        <v>580</v>
      </c>
      <c r="L416" s="310" t="s">
        <v>580</v>
      </c>
      <c r="M416" s="310" t="s">
        <v>580</v>
      </c>
      <c r="N416" s="311" t="s">
        <v>580</v>
      </c>
      <c r="O416" s="309" t="s">
        <v>580</v>
      </c>
      <c r="P416" s="309" t="s">
        <v>580</v>
      </c>
      <c r="Q416" s="310" t="s">
        <v>580</v>
      </c>
      <c r="R416" s="310" t="s">
        <v>580</v>
      </c>
      <c r="S416" s="310" t="s">
        <v>580</v>
      </c>
      <c r="T416" s="311" t="s">
        <v>580</v>
      </c>
      <c r="U416" s="310" t="s">
        <v>580</v>
      </c>
    </row>
    <row r="417" spans="2:21" x14ac:dyDescent="0.2">
      <c r="B417" s="305" t="s">
        <v>580</v>
      </c>
      <c r="C417" s="306" t="s">
        <v>580</v>
      </c>
      <c r="D417" s="307" t="s">
        <v>580</v>
      </c>
      <c r="E417" s="307" t="s">
        <v>580</v>
      </c>
      <c r="F417" s="308" t="s">
        <v>580</v>
      </c>
      <c r="G417" s="308"/>
      <c r="H417" s="308" t="s">
        <v>580</v>
      </c>
      <c r="I417" s="309" t="s">
        <v>580</v>
      </c>
      <c r="J417" s="309" t="s">
        <v>580</v>
      </c>
      <c r="K417" s="310" t="s">
        <v>580</v>
      </c>
      <c r="L417" s="310" t="s">
        <v>580</v>
      </c>
      <c r="M417" s="310" t="s">
        <v>580</v>
      </c>
      <c r="N417" s="311" t="s">
        <v>580</v>
      </c>
      <c r="O417" s="309" t="s">
        <v>580</v>
      </c>
      <c r="P417" s="309" t="s">
        <v>580</v>
      </c>
      <c r="Q417" s="310" t="s">
        <v>580</v>
      </c>
      <c r="R417" s="310" t="s">
        <v>580</v>
      </c>
      <c r="S417" s="310" t="s">
        <v>580</v>
      </c>
      <c r="T417" s="311" t="s">
        <v>580</v>
      </c>
      <c r="U417" s="310" t="s">
        <v>580</v>
      </c>
    </row>
    <row r="418" spans="2:21" x14ac:dyDescent="0.2">
      <c r="B418" s="305" t="s">
        <v>580</v>
      </c>
      <c r="C418" s="306" t="s">
        <v>580</v>
      </c>
      <c r="D418" s="307" t="s">
        <v>580</v>
      </c>
      <c r="E418" s="307" t="s">
        <v>580</v>
      </c>
      <c r="F418" s="308" t="s">
        <v>580</v>
      </c>
      <c r="G418" s="308"/>
      <c r="H418" s="308" t="s">
        <v>580</v>
      </c>
      <c r="I418" s="309" t="s">
        <v>580</v>
      </c>
      <c r="J418" s="309" t="s">
        <v>580</v>
      </c>
      <c r="K418" s="310" t="s">
        <v>580</v>
      </c>
      <c r="L418" s="310" t="s">
        <v>580</v>
      </c>
      <c r="M418" s="310" t="s">
        <v>580</v>
      </c>
      <c r="N418" s="311" t="s">
        <v>580</v>
      </c>
      <c r="O418" s="309" t="s">
        <v>580</v>
      </c>
      <c r="P418" s="309" t="s">
        <v>580</v>
      </c>
      <c r="Q418" s="310" t="s">
        <v>580</v>
      </c>
      <c r="R418" s="310" t="s">
        <v>580</v>
      </c>
      <c r="S418" s="310" t="s">
        <v>580</v>
      </c>
      <c r="T418" s="311" t="s">
        <v>580</v>
      </c>
      <c r="U418" s="310" t="s">
        <v>580</v>
      </c>
    </row>
    <row r="419" spans="2:21" x14ac:dyDescent="0.2">
      <c r="B419" s="305" t="s">
        <v>580</v>
      </c>
      <c r="C419" s="306" t="s">
        <v>580</v>
      </c>
      <c r="D419" s="307" t="s">
        <v>580</v>
      </c>
      <c r="E419" s="307" t="s">
        <v>580</v>
      </c>
      <c r="F419" s="308" t="s">
        <v>580</v>
      </c>
      <c r="G419" s="308"/>
      <c r="H419" s="308" t="s">
        <v>580</v>
      </c>
      <c r="I419" s="309" t="s">
        <v>580</v>
      </c>
      <c r="J419" s="309" t="s">
        <v>580</v>
      </c>
      <c r="K419" s="310" t="s">
        <v>580</v>
      </c>
      <c r="L419" s="310" t="s">
        <v>580</v>
      </c>
      <c r="M419" s="310" t="s">
        <v>580</v>
      </c>
      <c r="N419" s="311" t="s">
        <v>580</v>
      </c>
      <c r="O419" s="309" t="s">
        <v>580</v>
      </c>
      <c r="P419" s="309" t="s">
        <v>580</v>
      </c>
      <c r="Q419" s="310" t="s">
        <v>580</v>
      </c>
      <c r="R419" s="310" t="s">
        <v>580</v>
      </c>
      <c r="S419" s="310" t="s">
        <v>580</v>
      </c>
      <c r="T419" s="311" t="s">
        <v>580</v>
      </c>
      <c r="U419" s="310" t="s">
        <v>580</v>
      </c>
    </row>
    <row r="420" spans="2:21" x14ac:dyDescent="0.2">
      <c r="B420" s="305" t="s">
        <v>580</v>
      </c>
      <c r="C420" s="306" t="s">
        <v>580</v>
      </c>
      <c r="D420" s="307" t="s">
        <v>580</v>
      </c>
      <c r="E420" s="307" t="s">
        <v>580</v>
      </c>
      <c r="F420" s="308" t="s">
        <v>580</v>
      </c>
      <c r="G420" s="308"/>
      <c r="H420" s="308" t="s">
        <v>580</v>
      </c>
      <c r="I420" s="309" t="s">
        <v>580</v>
      </c>
      <c r="J420" s="309" t="s">
        <v>580</v>
      </c>
      <c r="K420" s="310" t="s">
        <v>580</v>
      </c>
      <c r="L420" s="310" t="s">
        <v>580</v>
      </c>
      <c r="M420" s="310" t="s">
        <v>580</v>
      </c>
      <c r="N420" s="311" t="s">
        <v>580</v>
      </c>
      <c r="O420" s="309" t="s">
        <v>580</v>
      </c>
      <c r="P420" s="309" t="s">
        <v>580</v>
      </c>
      <c r="Q420" s="310" t="s">
        <v>580</v>
      </c>
      <c r="R420" s="310" t="s">
        <v>580</v>
      </c>
      <c r="S420" s="310" t="s">
        <v>580</v>
      </c>
      <c r="T420" s="311" t="s">
        <v>580</v>
      </c>
      <c r="U420" s="310" t="s">
        <v>580</v>
      </c>
    </row>
    <row r="421" spans="2:21" x14ac:dyDescent="0.2">
      <c r="B421" s="305" t="s">
        <v>580</v>
      </c>
      <c r="C421" s="306" t="s">
        <v>580</v>
      </c>
      <c r="D421" s="307" t="s">
        <v>580</v>
      </c>
      <c r="E421" s="307" t="s">
        <v>580</v>
      </c>
      <c r="F421" s="308" t="s">
        <v>580</v>
      </c>
      <c r="G421" s="308"/>
      <c r="H421" s="308" t="s">
        <v>580</v>
      </c>
      <c r="I421" s="309" t="s">
        <v>580</v>
      </c>
      <c r="J421" s="309" t="s">
        <v>580</v>
      </c>
      <c r="K421" s="310" t="s">
        <v>580</v>
      </c>
      <c r="L421" s="310" t="s">
        <v>580</v>
      </c>
      <c r="M421" s="310" t="s">
        <v>580</v>
      </c>
      <c r="N421" s="311" t="s">
        <v>580</v>
      </c>
      <c r="O421" s="309" t="s">
        <v>580</v>
      </c>
      <c r="P421" s="309" t="s">
        <v>580</v>
      </c>
      <c r="Q421" s="310" t="s">
        <v>580</v>
      </c>
      <c r="R421" s="310" t="s">
        <v>580</v>
      </c>
      <c r="S421" s="310" t="s">
        <v>580</v>
      </c>
      <c r="T421" s="311" t="s">
        <v>580</v>
      </c>
      <c r="U421" s="310" t="s">
        <v>580</v>
      </c>
    </row>
    <row r="422" spans="2:21" x14ac:dyDescent="0.2">
      <c r="B422" s="305" t="s">
        <v>580</v>
      </c>
      <c r="C422" s="306" t="s">
        <v>580</v>
      </c>
      <c r="D422" s="307" t="s">
        <v>580</v>
      </c>
      <c r="E422" s="307" t="s">
        <v>580</v>
      </c>
      <c r="F422" s="308" t="s">
        <v>580</v>
      </c>
      <c r="G422" s="308"/>
      <c r="H422" s="308" t="s">
        <v>580</v>
      </c>
      <c r="I422" s="309" t="s">
        <v>580</v>
      </c>
      <c r="J422" s="309" t="s">
        <v>580</v>
      </c>
      <c r="K422" s="310" t="s">
        <v>580</v>
      </c>
      <c r="L422" s="310" t="s">
        <v>580</v>
      </c>
      <c r="M422" s="310" t="s">
        <v>580</v>
      </c>
      <c r="N422" s="311" t="s">
        <v>580</v>
      </c>
      <c r="O422" s="309" t="s">
        <v>580</v>
      </c>
      <c r="P422" s="309" t="s">
        <v>580</v>
      </c>
      <c r="Q422" s="310" t="s">
        <v>580</v>
      </c>
      <c r="R422" s="310" t="s">
        <v>580</v>
      </c>
      <c r="S422" s="310" t="s">
        <v>580</v>
      </c>
      <c r="T422" s="311" t="s">
        <v>580</v>
      </c>
      <c r="U422" s="310" t="s">
        <v>580</v>
      </c>
    </row>
    <row r="423" spans="2:21" x14ac:dyDescent="0.2">
      <c r="B423" s="305" t="s">
        <v>580</v>
      </c>
      <c r="C423" s="306" t="s">
        <v>580</v>
      </c>
      <c r="D423" s="307" t="s">
        <v>580</v>
      </c>
      <c r="E423" s="307" t="s">
        <v>580</v>
      </c>
      <c r="F423" s="308" t="s">
        <v>580</v>
      </c>
      <c r="G423" s="308"/>
      <c r="H423" s="308" t="s">
        <v>580</v>
      </c>
      <c r="I423" s="309" t="s">
        <v>580</v>
      </c>
      <c r="J423" s="309" t="s">
        <v>580</v>
      </c>
      <c r="K423" s="310" t="s">
        <v>580</v>
      </c>
      <c r="L423" s="310" t="s">
        <v>580</v>
      </c>
      <c r="M423" s="310" t="s">
        <v>580</v>
      </c>
      <c r="N423" s="311" t="s">
        <v>580</v>
      </c>
      <c r="O423" s="309" t="s">
        <v>580</v>
      </c>
      <c r="P423" s="309" t="s">
        <v>580</v>
      </c>
      <c r="Q423" s="310" t="s">
        <v>580</v>
      </c>
      <c r="R423" s="310" t="s">
        <v>580</v>
      </c>
      <c r="S423" s="310" t="s">
        <v>580</v>
      </c>
      <c r="T423" s="311" t="s">
        <v>580</v>
      </c>
      <c r="U423" s="310" t="s">
        <v>580</v>
      </c>
    </row>
    <row r="424" spans="2:21" x14ac:dyDescent="0.2">
      <c r="B424" s="305" t="s">
        <v>580</v>
      </c>
      <c r="C424" s="306" t="s">
        <v>580</v>
      </c>
      <c r="D424" s="307" t="s">
        <v>580</v>
      </c>
      <c r="E424" s="307" t="s">
        <v>580</v>
      </c>
      <c r="F424" s="308" t="s">
        <v>580</v>
      </c>
      <c r="G424" s="308"/>
      <c r="H424" s="308" t="s">
        <v>580</v>
      </c>
      <c r="I424" s="309" t="s">
        <v>580</v>
      </c>
      <c r="J424" s="309" t="s">
        <v>580</v>
      </c>
      <c r="K424" s="310" t="s">
        <v>580</v>
      </c>
      <c r="L424" s="310" t="s">
        <v>580</v>
      </c>
      <c r="M424" s="310" t="s">
        <v>580</v>
      </c>
      <c r="N424" s="311" t="s">
        <v>580</v>
      </c>
      <c r="O424" s="309" t="s">
        <v>580</v>
      </c>
      <c r="P424" s="309" t="s">
        <v>580</v>
      </c>
      <c r="Q424" s="310" t="s">
        <v>580</v>
      </c>
      <c r="R424" s="310" t="s">
        <v>580</v>
      </c>
      <c r="S424" s="310" t="s">
        <v>580</v>
      </c>
      <c r="T424" s="311" t="s">
        <v>580</v>
      </c>
      <c r="U424" s="310" t="s">
        <v>580</v>
      </c>
    </row>
    <row r="425" spans="2:21" x14ac:dyDescent="0.2">
      <c r="B425" s="305" t="s">
        <v>580</v>
      </c>
      <c r="C425" s="306" t="s">
        <v>580</v>
      </c>
      <c r="D425" s="307" t="s">
        <v>580</v>
      </c>
      <c r="E425" s="307" t="s">
        <v>580</v>
      </c>
      <c r="F425" s="308" t="s">
        <v>580</v>
      </c>
      <c r="G425" s="308"/>
      <c r="H425" s="308" t="s">
        <v>580</v>
      </c>
      <c r="I425" s="309" t="s">
        <v>580</v>
      </c>
      <c r="J425" s="309" t="s">
        <v>580</v>
      </c>
      <c r="K425" s="310" t="s">
        <v>580</v>
      </c>
      <c r="L425" s="310" t="s">
        <v>580</v>
      </c>
      <c r="M425" s="310" t="s">
        <v>580</v>
      </c>
      <c r="N425" s="311" t="s">
        <v>580</v>
      </c>
      <c r="O425" s="309" t="s">
        <v>580</v>
      </c>
      <c r="P425" s="309" t="s">
        <v>580</v>
      </c>
      <c r="Q425" s="310" t="s">
        <v>580</v>
      </c>
      <c r="R425" s="310" t="s">
        <v>580</v>
      </c>
      <c r="S425" s="310" t="s">
        <v>580</v>
      </c>
      <c r="T425" s="311" t="s">
        <v>580</v>
      </c>
      <c r="U425" s="310" t="s">
        <v>580</v>
      </c>
    </row>
    <row r="426" spans="2:21" x14ac:dyDescent="0.2">
      <c r="B426" s="305" t="s">
        <v>580</v>
      </c>
      <c r="C426" s="306" t="s">
        <v>580</v>
      </c>
      <c r="D426" s="307" t="s">
        <v>580</v>
      </c>
      <c r="E426" s="307" t="s">
        <v>580</v>
      </c>
      <c r="F426" s="308" t="s">
        <v>580</v>
      </c>
      <c r="G426" s="308"/>
      <c r="H426" s="308" t="s">
        <v>580</v>
      </c>
      <c r="I426" s="309" t="s">
        <v>580</v>
      </c>
      <c r="J426" s="309" t="s">
        <v>580</v>
      </c>
      <c r="K426" s="310" t="s">
        <v>580</v>
      </c>
      <c r="L426" s="310" t="s">
        <v>580</v>
      </c>
      <c r="M426" s="310" t="s">
        <v>580</v>
      </c>
      <c r="N426" s="311" t="s">
        <v>580</v>
      </c>
      <c r="O426" s="309" t="s">
        <v>580</v>
      </c>
      <c r="P426" s="309" t="s">
        <v>580</v>
      </c>
      <c r="Q426" s="310" t="s">
        <v>580</v>
      </c>
      <c r="R426" s="310" t="s">
        <v>580</v>
      </c>
      <c r="S426" s="310" t="s">
        <v>580</v>
      </c>
      <c r="T426" s="311" t="s">
        <v>580</v>
      </c>
      <c r="U426" s="310" t="s">
        <v>580</v>
      </c>
    </row>
    <row r="427" spans="2:21" x14ac:dyDescent="0.2">
      <c r="B427" s="305" t="s">
        <v>580</v>
      </c>
      <c r="C427" s="306" t="s">
        <v>580</v>
      </c>
      <c r="D427" s="307" t="s">
        <v>580</v>
      </c>
      <c r="E427" s="307" t="s">
        <v>580</v>
      </c>
      <c r="F427" s="308" t="s">
        <v>580</v>
      </c>
      <c r="G427" s="308"/>
      <c r="H427" s="308" t="s">
        <v>580</v>
      </c>
      <c r="I427" s="309" t="s">
        <v>580</v>
      </c>
      <c r="J427" s="309" t="s">
        <v>580</v>
      </c>
      <c r="K427" s="310" t="s">
        <v>580</v>
      </c>
      <c r="L427" s="310" t="s">
        <v>580</v>
      </c>
      <c r="M427" s="310" t="s">
        <v>580</v>
      </c>
      <c r="N427" s="311" t="s">
        <v>580</v>
      </c>
      <c r="O427" s="309" t="s">
        <v>580</v>
      </c>
      <c r="P427" s="309" t="s">
        <v>580</v>
      </c>
      <c r="Q427" s="310" t="s">
        <v>580</v>
      </c>
      <c r="R427" s="310" t="s">
        <v>580</v>
      </c>
      <c r="S427" s="310" t="s">
        <v>580</v>
      </c>
      <c r="T427" s="311" t="s">
        <v>580</v>
      </c>
      <c r="U427" s="310" t="s">
        <v>580</v>
      </c>
    </row>
    <row r="428" spans="2:21" x14ac:dyDescent="0.2">
      <c r="B428" s="305" t="s">
        <v>580</v>
      </c>
      <c r="C428" s="306" t="s">
        <v>580</v>
      </c>
      <c r="D428" s="307" t="s">
        <v>580</v>
      </c>
      <c r="E428" s="307" t="s">
        <v>580</v>
      </c>
      <c r="F428" s="308" t="s">
        <v>580</v>
      </c>
      <c r="G428" s="308"/>
      <c r="H428" s="308" t="s">
        <v>580</v>
      </c>
      <c r="I428" s="309" t="s">
        <v>580</v>
      </c>
      <c r="J428" s="309" t="s">
        <v>580</v>
      </c>
      <c r="K428" s="310" t="s">
        <v>580</v>
      </c>
      <c r="L428" s="310" t="s">
        <v>580</v>
      </c>
      <c r="M428" s="310" t="s">
        <v>580</v>
      </c>
      <c r="N428" s="311" t="s">
        <v>580</v>
      </c>
      <c r="O428" s="309" t="s">
        <v>580</v>
      </c>
      <c r="P428" s="309" t="s">
        <v>580</v>
      </c>
      <c r="Q428" s="310" t="s">
        <v>580</v>
      </c>
      <c r="R428" s="310" t="s">
        <v>580</v>
      </c>
      <c r="S428" s="310" t="s">
        <v>580</v>
      </c>
      <c r="T428" s="311" t="s">
        <v>580</v>
      </c>
      <c r="U428" s="310" t="s">
        <v>580</v>
      </c>
    </row>
    <row r="429" spans="2:21" x14ac:dyDescent="0.2">
      <c r="B429" s="305" t="s">
        <v>580</v>
      </c>
      <c r="C429" s="306" t="s">
        <v>580</v>
      </c>
      <c r="D429" s="307" t="s">
        <v>580</v>
      </c>
      <c r="E429" s="307" t="s">
        <v>580</v>
      </c>
      <c r="F429" s="308" t="s">
        <v>580</v>
      </c>
      <c r="G429" s="308"/>
      <c r="H429" s="308" t="s">
        <v>580</v>
      </c>
      <c r="I429" s="309" t="s">
        <v>580</v>
      </c>
      <c r="J429" s="309" t="s">
        <v>580</v>
      </c>
      <c r="K429" s="310" t="s">
        <v>580</v>
      </c>
      <c r="L429" s="310" t="s">
        <v>580</v>
      </c>
      <c r="M429" s="310" t="s">
        <v>580</v>
      </c>
      <c r="N429" s="311" t="s">
        <v>580</v>
      </c>
      <c r="O429" s="309" t="s">
        <v>580</v>
      </c>
      <c r="P429" s="309" t="s">
        <v>580</v>
      </c>
      <c r="Q429" s="310" t="s">
        <v>580</v>
      </c>
      <c r="R429" s="310" t="s">
        <v>580</v>
      </c>
      <c r="S429" s="310" t="s">
        <v>580</v>
      </c>
      <c r="T429" s="311" t="s">
        <v>580</v>
      </c>
      <c r="U429" s="310" t="s">
        <v>580</v>
      </c>
    </row>
    <row r="430" spans="2:21" x14ac:dyDescent="0.2">
      <c r="B430" s="305" t="s">
        <v>580</v>
      </c>
      <c r="C430" s="306" t="s">
        <v>580</v>
      </c>
      <c r="D430" s="307" t="s">
        <v>580</v>
      </c>
      <c r="E430" s="307" t="s">
        <v>580</v>
      </c>
      <c r="F430" s="308" t="s">
        <v>580</v>
      </c>
      <c r="G430" s="308"/>
      <c r="H430" s="308" t="s">
        <v>580</v>
      </c>
      <c r="I430" s="309" t="s">
        <v>580</v>
      </c>
      <c r="J430" s="309" t="s">
        <v>580</v>
      </c>
      <c r="K430" s="310" t="s">
        <v>580</v>
      </c>
      <c r="L430" s="310" t="s">
        <v>580</v>
      </c>
      <c r="M430" s="310" t="s">
        <v>580</v>
      </c>
      <c r="N430" s="311" t="s">
        <v>580</v>
      </c>
      <c r="O430" s="309" t="s">
        <v>580</v>
      </c>
      <c r="P430" s="309" t="s">
        <v>580</v>
      </c>
      <c r="Q430" s="310" t="s">
        <v>580</v>
      </c>
      <c r="R430" s="310" t="s">
        <v>580</v>
      </c>
      <c r="S430" s="310" t="s">
        <v>580</v>
      </c>
      <c r="T430" s="311" t="s">
        <v>580</v>
      </c>
      <c r="U430" s="310" t="s">
        <v>580</v>
      </c>
    </row>
    <row r="431" spans="2:21" x14ac:dyDescent="0.2">
      <c r="B431" s="305" t="s">
        <v>580</v>
      </c>
      <c r="C431" s="306" t="s">
        <v>580</v>
      </c>
      <c r="D431" s="307" t="s">
        <v>580</v>
      </c>
      <c r="E431" s="307" t="s">
        <v>580</v>
      </c>
      <c r="F431" s="308" t="s">
        <v>580</v>
      </c>
      <c r="G431" s="308"/>
      <c r="H431" s="308" t="s">
        <v>580</v>
      </c>
      <c r="I431" s="309" t="s">
        <v>580</v>
      </c>
      <c r="J431" s="309" t="s">
        <v>580</v>
      </c>
      <c r="K431" s="310" t="s">
        <v>580</v>
      </c>
      <c r="L431" s="310" t="s">
        <v>580</v>
      </c>
      <c r="M431" s="310" t="s">
        <v>580</v>
      </c>
      <c r="N431" s="311" t="s">
        <v>580</v>
      </c>
      <c r="O431" s="309" t="s">
        <v>580</v>
      </c>
      <c r="P431" s="309" t="s">
        <v>580</v>
      </c>
      <c r="Q431" s="310" t="s">
        <v>580</v>
      </c>
      <c r="R431" s="310" t="s">
        <v>580</v>
      </c>
      <c r="S431" s="310" t="s">
        <v>580</v>
      </c>
      <c r="T431" s="311" t="s">
        <v>580</v>
      </c>
      <c r="U431" s="310" t="s">
        <v>580</v>
      </c>
    </row>
    <row r="432" spans="2:21" x14ac:dyDescent="0.2">
      <c r="B432" s="305" t="s">
        <v>580</v>
      </c>
      <c r="C432" s="306" t="s">
        <v>580</v>
      </c>
      <c r="D432" s="307" t="s">
        <v>580</v>
      </c>
      <c r="E432" s="307" t="s">
        <v>580</v>
      </c>
      <c r="F432" s="308" t="s">
        <v>580</v>
      </c>
      <c r="G432" s="308"/>
      <c r="H432" s="308" t="s">
        <v>580</v>
      </c>
      <c r="I432" s="309" t="s">
        <v>580</v>
      </c>
      <c r="J432" s="309" t="s">
        <v>580</v>
      </c>
      <c r="K432" s="310" t="s">
        <v>580</v>
      </c>
      <c r="L432" s="310" t="s">
        <v>580</v>
      </c>
      <c r="M432" s="310" t="s">
        <v>580</v>
      </c>
      <c r="N432" s="311" t="s">
        <v>580</v>
      </c>
      <c r="O432" s="309" t="s">
        <v>580</v>
      </c>
      <c r="P432" s="309" t="s">
        <v>580</v>
      </c>
      <c r="Q432" s="310" t="s">
        <v>580</v>
      </c>
      <c r="R432" s="310" t="s">
        <v>580</v>
      </c>
      <c r="S432" s="310" t="s">
        <v>580</v>
      </c>
      <c r="T432" s="311" t="s">
        <v>580</v>
      </c>
      <c r="U432" s="310" t="s">
        <v>580</v>
      </c>
    </row>
    <row r="433" spans="2:21" x14ac:dyDescent="0.2">
      <c r="B433" s="305" t="s">
        <v>580</v>
      </c>
      <c r="C433" s="306" t="s">
        <v>580</v>
      </c>
      <c r="D433" s="307" t="s">
        <v>580</v>
      </c>
      <c r="E433" s="307" t="s">
        <v>580</v>
      </c>
      <c r="F433" s="308" t="s">
        <v>580</v>
      </c>
      <c r="G433" s="308"/>
      <c r="H433" s="308" t="s">
        <v>580</v>
      </c>
      <c r="I433" s="309" t="s">
        <v>580</v>
      </c>
      <c r="J433" s="309" t="s">
        <v>580</v>
      </c>
      <c r="K433" s="310" t="s">
        <v>580</v>
      </c>
      <c r="L433" s="310" t="s">
        <v>580</v>
      </c>
      <c r="M433" s="310" t="s">
        <v>580</v>
      </c>
      <c r="N433" s="311" t="s">
        <v>580</v>
      </c>
      <c r="O433" s="309" t="s">
        <v>580</v>
      </c>
      <c r="P433" s="309" t="s">
        <v>580</v>
      </c>
      <c r="Q433" s="310" t="s">
        <v>580</v>
      </c>
      <c r="R433" s="310" t="s">
        <v>580</v>
      </c>
      <c r="S433" s="310" t="s">
        <v>580</v>
      </c>
      <c r="T433" s="311" t="s">
        <v>580</v>
      </c>
      <c r="U433" s="310" t="s">
        <v>580</v>
      </c>
    </row>
    <row r="434" spans="2:21" x14ac:dyDescent="0.2">
      <c r="B434" s="305" t="s">
        <v>580</v>
      </c>
      <c r="C434" s="306" t="s">
        <v>580</v>
      </c>
      <c r="D434" s="307" t="s">
        <v>580</v>
      </c>
      <c r="E434" s="307" t="s">
        <v>580</v>
      </c>
      <c r="F434" s="308" t="s">
        <v>580</v>
      </c>
      <c r="G434" s="308"/>
      <c r="H434" s="308" t="s">
        <v>580</v>
      </c>
      <c r="I434" s="309" t="s">
        <v>580</v>
      </c>
      <c r="J434" s="309" t="s">
        <v>580</v>
      </c>
      <c r="K434" s="310" t="s">
        <v>580</v>
      </c>
      <c r="L434" s="310" t="s">
        <v>580</v>
      </c>
      <c r="M434" s="310" t="s">
        <v>580</v>
      </c>
      <c r="N434" s="311" t="s">
        <v>580</v>
      </c>
      <c r="O434" s="309" t="s">
        <v>580</v>
      </c>
      <c r="P434" s="309" t="s">
        <v>580</v>
      </c>
      <c r="Q434" s="310" t="s">
        <v>580</v>
      </c>
      <c r="R434" s="310" t="s">
        <v>580</v>
      </c>
      <c r="S434" s="310" t="s">
        <v>580</v>
      </c>
      <c r="T434" s="311" t="s">
        <v>580</v>
      </c>
      <c r="U434" s="310" t="s">
        <v>580</v>
      </c>
    </row>
    <row r="435" spans="2:21" x14ac:dyDescent="0.2">
      <c r="B435" s="305" t="s">
        <v>580</v>
      </c>
      <c r="C435" s="306" t="s">
        <v>580</v>
      </c>
      <c r="D435" s="307" t="s">
        <v>580</v>
      </c>
      <c r="E435" s="307" t="s">
        <v>580</v>
      </c>
      <c r="F435" s="308" t="s">
        <v>580</v>
      </c>
      <c r="G435" s="308"/>
      <c r="H435" s="308" t="s">
        <v>580</v>
      </c>
      <c r="I435" s="309" t="s">
        <v>580</v>
      </c>
      <c r="J435" s="309" t="s">
        <v>580</v>
      </c>
      <c r="K435" s="310" t="s">
        <v>580</v>
      </c>
      <c r="L435" s="310" t="s">
        <v>580</v>
      </c>
      <c r="M435" s="310" t="s">
        <v>580</v>
      </c>
      <c r="N435" s="311" t="s">
        <v>580</v>
      </c>
      <c r="O435" s="309" t="s">
        <v>580</v>
      </c>
      <c r="P435" s="309" t="s">
        <v>580</v>
      </c>
      <c r="Q435" s="310" t="s">
        <v>580</v>
      </c>
      <c r="R435" s="310" t="s">
        <v>580</v>
      </c>
      <c r="S435" s="310" t="s">
        <v>580</v>
      </c>
      <c r="T435" s="311" t="s">
        <v>580</v>
      </c>
      <c r="U435" s="310" t="s">
        <v>580</v>
      </c>
    </row>
    <row r="436" spans="2:21" x14ac:dyDescent="0.2">
      <c r="B436" s="305" t="s">
        <v>580</v>
      </c>
      <c r="C436" s="306" t="s">
        <v>580</v>
      </c>
      <c r="D436" s="307" t="s">
        <v>580</v>
      </c>
      <c r="E436" s="307" t="s">
        <v>580</v>
      </c>
      <c r="F436" s="308" t="s">
        <v>580</v>
      </c>
      <c r="G436" s="308"/>
      <c r="H436" s="308" t="s">
        <v>580</v>
      </c>
      <c r="I436" s="309" t="s">
        <v>580</v>
      </c>
      <c r="J436" s="309" t="s">
        <v>580</v>
      </c>
      <c r="K436" s="310" t="s">
        <v>580</v>
      </c>
      <c r="L436" s="310" t="s">
        <v>580</v>
      </c>
      <c r="M436" s="310" t="s">
        <v>580</v>
      </c>
      <c r="N436" s="311" t="s">
        <v>580</v>
      </c>
      <c r="O436" s="309" t="s">
        <v>580</v>
      </c>
      <c r="P436" s="309" t="s">
        <v>580</v>
      </c>
      <c r="Q436" s="310" t="s">
        <v>580</v>
      </c>
      <c r="R436" s="310" t="s">
        <v>580</v>
      </c>
      <c r="S436" s="310" t="s">
        <v>580</v>
      </c>
      <c r="T436" s="311" t="s">
        <v>580</v>
      </c>
      <c r="U436" s="310" t="s">
        <v>580</v>
      </c>
    </row>
    <row r="437" spans="2:21" x14ac:dyDescent="0.2">
      <c r="B437" s="305" t="s">
        <v>580</v>
      </c>
      <c r="C437" s="306" t="s">
        <v>580</v>
      </c>
      <c r="D437" s="307" t="s">
        <v>580</v>
      </c>
      <c r="E437" s="307" t="s">
        <v>580</v>
      </c>
      <c r="F437" s="308" t="s">
        <v>580</v>
      </c>
      <c r="G437" s="308"/>
      <c r="H437" s="308" t="s">
        <v>580</v>
      </c>
      <c r="I437" s="309" t="s">
        <v>580</v>
      </c>
      <c r="J437" s="309" t="s">
        <v>580</v>
      </c>
      <c r="K437" s="310" t="s">
        <v>580</v>
      </c>
      <c r="L437" s="310" t="s">
        <v>580</v>
      </c>
      <c r="M437" s="310" t="s">
        <v>580</v>
      </c>
      <c r="N437" s="311" t="s">
        <v>580</v>
      </c>
      <c r="O437" s="309" t="s">
        <v>580</v>
      </c>
      <c r="P437" s="309" t="s">
        <v>580</v>
      </c>
      <c r="Q437" s="310" t="s">
        <v>580</v>
      </c>
      <c r="R437" s="310" t="s">
        <v>580</v>
      </c>
      <c r="S437" s="310" t="s">
        <v>580</v>
      </c>
      <c r="T437" s="311" t="s">
        <v>580</v>
      </c>
      <c r="U437" s="310" t="s">
        <v>580</v>
      </c>
    </row>
    <row r="438" spans="2:21" x14ac:dyDescent="0.2">
      <c r="B438" s="305" t="s">
        <v>580</v>
      </c>
      <c r="C438" s="306" t="s">
        <v>580</v>
      </c>
      <c r="D438" s="307" t="s">
        <v>580</v>
      </c>
      <c r="E438" s="307" t="s">
        <v>580</v>
      </c>
      <c r="F438" s="308" t="s">
        <v>580</v>
      </c>
      <c r="G438" s="308"/>
      <c r="H438" s="308" t="s">
        <v>580</v>
      </c>
      <c r="I438" s="309" t="s">
        <v>580</v>
      </c>
      <c r="J438" s="309" t="s">
        <v>580</v>
      </c>
      <c r="K438" s="310" t="s">
        <v>580</v>
      </c>
      <c r="L438" s="310" t="s">
        <v>580</v>
      </c>
      <c r="M438" s="310" t="s">
        <v>580</v>
      </c>
      <c r="N438" s="311" t="s">
        <v>580</v>
      </c>
      <c r="O438" s="309" t="s">
        <v>580</v>
      </c>
      <c r="P438" s="309" t="s">
        <v>580</v>
      </c>
      <c r="Q438" s="310" t="s">
        <v>580</v>
      </c>
      <c r="R438" s="310" t="s">
        <v>580</v>
      </c>
      <c r="S438" s="310" t="s">
        <v>580</v>
      </c>
      <c r="T438" s="311" t="s">
        <v>580</v>
      </c>
      <c r="U438" s="310" t="s">
        <v>580</v>
      </c>
    </row>
    <row r="439" spans="2:21" x14ac:dyDescent="0.2">
      <c r="B439" s="305" t="s">
        <v>580</v>
      </c>
      <c r="C439" s="306" t="s">
        <v>580</v>
      </c>
      <c r="D439" s="307" t="s">
        <v>580</v>
      </c>
      <c r="E439" s="307" t="s">
        <v>580</v>
      </c>
      <c r="F439" s="308" t="s">
        <v>580</v>
      </c>
      <c r="G439" s="308"/>
      <c r="H439" s="308" t="s">
        <v>580</v>
      </c>
      <c r="I439" s="309" t="s">
        <v>580</v>
      </c>
      <c r="J439" s="309" t="s">
        <v>580</v>
      </c>
      <c r="K439" s="310" t="s">
        <v>580</v>
      </c>
      <c r="L439" s="310" t="s">
        <v>580</v>
      </c>
      <c r="M439" s="310" t="s">
        <v>580</v>
      </c>
      <c r="N439" s="311" t="s">
        <v>580</v>
      </c>
      <c r="O439" s="309" t="s">
        <v>580</v>
      </c>
      <c r="P439" s="309" t="s">
        <v>580</v>
      </c>
      <c r="Q439" s="310" t="s">
        <v>580</v>
      </c>
      <c r="R439" s="310" t="s">
        <v>580</v>
      </c>
      <c r="S439" s="310" t="s">
        <v>580</v>
      </c>
      <c r="T439" s="311" t="s">
        <v>580</v>
      </c>
      <c r="U439" s="310" t="s">
        <v>580</v>
      </c>
    </row>
    <row r="440" spans="2:21" x14ac:dyDescent="0.2">
      <c r="B440" s="305" t="s">
        <v>580</v>
      </c>
      <c r="C440" s="306" t="s">
        <v>580</v>
      </c>
      <c r="D440" s="307" t="s">
        <v>580</v>
      </c>
      <c r="E440" s="307" t="s">
        <v>580</v>
      </c>
      <c r="F440" s="308" t="s">
        <v>580</v>
      </c>
      <c r="G440" s="308"/>
      <c r="H440" s="308" t="s">
        <v>580</v>
      </c>
      <c r="I440" s="309" t="s">
        <v>580</v>
      </c>
      <c r="J440" s="309" t="s">
        <v>580</v>
      </c>
      <c r="K440" s="310" t="s">
        <v>580</v>
      </c>
      <c r="L440" s="310" t="s">
        <v>580</v>
      </c>
      <c r="M440" s="310" t="s">
        <v>580</v>
      </c>
      <c r="N440" s="311" t="s">
        <v>580</v>
      </c>
      <c r="O440" s="309" t="s">
        <v>580</v>
      </c>
      <c r="P440" s="309" t="s">
        <v>580</v>
      </c>
      <c r="Q440" s="310" t="s">
        <v>580</v>
      </c>
      <c r="R440" s="310" t="s">
        <v>580</v>
      </c>
      <c r="S440" s="310" t="s">
        <v>580</v>
      </c>
      <c r="T440" s="311" t="s">
        <v>580</v>
      </c>
      <c r="U440" s="310" t="s">
        <v>580</v>
      </c>
    </row>
    <row r="441" spans="2:21" x14ac:dyDescent="0.2">
      <c r="B441" s="305" t="s">
        <v>580</v>
      </c>
      <c r="C441" s="306" t="s">
        <v>580</v>
      </c>
      <c r="D441" s="307" t="s">
        <v>580</v>
      </c>
      <c r="E441" s="307" t="s">
        <v>580</v>
      </c>
      <c r="F441" s="308" t="s">
        <v>580</v>
      </c>
      <c r="G441" s="308"/>
      <c r="H441" s="308" t="s">
        <v>580</v>
      </c>
      <c r="I441" s="309" t="s">
        <v>580</v>
      </c>
      <c r="J441" s="309" t="s">
        <v>580</v>
      </c>
      <c r="K441" s="310" t="s">
        <v>580</v>
      </c>
      <c r="L441" s="310" t="s">
        <v>580</v>
      </c>
      <c r="M441" s="310" t="s">
        <v>580</v>
      </c>
      <c r="N441" s="311" t="s">
        <v>580</v>
      </c>
      <c r="O441" s="309" t="s">
        <v>580</v>
      </c>
      <c r="P441" s="309" t="s">
        <v>580</v>
      </c>
      <c r="Q441" s="310" t="s">
        <v>580</v>
      </c>
      <c r="R441" s="310" t="s">
        <v>580</v>
      </c>
      <c r="S441" s="310" t="s">
        <v>580</v>
      </c>
      <c r="T441" s="311" t="s">
        <v>580</v>
      </c>
      <c r="U441" s="310" t="s">
        <v>580</v>
      </c>
    </row>
    <row r="442" spans="2:21" x14ac:dyDescent="0.2">
      <c r="B442" s="305" t="s">
        <v>580</v>
      </c>
      <c r="C442" s="306" t="s">
        <v>580</v>
      </c>
      <c r="D442" s="307" t="s">
        <v>580</v>
      </c>
      <c r="E442" s="307" t="s">
        <v>580</v>
      </c>
      <c r="F442" s="308" t="s">
        <v>580</v>
      </c>
      <c r="G442" s="308"/>
      <c r="H442" s="308" t="s">
        <v>580</v>
      </c>
      <c r="I442" s="309" t="s">
        <v>580</v>
      </c>
      <c r="J442" s="309" t="s">
        <v>580</v>
      </c>
      <c r="K442" s="310" t="s">
        <v>580</v>
      </c>
      <c r="L442" s="310" t="s">
        <v>580</v>
      </c>
      <c r="M442" s="310" t="s">
        <v>580</v>
      </c>
      <c r="N442" s="311" t="s">
        <v>580</v>
      </c>
      <c r="O442" s="309" t="s">
        <v>580</v>
      </c>
      <c r="P442" s="309" t="s">
        <v>580</v>
      </c>
      <c r="Q442" s="310" t="s">
        <v>580</v>
      </c>
      <c r="R442" s="310" t="s">
        <v>580</v>
      </c>
      <c r="S442" s="310" t="s">
        <v>580</v>
      </c>
      <c r="T442" s="311" t="s">
        <v>580</v>
      </c>
      <c r="U442" s="310" t="s">
        <v>580</v>
      </c>
    </row>
    <row r="443" spans="2:21" x14ac:dyDescent="0.2">
      <c r="B443" s="305" t="s">
        <v>580</v>
      </c>
      <c r="C443" s="306" t="s">
        <v>580</v>
      </c>
      <c r="D443" s="307" t="s">
        <v>580</v>
      </c>
      <c r="E443" s="307" t="s">
        <v>580</v>
      </c>
      <c r="F443" s="308" t="s">
        <v>580</v>
      </c>
      <c r="G443" s="308"/>
      <c r="H443" s="308" t="s">
        <v>580</v>
      </c>
      <c r="I443" s="309" t="s">
        <v>580</v>
      </c>
      <c r="J443" s="309" t="s">
        <v>580</v>
      </c>
      <c r="K443" s="310" t="s">
        <v>580</v>
      </c>
      <c r="L443" s="310" t="s">
        <v>580</v>
      </c>
      <c r="M443" s="310" t="s">
        <v>580</v>
      </c>
      <c r="N443" s="311" t="s">
        <v>580</v>
      </c>
      <c r="O443" s="309" t="s">
        <v>580</v>
      </c>
      <c r="P443" s="309" t="s">
        <v>580</v>
      </c>
      <c r="Q443" s="310" t="s">
        <v>580</v>
      </c>
      <c r="R443" s="310" t="s">
        <v>580</v>
      </c>
      <c r="S443" s="310" t="s">
        <v>580</v>
      </c>
      <c r="T443" s="311" t="s">
        <v>580</v>
      </c>
      <c r="U443" s="310" t="s">
        <v>580</v>
      </c>
    </row>
    <row r="444" spans="2:21" x14ac:dyDescent="0.2">
      <c r="B444" s="305" t="s">
        <v>580</v>
      </c>
      <c r="C444" s="306" t="s">
        <v>580</v>
      </c>
      <c r="D444" s="307" t="s">
        <v>580</v>
      </c>
      <c r="E444" s="307" t="s">
        <v>580</v>
      </c>
      <c r="F444" s="308" t="s">
        <v>580</v>
      </c>
      <c r="G444" s="308"/>
      <c r="H444" s="308" t="s">
        <v>580</v>
      </c>
      <c r="I444" s="309" t="s">
        <v>580</v>
      </c>
      <c r="J444" s="309" t="s">
        <v>580</v>
      </c>
      <c r="K444" s="310" t="s">
        <v>580</v>
      </c>
      <c r="L444" s="310" t="s">
        <v>580</v>
      </c>
      <c r="M444" s="310" t="s">
        <v>580</v>
      </c>
      <c r="N444" s="311" t="s">
        <v>580</v>
      </c>
      <c r="O444" s="309" t="s">
        <v>580</v>
      </c>
      <c r="P444" s="309" t="s">
        <v>580</v>
      </c>
      <c r="Q444" s="310" t="s">
        <v>580</v>
      </c>
      <c r="R444" s="310" t="s">
        <v>580</v>
      </c>
      <c r="S444" s="310" t="s">
        <v>580</v>
      </c>
      <c r="T444" s="311" t="s">
        <v>580</v>
      </c>
      <c r="U444" s="310" t="s">
        <v>580</v>
      </c>
    </row>
    <row r="445" spans="2:21" x14ac:dyDescent="0.2">
      <c r="B445" s="305" t="s">
        <v>580</v>
      </c>
      <c r="C445" s="306" t="s">
        <v>580</v>
      </c>
      <c r="D445" s="307" t="s">
        <v>580</v>
      </c>
      <c r="E445" s="307" t="s">
        <v>580</v>
      </c>
      <c r="F445" s="308" t="s">
        <v>580</v>
      </c>
      <c r="G445" s="308"/>
      <c r="H445" s="308" t="s">
        <v>580</v>
      </c>
      <c r="I445" s="309" t="s">
        <v>580</v>
      </c>
      <c r="J445" s="309" t="s">
        <v>580</v>
      </c>
      <c r="K445" s="310" t="s">
        <v>580</v>
      </c>
      <c r="L445" s="310" t="s">
        <v>580</v>
      </c>
      <c r="M445" s="310" t="s">
        <v>580</v>
      </c>
      <c r="N445" s="311" t="s">
        <v>580</v>
      </c>
      <c r="O445" s="309" t="s">
        <v>580</v>
      </c>
      <c r="P445" s="309" t="s">
        <v>580</v>
      </c>
      <c r="Q445" s="310" t="s">
        <v>580</v>
      </c>
      <c r="R445" s="310" t="s">
        <v>580</v>
      </c>
      <c r="S445" s="310" t="s">
        <v>580</v>
      </c>
      <c r="T445" s="311" t="s">
        <v>580</v>
      </c>
      <c r="U445" s="310" t="s">
        <v>580</v>
      </c>
    </row>
    <row r="446" spans="2:21" x14ac:dyDescent="0.2">
      <c r="B446" s="305" t="s">
        <v>580</v>
      </c>
      <c r="C446" s="306" t="s">
        <v>580</v>
      </c>
      <c r="D446" s="307" t="s">
        <v>580</v>
      </c>
      <c r="E446" s="307" t="s">
        <v>580</v>
      </c>
      <c r="F446" s="308" t="s">
        <v>580</v>
      </c>
      <c r="G446" s="308"/>
      <c r="H446" s="308" t="s">
        <v>580</v>
      </c>
      <c r="I446" s="309" t="s">
        <v>580</v>
      </c>
      <c r="J446" s="309" t="s">
        <v>580</v>
      </c>
      <c r="K446" s="310" t="s">
        <v>580</v>
      </c>
      <c r="L446" s="310" t="s">
        <v>580</v>
      </c>
      <c r="M446" s="310" t="s">
        <v>580</v>
      </c>
      <c r="N446" s="311" t="s">
        <v>580</v>
      </c>
      <c r="O446" s="309" t="s">
        <v>580</v>
      </c>
      <c r="P446" s="309" t="s">
        <v>580</v>
      </c>
      <c r="Q446" s="310" t="s">
        <v>580</v>
      </c>
      <c r="R446" s="310" t="s">
        <v>580</v>
      </c>
      <c r="S446" s="310" t="s">
        <v>580</v>
      </c>
      <c r="T446" s="311" t="s">
        <v>580</v>
      </c>
      <c r="U446" s="310" t="s">
        <v>580</v>
      </c>
    </row>
    <row r="447" spans="2:21" x14ac:dyDescent="0.2">
      <c r="B447" s="305" t="s">
        <v>580</v>
      </c>
      <c r="C447" s="306" t="s">
        <v>580</v>
      </c>
      <c r="D447" s="307" t="s">
        <v>580</v>
      </c>
      <c r="E447" s="307" t="s">
        <v>580</v>
      </c>
      <c r="F447" s="308" t="s">
        <v>580</v>
      </c>
      <c r="G447" s="308"/>
      <c r="H447" s="308" t="s">
        <v>580</v>
      </c>
      <c r="I447" s="309" t="s">
        <v>580</v>
      </c>
      <c r="J447" s="309" t="s">
        <v>580</v>
      </c>
      <c r="K447" s="310" t="s">
        <v>580</v>
      </c>
      <c r="L447" s="310" t="s">
        <v>580</v>
      </c>
      <c r="M447" s="310" t="s">
        <v>580</v>
      </c>
      <c r="N447" s="311" t="s">
        <v>580</v>
      </c>
      <c r="O447" s="309" t="s">
        <v>580</v>
      </c>
      <c r="P447" s="309" t="s">
        <v>580</v>
      </c>
      <c r="Q447" s="310" t="s">
        <v>580</v>
      </c>
      <c r="R447" s="310" t="s">
        <v>580</v>
      </c>
      <c r="S447" s="310" t="s">
        <v>580</v>
      </c>
      <c r="T447" s="311" t="s">
        <v>580</v>
      </c>
      <c r="U447" s="310" t="s">
        <v>580</v>
      </c>
    </row>
    <row r="448" spans="2:21" x14ac:dyDescent="0.2">
      <c r="B448" s="305" t="s">
        <v>580</v>
      </c>
      <c r="C448" s="306" t="s">
        <v>580</v>
      </c>
      <c r="D448" s="307" t="s">
        <v>580</v>
      </c>
      <c r="E448" s="307" t="s">
        <v>580</v>
      </c>
      <c r="F448" s="308" t="s">
        <v>580</v>
      </c>
      <c r="G448" s="308"/>
      <c r="H448" s="308" t="s">
        <v>580</v>
      </c>
      <c r="I448" s="309" t="s">
        <v>580</v>
      </c>
      <c r="J448" s="309" t="s">
        <v>580</v>
      </c>
      <c r="K448" s="310" t="s">
        <v>580</v>
      </c>
      <c r="L448" s="310" t="s">
        <v>580</v>
      </c>
      <c r="M448" s="310" t="s">
        <v>580</v>
      </c>
      <c r="N448" s="311" t="s">
        <v>580</v>
      </c>
      <c r="O448" s="309" t="s">
        <v>580</v>
      </c>
      <c r="P448" s="309" t="s">
        <v>580</v>
      </c>
      <c r="Q448" s="310" t="s">
        <v>580</v>
      </c>
      <c r="R448" s="310" t="s">
        <v>580</v>
      </c>
      <c r="S448" s="310" t="s">
        <v>580</v>
      </c>
      <c r="T448" s="311" t="s">
        <v>580</v>
      </c>
      <c r="U448" s="310" t="s">
        <v>580</v>
      </c>
    </row>
    <row r="449" spans="2:21" x14ac:dyDescent="0.2">
      <c r="B449" s="305" t="s">
        <v>580</v>
      </c>
      <c r="C449" s="306" t="s">
        <v>580</v>
      </c>
      <c r="D449" s="307" t="s">
        <v>580</v>
      </c>
      <c r="E449" s="307" t="s">
        <v>580</v>
      </c>
      <c r="F449" s="308" t="s">
        <v>580</v>
      </c>
      <c r="G449" s="308"/>
      <c r="H449" s="308" t="s">
        <v>580</v>
      </c>
      <c r="I449" s="309" t="s">
        <v>580</v>
      </c>
      <c r="J449" s="309" t="s">
        <v>580</v>
      </c>
      <c r="K449" s="310" t="s">
        <v>580</v>
      </c>
      <c r="L449" s="310" t="s">
        <v>580</v>
      </c>
      <c r="M449" s="310" t="s">
        <v>580</v>
      </c>
      <c r="N449" s="311" t="s">
        <v>580</v>
      </c>
      <c r="O449" s="309" t="s">
        <v>580</v>
      </c>
      <c r="P449" s="309" t="s">
        <v>580</v>
      </c>
      <c r="Q449" s="310" t="s">
        <v>580</v>
      </c>
      <c r="R449" s="310" t="s">
        <v>580</v>
      </c>
      <c r="S449" s="310" t="s">
        <v>580</v>
      </c>
      <c r="T449" s="311" t="s">
        <v>580</v>
      </c>
      <c r="U449" s="310" t="s">
        <v>580</v>
      </c>
    </row>
    <row r="450" spans="2:21" x14ac:dyDescent="0.2">
      <c r="B450" s="305" t="s">
        <v>580</v>
      </c>
      <c r="C450" s="306" t="s">
        <v>580</v>
      </c>
      <c r="D450" s="307" t="s">
        <v>580</v>
      </c>
      <c r="E450" s="307" t="s">
        <v>580</v>
      </c>
      <c r="F450" s="308" t="s">
        <v>580</v>
      </c>
      <c r="G450" s="308"/>
      <c r="H450" s="308" t="s">
        <v>580</v>
      </c>
      <c r="I450" s="309" t="s">
        <v>580</v>
      </c>
      <c r="J450" s="309" t="s">
        <v>580</v>
      </c>
      <c r="K450" s="310" t="s">
        <v>580</v>
      </c>
      <c r="L450" s="310" t="s">
        <v>580</v>
      </c>
      <c r="M450" s="310" t="s">
        <v>580</v>
      </c>
      <c r="N450" s="311" t="s">
        <v>580</v>
      </c>
      <c r="O450" s="309" t="s">
        <v>580</v>
      </c>
      <c r="P450" s="309" t="s">
        <v>580</v>
      </c>
      <c r="Q450" s="310" t="s">
        <v>580</v>
      </c>
      <c r="R450" s="310" t="s">
        <v>580</v>
      </c>
      <c r="S450" s="310" t="s">
        <v>580</v>
      </c>
      <c r="T450" s="311" t="s">
        <v>580</v>
      </c>
      <c r="U450" s="310" t="s">
        <v>580</v>
      </c>
    </row>
    <row r="451" spans="2:21" x14ac:dyDescent="0.2">
      <c r="B451" s="305" t="s">
        <v>580</v>
      </c>
      <c r="C451" s="306" t="s">
        <v>580</v>
      </c>
      <c r="D451" s="307" t="s">
        <v>580</v>
      </c>
      <c r="E451" s="307" t="s">
        <v>580</v>
      </c>
      <c r="F451" s="308" t="s">
        <v>580</v>
      </c>
      <c r="G451" s="308"/>
      <c r="H451" s="308" t="s">
        <v>580</v>
      </c>
      <c r="I451" s="309" t="s">
        <v>580</v>
      </c>
      <c r="J451" s="309" t="s">
        <v>580</v>
      </c>
      <c r="K451" s="310" t="s">
        <v>580</v>
      </c>
      <c r="L451" s="310" t="s">
        <v>580</v>
      </c>
      <c r="M451" s="310" t="s">
        <v>580</v>
      </c>
      <c r="N451" s="311" t="s">
        <v>580</v>
      </c>
      <c r="O451" s="309" t="s">
        <v>580</v>
      </c>
      <c r="P451" s="309" t="s">
        <v>580</v>
      </c>
      <c r="Q451" s="310" t="s">
        <v>580</v>
      </c>
      <c r="R451" s="310" t="s">
        <v>580</v>
      </c>
      <c r="S451" s="310" t="s">
        <v>580</v>
      </c>
      <c r="T451" s="311" t="s">
        <v>580</v>
      </c>
      <c r="U451" s="310" t="s">
        <v>580</v>
      </c>
    </row>
    <row r="452" spans="2:21" x14ac:dyDescent="0.2">
      <c r="B452" s="305" t="s">
        <v>580</v>
      </c>
      <c r="C452" s="306" t="s">
        <v>580</v>
      </c>
      <c r="D452" s="307" t="s">
        <v>580</v>
      </c>
      <c r="E452" s="307" t="s">
        <v>580</v>
      </c>
      <c r="F452" s="308" t="s">
        <v>580</v>
      </c>
      <c r="G452" s="308"/>
      <c r="H452" s="308" t="s">
        <v>580</v>
      </c>
      <c r="I452" s="309" t="s">
        <v>580</v>
      </c>
      <c r="J452" s="309" t="s">
        <v>580</v>
      </c>
      <c r="K452" s="310" t="s">
        <v>580</v>
      </c>
      <c r="L452" s="310" t="s">
        <v>580</v>
      </c>
      <c r="M452" s="310" t="s">
        <v>580</v>
      </c>
      <c r="N452" s="311" t="s">
        <v>580</v>
      </c>
      <c r="O452" s="309" t="s">
        <v>580</v>
      </c>
      <c r="P452" s="309" t="s">
        <v>580</v>
      </c>
      <c r="Q452" s="310" t="s">
        <v>580</v>
      </c>
      <c r="R452" s="310" t="s">
        <v>580</v>
      </c>
      <c r="S452" s="310" t="s">
        <v>580</v>
      </c>
      <c r="T452" s="311" t="s">
        <v>580</v>
      </c>
      <c r="U452" s="310" t="s">
        <v>580</v>
      </c>
    </row>
    <row r="453" spans="2:21" x14ac:dyDescent="0.2">
      <c r="B453" s="305" t="s">
        <v>580</v>
      </c>
      <c r="C453" s="306" t="s">
        <v>580</v>
      </c>
      <c r="D453" s="307" t="s">
        <v>580</v>
      </c>
      <c r="E453" s="307" t="s">
        <v>580</v>
      </c>
      <c r="F453" s="308" t="s">
        <v>580</v>
      </c>
      <c r="G453" s="308"/>
      <c r="H453" s="308" t="s">
        <v>580</v>
      </c>
      <c r="I453" s="309" t="s">
        <v>580</v>
      </c>
      <c r="J453" s="309" t="s">
        <v>580</v>
      </c>
      <c r="K453" s="310" t="s">
        <v>580</v>
      </c>
      <c r="L453" s="310" t="s">
        <v>580</v>
      </c>
      <c r="M453" s="310" t="s">
        <v>580</v>
      </c>
      <c r="N453" s="311" t="s">
        <v>580</v>
      </c>
      <c r="O453" s="309" t="s">
        <v>580</v>
      </c>
      <c r="P453" s="309" t="s">
        <v>580</v>
      </c>
      <c r="Q453" s="310" t="s">
        <v>580</v>
      </c>
      <c r="R453" s="310" t="s">
        <v>580</v>
      </c>
      <c r="S453" s="310" t="s">
        <v>580</v>
      </c>
      <c r="T453" s="311" t="s">
        <v>580</v>
      </c>
      <c r="U453" s="310" t="s">
        <v>580</v>
      </c>
    </row>
    <row r="454" spans="2:21" x14ac:dyDescent="0.2">
      <c r="B454" s="305" t="s">
        <v>580</v>
      </c>
      <c r="C454" s="306" t="s">
        <v>580</v>
      </c>
      <c r="D454" s="307" t="s">
        <v>580</v>
      </c>
      <c r="E454" s="307" t="s">
        <v>580</v>
      </c>
      <c r="F454" s="308" t="s">
        <v>580</v>
      </c>
      <c r="G454" s="308"/>
      <c r="H454" s="308" t="s">
        <v>580</v>
      </c>
      <c r="I454" s="309" t="s">
        <v>580</v>
      </c>
      <c r="J454" s="309" t="s">
        <v>580</v>
      </c>
      <c r="K454" s="310" t="s">
        <v>580</v>
      </c>
      <c r="L454" s="310" t="s">
        <v>580</v>
      </c>
      <c r="M454" s="310" t="s">
        <v>580</v>
      </c>
      <c r="N454" s="311" t="s">
        <v>580</v>
      </c>
      <c r="O454" s="309" t="s">
        <v>580</v>
      </c>
      <c r="P454" s="309" t="s">
        <v>580</v>
      </c>
      <c r="Q454" s="310" t="s">
        <v>580</v>
      </c>
      <c r="R454" s="310" t="s">
        <v>580</v>
      </c>
      <c r="S454" s="310" t="s">
        <v>580</v>
      </c>
      <c r="T454" s="311" t="s">
        <v>580</v>
      </c>
      <c r="U454" s="310" t="s">
        <v>580</v>
      </c>
    </row>
    <row r="455" spans="2:21" x14ac:dyDescent="0.2">
      <c r="B455" s="305" t="s">
        <v>580</v>
      </c>
      <c r="C455" s="306" t="s">
        <v>580</v>
      </c>
      <c r="D455" s="307" t="s">
        <v>580</v>
      </c>
      <c r="E455" s="307" t="s">
        <v>580</v>
      </c>
      <c r="F455" s="308" t="s">
        <v>580</v>
      </c>
      <c r="G455" s="308"/>
      <c r="H455" s="308" t="s">
        <v>580</v>
      </c>
      <c r="I455" s="309" t="s">
        <v>580</v>
      </c>
      <c r="J455" s="309" t="s">
        <v>580</v>
      </c>
      <c r="K455" s="310" t="s">
        <v>580</v>
      </c>
      <c r="L455" s="310" t="s">
        <v>580</v>
      </c>
      <c r="M455" s="310" t="s">
        <v>580</v>
      </c>
      <c r="N455" s="311" t="s">
        <v>580</v>
      </c>
      <c r="O455" s="309" t="s">
        <v>580</v>
      </c>
      <c r="P455" s="309" t="s">
        <v>580</v>
      </c>
      <c r="Q455" s="310" t="s">
        <v>580</v>
      </c>
      <c r="R455" s="310" t="s">
        <v>580</v>
      </c>
      <c r="S455" s="310" t="s">
        <v>580</v>
      </c>
      <c r="T455" s="311" t="s">
        <v>580</v>
      </c>
      <c r="U455" s="310" t="s">
        <v>580</v>
      </c>
    </row>
    <row r="456" spans="2:21" x14ac:dyDescent="0.2">
      <c r="B456" s="305" t="s">
        <v>580</v>
      </c>
      <c r="C456" s="306" t="s">
        <v>580</v>
      </c>
      <c r="D456" s="307" t="s">
        <v>580</v>
      </c>
      <c r="E456" s="307" t="s">
        <v>580</v>
      </c>
      <c r="F456" s="308" t="s">
        <v>580</v>
      </c>
      <c r="G456" s="308"/>
      <c r="H456" s="308" t="s">
        <v>580</v>
      </c>
      <c r="I456" s="309" t="s">
        <v>580</v>
      </c>
      <c r="J456" s="309" t="s">
        <v>580</v>
      </c>
      <c r="K456" s="310" t="s">
        <v>580</v>
      </c>
      <c r="L456" s="310" t="s">
        <v>580</v>
      </c>
      <c r="M456" s="310" t="s">
        <v>580</v>
      </c>
      <c r="N456" s="311" t="s">
        <v>580</v>
      </c>
      <c r="O456" s="309" t="s">
        <v>580</v>
      </c>
      <c r="P456" s="309" t="s">
        <v>580</v>
      </c>
      <c r="Q456" s="310" t="s">
        <v>580</v>
      </c>
      <c r="R456" s="310" t="s">
        <v>580</v>
      </c>
      <c r="S456" s="310" t="s">
        <v>580</v>
      </c>
      <c r="T456" s="311" t="s">
        <v>580</v>
      </c>
      <c r="U456" s="310" t="s">
        <v>580</v>
      </c>
    </row>
    <row r="457" spans="2:21" x14ac:dyDescent="0.2">
      <c r="B457" s="305" t="s">
        <v>580</v>
      </c>
      <c r="C457" s="306" t="s">
        <v>580</v>
      </c>
      <c r="D457" s="307" t="s">
        <v>580</v>
      </c>
      <c r="E457" s="307" t="s">
        <v>580</v>
      </c>
      <c r="F457" s="308" t="s">
        <v>580</v>
      </c>
      <c r="G457" s="308"/>
      <c r="H457" s="308" t="s">
        <v>580</v>
      </c>
      <c r="I457" s="309" t="s">
        <v>580</v>
      </c>
      <c r="J457" s="309" t="s">
        <v>580</v>
      </c>
      <c r="K457" s="310" t="s">
        <v>580</v>
      </c>
      <c r="L457" s="310" t="s">
        <v>580</v>
      </c>
      <c r="M457" s="310" t="s">
        <v>580</v>
      </c>
      <c r="N457" s="311" t="s">
        <v>580</v>
      </c>
      <c r="O457" s="309" t="s">
        <v>580</v>
      </c>
      <c r="P457" s="309" t="s">
        <v>580</v>
      </c>
      <c r="Q457" s="310" t="s">
        <v>580</v>
      </c>
      <c r="R457" s="310" t="s">
        <v>580</v>
      </c>
      <c r="S457" s="310" t="s">
        <v>580</v>
      </c>
      <c r="T457" s="311" t="s">
        <v>580</v>
      </c>
      <c r="U457" s="310" t="s">
        <v>580</v>
      </c>
    </row>
    <row r="458" spans="2:21" x14ac:dyDescent="0.2">
      <c r="B458" s="305" t="s">
        <v>580</v>
      </c>
      <c r="C458" s="306" t="s">
        <v>580</v>
      </c>
      <c r="D458" s="307" t="s">
        <v>580</v>
      </c>
      <c r="E458" s="307" t="s">
        <v>580</v>
      </c>
      <c r="F458" s="308" t="s">
        <v>580</v>
      </c>
      <c r="G458" s="308"/>
      <c r="H458" s="308" t="s">
        <v>580</v>
      </c>
      <c r="I458" s="309" t="s">
        <v>580</v>
      </c>
      <c r="J458" s="309" t="s">
        <v>580</v>
      </c>
      <c r="K458" s="310" t="s">
        <v>580</v>
      </c>
      <c r="L458" s="310" t="s">
        <v>580</v>
      </c>
      <c r="M458" s="310" t="s">
        <v>580</v>
      </c>
      <c r="N458" s="311" t="s">
        <v>580</v>
      </c>
      <c r="O458" s="309" t="s">
        <v>580</v>
      </c>
      <c r="P458" s="309" t="s">
        <v>580</v>
      </c>
      <c r="Q458" s="310" t="s">
        <v>580</v>
      </c>
      <c r="R458" s="310" t="s">
        <v>580</v>
      </c>
      <c r="S458" s="310" t="s">
        <v>580</v>
      </c>
      <c r="T458" s="311" t="s">
        <v>580</v>
      </c>
      <c r="U458" s="310" t="s">
        <v>580</v>
      </c>
    </row>
    <row r="459" spans="2:21" x14ac:dyDescent="0.2">
      <c r="B459" s="305" t="s">
        <v>580</v>
      </c>
      <c r="C459" s="306" t="s">
        <v>580</v>
      </c>
      <c r="D459" s="307" t="s">
        <v>580</v>
      </c>
      <c r="E459" s="307" t="s">
        <v>580</v>
      </c>
      <c r="F459" s="308" t="s">
        <v>580</v>
      </c>
      <c r="G459" s="308"/>
      <c r="H459" s="308" t="s">
        <v>580</v>
      </c>
      <c r="I459" s="309" t="s">
        <v>580</v>
      </c>
      <c r="J459" s="309" t="s">
        <v>580</v>
      </c>
      <c r="K459" s="310" t="s">
        <v>580</v>
      </c>
      <c r="L459" s="310" t="s">
        <v>580</v>
      </c>
      <c r="M459" s="310" t="s">
        <v>580</v>
      </c>
      <c r="N459" s="311" t="s">
        <v>580</v>
      </c>
      <c r="O459" s="309" t="s">
        <v>580</v>
      </c>
      <c r="P459" s="309" t="s">
        <v>580</v>
      </c>
      <c r="Q459" s="310" t="s">
        <v>580</v>
      </c>
      <c r="R459" s="310" t="s">
        <v>580</v>
      </c>
      <c r="S459" s="310" t="s">
        <v>580</v>
      </c>
      <c r="T459" s="311" t="s">
        <v>580</v>
      </c>
      <c r="U459" s="310" t="s">
        <v>580</v>
      </c>
    </row>
    <row r="460" spans="2:21" x14ac:dyDescent="0.2">
      <c r="B460" s="305" t="s">
        <v>580</v>
      </c>
      <c r="C460" s="306" t="s">
        <v>580</v>
      </c>
      <c r="D460" s="307" t="s">
        <v>580</v>
      </c>
      <c r="E460" s="307" t="s">
        <v>580</v>
      </c>
      <c r="F460" s="308" t="s">
        <v>580</v>
      </c>
      <c r="G460" s="308"/>
      <c r="H460" s="308" t="s">
        <v>580</v>
      </c>
      <c r="I460" s="309" t="s">
        <v>580</v>
      </c>
      <c r="J460" s="309" t="s">
        <v>580</v>
      </c>
      <c r="K460" s="310" t="s">
        <v>580</v>
      </c>
      <c r="L460" s="310" t="s">
        <v>580</v>
      </c>
      <c r="M460" s="310" t="s">
        <v>580</v>
      </c>
      <c r="N460" s="311" t="s">
        <v>580</v>
      </c>
      <c r="O460" s="309" t="s">
        <v>580</v>
      </c>
      <c r="P460" s="309" t="s">
        <v>580</v>
      </c>
      <c r="Q460" s="310" t="s">
        <v>580</v>
      </c>
      <c r="R460" s="310" t="s">
        <v>580</v>
      </c>
      <c r="S460" s="310" t="s">
        <v>580</v>
      </c>
      <c r="T460" s="311" t="s">
        <v>580</v>
      </c>
      <c r="U460" s="310" t="s">
        <v>580</v>
      </c>
    </row>
    <row r="461" spans="2:21" x14ac:dyDescent="0.2">
      <c r="B461" s="305" t="s">
        <v>580</v>
      </c>
      <c r="C461" s="306" t="s">
        <v>580</v>
      </c>
      <c r="D461" s="307" t="s">
        <v>580</v>
      </c>
      <c r="E461" s="307" t="s">
        <v>580</v>
      </c>
      <c r="F461" s="308" t="s">
        <v>580</v>
      </c>
      <c r="G461" s="308"/>
      <c r="H461" s="308" t="s">
        <v>580</v>
      </c>
      <c r="I461" s="309" t="s">
        <v>580</v>
      </c>
      <c r="J461" s="309" t="s">
        <v>580</v>
      </c>
      <c r="K461" s="310" t="s">
        <v>580</v>
      </c>
      <c r="L461" s="310" t="s">
        <v>580</v>
      </c>
      <c r="M461" s="310" t="s">
        <v>580</v>
      </c>
      <c r="N461" s="311" t="s">
        <v>580</v>
      </c>
      <c r="O461" s="309" t="s">
        <v>580</v>
      </c>
      <c r="P461" s="309" t="s">
        <v>580</v>
      </c>
      <c r="Q461" s="310" t="s">
        <v>580</v>
      </c>
      <c r="R461" s="310" t="s">
        <v>580</v>
      </c>
      <c r="S461" s="310" t="s">
        <v>580</v>
      </c>
      <c r="T461" s="311" t="s">
        <v>580</v>
      </c>
      <c r="U461" s="310" t="s">
        <v>580</v>
      </c>
    </row>
    <row r="462" spans="2:21" x14ac:dyDescent="0.2">
      <c r="B462" s="305" t="s">
        <v>580</v>
      </c>
      <c r="C462" s="306" t="s">
        <v>580</v>
      </c>
      <c r="D462" s="307" t="s">
        <v>580</v>
      </c>
      <c r="E462" s="307" t="s">
        <v>580</v>
      </c>
      <c r="F462" s="308" t="s">
        <v>580</v>
      </c>
      <c r="G462" s="308"/>
      <c r="H462" s="308" t="s">
        <v>580</v>
      </c>
      <c r="I462" s="309" t="s">
        <v>580</v>
      </c>
      <c r="J462" s="309" t="s">
        <v>580</v>
      </c>
      <c r="K462" s="310" t="s">
        <v>580</v>
      </c>
      <c r="L462" s="310" t="s">
        <v>580</v>
      </c>
      <c r="M462" s="310" t="s">
        <v>580</v>
      </c>
      <c r="N462" s="311" t="s">
        <v>580</v>
      </c>
      <c r="O462" s="309" t="s">
        <v>580</v>
      </c>
      <c r="P462" s="309" t="s">
        <v>580</v>
      </c>
      <c r="Q462" s="310" t="s">
        <v>580</v>
      </c>
      <c r="R462" s="310" t="s">
        <v>580</v>
      </c>
      <c r="S462" s="310" t="s">
        <v>580</v>
      </c>
      <c r="T462" s="311" t="s">
        <v>580</v>
      </c>
      <c r="U462" s="310" t="s">
        <v>580</v>
      </c>
    </row>
    <row r="463" spans="2:21" x14ac:dyDescent="0.2">
      <c r="B463" s="305" t="s">
        <v>580</v>
      </c>
      <c r="C463" s="306" t="s">
        <v>580</v>
      </c>
      <c r="D463" s="307" t="s">
        <v>580</v>
      </c>
      <c r="E463" s="307" t="s">
        <v>580</v>
      </c>
      <c r="F463" s="308" t="s">
        <v>580</v>
      </c>
      <c r="G463" s="308"/>
      <c r="H463" s="308" t="s">
        <v>580</v>
      </c>
      <c r="I463" s="309" t="s">
        <v>580</v>
      </c>
      <c r="J463" s="309" t="s">
        <v>580</v>
      </c>
      <c r="K463" s="310" t="s">
        <v>580</v>
      </c>
      <c r="L463" s="310" t="s">
        <v>580</v>
      </c>
      <c r="M463" s="310" t="s">
        <v>580</v>
      </c>
      <c r="N463" s="311" t="s">
        <v>580</v>
      </c>
      <c r="O463" s="309" t="s">
        <v>580</v>
      </c>
      <c r="P463" s="309" t="s">
        <v>580</v>
      </c>
      <c r="Q463" s="310" t="s">
        <v>580</v>
      </c>
      <c r="R463" s="310" t="s">
        <v>580</v>
      </c>
      <c r="S463" s="310" t="s">
        <v>580</v>
      </c>
      <c r="T463" s="311" t="s">
        <v>580</v>
      </c>
      <c r="U463" s="310" t="s">
        <v>580</v>
      </c>
    </row>
    <row r="464" spans="2:21" x14ac:dyDescent="0.2">
      <c r="B464" s="305" t="s">
        <v>580</v>
      </c>
      <c r="C464" s="306" t="s">
        <v>580</v>
      </c>
      <c r="D464" s="307" t="s">
        <v>580</v>
      </c>
      <c r="E464" s="307" t="s">
        <v>580</v>
      </c>
      <c r="F464" s="308" t="s">
        <v>580</v>
      </c>
      <c r="G464" s="308"/>
      <c r="H464" s="308" t="s">
        <v>580</v>
      </c>
      <c r="I464" s="309" t="s">
        <v>580</v>
      </c>
      <c r="J464" s="309" t="s">
        <v>580</v>
      </c>
      <c r="K464" s="310" t="s">
        <v>580</v>
      </c>
      <c r="L464" s="310" t="s">
        <v>580</v>
      </c>
      <c r="M464" s="310" t="s">
        <v>580</v>
      </c>
      <c r="N464" s="311" t="s">
        <v>580</v>
      </c>
      <c r="O464" s="309" t="s">
        <v>580</v>
      </c>
      <c r="P464" s="309" t="s">
        <v>580</v>
      </c>
      <c r="Q464" s="310" t="s">
        <v>580</v>
      </c>
      <c r="R464" s="310" t="s">
        <v>580</v>
      </c>
      <c r="S464" s="310" t="s">
        <v>580</v>
      </c>
      <c r="T464" s="311" t="s">
        <v>580</v>
      </c>
      <c r="U464" s="310" t="s">
        <v>580</v>
      </c>
    </row>
    <row r="465" spans="2:21" x14ac:dyDescent="0.2">
      <c r="B465" s="305" t="s">
        <v>580</v>
      </c>
      <c r="C465" s="306" t="s">
        <v>580</v>
      </c>
      <c r="D465" s="307" t="s">
        <v>580</v>
      </c>
      <c r="E465" s="307" t="s">
        <v>580</v>
      </c>
      <c r="F465" s="308" t="s">
        <v>580</v>
      </c>
      <c r="G465" s="308"/>
      <c r="H465" s="308" t="s">
        <v>580</v>
      </c>
      <c r="I465" s="309" t="s">
        <v>580</v>
      </c>
      <c r="J465" s="309" t="s">
        <v>580</v>
      </c>
      <c r="K465" s="310" t="s">
        <v>580</v>
      </c>
      <c r="L465" s="310" t="s">
        <v>580</v>
      </c>
      <c r="M465" s="310" t="s">
        <v>580</v>
      </c>
      <c r="N465" s="311" t="s">
        <v>580</v>
      </c>
      <c r="O465" s="309" t="s">
        <v>580</v>
      </c>
      <c r="P465" s="309" t="s">
        <v>580</v>
      </c>
      <c r="Q465" s="310" t="s">
        <v>580</v>
      </c>
      <c r="R465" s="310" t="s">
        <v>580</v>
      </c>
      <c r="S465" s="310" t="s">
        <v>580</v>
      </c>
      <c r="T465" s="311" t="s">
        <v>580</v>
      </c>
      <c r="U465" s="310" t="s">
        <v>580</v>
      </c>
    </row>
    <row r="466" spans="2:21" x14ac:dyDescent="0.2">
      <c r="B466" s="305" t="s">
        <v>580</v>
      </c>
      <c r="C466" s="306" t="s">
        <v>580</v>
      </c>
      <c r="D466" s="307" t="s">
        <v>580</v>
      </c>
      <c r="E466" s="307" t="s">
        <v>580</v>
      </c>
      <c r="F466" s="308" t="s">
        <v>580</v>
      </c>
      <c r="G466" s="308"/>
      <c r="H466" s="308" t="s">
        <v>580</v>
      </c>
      <c r="I466" s="309" t="s">
        <v>580</v>
      </c>
      <c r="J466" s="309" t="s">
        <v>580</v>
      </c>
      <c r="K466" s="310" t="s">
        <v>580</v>
      </c>
      <c r="L466" s="310" t="s">
        <v>580</v>
      </c>
      <c r="M466" s="310" t="s">
        <v>580</v>
      </c>
      <c r="N466" s="311" t="s">
        <v>580</v>
      </c>
      <c r="O466" s="309" t="s">
        <v>580</v>
      </c>
      <c r="P466" s="309" t="s">
        <v>580</v>
      </c>
      <c r="Q466" s="310" t="s">
        <v>580</v>
      </c>
      <c r="R466" s="310" t="s">
        <v>580</v>
      </c>
      <c r="S466" s="310" t="s">
        <v>580</v>
      </c>
      <c r="T466" s="311" t="s">
        <v>580</v>
      </c>
      <c r="U466" s="310" t="s">
        <v>580</v>
      </c>
    </row>
    <row r="467" spans="2:21" x14ac:dyDescent="0.2">
      <c r="B467" s="305" t="s">
        <v>580</v>
      </c>
      <c r="C467" s="306" t="s">
        <v>580</v>
      </c>
      <c r="D467" s="307" t="s">
        <v>580</v>
      </c>
      <c r="E467" s="307" t="s">
        <v>580</v>
      </c>
      <c r="F467" s="308" t="s">
        <v>580</v>
      </c>
      <c r="G467" s="308"/>
      <c r="H467" s="308" t="s">
        <v>580</v>
      </c>
      <c r="I467" s="309" t="s">
        <v>580</v>
      </c>
      <c r="J467" s="309" t="s">
        <v>580</v>
      </c>
      <c r="K467" s="310" t="s">
        <v>580</v>
      </c>
      <c r="L467" s="310" t="s">
        <v>580</v>
      </c>
      <c r="M467" s="310" t="s">
        <v>580</v>
      </c>
      <c r="N467" s="311" t="s">
        <v>580</v>
      </c>
      <c r="O467" s="309" t="s">
        <v>580</v>
      </c>
      <c r="P467" s="309" t="s">
        <v>580</v>
      </c>
      <c r="Q467" s="310" t="s">
        <v>580</v>
      </c>
      <c r="R467" s="310" t="s">
        <v>580</v>
      </c>
      <c r="S467" s="310" t="s">
        <v>580</v>
      </c>
      <c r="T467" s="311" t="s">
        <v>580</v>
      </c>
      <c r="U467" s="310" t="s">
        <v>580</v>
      </c>
    </row>
    <row r="468" spans="2:21" x14ac:dyDescent="0.2">
      <c r="B468" s="305" t="s">
        <v>580</v>
      </c>
      <c r="C468" s="306" t="s">
        <v>580</v>
      </c>
      <c r="D468" s="307" t="s">
        <v>580</v>
      </c>
      <c r="E468" s="307" t="s">
        <v>580</v>
      </c>
      <c r="F468" s="308" t="s">
        <v>580</v>
      </c>
      <c r="G468" s="308"/>
      <c r="H468" s="308" t="s">
        <v>580</v>
      </c>
      <c r="I468" s="309" t="s">
        <v>580</v>
      </c>
      <c r="J468" s="309" t="s">
        <v>580</v>
      </c>
      <c r="K468" s="310" t="s">
        <v>580</v>
      </c>
      <c r="L468" s="310" t="s">
        <v>580</v>
      </c>
      <c r="M468" s="310" t="s">
        <v>580</v>
      </c>
      <c r="N468" s="311" t="s">
        <v>580</v>
      </c>
      <c r="O468" s="309" t="s">
        <v>580</v>
      </c>
      <c r="P468" s="309" t="s">
        <v>580</v>
      </c>
      <c r="Q468" s="310" t="s">
        <v>580</v>
      </c>
      <c r="R468" s="310" t="s">
        <v>580</v>
      </c>
      <c r="S468" s="310" t="s">
        <v>580</v>
      </c>
      <c r="T468" s="311" t="s">
        <v>580</v>
      </c>
      <c r="U468" s="310" t="s">
        <v>580</v>
      </c>
    </row>
    <row r="469" spans="2:21" x14ac:dyDescent="0.2">
      <c r="B469" s="305" t="s">
        <v>580</v>
      </c>
      <c r="C469" s="306" t="s">
        <v>580</v>
      </c>
      <c r="D469" s="307" t="s">
        <v>580</v>
      </c>
      <c r="E469" s="307" t="s">
        <v>580</v>
      </c>
      <c r="F469" s="308" t="s">
        <v>580</v>
      </c>
      <c r="G469" s="308"/>
      <c r="H469" s="308" t="s">
        <v>580</v>
      </c>
      <c r="I469" s="309" t="s">
        <v>580</v>
      </c>
      <c r="J469" s="309" t="s">
        <v>580</v>
      </c>
      <c r="K469" s="310" t="s">
        <v>580</v>
      </c>
      <c r="L469" s="310" t="s">
        <v>580</v>
      </c>
      <c r="M469" s="310" t="s">
        <v>580</v>
      </c>
      <c r="N469" s="311" t="s">
        <v>580</v>
      </c>
      <c r="O469" s="309" t="s">
        <v>580</v>
      </c>
      <c r="P469" s="309" t="s">
        <v>580</v>
      </c>
      <c r="Q469" s="310" t="s">
        <v>580</v>
      </c>
      <c r="R469" s="310" t="s">
        <v>580</v>
      </c>
      <c r="S469" s="310" t="s">
        <v>580</v>
      </c>
      <c r="T469" s="311" t="s">
        <v>580</v>
      </c>
      <c r="U469" s="310" t="s">
        <v>580</v>
      </c>
    </row>
    <row r="470" spans="2:21" x14ac:dyDescent="0.2">
      <c r="B470" s="305" t="s">
        <v>580</v>
      </c>
      <c r="C470" s="306" t="s">
        <v>580</v>
      </c>
      <c r="D470" s="307" t="s">
        <v>580</v>
      </c>
      <c r="E470" s="307" t="s">
        <v>580</v>
      </c>
      <c r="F470" s="308" t="s">
        <v>580</v>
      </c>
      <c r="G470" s="308"/>
      <c r="H470" s="308" t="s">
        <v>580</v>
      </c>
      <c r="I470" s="309" t="s">
        <v>580</v>
      </c>
      <c r="J470" s="309" t="s">
        <v>580</v>
      </c>
      <c r="K470" s="310" t="s">
        <v>580</v>
      </c>
      <c r="L470" s="310" t="s">
        <v>580</v>
      </c>
      <c r="M470" s="310" t="s">
        <v>580</v>
      </c>
      <c r="N470" s="311" t="s">
        <v>580</v>
      </c>
      <c r="O470" s="309" t="s">
        <v>580</v>
      </c>
      <c r="P470" s="309" t="s">
        <v>580</v>
      </c>
      <c r="Q470" s="310" t="s">
        <v>580</v>
      </c>
      <c r="R470" s="310" t="s">
        <v>580</v>
      </c>
      <c r="S470" s="310" t="s">
        <v>580</v>
      </c>
      <c r="T470" s="311" t="s">
        <v>580</v>
      </c>
      <c r="U470" s="310" t="s">
        <v>580</v>
      </c>
    </row>
    <row r="471" spans="2:21" x14ac:dyDescent="0.2">
      <c r="B471" s="305" t="s">
        <v>580</v>
      </c>
      <c r="C471" s="306" t="s">
        <v>580</v>
      </c>
      <c r="D471" s="307" t="s">
        <v>580</v>
      </c>
      <c r="E471" s="307" t="s">
        <v>580</v>
      </c>
      <c r="F471" s="308" t="s">
        <v>580</v>
      </c>
      <c r="G471" s="308"/>
      <c r="H471" s="308" t="s">
        <v>580</v>
      </c>
      <c r="I471" s="309" t="s">
        <v>580</v>
      </c>
      <c r="J471" s="309" t="s">
        <v>580</v>
      </c>
      <c r="K471" s="310" t="s">
        <v>580</v>
      </c>
      <c r="L471" s="310" t="s">
        <v>580</v>
      </c>
      <c r="M471" s="310" t="s">
        <v>580</v>
      </c>
      <c r="N471" s="311" t="s">
        <v>580</v>
      </c>
      <c r="O471" s="309" t="s">
        <v>580</v>
      </c>
      <c r="P471" s="309" t="s">
        <v>580</v>
      </c>
      <c r="Q471" s="310" t="s">
        <v>580</v>
      </c>
      <c r="R471" s="310" t="s">
        <v>580</v>
      </c>
      <c r="S471" s="310" t="s">
        <v>580</v>
      </c>
      <c r="T471" s="311" t="s">
        <v>580</v>
      </c>
      <c r="U471" s="310" t="s">
        <v>580</v>
      </c>
    </row>
    <row r="472" spans="2:21" x14ac:dyDescent="0.2">
      <c r="B472" s="305" t="s">
        <v>580</v>
      </c>
      <c r="C472" s="306" t="s">
        <v>580</v>
      </c>
      <c r="D472" s="307" t="s">
        <v>580</v>
      </c>
      <c r="E472" s="307" t="s">
        <v>580</v>
      </c>
      <c r="F472" s="308" t="s">
        <v>580</v>
      </c>
      <c r="G472" s="308"/>
      <c r="H472" s="308" t="s">
        <v>580</v>
      </c>
      <c r="I472" s="309" t="s">
        <v>580</v>
      </c>
      <c r="J472" s="309" t="s">
        <v>580</v>
      </c>
      <c r="K472" s="310" t="s">
        <v>580</v>
      </c>
      <c r="L472" s="310" t="s">
        <v>580</v>
      </c>
      <c r="M472" s="310" t="s">
        <v>580</v>
      </c>
      <c r="N472" s="311" t="s">
        <v>580</v>
      </c>
      <c r="O472" s="309" t="s">
        <v>580</v>
      </c>
      <c r="P472" s="309" t="s">
        <v>580</v>
      </c>
      <c r="Q472" s="310" t="s">
        <v>580</v>
      </c>
      <c r="R472" s="310" t="s">
        <v>580</v>
      </c>
      <c r="S472" s="310" t="s">
        <v>580</v>
      </c>
      <c r="T472" s="311" t="s">
        <v>580</v>
      </c>
      <c r="U472" s="310" t="s">
        <v>580</v>
      </c>
    </row>
    <row r="473" spans="2:21" x14ac:dyDescent="0.2">
      <c r="B473" s="305" t="s">
        <v>580</v>
      </c>
      <c r="C473" s="306" t="s">
        <v>580</v>
      </c>
      <c r="D473" s="307" t="s">
        <v>580</v>
      </c>
      <c r="E473" s="307" t="s">
        <v>580</v>
      </c>
      <c r="F473" s="308" t="s">
        <v>580</v>
      </c>
      <c r="G473" s="308"/>
      <c r="H473" s="308" t="s">
        <v>580</v>
      </c>
      <c r="I473" s="309" t="s">
        <v>580</v>
      </c>
      <c r="J473" s="309" t="s">
        <v>580</v>
      </c>
      <c r="K473" s="310" t="s">
        <v>580</v>
      </c>
      <c r="L473" s="310" t="s">
        <v>580</v>
      </c>
      <c r="M473" s="310" t="s">
        <v>580</v>
      </c>
      <c r="N473" s="311" t="s">
        <v>580</v>
      </c>
      <c r="O473" s="309" t="s">
        <v>580</v>
      </c>
      <c r="P473" s="309" t="s">
        <v>580</v>
      </c>
      <c r="Q473" s="310" t="s">
        <v>580</v>
      </c>
      <c r="R473" s="310" t="s">
        <v>580</v>
      </c>
      <c r="S473" s="310" t="s">
        <v>580</v>
      </c>
      <c r="T473" s="311" t="s">
        <v>580</v>
      </c>
      <c r="U473" s="310" t="s">
        <v>580</v>
      </c>
    </row>
    <row r="474" spans="2:21" x14ac:dyDescent="0.2">
      <c r="B474" s="305" t="s">
        <v>580</v>
      </c>
      <c r="C474" s="306" t="s">
        <v>580</v>
      </c>
      <c r="D474" s="307" t="s">
        <v>580</v>
      </c>
      <c r="E474" s="307" t="s">
        <v>580</v>
      </c>
      <c r="F474" s="308" t="s">
        <v>580</v>
      </c>
      <c r="G474" s="308"/>
      <c r="H474" s="308" t="s">
        <v>580</v>
      </c>
      <c r="I474" s="309" t="s">
        <v>580</v>
      </c>
      <c r="J474" s="309" t="s">
        <v>580</v>
      </c>
      <c r="K474" s="310" t="s">
        <v>580</v>
      </c>
      <c r="L474" s="310" t="s">
        <v>580</v>
      </c>
      <c r="M474" s="310" t="s">
        <v>580</v>
      </c>
      <c r="N474" s="311" t="s">
        <v>580</v>
      </c>
      <c r="O474" s="309" t="s">
        <v>580</v>
      </c>
      <c r="P474" s="309" t="s">
        <v>580</v>
      </c>
      <c r="Q474" s="310" t="s">
        <v>580</v>
      </c>
      <c r="R474" s="310" t="s">
        <v>580</v>
      </c>
      <c r="S474" s="310" t="s">
        <v>580</v>
      </c>
      <c r="T474" s="311" t="s">
        <v>580</v>
      </c>
      <c r="U474" s="310" t="s">
        <v>580</v>
      </c>
    </row>
    <row r="475" spans="2:21" x14ac:dyDescent="0.2">
      <c r="B475" s="305" t="s">
        <v>580</v>
      </c>
      <c r="C475" s="306" t="s">
        <v>580</v>
      </c>
      <c r="D475" s="307" t="s">
        <v>580</v>
      </c>
      <c r="E475" s="307" t="s">
        <v>580</v>
      </c>
      <c r="F475" s="308" t="s">
        <v>580</v>
      </c>
      <c r="G475" s="308"/>
      <c r="H475" s="308" t="s">
        <v>580</v>
      </c>
      <c r="I475" s="309" t="s">
        <v>580</v>
      </c>
      <c r="J475" s="309" t="s">
        <v>580</v>
      </c>
      <c r="K475" s="310" t="s">
        <v>580</v>
      </c>
      <c r="L475" s="310" t="s">
        <v>580</v>
      </c>
      <c r="M475" s="310" t="s">
        <v>580</v>
      </c>
      <c r="N475" s="311" t="s">
        <v>580</v>
      </c>
      <c r="O475" s="309" t="s">
        <v>580</v>
      </c>
      <c r="P475" s="309" t="s">
        <v>580</v>
      </c>
      <c r="Q475" s="310" t="s">
        <v>580</v>
      </c>
      <c r="R475" s="310" t="s">
        <v>580</v>
      </c>
      <c r="S475" s="310" t="s">
        <v>580</v>
      </c>
      <c r="T475" s="311" t="s">
        <v>580</v>
      </c>
      <c r="U475" s="310" t="s">
        <v>580</v>
      </c>
    </row>
    <row r="476" spans="2:21" x14ac:dyDescent="0.2">
      <c r="B476" s="305" t="s">
        <v>580</v>
      </c>
      <c r="C476" s="306" t="s">
        <v>580</v>
      </c>
      <c r="D476" s="307" t="s">
        <v>580</v>
      </c>
      <c r="E476" s="307" t="s">
        <v>580</v>
      </c>
      <c r="F476" s="308" t="s">
        <v>580</v>
      </c>
      <c r="G476" s="308"/>
      <c r="H476" s="308" t="s">
        <v>580</v>
      </c>
      <c r="I476" s="309" t="s">
        <v>580</v>
      </c>
      <c r="J476" s="309" t="s">
        <v>580</v>
      </c>
      <c r="K476" s="310" t="s">
        <v>580</v>
      </c>
      <c r="L476" s="310" t="s">
        <v>580</v>
      </c>
      <c r="M476" s="310" t="s">
        <v>580</v>
      </c>
      <c r="N476" s="311" t="s">
        <v>580</v>
      </c>
      <c r="O476" s="309" t="s">
        <v>580</v>
      </c>
      <c r="P476" s="309" t="s">
        <v>580</v>
      </c>
      <c r="Q476" s="310" t="s">
        <v>580</v>
      </c>
      <c r="R476" s="310" t="s">
        <v>580</v>
      </c>
      <c r="S476" s="310" t="s">
        <v>580</v>
      </c>
      <c r="T476" s="311" t="s">
        <v>580</v>
      </c>
      <c r="U476" s="310" t="s">
        <v>580</v>
      </c>
    </row>
    <row r="477" spans="2:21" x14ac:dyDescent="0.2">
      <c r="B477" s="305" t="s">
        <v>580</v>
      </c>
      <c r="C477" s="306" t="s">
        <v>580</v>
      </c>
      <c r="D477" s="307" t="s">
        <v>580</v>
      </c>
      <c r="E477" s="307" t="s">
        <v>580</v>
      </c>
      <c r="F477" s="308" t="s">
        <v>580</v>
      </c>
      <c r="G477" s="308"/>
      <c r="H477" s="308" t="s">
        <v>580</v>
      </c>
      <c r="I477" s="309" t="s">
        <v>580</v>
      </c>
      <c r="J477" s="309" t="s">
        <v>580</v>
      </c>
      <c r="K477" s="310" t="s">
        <v>580</v>
      </c>
      <c r="L477" s="310" t="s">
        <v>580</v>
      </c>
      <c r="M477" s="310" t="s">
        <v>580</v>
      </c>
      <c r="N477" s="311" t="s">
        <v>580</v>
      </c>
      <c r="O477" s="309" t="s">
        <v>580</v>
      </c>
      <c r="P477" s="309" t="s">
        <v>580</v>
      </c>
      <c r="Q477" s="310" t="s">
        <v>580</v>
      </c>
      <c r="R477" s="310" t="s">
        <v>580</v>
      </c>
      <c r="S477" s="310" t="s">
        <v>580</v>
      </c>
      <c r="T477" s="311" t="s">
        <v>580</v>
      </c>
      <c r="U477" s="310" t="s">
        <v>580</v>
      </c>
    </row>
    <row r="478" spans="2:21" x14ac:dyDescent="0.2">
      <c r="B478" s="305" t="s">
        <v>580</v>
      </c>
      <c r="C478" s="306" t="s">
        <v>580</v>
      </c>
      <c r="D478" s="307" t="s">
        <v>580</v>
      </c>
      <c r="E478" s="307" t="s">
        <v>580</v>
      </c>
      <c r="F478" s="308" t="s">
        <v>580</v>
      </c>
      <c r="G478" s="308"/>
      <c r="H478" s="308" t="s">
        <v>580</v>
      </c>
      <c r="I478" s="309" t="s">
        <v>580</v>
      </c>
      <c r="J478" s="309" t="s">
        <v>580</v>
      </c>
      <c r="K478" s="310" t="s">
        <v>580</v>
      </c>
      <c r="L478" s="310" t="s">
        <v>580</v>
      </c>
      <c r="M478" s="310" t="s">
        <v>580</v>
      </c>
      <c r="N478" s="311" t="s">
        <v>580</v>
      </c>
      <c r="O478" s="309" t="s">
        <v>580</v>
      </c>
      <c r="P478" s="309" t="s">
        <v>580</v>
      </c>
      <c r="Q478" s="310" t="s">
        <v>580</v>
      </c>
      <c r="R478" s="310" t="s">
        <v>580</v>
      </c>
      <c r="S478" s="310" t="s">
        <v>580</v>
      </c>
      <c r="T478" s="311" t="s">
        <v>580</v>
      </c>
      <c r="U478" s="310" t="s">
        <v>580</v>
      </c>
    </row>
    <row r="479" spans="2:21" x14ac:dyDescent="0.2">
      <c r="B479" s="305" t="s">
        <v>580</v>
      </c>
      <c r="C479" s="306" t="s">
        <v>580</v>
      </c>
      <c r="D479" s="307" t="s">
        <v>580</v>
      </c>
      <c r="E479" s="307" t="s">
        <v>580</v>
      </c>
      <c r="F479" s="308" t="s">
        <v>580</v>
      </c>
      <c r="G479" s="308"/>
      <c r="H479" s="308" t="s">
        <v>580</v>
      </c>
      <c r="I479" s="309" t="s">
        <v>580</v>
      </c>
      <c r="J479" s="309" t="s">
        <v>580</v>
      </c>
      <c r="K479" s="310" t="s">
        <v>580</v>
      </c>
      <c r="L479" s="310" t="s">
        <v>580</v>
      </c>
      <c r="M479" s="310" t="s">
        <v>580</v>
      </c>
      <c r="N479" s="311" t="s">
        <v>580</v>
      </c>
      <c r="O479" s="309" t="s">
        <v>580</v>
      </c>
      <c r="P479" s="309" t="s">
        <v>580</v>
      </c>
      <c r="Q479" s="310" t="s">
        <v>580</v>
      </c>
      <c r="R479" s="310" t="s">
        <v>580</v>
      </c>
      <c r="S479" s="310" t="s">
        <v>580</v>
      </c>
      <c r="T479" s="311" t="s">
        <v>580</v>
      </c>
      <c r="U479" s="310" t="s">
        <v>580</v>
      </c>
    </row>
    <row r="480" spans="2:21" x14ac:dyDescent="0.2">
      <c r="B480" s="305" t="s">
        <v>580</v>
      </c>
      <c r="C480" s="306" t="s">
        <v>580</v>
      </c>
      <c r="D480" s="307" t="s">
        <v>580</v>
      </c>
      <c r="E480" s="307" t="s">
        <v>580</v>
      </c>
      <c r="F480" s="308" t="s">
        <v>580</v>
      </c>
      <c r="G480" s="308"/>
      <c r="H480" s="308" t="s">
        <v>580</v>
      </c>
      <c r="I480" s="309" t="s">
        <v>580</v>
      </c>
      <c r="J480" s="309" t="s">
        <v>580</v>
      </c>
      <c r="K480" s="310" t="s">
        <v>580</v>
      </c>
      <c r="L480" s="310" t="s">
        <v>580</v>
      </c>
      <c r="M480" s="310" t="s">
        <v>580</v>
      </c>
      <c r="N480" s="311" t="s">
        <v>580</v>
      </c>
      <c r="O480" s="309" t="s">
        <v>580</v>
      </c>
      <c r="P480" s="309" t="s">
        <v>580</v>
      </c>
      <c r="Q480" s="310" t="s">
        <v>580</v>
      </c>
      <c r="R480" s="310" t="s">
        <v>580</v>
      </c>
      <c r="S480" s="310" t="s">
        <v>580</v>
      </c>
      <c r="T480" s="311" t="s">
        <v>580</v>
      </c>
      <c r="U480" s="310" t="s">
        <v>580</v>
      </c>
    </row>
    <row r="481" spans="2:21" x14ac:dyDescent="0.2">
      <c r="B481" s="305" t="s">
        <v>580</v>
      </c>
      <c r="C481" s="306" t="s">
        <v>580</v>
      </c>
      <c r="D481" s="307" t="s">
        <v>580</v>
      </c>
      <c r="E481" s="307" t="s">
        <v>580</v>
      </c>
      <c r="F481" s="308" t="s">
        <v>580</v>
      </c>
      <c r="G481" s="308"/>
      <c r="H481" s="308" t="s">
        <v>580</v>
      </c>
      <c r="I481" s="309" t="s">
        <v>580</v>
      </c>
      <c r="J481" s="309" t="s">
        <v>580</v>
      </c>
      <c r="K481" s="310" t="s">
        <v>580</v>
      </c>
      <c r="L481" s="310" t="s">
        <v>580</v>
      </c>
      <c r="M481" s="310" t="s">
        <v>580</v>
      </c>
      <c r="N481" s="311" t="s">
        <v>580</v>
      </c>
      <c r="O481" s="309" t="s">
        <v>580</v>
      </c>
      <c r="P481" s="309" t="s">
        <v>580</v>
      </c>
      <c r="Q481" s="310" t="s">
        <v>580</v>
      </c>
      <c r="R481" s="310" t="s">
        <v>580</v>
      </c>
      <c r="S481" s="310" t="s">
        <v>580</v>
      </c>
      <c r="T481" s="311" t="s">
        <v>580</v>
      </c>
      <c r="U481" s="310" t="s">
        <v>580</v>
      </c>
    </row>
    <row r="482" spans="2:21" x14ac:dyDescent="0.2">
      <c r="B482" s="305" t="s">
        <v>580</v>
      </c>
      <c r="C482" s="306" t="s">
        <v>580</v>
      </c>
      <c r="D482" s="307" t="s">
        <v>580</v>
      </c>
      <c r="E482" s="307" t="s">
        <v>580</v>
      </c>
      <c r="F482" s="308" t="s">
        <v>580</v>
      </c>
      <c r="G482" s="308"/>
      <c r="H482" s="308" t="s">
        <v>580</v>
      </c>
      <c r="I482" s="309" t="s">
        <v>580</v>
      </c>
      <c r="J482" s="309" t="s">
        <v>580</v>
      </c>
      <c r="K482" s="310" t="s">
        <v>580</v>
      </c>
      <c r="L482" s="310" t="s">
        <v>580</v>
      </c>
      <c r="M482" s="310" t="s">
        <v>580</v>
      </c>
      <c r="N482" s="311" t="s">
        <v>580</v>
      </c>
      <c r="O482" s="309" t="s">
        <v>580</v>
      </c>
      <c r="P482" s="309" t="s">
        <v>580</v>
      </c>
      <c r="Q482" s="310" t="s">
        <v>580</v>
      </c>
      <c r="R482" s="310" t="s">
        <v>580</v>
      </c>
      <c r="S482" s="310" t="s">
        <v>580</v>
      </c>
      <c r="T482" s="311" t="s">
        <v>580</v>
      </c>
      <c r="U482" s="310" t="s">
        <v>580</v>
      </c>
    </row>
    <row r="483" spans="2:21" x14ac:dyDescent="0.2">
      <c r="B483" s="305" t="s">
        <v>580</v>
      </c>
      <c r="C483" s="306" t="s">
        <v>580</v>
      </c>
      <c r="D483" s="307" t="s">
        <v>580</v>
      </c>
      <c r="E483" s="307" t="s">
        <v>580</v>
      </c>
      <c r="F483" s="308" t="s">
        <v>580</v>
      </c>
      <c r="G483" s="308"/>
      <c r="H483" s="308" t="s">
        <v>580</v>
      </c>
      <c r="I483" s="309" t="s">
        <v>580</v>
      </c>
      <c r="J483" s="309" t="s">
        <v>580</v>
      </c>
      <c r="K483" s="310" t="s">
        <v>580</v>
      </c>
      <c r="L483" s="310" t="s">
        <v>580</v>
      </c>
      <c r="M483" s="310" t="s">
        <v>580</v>
      </c>
      <c r="N483" s="311" t="s">
        <v>580</v>
      </c>
      <c r="O483" s="309" t="s">
        <v>580</v>
      </c>
      <c r="P483" s="309" t="s">
        <v>580</v>
      </c>
      <c r="Q483" s="310" t="s">
        <v>580</v>
      </c>
      <c r="R483" s="310" t="s">
        <v>580</v>
      </c>
      <c r="S483" s="310" t="s">
        <v>580</v>
      </c>
      <c r="T483" s="311" t="s">
        <v>580</v>
      </c>
      <c r="U483" s="310" t="s">
        <v>580</v>
      </c>
    </row>
    <row r="484" spans="2:21" x14ac:dyDescent="0.2">
      <c r="B484" s="305" t="s">
        <v>580</v>
      </c>
      <c r="C484" s="306" t="s">
        <v>580</v>
      </c>
      <c r="D484" s="307" t="s">
        <v>580</v>
      </c>
      <c r="E484" s="307" t="s">
        <v>580</v>
      </c>
      <c r="F484" s="308" t="s">
        <v>580</v>
      </c>
      <c r="G484" s="308"/>
      <c r="H484" s="308" t="s">
        <v>580</v>
      </c>
      <c r="I484" s="309" t="s">
        <v>580</v>
      </c>
      <c r="J484" s="309" t="s">
        <v>580</v>
      </c>
      <c r="K484" s="310" t="s">
        <v>580</v>
      </c>
      <c r="L484" s="310" t="s">
        <v>580</v>
      </c>
      <c r="M484" s="310" t="s">
        <v>580</v>
      </c>
      <c r="N484" s="311" t="s">
        <v>580</v>
      </c>
      <c r="O484" s="309" t="s">
        <v>580</v>
      </c>
      <c r="P484" s="309" t="s">
        <v>580</v>
      </c>
      <c r="Q484" s="310" t="s">
        <v>580</v>
      </c>
      <c r="R484" s="310" t="s">
        <v>580</v>
      </c>
      <c r="S484" s="310" t="s">
        <v>580</v>
      </c>
      <c r="T484" s="311" t="s">
        <v>580</v>
      </c>
      <c r="U484" s="310" t="s">
        <v>580</v>
      </c>
    </row>
    <row r="485" spans="2:21" x14ac:dyDescent="0.2">
      <c r="B485" s="305" t="s">
        <v>580</v>
      </c>
      <c r="C485" s="306" t="s">
        <v>580</v>
      </c>
      <c r="D485" s="307" t="s">
        <v>580</v>
      </c>
      <c r="E485" s="307" t="s">
        <v>580</v>
      </c>
      <c r="F485" s="308" t="s">
        <v>580</v>
      </c>
      <c r="G485" s="308"/>
      <c r="H485" s="308" t="s">
        <v>580</v>
      </c>
      <c r="I485" s="309" t="s">
        <v>580</v>
      </c>
      <c r="J485" s="309" t="s">
        <v>580</v>
      </c>
      <c r="K485" s="310" t="s">
        <v>580</v>
      </c>
      <c r="L485" s="310" t="s">
        <v>580</v>
      </c>
      <c r="M485" s="310" t="s">
        <v>580</v>
      </c>
      <c r="N485" s="311" t="s">
        <v>580</v>
      </c>
      <c r="O485" s="309" t="s">
        <v>580</v>
      </c>
      <c r="P485" s="309" t="s">
        <v>580</v>
      </c>
      <c r="Q485" s="310" t="s">
        <v>580</v>
      </c>
      <c r="R485" s="310" t="s">
        <v>580</v>
      </c>
      <c r="S485" s="310" t="s">
        <v>580</v>
      </c>
      <c r="T485" s="311" t="s">
        <v>580</v>
      </c>
      <c r="U485" s="310" t="s">
        <v>580</v>
      </c>
    </row>
    <row r="486" spans="2:21" x14ac:dyDescent="0.2">
      <c r="B486" s="305" t="s">
        <v>580</v>
      </c>
      <c r="C486" s="306" t="s">
        <v>580</v>
      </c>
      <c r="D486" s="307" t="s">
        <v>580</v>
      </c>
      <c r="E486" s="307" t="s">
        <v>580</v>
      </c>
      <c r="F486" s="308" t="s">
        <v>580</v>
      </c>
      <c r="G486" s="308"/>
      <c r="H486" s="308" t="s">
        <v>580</v>
      </c>
      <c r="I486" s="309" t="s">
        <v>580</v>
      </c>
      <c r="J486" s="309" t="s">
        <v>580</v>
      </c>
      <c r="K486" s="310" t="s">
        <v>580</v>
      </c>
      <c r="L486" s="310" t="s">
        <v>580</v>
      </c>
      <c r="M486" s="310" t="s">
        <v>580</v>
      </c>
      <c r="N486" s="311" t="s">
        <v>580</v>
      </c>
      <c r="O486" s="309" t="s">
        <v>580</v>
      </c>
      <c r="P486" s="309" t="s">
        <v>580</v>
      </c>
      <c r="Q486" s="310" t="s">
        <v>580</v>
      </c>
      <c r="R486" s="310" t="s">
        <v>580</v>
      </c>
      <c r="S486" s="310" t="s">
        <v>580</v>
      </c>
      <c r="T486" s="311" t="s">
        <v>580</v>
      </c>
      <c r="U486" s="310" t="s">
        <v>580</v>
      </c>
    </row>
    <row r="487" spans="2:21" x14ac:dyDescent="0.2">
      <c r="B487" s="305" t="s">
        <v>580</v>
      </c>
      <c r="C487" s="306" t="s">
        <v>580</v>
      </c>
      <c r="D487" s="307" t="s">
        <v>580</v>
      </c>
      <c r="E487" s="307" t="s">
        <v>580</v>
      </c>
      <c r="F487" s="308" t="s">
        <v>580</v>
      </c>
      <c r="G487" s="308"/>
      <c r="H487" s="308" t="s">
        <v>580</v>
      </c>
      <c r="I487" s="309" t="s">
        <v>580</v>
      </c>
      <c r="J487" s="309" t="s">
        <v>580</v>
      </c>
      <c r="K487" s="310" t="s">
        <v>580</v>
      </c>
      <c r="L487" s="310" t="s">
        <v>580</v>
      </c>
      <c r="M487" s="310" t="s">
        <v>580</v>
      </c>
      <c r="N487" s="311" t="s">
        <v>580</v>
      </c>
      <c r="O487" s="309" t="s">
        <v>580</v>
      </c>
      <c r="P487" s="309" t="s">
        <v>580</v>
      </c>
      <c r="Q487" s="310" t="s">
        <v>580</v>
      </c>
      <c r="R487" s="310" t="s">
        <v>580</v>
      </c>
      <c r="S487" s="310" t="s">
        <v>580</v>
      </c>
      <c r="T487" s="311" t="s">
        <v>580</v>
      </c>
      <c r="U487" s="310" t="s">
        <v>580</v>
      </c>
    </row>
    <row r="488" spans="2:21" x14ac:dyDescent="0.2">
      <c r="B488" s="305" t="s">
        <v>580</v>
      </c>
      <c r="C488" s="306" t="s">
        <v>580</v>
      </c>
      <c r="D488" s="307" t="s">
        <v>580</v>
      </c>
      <c r="E488" s="307" t="s">
        <v>580</v>
      </c>
      <c r="F488" s="308" t="s">
        <v>580</v>
      </c>
      <c r="G488" s="308"/>
      <c r="H488" s="308" t="s">
        <v>580</v>
      </c>
      <c r="I488" s="309" t="s">
        <v>580</v>
      </c>
      <c r="J488" s="309" t="s">
        <v>580</v>
      </c>
      <c r="K488" s="310" t="s">
        <v>580</v>
      </c>
      <c r="L488" s="310" t="s">
        <v>580</v>
      </c>
      <c r="M488" s="310" t="s">
        <v>580</v>
      </c>
      <c r="N488" s="311" t="s">
        <v>580</v>
      </c>
      <c r="O488" s="309" t="s">
        <v>580</v>
      </c>
      <c r="P488" s="309" t="s">
        <v>580</v>
      </c>
      <c r="Q488" s="310" t="s">
        <v>580</v>
      </c>
      <c r="R488" s="310" t="s">
        <v>580</v>
      </c>
      <c r="S488" s="310" t="s">
        <v>580</v>
      </c>
      <c r="T488" s="311" t="s">
        <v>580</v>
      </c>
      <c r="U488" s="310" t="s">
        <v>580</v>
      </c>
    </row>
    <row r="489" spans="2:21" x14ac:dyDescent="0.2">
      <c r="B489" s="305" t="s">
        <v>580</v>
      </c>
      <c r="C489" s="306" t="s">
        <v>580</v>
      </c>
      <c r="D489" s="307" t="s">
        <v>580</v>
      </c>
      <c r="E489" s="307" t="s">
        <v>580</v>
      </c>
      <c r="F489" s="308" t="s">
        <v>580</v>
      </c>
      <c r="G489" s="308"/>
      <c r="H489" s="308" t="s">
        <v>580</v>
      </c>
      <c r="I489" s="309" t="s">
        <v>580</v>
      </c>
      <c r="J489" s="309" t="s">
        <v>580</v>
      </c>
      <c r="K489" s="310" t="s">
        <v>580</v>
      </c>
      <c r="L489" s="310" t="s">
        <v>580</v>
      </c>
      <c r="M489" s="310" t="s">
        <v>580</v>
      </c>
      <c r="N489" s="311" t="s">
        <v>580</v>
      </c>
      <c r="O489" s="309" t="s">
        <v>580</v>
      </c>
      <c r="P489" s="309" t="s">
        <v>580</v>
      </c>
      <c r="Q489" s="310" t="s">
        <v>580</v>
      </c>
      <c r="R489" s="310" t="s">
        <v>580</v>
      </c>
      <c r="S489" s="310" t="s">
        <v>580</v>
      </c>
      <c r="T489" s="311" t="s">
        <v>580</v>
      </c>
      <c r="U489" s="310" t="s">
        <v>580</v>
      </c>
    </row>
    <row r="490" spans="2:21" x14ac:dyDescent="0.2">
      <c r="B490" s="305" t="s">
        <v>580</v>
      </c>
      <c r="C490" s="306" t="s">
        <v>580</v>
      </c>
      <c r="D490" s="307" t="s">
        <v>580</v>
      </c>
      <c r="E490" s="307" t="s">
        <v>580</v>
      </c>
      <c r="F490" s="308" t="s">
        <v>580</v>
      </c>
      <c r="G490" s="308"/>
      <c r="H490" s="308" t="s">
        <v>580</v>
      </c>
      <c r="I490" s="309" t="s">
        <v>580</v>
      </c>
      <c r="J490" s="309" t="s">
        <v>580</v>
      </c>
      <c r="K490" s="310" t="s">
        <v>580</v>
      </c>
      <c r="L490" s="310" t="s">
        <v>580</v>
      </c>
      <c r="M490" s="310" t="s">
        <v>580</v>
      </c>
      <c r="N490" s="311" t="s">
        <v>580</v>
      </c>
      <c r="O490" s="309" t="s">
        <v>580</v>
      </c>
      <c r="P490" s="309" t="s">
        <v>580</v>
      </c>
      <c r="Q490" s="310" t="s">
        <v>580</v>
      </c>
      <c r="R490" s="310" t="s">
        <v>580</v>
      </c>
      <c r="S490" s="310" t="s">
        <v>580</v>
      </c>
      <c r="T490" s="311" t="s">
        <v>580</v>
      </c>
      <c r="U490" s="310" t="s">
        <v>580</v>
      </c>
    </row>
    <row r="491" spans="2:21" x14ac:dyDescent="0.2">
      <c r="B491" s="305" t="s">
        <v>580</v>
      </c>
      <c r="C491" s="306" t="s">
        <v>580</v>
      </c>
      <c r="D491" s="307" t="s">
        <v>580</v>
      </c>
      <c r="E491" s="307" t="s">
        <v>580</v>
      </c>
      <c r="F491" s="308" t="s">
        <v>580</v>
      </c>
      <c r="G491" s="308"/>
      <c r="H491" s="308" t="s">
        <v>580</v>
      </c>
      <c r="I491" s="309" t="s">
        <v>580</v>
      </c>
      <c r="J491" s="309" t="s">
        <v>580</v>
      </c>
      <c r="K491" s="310" t="s">
        <v>580</v>
      </c>
      <c r="L491" s="310" t="s">
        <v>580</v>
      </c>
      <c r="M491" s="310" t="s">
        <v>580</v>
      </c>
      <c r="N491" s="311" t="s">
        <v>580</v>
      </c>
      <c r="O491" s="309" t="s">
        <v>580</v>
      </c>
      <c r="P491" s="309" t="s">
        <v>580</v>
      </c>
      <c r="Q491" s="310" t="s">
        <v>580</v>
      </c>
      <c r="R491" s="310" t="s">
        <v>580</v>
      </c>
      <c r="S491" s="310" t="s">
        <v>580</v>
      </c>
      <c r="T491" s="311" t="s">
        <v>580</v>
      </c>
      <c r="U491" s="310" t="s">
        <v>580</v>
      </c>
    </row>
    <row r="492" spans="2:21" x14ac:dyDescent="0.2">
      <c r="B492" s="305" t="s">
        <v>580</v>
      </c>
      <c r="C492" s="306" t="s">
        <v>580</v>
      </c>
      <c r="D492" s="307" t="s">
        <v>580</v>
      </c>
      <c r="E492" s="307" t="s">
        <v>580</v>
      </c>
      <c r="F492" s="308" t="s">
        <v>580</v>
      </c>
      <c r="G492" s="308"/>
      <c r="H492" s="308" t="s">
        <v>580</v>
      </c>
      <c r="I492" s="309" t="s">
        <v>580</v>
      </c>
      <c r="J492" s="309" t="s">
        <v>580</v>
      </c>
      <c r="K492" s="310" t="s">
        <v>580</v>
      </c>
      <c r="L492" s="310" t="s">
        <v>580</v>
      </c>
      <c r="M492" s="310" t="s">
        <v>580</v>
      </c>
      <c r="N492" s="311" t="s">
        <v>580</v>
      </c>
      <c r="O492" s="309" t="s">
        <v>580</v>
      </c>
      <c r="P492" s="309" t="s">
        <v>580</v>
      </c>
      <c r="Q492" s="310" t="s">
        <v>580</v>
      </c>
      <c r="R492" s="310" t="s">
        <v>580</v>
      </c>
      <c r="S492" s="310" t="s">
        <v>580</v>
      </c>
      <c r="T492" s="311" t="s">
        <v>580</v>
      </c>
      <c r="U492" s="310" t="s">
        <v>580</v>
      </c>
    </row>
    <row r="493" spans="2:21" x14ac:dyDescent="0.2">
      <c r="B493" s="305" t="s">
        <v>580</v>
      </c>
      <c r="C493" s="306" t="s">
        <v>580</v>
      </c>
      <c r="D493" s="307" t="s">
        <v>580</v>
      </c>
      <c r="E493" s="307" t="s">
        <v>580</v>
      </c>
      <c r="F493" s="308" t="s">
        <v>580</v>
      </c>
      <c r="G493" s="308"/>
      <c r="H493" s="308" t="s">
        <v>580</v>
      </c>
      <c r="I493" s="309" t="s">
        <v>580</v>
      </c>
      <c r="J493" s="309" t="s">
        <v>580</v>
      </c>
      <c r="K493" s="310" t="s">
        <v>580</v>
      </c>
      <c r="L493" s="310" t="s">
        <v>580</v>
      </c>
      <c r="M493" s="310" t="s">
        <v>580</v>
      </c>
      <c r="N493" s="311" t="s">
        <v>580</v>
      </c>
      <c r="O493" s="309" t="s">
        <v>580</v>
      </c>
      <c r="P493" s="309" t="s">
        <v>580</v>
      </c>
      <c r="Q493" s="310" t="s">
        <v>580</v>
      </c>
      <c r="R493" s="310" t="s">
        <v>580</v>
      </c>
      <c r="S493" s="310" t="s">
        <v>580</v>
      </c>
      <c r="T493" s="311" t="s">
        <v>580</v>
      </c>
      <c r="U493" s="310" t="s">
        <v>580</v>
      </c>
    </row>
    <row r="494" spans="2:21" x14ac:dyDescent="0.2">
      <c r="B494" s="305" t="s">
        <v>580</v>
      </c>
      <c r="C494" s="306" t="s">
        <v>580</v>
      </c>
      <c r="D494" s="307" t="s">
        <v>580</v>
      </c>
      <c r="E494" s="307" t="s">
        <v>580</v>
      </c>
      <c r="F494" s="308" t="s">
        <v>580</v>
      </c>
      <c r="G494" s="308"/>
      <c r="H494" s="308" t="s">
        <v>580</v>
      </c>
      <c r="I494" s="309" t="s">
        <v>580</v>
      </c>
      <c r="J494" s="309" t="s">
        <v>580</v>
      </c>
      <c r="K494" s="310" t="s">
        <v>580</v>
      </c>
      <c r="L494" s="310" t="s">
        <v>580</v>
      </c>
      <c r="M494" s="310" t="s">
        <v>580</v>
      </c>
      <c r="N494" s="311" t="s">
        <v>580</v>
      </c>
      <c r="O494" s="309" t="s">
        <v>580</v>
      </c>
      <c r="P494" s="309" t="s">
        <v>580</v>
      </c>
      <c r="Q494" s="310" t="s">
        <v>580</v>
      </c>
      <c r="R494" s="310" t="s">
        <v>580</v>
      </c>
      <c r="S494" s="310" t="s">
        <v>580</v>
      </c>
      <c r="T494" s="311" t="s">
        <v>580</v>
      </c>
      <c r="U494" s="310" t="s">
        <v>580</v>
      </c>
    </row>
    <row r="495" spans="2:21" x14ac:dyDescent="0.2">
      <c r="B495" s="305" t="s">
        <v>580</v>
      </c>
      <c r="C495" s="306" t="s">
        <v>580</v>
      </c>
      <c r="D495" s="307" t="s">
        <v>580</v>
      </c>
      <c r="E495" s="307" t="s">
        <v>580</v>
      </c>
      <c r="F495" s="308" t="s">
        <v>580</v>
      </c>
      <c r="G495" s="308"/>
      <c r="H495" s="308" t="s">
        <v>580</v>
      </c>
      <c r="I495" s="309" t="s">
        <v>580</v>
      </c>
      <c r="J495" s="309" t="s">
        <v>580</v>
      </c>
      <c r="K495" s="310" t="s">
        <v>580</v>
      </c>
      <c r="L495" s="310" t="s">
        <v>580</v>
      </c>
      <c r="M495" s="310" t="s">
        <v>580</v>
      </c>
      <c r="N495" s="311" t="s">
        <v>580</v>
      </c>
      <c r="O495" s="309" t="s">
        <v>580</v>
      </c>
      <c r="P495" s="309" t="s">
        <v>580</v>
      </c>
      <c r="Q495" s="310" t="s">
        <v>580</v>
      </c>
      <c r="R495" s="310" t="s">
        <v>580</v>
      </c>
      <c r="S495" s="310" t="s">
        <v>580</v>
      </c>
      <c r="T495" s="311" t="s">
        <v>580</v>
      </c>
      <c r="U495" s="310" t="s">
        <v>580</v>
      </c>
    </row>
    <row r="496" spans="2:21" x14ac:dyDescent="0.2">
      <c r="B496" s="305" t="s">
        <v>580</v>
      </c>
      <c r="C496" s="306" t="s">
        <v>580</v>
      </c>
      <c r="D496" s="307" t="s">
        <v>580</v>
      </c>
      <c r="E496" s="307" t="s">
        <v>580</v>
      </c>
      <c r="F496" s="308" t="s">
        <v>580</v>
      </c>
      <c r="G496" s="308"/>
      <c r="H496" s="308" t="s">
        <v>580</v>
      </c>
      <c r="I496" s="309" t="s">
        <v>580</v>
      </c>
      <c r="J496" s="309" t="s">
        <v>580</v>
      </c>
      <c r="K496" s="310" t="s">
        <v>580</v>
      </c>
      <c r="L496" s="310" t="s">
        <v>580</v>
      </c>
      <c r="M496" s="310" t="s">
        <v>580</v>
      </c>
      <c r="N496" s="311" t="s">
        <v>580</v>
      </c>
      <c r="O496" s="309" t="s">
        <v>580</v>
      </c>
      <c r="P496" s="309" t="s">
        <v>580</v>
      </c>
      <c r="Q496" s="310" t="s">
        <v>580</v>
      </c>
      <c r="R496" s="310" t="s">
        <v>580</v>
      </c>
      <c r="S496" s="310" t="s">
        <v>580</v>
      </c>
      <c r="T496" s="311" t="s">
        <v>580</v>
      </c>
      <c r="U496" s="310" t="s">
        <v>580</v>
      </c>
    </row>
    <row r="497" spans="2:21" x14ac:dyDescent="0.2">
      <c r="B497" s="305" t="s">
        <v>580</v>
      </c>
      <c r="C497" s="306" t="s">
        <v>580</v>
      </c>
      <c r="D497" s="307" t="s">
        <v>580</v>
      </c>
      <c r="E497" s="307" t="s">
        <v>580</v>
      </c>
      <c r="F497" s="308" t="s">
        <v>580</v>
      </c>
      <c r="G497" s="308"/>
      <c r="H497" s="308" t="s">
        <v>580</v>
      </c>
      <c r="I497" s="309" t="s">
        <v>580</v>
      </c>
      <c r="J497" s="309" t="s">
        <v>580</v>
      </c>
      <c r="K497" s="310" t="s">
        <v>580</v>
      </c>
      <c r="L497" s="310" t="s">
        <v>580</v>
      </c>
      <c r="M497" s="310" t="s">
        <v>580</v>
      </c>
      <c r="N497" s="311" t="s">
        <v>580</v>
      </c>
      <c r="O497" s="309" t="s">
        <v>580</v>
      </c>
      <c r="P497" s="309" t="s">
        <v>580</v>
      </c>
      <c r="Q497" s="310" t="s">
        <v>580</v>
      </c>
      <c r="R497" s="310" t="s">
        <v>580</v>
      </c>
      <c r="S497" s="310" t="s">
        <v>580</v>
      </c>
      <c r="T497" s="311" t="s">
        <v>580</v>
      </c>
      <c r="U497" s="310" t="s">
        <v>580</v>
      </c>
    </row>
    <row r="498" spans="2:21" x14ac:dyDescent="0.2">
      <c r="B498" s="305" t="s">
        <v>580</v>
      </c>
      <c r="C498" s="306" t="s">
        <v>580</v>
      </c>
      <c r="D498" s="307" t="s">
        <v>580</v>
      </c>
      <c r="E498" s="307" t="s">
        <v>580</v>
      </c>
      <c r="F498" s="308" t="s">
        <v>580</v>
      </c>
      <c r="G498" s="308"/>
      <c r="H498" s="308" t="s">
        <v>580</v>
      </c>
      <c r="I498" s="309" t="s">
        <v>580</v>
      </c>
      <c r="J498" s="309" t="s">
        <v>580</v>
      </c>
      <c r="K498" s="310" t="s">
        <v>580</v>
      </c>
      <c r="L498" s="310" t="s">
        <v>580</v>
      </c>
      <c r="M498" s="310" t="s">
        <v>580</v>
      </c>
      <c r="N498" s="311" t="s">
        <v>580</v>
      </c>
      <c r="O498" s="309" t="s">
        <v>580</v>
      </c>
      <c r="P498" s="309" t="s">
        <v>580</v>
      </c>
      <c r="Q498" s="310" t="s">
        <v>580</v>
      </c>
      <c r="R498" s="310" t="s">
        <v>580</v>
      </c>
      <c r="S498" s="310" t="s">
        <v>580</v>
      </c>
      <c r="T498" s="311" t="s">
        <v>580</v>
      </c>
      <c r="U498" s="310" t="s">
        <v>580</v>
      </c>
    </row>
    <row r="499" spans="2:21" x14ac:dyDescent="0.2">
      <c r="B499" s="305" t="s">
        <v>580</v>
      </c>
      <c r="C499" s="306" t="s">
        <v>580</v>
      </c>
      <c r="D499" s="307" t="s">
        <v>580</v>
      </c>
      <c r="E499" s="307" t="s">
        <v>580</v>
      </c>
      <c r="F499" s="308" t="s">
        <v>580</v>
      </c>
      <c r="G499" s="308"/>
      <c r="H499" s="308" t="s">
        <v>580</v>
      </c>
      <c r="I499" s="309" t="s">
        <v>580</v>
      </c>
      <c r="J499" s="309" t="s">
        <v>580</v>
      </c>
      <c r="K499" s="310" t="s">
        <v>580</v>
      </c>
      <c r="L499" s="310" t="s">
        <v>580</v>
      </c>
      <c r="M499" s="310" t="s">
        <v>580</v>
      </c>
      <c r="N499" s="311" t="s">
        <v>580</v>
      </c>
      <c r="O499" s="309" t="s">
        <v>580</v>
      </c>
      <c r="P499" s="309" t="s">
        <v>580</v>
      </c>
      <c r="Q499" s="310" t="s">
        <v>580</v>
      </c>
      <c r="R499" s="310" t="s">
        <v>580</v>
      </c>
      <c r="S499" s="310" t="s">
        <v>580</v>
      </c>
      <c r="T499" s="311" t="s">
        <v>580</v>
      </c>
      <c r="U499" s="310" t="s">
        <v>580</v>
      </c>
    </row>
    <row r="500" spans="2:21" x14ac:dyDescent="0.2">
      <c r="B500" s="305" t="s">
        <v>580</v>
      </c>
      <c r="C500" s="306" t="s">
        <v>580</v>
      </c>
      <c r="D500" s="307" t="s">
        <v>580</v>
      </c>
      <c r="E500" s="307" t="s">
        <v>580</v>
      </c>
      <c r="F500" s="308" t="s">
        <v>580</v>
      </c>
      <c r="G500" s="308"/>
      <c r="H500" s="308" t="s">
        <v>580</v>
      </c>
      <c r="I500" s="309" t="s">
        <v>580</v>
      </c>
      <c r="J500" s="309" t="s">
        <v>580</v>
      </c>
      <c r="K500" s="310" t="s">
        <v>580</v>
      </c>
      <c r="L500" s="310" t="s">
        <v>580</v>
      </c>
      <c r="M500" s="310" t="s">
        <v>580</v>
      </c>
      <c r="N500" s="311" t="s">
        <v>580</v>
      </c>
      <c r="O500" s="309" t="s">
        <v>580</v>
      </c>
      <c r="P500" s="309" t="s">
        <v>580</v>
      </c>
      <c r="Q500" s="310" t="s">
        <v>580</v>
      </c>
      <c r="R500" s="310" t="s">
        <v>580</v>
      </c>
      <c r="S500" s="310" t="s">
        <v>580</v>
      </c>
      <c r="T500" s="311" t="s">
        <v>580</v>
      </c>
      <c r="U500" s="310" t="s">
        <v>580</v>
      </c>
    </row>
    <row r="501" spans="2:21" x14ac:dyDescent="0.2">
      <c r="B501" s="305" t="s">
        <v>580</v>
      </c>
      <c r="C501" s="306" t="s">
        <v>580</v>
      </c>
      <c r="D501" s="307" t="s">
        <v>580</v>
      </c>
      <c r="E501" s="307" t="s">
        <v>580</v>
      </c>
      <c r="F501" s="308" t="s">
        <v>580</v>
      </c>
      <c r="G501" s="308"/>
      <c r="H501" s="308" t="s">
        <v>580</v>
      </c>
      <c r="I501" s="309" t="s">
        <v>580</v>
      </c>
      <c r="J501" s="309" t="s">
        <v>580</v>
      </c>
      <c r="K501" s="310" t="s">
        <v>580</v>
      </c>
      <c r="L501" s="310" t="s">
        <v>580</v>
      </c>
      <c r="M501" s="310" t="s">
        <v>580</v>
      </c>
      <c r="N501" s="311" t="s">
        <v>580</v>
      </c>
      <c r="O501" s="309" t="s">
        <v>580</v>
      </c>
      <c r="P501" s="309" t="s">
        <v>580</v>
      </c>
      <c r="Q501" s="310" t="s">
        <v>580</v>
      </c>
      <c r="R501" s="310" t="s">
        <v>580</v>
      </c>
      <c r="S501" s="310" t="s">
        <v>580</v>
      </c>
      <c r="T501" s="311" t="s">
        <v>580</v>
      </c>
      <c r="U501" s="310" t="s">
        <v>580</v>
      </c>
    </row>
    <row r="502" spans="2:21" x14ac:dyDescent="0.2">
      <c r="B502" s="305" t="s">
        <v>580</v>
      </c>
      <c r="C502" s="306" t="s">
        <v>580</v>
      </c>
      <c r="D502" s="307" t="s">
        <v>580</v>
      </c>
      <c r="E502" s="307" t="s">
        <v>580</v>
      </c>
      <c r="F502" s="308" t="s">
        <v>580</v>
      </c>
      <c r="G502" s="308"/>
      <c r="H502" s="308" t="s">
        <v>580</v>
      </c>
      <c r="I502" s="309" t="s">
        <v>580</v>
      </c>
      <c r="J502" s="309" t="s">
        <v>580</v>
      </c>
      <c r="K502" s="310" t="s">
        <v>580</v>
      </c>
      <c r="L502" s="310" t="s">
        <v>580</v>
      </c>
      <c r="M502" s="310" t="s">
        <v>580</v>
      </c>
      <c r="N502" s="311" t="s">
        <v>580</v>
      </c>
      <c r="O502" s="309" t="s">
        <v>580</v>
      </c>
      <c r="P502" s="309" t="s">
        <v>580</v>
      </c>
      <c r="Q502" s="310" t="s">
        <v>580</v>
      </c>
      <c r="R502" s="310" t="s">
        <v>580</v>
      </c>
      <c r="S502" s="310" t="s">
        <v>580</v>
      </c>
      <c r="T502" s="311" t="s">
        <v>580</v>
      </c>
      <c r="U502" s="310" t="s">
        <v>580</v>
      </c>
    </row>
    <row r="503" spans="2:21" x14ac:dyDescent="0.2">
      <c r="B503" s="305" t="s">
        <v>580</v>
      </c>
      <c r="C503" s="306" t="s">
        <v>580</v>
      </c>
      <c r="D503" s="307" t="s">
        <v>580</v>
      </c>
      <c r="E503" s="307" t="s">
        <v>580</v>
      </c>
      <c r="F503" s="308" t="s">
        <v>580</v>
      </c>
      <c r="G503" s="308"/>
      <c r="H503" s="308" t="s">
        <v>580</v>
      </c>
      <c r="I503" s="309" t="s">
        <v>580</v>
      </c>
      <c r="J503" s="309" t="s">
        <v>580</v>
      </c>
      <c r="K503" s="310" t="s">
        <v>580</v>
      </c>
      <c r="L503" s="310" t="s">
        <v>580</v>
      </c>
      <c r="M503" s="310" t="s">
        <v>580</v>
      </c>
      <c r="N503" s="311" t="s">
        <v>580</v>
      </c>
      <c r="O503" s="309" t="s">
        <v>580</v>
      </c>
      <c r="P503" s="309" t="s">
        <v>580</v>
      </c>
      <c r="Q503" s="310" t="s">
        <v>580</v>
      </c>
      <c r="R503" s="310" t="s">
        <v>580</v>
      </c>
      <c r="S503" s="310" t="s">
        <v>580</v>
      </c>
      <c r="T503" s="311" t="s">
        <v>580</v>
      </c>
      <c r="U503" s="310" t="s">
        <v>580</v>
      </c>
    </row>
    <row r="504" spans="2:21" x14ac:dyDescent="0.2">
      <c r="B504" s="305" t="s">
        <v>580</v>
      </c>
      <c r="C504" s="306" t="s">
        <v>580</v>
      </c>
      <c r="D504" s="307" t="s">
        <v>580</v>
      </c>
      <c r="E504" s="307" t="s">
        <v>580</v>
      </c>
      <c r="F504" s="308" t="s">
        <v>580</v>
      </c>
      <c r="G504" s="308"/>
      <c r="H504" s="308" t="s">
        <v>580</v>
      </c>
      <c r="I504" s="309" t="s">
        <v>580</v>
      </c>
      <c r="J504" s="309" t="s">
        <v>580</v>
      </c>
      <c r="K504" s="310" t="s">
        <v>580</v>
      </c>
      <c r="L504" s="310" t="s">
        <v>580</v>
      </c>
      <c r="M504" s="310" t="s">
        <v>580</v>
      </c>
      <c r="N504" s="311" t="s">
        <v>580</v>
      </c>
      <c r="O504" s="309" t="s">
        <v>580</v>
      </c>
      <c r="P504" s="309" t="s">
        <v>580</v>
      </c>
      <c r="Q504" s="310" t="s">
        <v>580</v>
      </c>
      <c r="R504" s="310" t="s">
        <v>580</v>
      </c>
      <c r="S504" s="310" t="s">
        <v>580</v>
      </c>
      <c r="T504" s="311" t="s">
        <v>580</v>
      </c>
      <c r="U504" s="310" t="s">
        <v>580</v>
      </c>
    </row>
    <row r="505" spans="2:21" x14ac:dyDescent="0.2">
      <c r="B505" s="305" t="s">
        <v>580</v>
      </c>
      <c r="C505" s="306" t="s">
        <v>580</v>
      </c>
      <c r="D505" s="307" t="s">
        <v>580</v>
      </c>
      <c r="E505" s="307" t="s">
        <v>580</v>
      </c>
      <c r="F505" s="308" t="s">
        <v>580</v>
      </c>
      <c r="G505" s="308"/>
      <c r="H505" s="308" t="s">
        <v>580</v>
      </c>
      <c r="I505" s="309" t="s">
        <v>580</v>
      </c>
      <c r="J505" s="309" t="s">
        <v>580</v>
      </c>
      <c r="K505" s="310" t="s">
        <v>580</v>
      </c>
      <c r="L505" s="310" t="s">
        <v>580</v>
      </c>
      <c r="M505" s="310" t="s">
        <v>580</v>
      </c>
      <c r="N505" s="311" t="s">
        <v>580</v>
      </c>
      <c r="O505" s="309" t="s">
        <v>580</v>
      </c>
      <c r="P505" s="309" t="s">
        <v>580</v>
      </c>
      <c r="Q505" s="310" t="s">
        <v>580</v>
      </c>
      <c r="R505" s="310" t="s">
        <v>580</v>
      </c>
      <c r="S505" s="310" t="s">
        <v>580</v>
      </c>
      <c r="T505" s="311" t="s">
        <v>580</v>
      </c>
      <c r="U505" s="310" t="s">
        <v>580</v>
      </c>
    </row>
    <row r="506" spans="2:21" x14ac:dyDescent="0.2">
      <c r="B506" s="305" t="s">
        <v>580</v>
      </c>
      <c r="C506" s="306" t="s">
        <v>580</v>
      </c>
      <c r="D506" s="307" t="s">
        <v>580</v>
      </c>
      <c r="E506" s="307" t="s">
        <v>580</v>
      </c>
      <c r="F506" s="308" t="s">
        <v>580</v>
      </c>
      <c r="G506" s="308"/>
      <c r="H506" s="308" t="s">
        <v>580</v>
      </c>
      <c r="I506" s="309" t="s">
        <v>580</v>
      </c>
      <c r="J506" s="309" t="s">
        <v>580</v>
      </c>
      <c r="K506" s="310" t="s">
        <v>580</v>
      </c>
      <c r="L506" s="310" t="s">
        <v>580</v>
      </c>
      <c r="M506" s="310" t="s">
        <v>580</v>
      </c>
      <c r="N506" s="311" t="s">
        <v>580</v>
      </c>
      <c r="O506" s="309" t="s">
        <v>580</v>
      </c>
      <c r="P506" s="309" t="s">
        <v>580</v>
      </c>
      <c r="Q506" s="310" t="s">
        <v>580</v>
      </c>
      <c r="R506" s="310" t="s">
        <v>580</v>
      </c>
      <c r="S506" s="310" t="s">
        <v>580</v>
      </c>
      <c r="T506" s="311" t="s">
        <v>580</v>
      </c>
      <c r="U506" s="310" t="s">
        <v>580</v>
      </c>
    </row>
    <row r="507" spans="2:21" x14ac:dyDescent="0.2">
      <c r="B507" s="305" t="s">
        <v>580</v>
      </c>
      <c r="C507" s="306" t="s">
        <v>580</v>
      </c>
      <c r="D507" s="307" t="s">
        <v>580</v>
      </c>
      <c r="E507" s="307" t="s">
        <v>580</v>
      </c>
      <c r="F507" s="308" t="s">
        <v>580</v>
      </c>
      <c r="G507" s="308"/>
      <c r="H507" s="308" t="s">
        <v>580</v>
      </c>
      <c r="I507" s="309" t="s">
        <v>580</v>
      </c>
      <c r="J507" s="309" t="s">
        <v>580</v>
      </c>
      <c r="K507" s="310" t="s">
        <v>580</v>
      </c>
      <c r="L507" s="310" t="s">
        <v>580</v>
      </c>
      <c r="M507" s="310" t="s">
        <v>580</v>
      </c>
      <c r="N507" s="311" t="s">
        <v>580</v>
      </c>
      <c r="O507" s="309" t="s">
        <v>580</v>
      </c>
      <c r="P507" s="309" t="s">
        <v>580</v>
      </c>
      <c r="Q507" s="310" t="s">
        <v>580</v>
      </c>
      <c r="R507" s="310" t="s">
        <v>580</v>
      </c>
      <c r="S507" s="310" t="s">
        <v>580</v>
      </c>
      <c r="T507" s="311" t="s">
        <v>580</v>
      </c>
      <c r="U507" s="310" t="s">
        <v>580</v>
      </c>
    </row>
    <row r="508" spans="2:21" x14ac:dyDescent="0.2">
      <c r="B508" s="305" t="s">
        <v>580</v>
      </c>
      <c r="C508" s="306" t="s">
        <v>580</v>
      </c>
      <c r="D508" s="307" t="s">
        <v>580</v>
      </c>
      <c r="E508" s="307" t="s">
        <v>580</v>
      </c>
      <c r="F508" s="308" t="s">
        <v>580</v>
      </c>
      <c r="G508" s="308"/>
      <c r="H508" s="308" t="s">
        <v>580</v>
      </c>
      <c r="I508" s="309" t="s">
        <v>580</v>
      </c>
      <c r="J508" s="309" t="s">
        <v>580</v>
      </c>
      <c r="K508" s="310" t="s">
        <v>580</v>
      </c>
      <c r="L508" s="310" t="s">
        <v>580</v>
      </c>
      <c r="M508" s="310" t="s">
        <v>580</v>
      </c>
      <c r="N508" s="311" t="s">
        <v>580</v>
      </c>
      <c r="O508" s="309" t="s">
        <v>580</v>
      </c>
      <c r="P508" s="309" t="s">
        <v>580</v>
      </c>
      <c r="Q508" s="310" t="s">
        <v>580</v>
      </c>
      <c r="R508" s="310" t="s">
        <v>580</v>
      </c>
      <c r="S508" s="310" t="s">
        <v>580</v>
      </c>
      <c r="T508" s="311" t="s">
        <v>580</v>
      </c>
      <c r="U508" s="310" t="s">
        <v>580</v>
      </c>
    </row>
    <row r="509" spans="2:21" x14ac:dyDescent="0.2">
      <c r="B509" s="305" t="s">
        <v>580</v>
      </c>
      <c r="C509" s="306" t="s">
        <v>580</v>
      </c>
      <c r="D509" s="307" t="s">
        <v>580</v>
      </c>
      <c r="E509" s="307" t="s">
        <v>580</v>
      </c>
      <c r="F509" s="308" t="s">
        <v>580</v>
      </c>
      <c r="G509" s="308"/>
      <c r="H509" s="308" t="s">
        <v>580</v>
      </c>
      <c r="I509" s="309" t="s">
        <v>580</v>
      </c>
      <c r="J509" s="309" t="s">
        <v>580</v>
      </c>
      <c r="K509" s="310" t="s">
        <v>580</v>
      </c>
      <c r="L509" s="310" t="s">
        <v>580</v>
      </c>
      <c r="M509" s="310" t="s">
        <v>580</v>
      </c>
      <c r="N509" s="311" t="s">
        <v>580</v>
      </c>
      <c r="O509" s="309" t="s">
        <v>580</v>
      </c>
      <c r="P509" s="309" t="s">
        <v>580</v>
      </c>
      <c r="Q509" s="310" t="s">
        <v>580</v>
      </c>
      <c r="R509" s="310" t="s">
        <v>580</v>
      </c>
      <c r="S509" s="310" t="s">
        <v>580</v>
      </c>
      <c r="T509" s="311" t="s">
        <v>580</v>
      </c>
      <c r="U509" s="310" t="s">
        <v>580</v>
      </c>
    </row>
    <row r="510" spans="2:21" x14ac:dyDescent="0.2">
      <c r="B510" s="305" t="s">
        <v>580</v>
      </c>
      <c r="C510" s="306" t="s">
        <v>580</v>
      </c>
      <c r="D510" s="307" t="s">
        <v>580</v>
      </c>
      <c r="E510" s="307" t="s">
        <v>580</v>
      </c>
      <c r="F510" s="308" t="s">
        <v>580</v>
      </c>
      <c r="G510" s="308"/>
      <c r="H510" s="308" t="s">
        <v>580</v>
      </c>
      <c r="I510" s="309" t="s">
        <v>580</v>
      </c>
      <c r="J510" s="309" t="s">
        <v>580</v>
      </c>
      <c r="K510" s="310" t="s">
        <v>580</v>
      </c>
      <c r="L510" s="310" t="s">
        <v>580</v>
      </c>
      <c r="M510" s="310" t="s">
        <v>580</v>
      </c>
      <c r="N510" s="311" t="s">
        <v>580</v>
      </c>
      <c r="O510" s="309" t="s">
        <v>580</v>
      </c>
      <c r="P510" s="309" t="s">
        <v>580</v>
      </c>
      <c r="Q510" s="310" t="s">
        <v>580</v>
      </c>
      <c r="R510" s="310" t="s">
        <v>580</v>
      </c>
      <c r="S510" s="310" t="s">
        <v>580</v>
      </c>
      <c r="T510" s="311" t="s">
        <v>580</v>
      </c>
      <c r="U510" s="310" t="s">
        <v>580</v>
      </c>
    </row>
    <row r="511" spans="2:21" x14ac:dyDescent="0.2">
      <c r="B511" s="305" t="s">
        <v>580</v>
      </c>
      <c r="C511" s="306" t="s">
        <v>580</v>
      </c>
      <c r="D511" s="307" t="s">
        <v>580</v>
      </c>
      <c r="E511" s="307" t="s">
        <v>580</v>
      </c>
      <c r="F511" s="308" t="s">
        <v>580</v>
      </c>
      <c r="G511" s="308"/>
      <c r="H511" s="308" t="s">
        <v>580</v>
      </c>
      <c r="I511" s="309" t="s">
        <v>580</v>
      </c>
      <c r="J511" s="309" t="s">
        <v>580</v>
      </c>
      <c r="K511" s="310" t="s">
        <v>580</v>
      </c>
      <c r="L511" s="310" t="s">
        <v>580</v>
      </c>
      <c r="M511" s="310" t="s">
        <v>580</v>
      </c>
      <c r="N511" s="311" t="s">
        <v>580</v>
      </c>
      <c r="O511" s="309" t="s">
        <v>580</v>
      </c>
      <c r="P511" s="309" t="s">
        <v>580</v>
      </c>
      <c r="Q511" s="310" t="s">
        <v>580</v>
      </c>
      <c r="R511" s="310" t="s">
        <v>580</v>
      </c>
      <c r="S511" s="310" t="s">
        <v>580</v>
      </c>
      <c r="T511" s="311" t="s">
        <v>580</v>
      </c>
      <c r="U511" s="310" t="s">
        <v>580</v>
      </c>
    </row>
    <row r="512" spans="2:21" x14ac:dyDescent="0.2">
      <c r="B512" s="305" t="s">
        <v>580</v>
      </c>
      <c r="C512" s="306" t="s">
        <v>580</v>
      </c>
      <c r="D512" s="307" t="s">
        <v>580</v>
      </c>
      <c r="E512" s="307" t="s">
        <v>580</v>
      </c>
      <c r="F512" s="308" t="s">
        <v>580</v>
      </c>
      <c r="G512" s="308"/>
      <c r="H512" s="308" t="s">
        <v>580</v>
      </c>
      <c r="I512" s="309" t="s">
        <v>580</v>
      </c>
      <c r="J512" s="309" t="s">
        <v>580</v>
      </c>
      <c r="K512" s="310" t="s">
        <v>580</v>
      </c>
      <c r="L512" s="310" t="s">
        <v>580</v>
      </c>
      <c r="M512" s="310" t="s">
        <v>580</v>
      </c>
      <c r="N512" s="311" t="s">
        <v>580</v>
      </c>
      <c r="O512" s="309" t="s">
        <v>580</v>
      </c>
      <c r="P512" s="309" t="s">
        <v>580</v>
      </c>
      <c r="Q512" s="310" t="s">
        <v>580</v>
      </c>
      <c r="R512" s="310" t="s">
        <v>580</v>
      </c>
      <c r="S512" s="310" t="s">
        <v>580</v>
      </c>
      <c r="T512" s="311" t="s">
        <v>580</v>
      </c>
      <c r="U512" s="310" t="s">
        <v>580</v>
      </c>
    </row>
    <row r="513" spans="2:21" x14ac:dyDescent="0.2">
      <c r="B513" s="305" t="s">
        <v>580</v>
      </c>
      <c r="C513" s="306" t="s">
        <v>580</v>
      </c>
      <c r="D513" s="307" t="s">
        <v>580</v>
      </c>
      <c r="E513" s="307" t="s">
        <v>580</v>
      </c>
      <c r="F513" s="308" t="s">
        <v>580</v>
      </c>
      <c r="G513" s="308"/>
      <c r="H513" s="308" t="s">
        <v>580</v>
      </c>
      <c r="I513" s="309" t="s">
        <v>580</v>
      </c>
      <c r="J513" s="309" t="s">
        <v>580</v>
      </c>
      <c r="K513" s="310" t="s">
        <v>580</v>
      </c>
      <c r="L513" s="310" t="s">
        <v>580</v>
      </c>
      <c r="M513" s="310" t="s">
        <v>580</v>
      </c>
      <c r="N513" s="311" t="s">
        <v>580</v>
      </c>
      <c r="O513" s="309" t="s">
        <v>580</v>
      </c>
      <c r="P513" s="309" t="s">
        <v>580</v>
      </c>
      <c r="Q513" s="310" t="s">
        <v>580</v>
      </c>
      <c r="R513" s="310" t="s">
        <v>580</v>
      </c>
      <c r="S513" s="310" t="s">
        <v>580</v>
      </c>
      <c r="T513" s="311" t="s">
        <v>580</v>
      </c>
      <c r="U513" s="310" t="s">
        <v>580</v>
      </c>
    </row>
    <row r="514" spans="2:21" x14ac:dyDescent="0.2">
      <c r="B514" s="305" t="s">
        <v>580</v>
      </c>
      <c r="C514" s="306" t="s">
        <v>580</v>
      </c>
      <c r="D514" s="307" t="s">
        <v>580</v>
      </c>
      <c r="E514" s="307" t="s">
        <v>580</v>
      </c>
      <c r="F514" s="308" t="s">
        <v>580</v>
      </c>
      <c r="G514" s="308"/>
      <c r="H514" s="308" t="s">
        <v>580</v>
      </c>
      <c r="I514" s="309" t="s">
        <v>580</v>
      </c>
      <c r="J514" s="309" t="s">
        <v>580</v>
      </c>
      <c r="K514" s="310" t="s">
        <v>580</v>
      </c>
      <c r="L514" s="310" t="s">
        <v>580</v>
      </c>
      <c r="M514" s="310" t="s">
        <v>580</v>
      </c>
      <c r="N514" s="311" t="s">
        <v>580</v>
      </c>
      <c r="O514" s="309" t="s">
        <v>580</v>
      </c>
      <c r="P514" s="309" t="s">
        <v>580</v>
      </c>
      <c r="Q514" s="310" t="s">
        <v>580</v>
      </c>
      <c r="R514" s="310" t="s">
        <v>580</v>
      </c>
      <c r="S514" s="310" t="s">
        <v>580</v>
      </c>
      <c r="T514" s="311" t="s">
        <v>580</v>
      </c>
      <c r="U514" s="310" t="s">
        <v>580</v>
      </c>
    </row>
    <row r="515" spans="2:21" x14ac:dyDescent="0.2">
      <c r="B515" s="305" t="s">
        <v>580</v>
      </c>
      <c r="C515" s="306" t="s">
        <v>580</v>
      </c>
      <c r="D515" s="307" t="s">
        <v>580</v>
      </c>
      <c r="E515" s="307" t="s">
        <v>580</v>
      </c>
      <c r="F515" s="308" t="s">
        <v>580</v>
      </c>
      <c r="G515" s="308"/>
      <c r="H515" s="308" t="s">
        <v>580</v>
      </c>
      <c r="I515" s="309" t="s">
        <v>580</v>
      </c>
      <c r="J515" s="309" t="s">
        <v>580</v>
      </c>
      <c r="K515" s="310" t="s">
        <v>580</v>
      </c>
      <c r="L515" s="310" t="s">
        <v>580</v>
      </c>
      <c r="M515" s="310" t="s">
        <v>580</v>
      </c>
      <c r="N515" s="311" t="s">
        <v>580</v>
      </c>
      <c r="O515" s="309" t="s">
        <v>580</v>
      </c>
      <c r="P515" s="309" t="s">
        <v>580</v>
      </c>
      <c r="Q515" s="310" t="s">
        <v>580</v>
      </c>
      <c r="R515" s="310" t="s">
        <v>580</v>
      </c>
      <c r="S515" s="310" t="s">
        <v>580</v>
      </c>
      <c r="T515" s="311" t="s">
        <v>580</v>
      </c>
      <c r="U515" s="310" t="s">
        <v>580</v>
      </c>
    </row>
    <row r="516" spans="2:21" x14ac:dyDescent="0.2">
      <c r="B516" s="305" t="s">
        <v>580</v>
      </c>
      <c r="C516" s="306" t="s">
        <v>580</v>
      </c>
      <c r="D516" s="307" t="s">
        <v>580</v>
      </c>
      <c r="E516" s="307" t="s">
        <v>580</v>
      </c>
      <c r="F516" s="308" t="s">
        <v>580</v>
      </c>
      <c r="G516" s="308"/>
      <c r="H516" s="308" t="s">
        <v>580</v>
      </c>
      <c r="I516" s="309" t="s">
        <v>580</v>
      </c>
      <c r="J516" s="309" t="s">
        <v>580</v>
      </c>
      <c r="K516" s="310" t="s">
        <v>580</v>
      </c>
      <c r="L516" s="310" t="s">
        <v>580</v>
      </c>
      <c r="M516" s="310" t="s">
        <v>580</v>
      </c>
      <c r="N516" s="311" t="s">
        <v>580</v>
      </c>
      <c r="O516" s="309" t="s">
        <v>580</v>
      </c>
      <c r="P516" s="309" t="s">
        <v>580</v>
      </c>
      <c r="Q516" s="310" t="s">
        <v>580</v>
      </c>
      <c r="R516" s="310" t="s">
        <v>580</v>
      </c>
      <c r="S516" s="310" t="s">
        <v>580</v>
      </c>
      <c r="T516" s="311" t="s">
        <v>580</v>
      </c>
      <c r="U516" s="310" t="s">
        <v>580</v>
      </c>
    </row>
    <row r="517" spans="2:21" x14ac:dyDescent="0.2">
      <c r="B517" s="305" t="s">
        <v>580</v>
      </c>
      <c r="C517" s="306" t="s">
        <v>580</v>
      </c>
      <c r="D517" s="307" t="s">
        <v>580</v>
      </c>
      <c r="E517" s="307" t="s">
        <v>580</v>
      </c>
      <c r="F517" s="308" t="s">
        <v>580</v>
      </c>
      <c r="G517" s="308"/>
      <c r="H517" s="308" t="s">
        <v>580</v>
      </c>
      <c r="I517" s="309" t="s">
        <v>580</v>
      </c>
      <c r="J517" s="309" t="s">
        <v>580</v>
      </c>
      <c r="K517" s="310" t="s">
        <v>580</v>
      </c>
      <c r="L517" s="310" t="s">
        <v>580</v>
      </c>
      <c r="M517" s="310" t="s">
        <v>580</v>
      </c>
      <c r="N517" s="311" t="s">
        <v>580</v>
      </c>
      <c r="O517" s="309" t="s">
        <v>580</v>
      </c>
      <c r="P517" s="309" t="s">
        <v>580</v>
      </c>
      <c r="Q517" s="310" t="s">
        <v>580</v>
      </c>
      <c r="R517" s="310" t="s">
        <v>580</v>
      </c>
      <c r="S517" s="310" t="s">
        <v>580</v>
      </c>
      <c r="T517" s="311" t="s">
        <v>580</v>
      </c>
      <c r="U517" s="310" t="s">
        <v>580</v>
      </c>
    </row>
    <row r="518" spans="2:21" x14ac:dyDescent="0.2">
      <c r="B518" s="305" t="s">
        <v>580</v>
      </c>
      <c r="C518" s="306" t="s">
        <v>580</v>
      </c>
      <c r="D518" s="307" t="s">
        <v>580</v>
      </c>
      <c r="E518" s="307" t="s">
        <v>580</v>
      </c>
      <c r="F518" s="308" t="s">
        <v>580</v>
      </c>
      <c r="G518" s="308"/>
      <c r="H518" s="308" t="s">
        <v>580</v>
      </c>
      <c r="I518" s="309" t="s">
        <v>580</v>
      </c>
      <c r="J518" s="309" t="s">
        <v>580</v>
      </c>
      <c r="K518" s="310" t="s">
        <v>580</v>
      </c>
      <c r="L518" s="310" t="s">
        <v>580</v>
      </c>
      <c r="M518" s="310" t="s">
        <v>580</v>
      </c>
      <c r="N518" s="311" t="s">
        <v>580</v>
      </c>
      <c r="O518" s="309" t="s">
        <v>580</v>
      </c>
      <c r="P518" s="309" t="s">
        <v>580</v>
      </c>
      <c r="Q518" s="310" t="s">
        <v>580</v>
      </c>
      <c r="R518" s="310" t="s">
        <v>580</v>
      </c>
      <c r="S518" s="310" t="s">
        <v>580</v>
      </c>
      <c r="T518" s="311" t="s">
        <v>580</v>
      </c>
      <c r="U518" s="310" t="s">
        <v>580</v>
      </c>
    </row>
    <row r="519" spans="2:21" x14ac:dyDescent="0.2">
      <c r="B519" s="305" t="s">
        <v>580</v>
      </c>
      <c r="C519" s="306" t="s">
        <v>580</v>
      </c>
      <c r="D519" s="307" t="s">
        <v>580</v>
      </c>
      <c r="E519" s="307" t="s">
        <v>580</v>
      </c>
      <c r="F519" s="308" t="s">
        <v>580</v>
      </c>
      <c r="G519" s="308"/>
      <c r="H519" s="308" t="s">
        <v>580</v>
      </c>
      <c r="I519" s="309" t="s">
        <v>580</v>
      </c>
      <c r="J519" s="309" t="s">
        <v>580</v>
      </c>
      <c r="K519" s="310" t="s">
        <v>580</v>
      </c>
      <c r="L519" s="310" t="s">
        <v>580</v>
      </c>
      <c r="M519" s="310" t="s">
        <v>580</v>
      </c>
      <c r="N519" s="311" t="s">
        <v>580</v>
      </c>
      <c r="O519" s="309" t="s">
        <v>580</v>
      </c>
      <c r="P519" s="309" t="s">
        <v>580</v>
      </c>
      <c r="Q519" s="310" t="s">
        <v>580</v>
      </c>
      <c r="R519" s="310" t="s">
        <v>580</v>
      </c>
      <c r="S519" s="310" t="s">
        <v>580</v>
      </c>
      <c r="T519" s="311" t="s">
        <v>580</v>
      </c>
      <c r="U519" s="310" t="s">
        <v>580</v>
      </c>
    </row>
    <row r="520" spans="2:21" x14ac:dyDescent="0.2">
      <c r="B520" s="305" t="s">
        <v>580</v>
      </c>
      <c r="C520" s="306" t="s">
        <v>580</v>
      </c>
      <c r="D520" s="307" t="s">
        <v>580</v>
      </c>
      <c r="E520" s="307" t="s">
        <v>580</v>
      </c>
      <c r="F520" s="308" t="s">
        <v>580</v>
      </c>
      <c r="G520" s="308"/>
      <c r="H520" s="308" t="s">
        <v>580</v>
      </c>
      <c r="I520" s="309" t="s">
        <v>580</v>
      </c>
      <c r="J520" s="309" t="s">
        <v>580</v>
      </c>
      <c r="K520" s="310" t="s">
        <v>580</v>
      </c>
      <c r="L520" s="310" t="s">
        <v>580</v>
      </c>
      <c r="M520" s="310" t="s">
        <v>580</v>
      </c>
      <c r="N520" s="311" t="s">
        <v>580</v>
      </c>
      <c r="O520" s="309" t="s">
        <v>580</v>
      </c>
      <c r="P520" s="309" t="s">
        <v>580</v>
      </c>
      <c r="Q520" s="310" t="s">
        <v>580</v>
      </c>
      <c r="R520" s="310" t="s">
        <v>580</v>
      </c>
      <c r="S520" s="310" t="s">
        <v>580</v>
      </c>
      <c r="T520" s="311" t="s">
        <v>580</v>
      </c>
      <c r="U520" s="310" t="s">
        <v>580</v>
      </c>
    </row>
    <row r="521" spans="2:21" x14ac:dyDescent="0.2">
      <c r="B521" s="305" t="s">
        <v>580</v>
      </c>
      <c r="C521" s="306" t="s">
        <v>580</v>
      </c>
      <c r="D521" s="307" t="s">
        <v>580</v>
      </c>
      <c r="E521" s="307" t="s">
        <v>580</v>
      </c>
      <c r="F521" s="308" t="s">
        <v>580</v>
      </c>
      <c r="G521" s="308"/>
      <c r="H521" s="308" t="s">
        <v>580</v>
      </c>
      <c r="I521" s="309" t="s">
        <v>580</v>
      </c>
      <c r="J521" s="309" t="s">
        <v>580</v>
      </c>
      <c r="K521" s="310" t="s">
        <v>580</v>
      </c>
      <c r="L521" s="310" t="s">
        <v>580</v>
      </c>
      <c r="M521" s="310" t="s">
        <v>580</v>
      </c>
      <c r="N521" s="311" t="s">
        <v>580</v>
      </c>
      <c r="O521" s="309" t="s">
        <v>580</v>
      </c>
      <c r="P521" s="309" t="s">
        <v>580</v>
      </c>
      <c r="Q521" s="310" t="s">
        <v>580</v>
      </c>
      <c r="R521" s="310" t="s">
        <v>580</v>
      </c>
      <c r="S521" s="310" t="s">
        <v>580</v>
      </c>
      <c r="T521" s="311" t="s">
        <v>580</v>
      </c>
      <c r="U521" s="310" t="s">
        <v>580</v>
      </c>
    </row>
    <row r="522" spans="2:21" x14ac:dyDescent="0.2">
      <c r="B522" s="305" t="s">
        <v>580</v>
      </c>
      <c r="C522" s="306" t="s">
        <v>580</v>
      </c>
      <c r="D522" s="307" t="s">
        <v>580</v>
      </c>
      <c r="E522" s="307" t="s">
        <v>580</v>
      </c>
      <c r="F522" s="308" t="s">
        <v>580</v>
      </c>
      <c r="G522" s="308"/>
      <c r="H522" s="308" t="s">
        <v>580</v>
      </c>
      <c r="I522" s="309" t="s">
        <v>580</v>
      </c>
      <c r="J522" s="309" t="s">
        <v>580</v>
      </c>
      <c r="K522" s="310" t="s">
        <v>580</v>
      </c>
      <c r="L522" s="310" t="s">
        <v>580</v>
      </c>
      <c r="M522" s="310" t="s">
        <v>580</v>
      </c>
      <c r="N522" s="311" t="s">
        <v>580</v>
      </c>
      <c r="O522" s="309" t="s">
        <v>580</v>
      </c>
      <c r="P522" s="309" t="s">
        <v>580</v>
      </c>
      <c r="Q522" s="310" t="s">
        <v>580</v>
      </c>
      <c r="R522" s="310" t="s">
        <v>580</v>
      </c>
      <c r="S522" s="310" t="s">
        <v>580</v>
      </c>
      <c r="T522" s="311" t="s">
        <v>580</v>
      </c>
      <c r="U522" s="310" t="s">
        <v>580</v>
      </c>
    </row>
    <row r="523" spans="2:21" x14ac:dyDescent="0.2">
      <c r="B523" s="305" t="s">
        <v>580</v>
      </c>
      <c r="C523" s="306" t="s">
        <v>580</v>
      </c>
      <c r="D523" s="307" t="s">
        <v>580</v>
      </c>
      <c r="E523" s="307" t="s">
        <v>580</v>
      </c>
      <c r="F523" s="308" t="s">
        <v>580</v>
      </c>
      <c r="G523" s="308"/>
      <c r="H523" s="308" t="s">
        <v>580</v>
      </c>
      <c r="I523" s="309" t="s">
        <v>580</v>
      </c>
      <c r="J523" s="309" t="s">
        <v>580</v>
      </c>
      <c r="K523" s="310" t="s">
        <v>580</v>
      </c>
      <c r="L523" s="310" t="s">
        <v>580</v>
      </c>
      <c r="M523" s="310" t="s">
        <v>580</v>
      </c>
      <c r="N523" s="311" t="s">
        <v>580</v>
      </c>
      <c r="O523" s="309" t="s">
        <v>580</v>
      </c>
      <c r="P523" s="309" t="s">
        <v>580</v>
      </c>
      <c r="Q523" s="310" t="s">
        <v>580</v>
      </c>
      <c r="R523" s="310" t="s">
        <v>580</v>
      </c>
      <c r="S523" s="310" t="s">
        <v>580</v>
      </c>
      <c r="T523" s="311" t="s">
        <v>580</v>
      </c>
      <c r="U523" s="310" t="s">
        <v>580</v>
      </c>
    </row>
    <row r="524" spans="2:21" x14ac:dyDescent="0.2">
      <c r="B524" s="305" t="s">
        <v>580</v>
      </c>
      <c r="C524" s="306" t="s">
        <v>580</v>
      </c>
      <c r="D524" s="307" t="s">
        <v>580</v>
      </c>
      <c r="E524" s="307" t="s">
        <v>580</v>
      </c>
      <c r="F524" s="308" t="s">
        <v>580</v>
      </c>
      <c r="G524" s="308"/>
      <c r="H524" s="308" t="s">
        <v>580</v>
      </c>
      <c r="I524" s="309" t="s">
        <v>580</v>
      </c>
      <c r="J524" s="309" t="s">
        <v>580</v>
      </c>
      <c r="K524" s="310" t="s">
        <v>580</v>
      </c>
      <c r="L524" s="310" t="s">
        <v>580</v>
      </c>
      <c r="M524" s="310" t="s">
        <v>580</v>
      </c>
      <c r="N524" s="311" t="s">
        <v>580</v>
      </c>
      <c r="O524" s="309" t="s">
        <v>580</v>
      </c>
      <c r="P524" s="309" t="s">
        <v>580</v>
      </c>
      <c r="Q524" s="310" t="s">
        <v>580</v>
      </c>
      <c r="R524" s="310" t="s">
        <v>580</v>
      </c>
      <c r="S524" s="310" t="s">
        <v>580</v>
      </c>
      <c r="T524" s="311" t="s">
        <v>580</v>
      </c>
      <c r="U524" s="310" t="s">
        <v>580</v>
      </c>
    </row>
    <row r="525" spans="2:21" x14ac:dyDescent="0.2">
      <c r="B525" s="305" t="s">
        <v>580</v>
      </c>
      <c r="C525" s="306" t="s">
        <v>580</v>
      </c>
      <c r="D525" s="307" t="s">
        <v>580</v>
      </c>
      <c r="E525" s="307" t="s">
        <v>580</v>
      </c>
      <c r="F525" s="308" t="s">
        <v>580</v>
      </c>
      <c r="G525" s="308"/>
      <c r="H525" s="308" t="s">
        <v>580</v>
      </c>
      <c r="I525" s="309" t="s">
        <v>580</v>
      </c>
      <c r="J525" s="309" t="s">
        <v>580</v>
      </c>
      <c r="K525" s="310" t="s">
        <v>580</v>
      </c>
      <c r="L525" s="310" t="s">
        <v>580</v>
      </c>
      <c r="M525" s="310" t="s">
        <v>580</v>
      </c>
      <c r="N525" s="311" t="s">
        <v>580</v>
      </c>
      <c r="O525" s="309" t="s">
        <v>580</v>
      </c>
      <c r="P525" s="309" t="s">
        <v>580</v>
      </c>
      <c r="Q525" s="310" t="s">
        <v>580</v>
      </c>
      <c r="R525" s="310" t="s">
        <v>580</v>
      </c>
      <c r="S525" s="310" t="s">
        <v>580</v>
      </c>
      <c r="T525" s="311" t="s">
        <v>580</v>
      </c>
      <c r="U525" s="310" t="s">
        <v>580</v>
      </c>
    </row>
    <row r="526" spans="2:21" x14ac:dyDescent="0.2">
      <c r="B526" s="305" t="s">
        <v>580</v>
      </c>
      <c r="C526" s="306" t="s">
        <v>580</v>
      </c>
      <c r="D526" s="307" t="s">
        <v>580</v>
      </c>
      <c r="E526" s="307" t="s">
        <v>580</v>
      </c>
      <c r="F526" s="308" t="s">
        <v>580</v>
      </c>
      <c r="G526" s="308"/>
      <c r="H526" s="308" t="s">
        <v>580</v>
      </c>
      <c r="I526" s="309" t="s">
        <v>580</v>
      </c>
      <c r="J526" s="309" t="s">
        <v>580</v>
      </c>
      <c r="K526" s="310" t="s">
        <v>580</v>
      </c>
      <c r="L526" s="310" t="s">
        <v>580</v>
      </c>
      <c r="M526" s="310" t="s">
        <v>580</v>
      </c>
      <c r="N526" s="311" t="s">
        <v>580</v>
      </c>
      <c r="O526" s="309" t="s">
        <v>580</v>
      </c>
      <c r="P526" s="309" t="s">
        <v>580</v>
      </c>
      <c r="Q526" s="310" t="s">
        <v>580</v>
      </c>
      <c r="R526" s="310" t="s">
        <v>580</v>
      </c>
      <c r="S526" s="310" t="s">
        <v>580</v>
      </c>
      <c r="T526" s="311" t="s">
        <v>580</v>
      </c>
      <c r="U526" s="310" t="s">
        <v>580</v>
      </c>
    </row>
    <row r="527" spans="2:21" x14ac:dyDescent="0.2">
      <c r="B527" s="305" t="s">
        <v>580</v>
      </c>
      <c r="C527" s="306" t="s">
        <v>580</v>
      </c>
      <c r="D527" s="307" t="s">
        <v>580</v>
      </c>
      <c r="E527" s="307" t="s">
        <v>580</v>
      </c>
      <c r="F527" s="308" t="s">
        <v>580</v>
      </c>
      <c r="G527" s="308"/>
      <c r="H527" s="308" t="s">
        <v>580</v>
      </c>
      <c r="I527" s="309" t="s">
        <v>580</v>
      </c>
      <c r="J527" s="309" t="s">
        <v>580</v>
      </c>
      <c r="K527" s="310" t="s">
        <v>580</v>
      </c>
      <c r="L527" s="310" t="s">
        <v>580</v>
      </c>
      <c r="M527" s="310" t="s">
        <v>580</v>
      </c>
      <c r="N527" s="311" t="s">
        <v>580</v>
      </c>
      <c r="O527" s="309" t="s">
        <v>580</v>
      </c>
      <c r="P527" s="309" t="s">
        <v>580</v>
      </c>
      <c r="Q527" s="310" t="s">
        <v>580</v>
      </c>
      <c r="R527" s="310" t="s">
        <v>580</v>
      </c>
      <c r="S527" s="310" t="s">
        <v>580</v>
      </c>
      <c r="T527" s="311" t="s">
        <v>580</v>
      </c>
      <c r="U527" s="310" t="s">
        <v>580</v>
      </c>
    </row>
    <row r="528" spans="2:21" x14ac:dyDescent="0.2">
      <c r="B528" s="305" t="s">
        <v>580</v>
      </c>
      <c r="C528" s="306" t="s">
        <v>580</v>
      </c>
      <c r="D528" s="307" t="s">
        <v>580</v>
      </c>
      <c r="E528" s="307" t="s">
        <v>580</v>
      </c>
      <c r="F528" s="308" t="s">
        <v>580</v>
      </c>
      <c r="G528" s="308"/>
      <c r="H528" s="308" t="s">
        <v>580</v>
      </c>
      <c r="I528" s="309" t="s">
        <v>580</v>
      </c>
      <c r="J528" s="309" t="s">
        <v>580</v>
      </c>
      <c r="K528" s="310" t="s">
        <v>580</v>
      </c>
      <c r="L528" s="310" t="s">
        <v>580</v>
      </c>
      <c r="M528" s="310" t="s">
        <v>580</v>
      </c>
      <c r="N528" s="311" t="s">
        <v>580</v>
      </c>
      <c r="O528" s="309" t="s">
        <v>580</v>
      </c>
      <c r="P528" s="309" t="s">
        <v>580</v>
      </c>
      <c r="Q528" s="310" t="s">
        <v>580</v>
      </c>
      <c r="R528" s="310" t="s">
        <v>580</v>
      </c>
      <c r="S528" s="310" t="s">
        <v>580</v>
      </c>
      <c r="T528" s="311" t="s">
        <v>580</v>
      </c>
      <c r="U528" s="310" t="s">
        <v>580</v>
      </c>
    </row>
    <row r="529" spans="2:21" x14ac:dyDescent="0.2">
      <c r="B529" s="305" t="s">
        <v>580</v>
      </c>
      <c r="C529" s="306" t="s">
        <v>580</v>
      </c>
      <c r="D529" s="307" t="s">
        <v>580</v>
      </c>
      <c r="E529" s="307" t="s">
        <v>580</v>
      </c>
      <c r="F529" s="308" t="s">
        <v>580</v>
      </c>
      <c r="G529" s="308"/>
      <c r="H529" s="308" t="s">
        <v>580</v>
      </c>
      <c r="I529" s="309" t="s">
        <v>580</v>
      </c>
      <c r="J529" s="309" t="s">
        <v>580</v>
      </c>
      <c r="K529" s="310" t="s">
        <v>580</v>
      </c>
      <c r="L529" s="310" t="s">
        <v>580</v>
      </c>
      <c r="M529" s="310" t="s">
        <v>580</v>
      </c>
      <c r="N529" s="311" t="s">
        <v>580</v>
      </c>
      <c r="O529" s="309" t="s">
        <v>580</v>
      </c>
      <c r="P529" s="309" t="s">
        <v>580</v>
      </c>
      <c r="Q529" s="310" t="s">
        <v>580</v>
      </c>
      <c r="R529" s="310" t="s">
        <v>580</v>
      </c>
      <c r="S529" s="310" t="s">
        <v>580</v>
      </c>
      <c r="T529" s="311" t="s">
        <v>580</v>
      </c>
      <c r="U529" s="310" t="s">
        <v>580</v>
      </c>
    </row>
    <row r="530" spans="2:21" x14ac:dyDescent="0.2">
      <c r="B530" s="305" t="s">
        <v>580</v>
      </c>
      <c r="C530" s="306" t="s">
        <v>580</v>
      </c>
      <c r="D530" s="307" t="s">
        <v>580</v>
      </c>
      <c r="E530" s="307" t="s">
        <v>580</v>
      </c>
      <c r="F530" s="308" t="s">
        <v>580</v>
      </c>
      <c r="G530" s="308"/>
      <c r="H530" s="308" t="s">
        <v>580</v>
      </c>
      <c r="I530" s="309" t="s">
        <v>580</v>
      </c>
      <c r="J530" s="309" t="s">
        <v>580</v>
      </c>
      <c r="K530" s="310" t="s">
        <v>580</v>
      </c>
      <c r="L530" s="310" t="s">
        <v>580</v>
      </c>
      <c r="M530" s="310" t="s">
        <v>580</v>
      </c>
      <c r="N530" s="311" t="s">
        <v>580</v>
      </c>
      <c r="O530" s="309" t="s">
        <v>580</v>
      </c>
      <c r="P530" s="309" t="s">
        <v>580</v>
      </c>
      <c r="Q530" s="310" t="s">
        <v>580</v>
      </c>
      <c r="R530" s="310" t="s">
        <v>580</v>
      </c>
      <c r="S530" s="310" t="s">
        <v>580</v>
      </c>
      <c r="T530" s="311" t="s">
        <v>580</v>
      </c>
      <c r="U530" s="310" t="s">
        <v>580</v>
      </c>
    </row>
    <row r="531" spans="2:21" x14ac:dyDescent="0.2">
      <c r="B531" s="305" t="s">
        <v>580</v>
      </c>
      <c r="C531" s="306" t="s">
        <v>580</v>
      </c>
      <c r="D531" s="307" t="s">
        <v>580</v>
      </c>
      <c r="E531" s="307" t="s">
        <v>580</v>
      </c>
      <c r="F531" s="308" t="s">
        <v>580</v>
      </c>
      <c r="G531" s="308"/>
      <c r="H531" s="308" t="s">
        <v>580</v>
      </c>
      <c r="I531" s="309" t="s">
        <v>580</v>
      </c>
      <c r="J531" s="309" t="s">
        <v>580</v>
      </c>
      <c r="K531" s="310" t="s">
        <v>580</v>
      </c>
      <c r="L531" s="310" t="s">
        <v>580</v>
      </c>
      <c r="M531" s="310" t="s">
        <v>580</v>
      </c>
      <c r="N531" s="311" t="s">
        <v>580</v>
      </c>
      <c r="O531" s="309" t="s">
        <v>580</v>
      </c>
      <c r="P531" s="309" t="s">
        <v>580</v>
      </c>
      <c r="Q531" s="310" t="s">
        <v>580</v>
      </c>
      <c r="R531" s="310" t="s">
        <v>580</v>
      </c>
      <c r="S531" s="310" t="s">
        <v>580</v>
      </c>
      <c r="T531" s="311" t="s">
        <v>580</v>
      </c>
      <c r="U531" s="310" t="s">
        <v>580</v>
      </c>
    </row>
    <row r="532" spans="2:21" x14ac:dyDescent="0.2">
      <c r="B532" s="305" t="s">
        <v>580</v>
      </c>
      <c r="C532" s="306" t="s">
        <v>580</v>
      </c>
      <c r="D532" s="307" t="s">
        <v>580</v>
      </c>
      <c r="E532" s="307" t="s">
        <v>580</v>
      </c>
      <c r="F532" s="308" t="s">
        <v>580</v>
      </c>
      <c r="G532" s="308"/>
      <c r="H532" s="308" t="s">
        <v>580</v>
      </c>
      <c r="I532" s="309" t="s">
        <v>580</v>
      </c>
      <c r="J532" s="309" t="s">
        <v>580</v>
      </c>
      <c r="K532" s="310" t="s">
        <v>580</v>
      </c>
      <c r="L532" s="310" t="s">
        <v>580</v>
      </c>
      <c r="M532" s="310" t="s">
        <v>580</v>
      </c>
      <c r="N532" s="311" t="s">
        <v>580</v>
      </c>
      <c r="O532" s="309" t="s">
        <v>580</v>
      </c>
      <c r="P532" s="309" t="s">
        <v>580</v>
      </c>
      <c r="Q532" s="310" t="s">
        <v>580</v>
      </c>
      <c r="R532" s="310" t="s">
        <v>580</v>
      </c>
      <c r="S532" s="310" t="s">
        <v>580</v>
      </c>
      <c r="T532" s="311" t="s">
        <v>580</v>
      </c>
      <c r="U532" s="310" t="s">
        <v>580</v>
      </c>
    </row>
    <row r="533" spans="2:21" x14ac:dyDescent="0.2">
      <c r="B533" s="305" t="s">
        <v>580</v>
      </c>
      <c r="C533" s="306" t="s">
        <v>580</v>
      </c>
      <c r="D533" s="307" t="s">
        <v>580</v>
      </c>
      <c r="E533" s="307" t="s">
        <v>580</v>
      </c>
      <c r="F533" s="308" t="s">
        <v>580</v>
      </c>
      <c r="G533" s="308"/>
      <c r="H533" s="308" t="s">
        <v>580</v>
      </c>
      <c r="I533" s="309" t="s">
        <v>580</v>
      </c>
      <c r="J533" s="309" t="s">
        <v>580</v>
      </c>
      <c r="K533" s="310" t="s">
        <v>580</v>
      </c>
      <c r="L533" s="310" t="s">
        <v>580</v>
      </c>
      <c r="M533" s="310" t="s">
        <v>580</v>
      </c>
      <c r="N533" s="311" t="s">
        <v>580</v>
      </c>
      <c r="O533" s="309" t="s">
        <v>580</v>
      </c>
      <c r="P533" s="309" t="s">
        <v>580</v>
      </c>
      <c r="Q533" s="310" t="s">
        <v>580</v>
      </c>
      <c r="R533" s="310" t="s">
        <v>580</v>
      </c>
      <c r="S533" s="310" t="s">
        <v>580</v>
      </c>
      <c r="T533" s="311" t="s">
        <v>580</v>
      </c>
      <c r="U533" s="310" t="s">
        <v>580</v>
      </c>
    </row>
    <row r="534" spans="2:21" x14ac:dyDescent="0.2">
      <c r="B534" s="305" t="s">
        <v>580</v>
      </c>
      <c r="C534" s="306" t="s">
        <v>580</v>
      </c>
      <c r="D534" s="307" t="s">
        <v>580</v>
      </c>
      <c r="E534" s="307" t="s">
        <v>580</v>
      </c>
      <c r="F534" s="308" t="s">
        <v>580</v>
      </c>
      <c r="G534" s="308"/>
      <c r="H534" s="308" t="s">
        <v>580</v>
      </c>
      <c r="I534" s="309" t="s">
        <v>580</v>
      </c>
      <c r="J534" s="309" t="s">
        <v>580</v>
      </c>
      <c r="K534" s="310" t="s">
        <v>580</v>
      </c>
      <c r="L534" s="310" t="s">
        <v>580</v>
      </c>
      <c r="M534" s="310" t="s">
        <v>580</v>
      </c>
      <c r="N534" s="311" t="s">
        <v>580</v>
      </c>
      <c r="O534" s="309" t="s">
        <v>580</v>
      </c>
      <c r="P534" s="309" t="s">
        <v>580</v>
      </c>
      <c r="Q534" s="310" t="s">
        <v>580</v>
      </c>
      <c r="R534" s="310" t="s">
        <v>580</v>
      </c>
      <c r="S534" s="310" t="s">
        <v>580</v>
      </c>
      <c r="T534" s="311" t="s">
        <v>580</v>
      </c>
      <c r="U534" s="310" t="s">
        <v>580</v>
      </c>
    </row>
    <row r="535" spans="2:21" x14ac:dyDescent="0.2">
      <c r="B535" s="305" t="s">
        <v>580</v>
      </c>
      <c r="C535" s="306" t="s">
        <v>580</v>
      </c>
      <c r="D535" s="307" t="s">
        <v>580</v>
      </c>
      <c r="E535" s="307" t="s">
        <v>580</v>
      </c>
      <c r="F535" s="308" t="s">
        <v>580</v>
      </c>
      <c r="G535" s="308"/>
      <c r="H535" s="308" t="s">
        <v>580</v>
      </c>
      <c r="I535" s="309" t="s">
        <v>580</v>
      </c>
      <c r="J535" s="309" t="s">
        <v>580</v>
      </c>
      <c r="K535" s="310" t="s">
        <v>580</v>
      </c>
      <c r="L535" s="310" t="s">
        <v>580</v>
      </c>
      <c r="M535" s="310" t="s">
        <v>580</v>
      </c>
      <c r="N535" s="311" t="s">
        <v>580</v>
      </c>
      <c r="O535" s="309" t="s">
        <v>580</v>
      </c>
      <c r="P535" s="309" t="s">
        <v>580</v>
      </c>
      <c r="Q535" s="310" t="s">
        <v>580</v>
      </c>
      <c r="R535" s="310" t="s">
        <v>580</v>
      </c>
      <c r="S535" s="310" t="s">
        <v>580</v>
      </c>
      <c r="T535" s="311" t="s">
        <v>580</v>
      </c>
      <c r="U535" s="310" t="s">
        <v>580</v>
      </c>
    </row>
    <row r="536" spans="2:21" x14ac:dyDescent="0.2">
      <c r="B536" s="305" t="s">
        <v>580</v>
      </c>
      <c r="C536" s="306" t="s">
        <v>580</v>
      </c>
      <c r="D536" s="307" t="s">
        <v>580</v>
      </c>
      <c r="E536" s="307" t="s">
        <v>580</v>
      </c>
      <c r="F536" s="308" t="s">
        <v>580</v>
      </c>
      <c r="G536" s="308"/>
      <c r="H536" s="308" t="s">
        <v>580</v>
      </c>
      <c r="I536" s="309" t="s">
        <v>580</v>
      </c>
      <c r="J536" s="309" t="s">
        <v>580</v>
      </c>
      <c r="K536" s="310" t="s">
        <v>580</v>
      </c>
      <c r="L536" s="310" t="s">
        <v>580</v>
      </c>
      <c r="M536" s="310" t="s">
        <v>580</v>
      </c>
      <c r="N536" s="311" t="s">
        <v>580</v>
      </c>
      <c r="O536" s="309" t="s">
        <v>580</v>
      </c>
      <c r="P536" s="309" t="s">
        <v>580</v>
      </c>
      <c r="Q536" s="310" t="s">
        <v>580</v>
      </c>
      <c r="R536" s="310" t="s">
        <v>580</v>
      </c>
      <c r="S536" s="310" t="s">
        <v>580</v>
      </c>
      <c r="T536" s="311" t="s">
        <v>580</v>
      </c>
      <c r="U536" s="310" t="s">
        <v>580</v>
      </c>
    </row>
    <row r="537" spans="2:21" x14ac:dyDescent="0.2">
      <c r="B537" s="305" t="s">
        <v>580</v>
      </c>
      <c r="C537" s="306" t="s">
        <v>580</v>
      </c>
      <c r="D537" s="307" t="s">
        <v>580</v>
      </c>
      <c r="E537" s="307" t="s">
        <v>580</v>
      </c>
      <c r="F537" s="308" t="s">
        <v>580</v>
      </c>
      <c r="G537" s="308"/>
      <c r="H537" s="308" t="s">
        <v>580</v>
      </c>
      <c r="I537" s="309" t="s">
        <v>580</v>
      </c>
      <c r="J537" s="309" t="s">
        <v>580</v>
      </c>
      <c r="K537" s="310" t="s">
        <v>580</v>
      </c>
      <c r="L537" s="310" t="s">
        <v>580</v>
      </c>
      <c r="M537" s="310" t="s">
        <v>580</v>
      </c>
      <c r="N537" s="311" t="s">
        <v>580</v>
      </c>
      <c r="O537" s="309" t="s">
        <v>580</v>
      </c>
      <c r="P537" s="309" t="s">
        <v>580</v>
      </c>
      <c r="Q537" s="310" t="s">
        <v>580</v>
      </c>
      <c r="R537" s="310" t="s">
        <v>580</v>
      </c>
      <c r="S537" s="310" t="s">
        <v>580</v>
      </c>
      <c r="T537" s="311" t="s">
        <v>580</v>
      </c>
      <c r="U537" s="310" t="s">
        <v>580</v>
      </c>
    </row>
    <row r="538" spans="2:21" x14ac:dyDescent="0.2">
      <c r="B538" s="305" t="s">
        <v>580</v>
      </c>
      <c r="C538" s="306" t="s">
        <v>580</v>
      </c>
      <c r="D538" s="307" t="s">
        <v>580</v>
      </c>
      <c r="E538" s="307" t="s">
        <v>580</v>
      </c>
      <c r="F538" s="308" t="s">
        <v>580</v>
      </c>
      <c r="G538" s="308"/>
      <c r="H538" s="308" t="s">
        <v>580</v>
      </c>
      <c r="I538" s="309" t="s">
        <v>580</v>
      </c>
      <c r="J538" s="309" t="s">
        <v>580</v>
      </c>
      <c r="K538" s="310" t="s">
        <v>580</v>
      </c>
      <c r="L538" s="310" t="s">
        <v>580</v>
      </c>
      <c r="M538" s="310" t="s">
        <v>580</v>
      </c>
      <c r="N538" s="311" t="s">
        <v>580</v>
      </c>
      <c r="O538" s="309" t="s">
        <v>580</v>
      </c>
      <c r="P538" s="309" t="s">
        <v>580</v>
      </c>
      <c r="Q538" s="310" t="s">
        <v>580</v>
      </c>
      <c r="R538" s="310" t="s">
        <v>580</v>
      </c>
      <c r="S538" s="310" t="s">
        <v>580</v>
      </c>
      <c r="T538" s="311" t="s">
        <v>580</v>
      </c>
      <c r="U538" s="310" t="s">
        <v>580</v>
      </c>
    </row>
    <row r="539" spans="2:21" x14ac:dyDescent="0.2">
      <c r="B539" s="305" t="s">
        <v>580</v>
      </c>
      <c r="C539" s="306" t="s">
        <v>580</v>
      </c>
      <c r="D539" s="307" t="s">
        <v>580</v>
      </c>
      <c r="E539" s="307" t="s">
        <v>580</v>
      </c>
      <c r="F539" s="308" t="s">
        <v>580</v>
      </c>
      <c r="G539" s="308"/>
      <c r="H539" s="308" t="s">
        <v>580</v>
      </c>
      <c r="I539" s="309" t="s">
        <v>580</v>
      </c>
      <c r="J539" s="309" t="s">
        <v>580</v>
      </c>
      <c r="K539" s="310" t="s">
        <v>580</v>
      </c>
      <c r="L539" s="310" t="s">
        <v>580</v>
      </c>
      <c r="M539" s="310" t="s">
        <v>580</v>
      </c>
      <c r="N539" s="311" t="s">
        <v>580</v>
      </c>
      <c r="O539" s="309" t="s">
        <v>580</v>
      </c>
      <c r="P539" s="309" t="s">
        <v>580</v>
      </c>
      <c r="Q539" s="310" t="s">
        <v>580</v>
      </c>
      <c r="R539" s="310" t="s">
        <v>580</v>
      </c>
      <c r="S539" s="310" t="s">
        <v>580</v>
      </c>
      <c r="T539" s="311" t="s">
        <v>580</v>
      </c>
      <c r="U539" s="310" t="s">
        <v>580</v>
      </c>
    </row>
    <row r="540" spans="2:21" x14ac:dyDescent="0.2">
      <c r="B540" s="305" t="s">
        <v>580</v>
      </c>
      <c r="C540" s="306" t="s">
        <v>580</v>
      </c>
      <c r="D540" s="307" t="s">
        <v>580</v>
      </c>
      <c r="E540" s="307" t="s">
        <v>580</v>
      </c>
      <c r="F540" s="308" t="s">
        <v>580</v>
      </c>
      <c r="G540" s="308"/>
      <c r="H540" s="308" t="s">
        <v>580</v>
      </c>
      <c r="I540" s="309" t="s">
        <v>580</v>
      </c>
      <c r="J540" s="309" t="s">
        <v>580</v>
      </c>
      <c r="K540" s="310" t="s">
        <v>580</v>
      </c>
      <c r="L540" s="310" t="s">
        <v>580</v>
      </c>
      <c r="M540" s="310" t="s">
        <v>580</v>
      </c>
      <c r="N540" s="311" t="s">
        <v>580</v>
      </c>
      <c r="O540" s="309" t="s">
        <v>580</v>
      </c>
      <c r="P540" s="309" t="s">
        <v>580</v>
      </c>
      <c r="Q540" s="310" t="s">
        <v>580</v>
      </c>
      <c r="R540" s="310" t="s">
        <v>580</v>
      </c>
      <c r="S540" s="310" t="s">
        <v>580</v>
      </c>
      <c r="T540" s="311" t="s">
        <v>580</v>
      </c>
      <c r="U540" s="310" t="s">
        <v>580</v>
      </c>
    </row>
    <row r="541" spans="2:21" x14ac:dyDescent="0.2">
      <c r="B541" s="305" t="s">
        <v>580</v>
      </c>
      <c r="C541" s="306" t="s">
        <v>580</v>
      </c>
      <c r="D541" s="307" t="s">
        <v>580</v>
      </c>
      <c r="E541" s="307" t="s">
        <v>580</v>
      </c>
      <c r="F541" s="308" t="s">
        <v>580</v>
      </c>
      <c r="G541" s="308"/>
      <c r="H541" s="308" t="s">
        <v>580</v>
      </c>
      <c r="I541" s="309" t="s">
        <v>580</v>
      </c>
      <c r="J541" s="309" t="s">
        <v>580</v>
      </c>
      <c r="K541" s="310" t="s">
        <v>580</v>
      </c>
      <c r="L541" s="310" t="s">
        <v>580</v>
      </c>
      <c r="M541" s="310" t="s">
        <v>580</v>
      </c>
      <c r="N541" s="311" t="s">
        <v>580</v>
      </c>
      <c r="O541" s="309" t="s">
        <v>580</v>
      </c>
      <c r="P541" s="309" t="s">
        <v>580</v>
      </c>
      <c r="Q541" s="310" t="s">
        <v>580</v>
      </c>
      <c r="R541" s="310" t="s">
        <v>580</v>
      </c>
      <c r="S541" s="310" t="s">
        <v>580</v>
      </c>
      <c r="T541" s="311" t="s">
        <v>580</v>
      </c>
      <c r="U541" s="310" t="s">
        <v>580</v>
      </c>
    </row>
    <row r="542" spans="2:21" x14ac:dyDescent="0.2">
      <c r="B542" s="305" t="s">
        <v>580</v>
      </c>
      <c r="C542" s="306" t="s">
        <v>580</v>
      </c>
      <c r="D542" s="307" t="s">
        <v>580</v>
      </c>
      <c r="E542" s="307" t="s">
        <v>580</v>
      </c>
      <c r="F542" s="308" t="s">
        <v>580</v>
      </c>
      <c r="G542" s="308"/>
      <c r="H542" s="308" t="s">
        <v>580</v>
      </c>
      <c r="I542" s="309" t="s">
        <v>580</v>
      </c>
      <c r="J542" s="309" t="s">
        <v>580</v>
      </c>
      <c r="K542" s="310" t="s">
        <v>580</v>
      </c>
      <c r="L542" s="310" t="s">
        <v>580</v>
      </c>
      <c r="M542" s="310" t="s">
        <v>580</v>
      </c>
      <c r="N542" s="311" t="s">
        <v>580</v>
      </c>
      <c r="O542" s="309" t="s">
        <v>580</v>
      </c>
      <c r="P542" s="309" t="s">
        <v>580</v>
      </c>
      <c r="Q542" s="310" t="s">
        <v>580</v>
      </c>
      <c r="R542" s="310" t="s">
        <v>580</v>
      </c>
      <c r="S542" s="310" t="s">
        <v>580</v>
      </c>
      <c r="T542" s="311" t="s">
        <v>580</v>
      </c>
      <c r="U542" s="310" t="s">
        <v>580</v>
      </c>
    </row>
    <row r="543" spans="2:21" x14ac:dyDescent="0.2">
      <c r="B543" s="305" t="s">
        <v>580</v>
      </c>
      <c r="C543" s="306" t="s">
        <v>580</v>
      </c>
      <c r="D543" s="307" t="s">
        <v>580</v>
      </c>
      <c r="E543" s="307" t="s">
        <v>580</v>
      </c>
      <c r="F543" s="308" t="s">
        <v>580</v>
      </c>
      <c r="G543" s="308"/>
      <c r="H543" s="308" t="s">
        <v>580</v>
      </c>
      <c r="I543" s="309" t="s">
        <v>580</v>
      </c>
      <c r="J543" s="309" t="s">
        <v>580</v>
      </c>
      <c r="K543" s="310" t="s">
        <v>580</v>
      </c>
      <c r="L543" s="310" t="s">
        <v>580</v>
      </c>
      <c r="M543" s="310" t="s">
        <v>580</v>
      </c>
      <c r="N543" s="311" t="s">
        <v>580</v>
      </c>
      <c r="O543" s="309" t="s">
        <v>580</v>
      </c>
      <c r="P543" s="309" t="s">
        <v>580</v>
      </c>
      <c r="Q543" s="310" t="s">
        <v>580</v>
      </c>
      <c r="R543" s="310" t="s">
        <v>580</v>
      </c>
      <c r="S543" s="310" t="s">
        <v>580</v>
      </c>
      <c r="T543" s="311" t="s">
        <v>580</v>
      </c>
      <c r="U543" s="310" t="s">
        <v>580</v>
      </c>
    </row>
    <row r="544" spans="2:21" x14ac:dyDescent="0.2">
      <c r="B544" s="305" t="s">
        <v>580</v>
      </c>
      <c r="C544" s="306" t="s">
        <v>580</v>
      </c>
      <c r="D544" s="307" t="s">
        <v>580</v>
      </c>
      <c r="E544" s="307" t="s">
        <v>580</v>
      </c>
      <c r="F544" s="308" t="s">
        <v>580</v>
      </c>
      <c r="G544" s="308"/>
      <c r="H544" s="308" t="s">
        <v>580</v>
      </c>
      <c r="I544" s="309" t="s">
        <v>580</v>
      </c>
      <c r="J544" s="309" t="s">
        <v>580</v>
      </c>
      <c r="K544" s="310" t="s">
        <v>580</v>
      </c>
      <c r="L544" s="310" t="s">
        <v>580</v>
      </c>
      <c r="M544" s="310" t="s">
        <v>580</v>
      </c>
      <c r="N544" s="311" t="s">
        <v>580</v>
      </c>
      <c r="O544" s="309" t="s">
        <v>580</v>
      </c>
      <c r="P544" s="309" t="s">
        <v>580</v>
      </c>
      <c r="Q544" s="310" t="s">
        <v>580</v>
      </c>
      <c r="R544" s="310" t="s">
        <v>580</v>
      </c>
      <c r="S544" s="310" t="s">
        <v>580</v>
      </c>
      <c r="T544" s="311" t="s">
        <v>580</v>
      </c>
      <c r="U544" s="310" t="s">
        <v>580</v>
      </c>
    </row>
    <row r="545" spans="2:21" x14ac:dyDescent="0.2">
      <c r="B545" s="305" t="s">
        <v>580</v>
      </c>
      <c r="C545" s="306" t="s">
        <v>580</v>
      </c>
      <c r="D545" s="307" t="s">
        <v>580</v>
      </c>
      <c r="E545" s="307" t="s">
        <v>580</v>
      </c>
      <c r="F545" s="308" t="s">
        <v>580</v>
      </c>
      <c r="G545" s="308"/>
      <c r="H545" s="308" t="s">
        <v>580</v>
      </c>
      <c r="I545" s="309" t="s">
        <v>580</v>
      </c>
      <c r="J545" s="309" t="s">
        <v>580</v>
      </c>
      <c r="K545" s="310" t="s">
        <v>580</v>
      </c>
      <c r="L545" s="310" t="s">
        <v>580</v>
      </c>
      <c r="M545" s="310" t="s">
        <v>580</v>
      </c>
      <c r="N545" s="311" t="s">
        <v>580</v>
      </c>
      <c r="O545" s="309" t="s">
        <v>580</v>
      </c>
      <c r="P545" s="309" t="s">
        <v>580</v>
      </c>
      <c r="Q545" s="310" t="s">
        <v>580</v>
      </c>
      <c r="R545" s="310" t="s">
        <v>580</v>
      </c>
      <c r="S545" s="310" t="s">
        <v>580</v>
      </c>
      <c r="T545" s="311" t="s">
        <v>580</v>
      </c>
      <c r="U545" s="310" t="s">
        <v>580</v>
      </c>
    </row>
    <row r="546" spans="2:21" x14ac:dyDescent="0.2">
      <c r="B546" s="305" t="s">
        <v>580</v>
      </c>
      <c r="C546" s="306" t="s">
        <v>580</v>
      </c>
      <c r="D546" s="307" t="s">
        <v>580</v>
      </c>
      <c r="E546" s="307" t="s">
        <v>580</v>
      </c>
      <c r="F546" s="308" t="s">
        <v>580</v>
      </c>
      <c r="G546" s="308"/>
      <c r="H546" s="308" t="s">
        <v>580</v>
      </c>
      <c r="I546" s="309" t="s">
        <v>580</v>
      </c>
      <c r="J546" s="309" t="s">
        <v>580</v>
      </c>
      <c r="K546" s="310" t="s">
        <v>580</v>
      </c>
      <c r="L546" s="310" t="s">
        <v>580</v>
      </c>
      <c r="M546" s="310" t="s">
        <v>580</v>
      </c>
      <c r="N546" s="311" t="s">
        <v>580</v>
      </c>
      <c r="O546" s="309" t="s">
        <v>580</v>
      </c>
      <c r="P546" s="309" t="s">
        <v>580</v>
      </c>
      <c r="Q546" s="310" t="s">
        <v>580</v>
      </c>
      <c r="R546" s="310" t="s">
        <v>580</v>
      </c>
      <c r="S546" s="310" t="s">
        <v>580</v>
      </c>
      <c r="T546" s="311" t="s">
        <v>580</v>
      </c>
      <c r="U546" s="310" t="s">
        <v>580</v>
      </c>
    </row>
    <row r="547" spans="2:21" x14ac:dyDescent="0.2">
      <c r="B547" s="305" t="s">
        <v>580</v>
      </c>
      <c r="C547" s="306" t="s">
        <v>580</v>
      </c>
      <c r="D547" s="307" t="s">
        <v>580</v>
      </c>
      <c r="E547" s="307" t="s">
        <v>580</v>
      </c>
      <c r="F547" s="308" t="s">
        <v>580</v>
      </c>
      <c r="G547" s="308"/>
      <c r="H547" s="308" t="s">
        <v>580</v>
      </c>
      <c r="I547" s="309" t="s">
        <v>580</v>
      </c>
      <c r="J547" s="309" t="s">
        <v>580</v>
      </c>
      <c r="K547" s="310" t="s">
        <v>580</v>
      </c>
      <c r="L547" s="310" t="s">
        <v>580</v>
      </c>
      <c r="M547" s="310" t="s">
        <v>580</v>
      </c>
      <c r="N547" s="311" t="s">
        <v>580</v>
      </c>
      <c r="O547" s="309" t="s">
        <v>580</v>
      </c>
      <c r="P547" s="309" t="s">
        <v>580</v>
      </c>
      <c r="Q547" s="310" t="s">
        <v>580</v>
      </c>
      <c r="R547" s="310" t="s">
        <v>580</v>
      </c>
      <c r="S547" s="310" t="s">
        <v>580</v>
      </c>
      <c r="T547" s="311" t="s">
        <v>580</v>
      </c>
      <c r="U547" s="310" t="s">
        <v>580</v>
      </c>
    </row>
    <row r="548" spans="2:21" x14ac:dyDescent="0.2">
      <c r="B548" s="305" t="s">
        <v>580</v>
      </c>
      <c r="C548" s="306" t="s">
        <v>580</v>
      </c>
      <c r="D548" s="307" t="s">
        <v>580</v>
      </c>
      <c r="E548" s="307" t="s">
        <v>580</v>
      </c>
      <c r="F548" s="308" t="s">
        <v>580</v>
      </c>
      <c r="G548" s="308"/>
      <c r="H548" s="308" t="s">
        <v>580</v>
      </c>
      <c r="I548" s="309" t="s">
        <v>580</v>
      </c>
      <c r="J548" s="309" t="s">
        <v>580</v>
      </c>
      <c r="K548" s="310" t="s">
        <v>580</v>
      </c>
      <c r="L548" s="310" t="s">
        <v>580</v>
      </c>
      <c r="M548" s="310" t="s">
        <v>580</v>
      </c>
      <c r="N548" s="311" t="s">
        <v>580</v>
      </c>
      <c r="O548" s="309" t="s">
        <v>580</v>
      </c>
      <c r="P548" s="309" t="s">
        <v>580</v>
      </c>
      <c r="Q548" s="310" t="s">
        <v>580</v>
      </c>
      <c r="R548" s="310" t="s">
        <v>580</v>
      </c>
      <c r="S548" s="310" t="s">
        <v>580</v>
      </c>
      <c r="T548" s="311" t="s">
        <v>580</v>
      </c>
      <c r="U548" s="310" t="s">
        <v>580</v>
      </c>
    </row>
    <row r="549" spans="2:21" x14ac:dyDescent="0.2">
      <c r="B549" s="305" t="s">
        <v>580</v>
      </c>
      <c r="C549" s="306" t="s">
        <v>580</v>
      </c>
      <c r="D549" s="307" t="s">
        <v>580</v>
      </c>
      <c r="E549" s="307" t="s">
        <v>580</v>
      </c>
      <c r="F549" s="308" t="s">
        <v>580</v>
      </c>
      <c r="G549" s="308"/>
      <c r="H549" s="308" t="s">
        <v>580</v>
      </c>
      <c r="I549" s="309" t="s">
        <v>580</v>
      </c>
      <c r="J549" s="309" t="s">
        <v>580</v>
      </c>
      <c r="K549" s="310" t="s">
        <v>580</v>
      </c>
      <c r="L549" s="310" t="s">
        <v>580</v>
      </c>
      <c r="M549" s="310" t="s">
        <v>580</v>
      </c>
      <c r="N549" s="311" t="s">
        <v>580</v>
      </c>
      <c r="O549" s="309" t="s">
        <v>580</v>
      </c>
      <c r="P549" s="309" t="s">
        <v>580</v>
      </c>
      <c r="Q549" s="310" t="s">
        <v>580</v>
      </c>
      <c r="R549" s="310" t="s">
        <v>580</v>
      </c>
      <c r="S549" s="310" t="s">
        <v>580</v>
      </c>
      <c r="T549" s="311" t="s">
        <v>580</v>
      </c>
      <c r="U549" s="310" t="s">
        <v>580</v>
      </c>
    </row>
    <row r="550" spans="2:21" x14ac:dyDescent="0.2">
      <c r="B550" s="305" t="s">
        <v>580</v>
      </c>
      <c r="C550" s="306" t="s">
        <v>580</v>
      </c>
      <c r="D550" s="307" t="s">
        <v>580</v>
      </c>
      <c r="E550" s="307" t="s">
        <v>580</v>
      </c>
      <c r="F550" s="308" t="s">
        <v>580</v>
      </c>
      <c r="G550" s="308"/>
      <c r="H550" s="308" t="s">
        <v>580</v>
      </c>
      <c r="I550" s="309" t="s">
        <v>580</v>
      </c>
      <c r="J550" s="309" t="s">
        <v>580</v>
      </c>
      <c r="K550" s="310" t="s">
        <v>580</v>
      </c>
      <c r="L550" s="310" t="s">
        <v>580</v>
      </c>
      <c r="M550" s="310" t="s">
        <v>580</v>
      </c>
      <c r="N550" s="311" t="s">
        <v>580</v>
      </c>
      <c r="O550" s="309" t="s">
        <v>580</v>
      </c>
      <c r="P550" s="309" t="s">
        <v>580</v>
      </c>
      <c r="Q550" s="310" t="s">
        <v>580</v>
      </c>
      <c r="R550" s="310" t="s">
        <v>580</v>
      </c>
      <c r="S550" s="310" t="s">
        <v>580</v>
      </c>
      <c r="T550" s="311" t="s">
        <v>580</v>
      </c>
      <c r="U550" s="310" t="s">
        <v>580</v>
      </c>
    </row>
    <row r="551" spans="2:21" x14ac:dyDescent="0.2">
      <c r="B551" s="305" t="s">
        <v>580</v>
      </c>
      <c r="C551" s="306" t="s">
        <v>580</v>
      </c>
      <c r="D551" s="307" t="s">
        <v>580</v>
      </c>
      <c r="E551" s="307" t="s">
        <v>580</v>
      </c>
      <c r="F551" s="308" t="s">
        <v>580</v>
      </c>
      <c r="G551" s="308"/>
      <c r="H551" s="308" t="s">
        <v>580</v>
      </c>
      <c r="I551" s="309" t="s">
        <v>580</v>
      </c>
      <c r="J551" s="309" t="s">
        <v>580</v>
      </c>
      <c r="K551" s="310" t="s">
        <v>580</v>
      </c>
      <c r="L551" s="310" t="s">
        <v>580</v>
      </c>
      <c r="M551" s="310" t="s">
        <v>580</v>
      </c>
      <c r="N551" s="311" t="s">
        <v>580</v>
      </c>
      <c r="O551" s="309" t="s">
        <v>580</v>
      </c>
      <c r="P551" s="309" t="s">
        <v>580</v>
      </c>
      <c r="Q551" s="310" t="s">
        <v>580</v>
      </c>
      <c r="R551" s="310" t="s">
        <v>580</v>
      </c>
      <c r="S551" s="310" t="s">
        <v>580</v>
      </c>
      <c r="T551" s="311" t="s">
        <v>580</v>
      </c>
      <c r="U551" s="310" t="s">
        <v>580</v>
      </c>
    </row>
    <row r="552" spans="2:21" x14ac:dyDescent="0.2">
      <c r="B552" s="305" t="s">
        <v>580</v>
      </c>
      <c r="C552" s="306" t="s">
        <v>580</v>
      </c>
      <c r="D552" s="307" t="s">
        <v>580</v>
      </c>
      <c r="E552" s="307" t="s">
        <v>580</v>
      </c>
      <c r="F552" s="308" t="s">
        <v>580</v>
      </c>
      <c r="G552" s="308"/>
      <c r="H552" s="308" t="s">
        <v>580</v>
      </c>
      <c r="I552" s="309" t="s">
        <v>580</v>
      </c>
      <c r="J552" s="309" t="s">
        <v>580</v>
      </c>
      <c r="K552" s="310" t="s">
        <v>580</v>
      </c>
      <c r="L552" s="310" t="s">
        <v>580</v>
      </c>
      <c r="M552" s="310" t="s">
        <v>580</v>
      </c>
      <c r="N552" s="311" t="s">
        <v>580</v>
      </c>
      <c r="O552" s="309" t="s">
        <v>580</v>
      </c>
      <c r="P552" s="309" t="s">
        <v>580</v>
      </c>
      <c r="Q552" s="310" t="s">
        <v>580</v>
      </c>
      <c r="R552" s="310" t="s">
        <v>580</v>
      </c>
      <c r="S552" s="310" t="s">
        <v>580</v>
      </c>
      <c r="T552" s="311" t="s">
        <v>580</v>
      </c>
      <c r="U552" s="310" t="s">
        <v>580</v>
      </c>
    </row>
    <row r="553" spans="2:21" x14ac:dyDescent="0.2">
      <c r="B553" s="305" t="s">
        <v>580</v>
      </c>
      <c r="C553" s="306" t="s">
        <v>580</v>
      </c>
      <c r="D553" s="307" t="s">
        <v>580</v>
      </c>
      <c r="E553" s="307" t="s">
        <v>580</v>
      </c>
      <c r="F553" s="308" t="s">
        <v>580</v>
      </c>
      <c r="G553" s="308"/>
      <c r="H553" s="308" t="s">
        <v>580</v>
      </c>
      <c r="I553" s="309" t="s">
        <v>580</v>
      </c>
      <c r="J553" s="309" t="s">
        <v>580</v>
      </c>
      <c r="K553" s="310" t="s">
        <v>580</v>
      </c>
      <c r="L553" s="310" t="s">
        <v>580</v>
      </c>
      <c r="M553" s="310" t="s">
        <v>580</v>
      </c>
      <c r="N553" s="311" t="s">
        <v>580</v>
      </c>
      <c r="O553" s="309" t="s">
        <v>580</v>
      </c>
      <c r="P553" s="309" t="s">
        <v>580</v>
      </c>
      <c r="Q553" s="310" t="s">
        <v>580</v>
      </c>
      <c r="R553" s="310" t="s">
        <v>580</v>
      </c>
      <c r="S553" s="310" t="s">
        <v>580</v>
      </c>
      <c r="T553" s="311" t="s">
        <v>580</v>
      </c>
      <c r="U553" s="310" t="s">
        <v>580</v>
      </c>
    </row>
    <row r="554" spans="2:21" x14ac:dyDescent="0.2">
      <c r="B554" s="305" t="s">
        <v>580</v>
      </c>
      <c r="C554" s="306" t="s">
        <v>580</v>
      </c>
      <c r="D554" s="307" t="s">
        <v>580</v>
      </c>
      <c r="E554" s="307" t="s">
        <v>580</v>
      </c>
      <c r="F554" s="308" t="s">
        <v>580</v>
      </c>
      <c r="G554" s="308"/>
      <c r="H554" s="308" t="s">
        <v>580</v>
      </c>
      <c r="I554" s="309" t="s">
        <v>580</v>
      </c>
      <c r="J554" s="309" t="s">
        <v>580</v>
      </c>
      <c r="K554" s="310" t="s">
        <v>580</v>
      </c>
      <c r="L554" s="310" t="s">
        <v>580</v>
      </c>
      <c r="M554" s="310" t="s">
        <v>580</v>
      </c>
      <c r="N554" s="311" t="s">
        <v>580</v>
      </c>
      <c r="O554" s="309" t="s">
        <v>580</v>
      </c>
      <c r="P554" s="309" t="s">
        <v>580</v>
      </c>
      <c r="Q554" s="310" t="s">
        <v>580</v>
      </c>
      <c r="R554" s="310" t="s">
        <v>580</v>
      </c>
      <c r="S554" s="310" t="s">
        <v>580</v>
      </c>
      <c r="T554" s="311" t="s">
        <v>580</v>
      </c>
      <c r="U554" s="310" t="s">
        <v>580</v>
      </c>
    </row>
    <row r="555" spans="2:21" x14ac:dyDescent="0.2">
      <c r="B555" s="305" t="s">
        <v>580</v>
      </c>
      <c r="C555" s="306" t="s">
        <v>580</v>
      </c>
      <c r="D555" s="307" t="s">
        <v>580</v>
      </c>
      <c r="E555" s="307" t="s">
        <v>580</v>
      </c>
      <c r="F555" s="308" t="s">
        <v>580</v>
      </c>
      <c r="G555" s="308"/>
      <c r="H555" s="308" t="s">
        <v>580</v>
      </c>
      <c r="I555" s="309" t="s">
        <v>580</v>
      </c>
      <c r="J555" s="309" t="s">
        <v>580</v>
      </c>
      <c r="K555" s="310" t="s">
        <v>580</v>
      </c>
      <c r="L555" s="310" t="s">
        <v>580</v>
      </c>
      <c r="M555" s="310" t="s">
        <v>580</v>
      </c>
      <c r="N555" s="311" t="s">
        <v>580</v>
      </c>
      <c r="O555" s="309" t="s">
        <v>580</v>
      </c>
      <c r="P555" s="309" t="s">
        <v>580</v>
      </c>
      <c r="Q555" s="310" t="s">
        <v>580</v>
      </c>
      <c r="R555" s="310" t="s">
        <v>580</v>
      </c>
      <c r="S555" s="310" t="s">
        <v>580</v>
      </c>
      <c r="T555" s="311" t="s">
        <v>580</v>
      </c>
      <c r="U555" s="310" t="s">
        <v>580</v>
      </c>
    </row>
    <row r="556" spans="2:21" x14ac:dyDescent="0.2">
      <c r="B556" s="305" t="s">
        <v>580</v>
      </c>
      <c r="C556" s="306" t="s">
        <v>580</v>
      </c>
      <c r="D556" s="307" t="s">
        <v>580</v>
      </c>
      <c r="E556" s="307" t="s">
        <v>580</v>
      </c>
      <c r="F556" s="308" t="s">
        <v>580</v>
      </c>
      <c r="G556" s="308"/>
      <c r="H556" s="308" t="s">
        <v>580</v>
      </c>
      <c r="I556" s="309" t="s">
        <v>580</v>
      </c>
      <c r="J556" s="309" t="s">
        <v>580</v>
      </c>
      <c r="K556" s="310" t="s">
        <v>580</v>
      </c>
      <c r="L556" s="310" t="s">
        <v>580</v>
      </c>
      <c r="M556" s="310" t="s">
        <v>580</v>
      </c>
      <c r="N556" s="311" t="s">
        <v>580</v>
      </c>
      <c r="O556" s="309" t="s">
        <v>580</v>
      </c>
      <c r="P556" s="309" t="s">
        <v>580</v>
      </c>
      <c r="Q556" s="310" t="s">
        <v>580</v>
      </c>
      <c r="R556" s="310" t="s">
        <v>580</v>
      </c>
      <c r="S556" s="310" t="s">
        <v>580</v>
      </c>
      <c r="T556" s="311" t="s">
        <v>580</v>
      </c>
      <c r="U556" s="310" t="s">
        <v>580</v>
      </c>
    </row>
    <row r="557" spans="2:21" x14ac:dyDescent="0.2">
      <c r="B557" s="305" t="s">
        <v>580</v>
      </c>
      <c r="C557" s="306" t="s">
        <v>580</v>
      </c>
      <c r="D557" s="307" t="s">
        <v>580</v>
      </c>
      <c r="E557" s="307" t="s">
        <v>580</v>
      </c>
      <c r="F557" s="308" t="s">
        <v>580</v>
      </c>
      <c r="G557" s="308"/>
      <c r="H557" s="308" t="s">
        <v>580</v>
      </c>
      <c r="I557" s="309" t="s">
        <v>580</v>
      </c>
      <c r="J557" s="309" t="s">
        <v>580</v>
      </c>
      <c r="K557" s="310" t="s">
        <v>580</v>
      </c>
      <c r="L557" s="310" t="s">
        <v>580</v>
      </c>
      <c r="M557" s="310" t="s">
        <v>580</v>
      </c>
      <c r="N557" s="311" t="s">
        <v>580</v>
      </c>
      <c r="O557" s="309" t="s">
        <v>580</v>
      </c>
      <c r="P557" s="309" t="s">
        <v>580</v>
      </c>
      <c r="Q557" s="310" t="s">
        <v>580</v>
      </c>
      <c r="R557" s="310" t="s">
        <v>580</v>
      </c>
      <c r="S557" s="310" t="s">
        <v>580</v>
      </c>
      <c r="T557" s="311" t="s">
        <v>580</v>
      </c>
      <c r="U557" s="310" t="s">
        <v>580</v>
      </c>
    </row>
    <row r="558" spans="2:21" x14ac:dyDescent="0.2">
      <c r="B558" s="305" t="s">
        <v>580</v>
      </c>
      <c r="C558" s="306" t="s">
        <v>580</v>
      </c>
      <c r="D558" s="307" t="s">
        <v>580</v>
      </c>
      <c r="E558" s="307" t="s">
        <v>580</v>
      </c>
      <c r="F558" s="308" t="s">
        <v>580</v>
      </c>
      <c r="G558" s="308"/>
      <c r="H558" s="308" t="s">
        <v>580</v>
      </c>
      <c r="I558" s="309" t="s">
        <v>580</v>
      </c>
      <c r="J558" s="309" t="s">
        <v>580</v>
      </c>
      <c r="K558" s="310" t="s">
        <v>580</v>
      </c>
      <c r="L558" s="310" t="s">
        <v>580</v>
      </c>
      <c r="M558" s="310" t="s">
        <v>580</v>
      </c>
      <c r="N558" s="311" t="s">
        <v>580</v>
      </c>
      <c r="O558" s="309" t="s">
        <v>580</v>
      </c>
      <c r="P558" s="309" t="s">
        <v>580</v>
      </c>
      <c r="Q558" s="310" t="s">
        <v>580</v>
      </c>
      <c r="R558" s="310" t="s">
        <v>580</v>
      </c>
      <c r="S558" s="310" t="s">
        <v>580</v>
      </c>
      <c r="T558" s="311" t="s">
        <v>580</v>
      </c>
      <c r="U558" s="310" t="s">
        <v>580</v>
      </c>
    </row>
    <row r="559" spans="2:21" x14ac:dyDescent="0.2">
      <c r="B559" s="305" t="s">
        <v>580</v>
      </c>
      <c r="C559" s="306" t="s">
        <v>580</v>
      </c>
      <c r="D559" s="307" t="s">
        <v>580</v>
      </c>
      <c r="E559" s="307" t="s">
        <v>580</v>
      </c>
      <c r="F559" s="308" t="s">
        <v>580</v>
      </c>
      <c r="G559" s="308"/>
      <c r="H559" s="308" t="s">
        <v>580</v>
      </c>
      <c r="I559" s="309" t="s">
        <v>580</v>
      </c>
      <c r="J559" s="309" t="s">
        <v>580</v>
      </c>
      <c r="K559" s="310" t="s">
        <v>580</v>
      </c>
      <c r="L559" s="310" t="s">
        <v>580</v>
      </c>
      <c r="M559" s="310" t="s">
        <v>580</v>
      </c>
      <c r="N559" s="311" t="s">
        <v>580</v>
      </c>
      <c r="O559" s="309" t="s">
        <v>580</v>
      </c>
      <c r="P559" s="309" t="s">
        <v>580</v>
      </c>
      <c r="Q559" s="310" t="s">
        <v>580</v>
      </c>
      <c r="R559" s="310" t="s">
        <v>580</v>
      </c>
      <c r="S559" s="310" t="s">
        <v>580</v>
      </c>
      <c r="T559" s="311" t="s">
        <v>580</v>
      </c>
      <c r="U559" s="310" t="s">
        <v>580</v>
      </c>
    </row>
    <row r="560" spans="2:21" x14ac:dyDescent="0.2">
      <c r="B560" s="305" t="s">
        <v>580</v>
      </c>
      <c r="C560" s="306" t="s">
        <v>580</v>
      </c>
      <c r="D560" s="307" t="s">
        <v>580</v>
      </c>
      <c r="E560" s="307" t="s">
        <v>580</v>
      </c>
      <c r="F560" s="308" t="s">
        <v>580</v>
      </c>
      <c r="G560" s="308"/>
      <c r="H560" s="308" t="s">
        <v>580</v>
      </c>
      <c r="I560" s="309" t="s">
        <v>580</v>
      </c>
      <c r="J560" s="309" t="s">
        <v>580</v>
      </c>
      <c r="K560" s="310" t="s">
        <v>580</v>
      </c>
      <c r="L560" s="310" t="s">
        <v>580</v>
      </c>
      <c r="M560" s="310" t="s">
        <v>580</v>
      </c>
      <c r="N560" s="311" t="s">
        <v>580</v>
      </c>
      <c r="O560" s="309" t="s">
        <v>580</v>
      </c>
      <c r="P560" s="309" t="s">
        <v>580</v>
      </c>
      <c r="Q560" s="310" t="s">
        <v>580</v>
      </c>
      <c r="R560" s="310" t="s">
        <v>580</v>
      </c>
      <c r="S560" s="310" t="s">
        <v>580</v>
      </c>
      <c r="T560" s="311" t="s">
        <v>580</v>
      </c>
      <c r="U560" s="310" t="s">
        <v>580</v>
      </c>
    </row>
    <row r="561" spans="2:21" x14ac:dyDescent="0.2">
      <c r="B561" s="305" t="s">
        <v>580</v>
      </c>
      <c r="C561" s="306" t="s">
        <v>580</v>
      </c>
      <c r="D561" s="307" t="s">
        <v>580</v>
      </c>
      <c r="E561" s="307" t="s">
        <v>580</v>
      </c>
      <c r="F561" s="308" t="s">
        <v>580</v>
      </c>
      <c r="G561" s="308"/>
      <c r="H561" s="308" t="s">
        <v>580</v>
      </c>
      <c r="I561" s="309" t="s">
        <v>580</v>
      </c>
      <c r="J561" s="309" t="s">
        <v>580</v>
      </c>
      <c r="K561" s="310" t="s">
        <v>580</v>
      </c>
      <c r="L561" s="310" t="s">
        <v>580</v>
      </c>
      <c r="M561" s="310" t="s">
        <v>580</v>
      </c>
      <c r="N561" s="311" t="s">
        <v>580</v>
      </c>
      <c r="O561" s="309" t="s">
        <v>580</v>
      </c>
      <c r="P561" s="309" t="s">
        <v>580</v>
      </c>
      <c r="Q561" s="310" t="s">
        <v>580</v>
      </c>
      <c r="R561" s="310" t="s">
        <v>580</v>
      </c>
      <c r="S561" s="310" t="s">
        <v>580</v>
      </c>
      <c r="T561" s="311" t="s">
        <v>580</v>
      </c>
      <c r="U561" s="310" t="s">
        <v>580</v>
      </c>
    </row>
    <row r="562" spans="2:21" x14ac:dyDescent="0.2">
      <c r="B562" s="305" t="s">
        <v>580</v>
      </c>
      <c r="C562" s="306" t="s">
        <v>580</v>
      </c>
      <c r="D562" s="307" t="s">
        <v>580</v>
      </c>
      <c r="E562" s="307" t="s">
        <v>580</v>
      </c>
      <c r="F562" s="308" t="s">
        <v>580</v>
      </c>
      <c r="G562" s="308"/>
      <c r="H562" s="308" t="s">
        <v>580</v>
      </c>
      <c r="I562" s="309" t="s">
        <v>580</v>
      </c>
      <c r="J562" s="309" t="s">
        <v>580</v>
      </c>
      <c r="K562" s="310" t="s">
        <v>580</v>
      </c>
      <c r="L562" s="310" t="s">
        <v>580</v>
      </c>
      <c r="M562" s="310" t="s">
        <v>580</v>
      </c>
      <c r="N562" s="311" t="s">
        <v>580</v>
      </c>
      <c r="O562" s="309" t="s">
        <v>580</v>
      </c>
      <c r="P562" s="309" t="s">
        <v>580</v>
      </c>
      <c r="Q562" s="310" t="s">
        <v>580</v>
      </c>
      <c r="R562" s="310" t="s">
        <v>580</v>
      </c>
      <c r="S562" s="310" t="s">
        <v>580</v>
      </c>
      <c r="T562" s="311" t="s">
        <v>580</v>
      </c>
      <c r="U562" s="310" t="s">
        <v>580</v>
      </c>
    </row>
    <row r="563" spans="2:21" x14ac:dyDescent="0.2">
      <c r="B563" s="305" t="s">
        <v>580</v>
      </c>
      <c r="C563" s="306" t="s">
        <v>580</v>
      </c>
      <c r="D563" s="307" t="s">
        <v>580</v>
      </c>
      <c r="E563" s="307" t="s">
        <v>580</v>
      </c>
      <c r="F563" s="308" t="s">
        <v>580</v>
      </c>
      <c r="G563" s="308"/>
      <c r="H563" s="308" t="s">
        <v>580</v>
      </c>
      <c r="I563" s="309" t="s">
        <v>580</v>
      </c>
      <c r="J563" s="309" t="s">
        <v>580</v>
      </c>
      <c r="K563" s="310" t="s">
        <v>580</v>
      </c>
      <c r="L563" s="310" t="s">
        <v>580</v>
      </c>
      <c r="M563" s="310" t="s">
        <v>580</v>
      </c>
      <c r="N563" s="311" t="s">
        <v>580</v>
      </c>
      <c r="O563" s="309" t="s">
        <v>580</v>
      </c>
      <c r="P563" s="309" t="s">
        <v>580</v>
      </c>
      <c r="Q563" s="310" t="s">
        <v>580</v>
      </c>
      <c r="R563" s="310" t="s">
        <v>580</v>
      </c>
      <c r="S563" s="310" t="s">
        <v>580</v>
      </c>
      <c r="T563" s="311" t="s">
        <v>580</v>
      </c>
      <c r="U563" s="310" t="s">
        <v>580</v>
      </c>
    </row>
    <row r="564" spans="2:21" x14ac:dyDescent="0.2">
      <c r="B564" s="305" t="s">
        <v>580</v>
      </c>
      <c r="C564" s="306" t="s">
        <v>580</v>
      </c>
      <c r="D564" s="307" t="s">
        <v>580</v>
      </c>
      <c r="E564" s="307" t="s">
        <v>580</v>
      </c>
      <c r="F564" s="308" t="s">
        <v>580</v>
      </c>
      <c r="G564" s="308"/>
      <c r="H564" s="308" t="s">
        <v>580</v>
      </c>
      <c r="I564" s="309" t="s">
        <v>580</v>
      </c>
      <c r="J564" s="309" t="s">
        <v>580</v>
      </c>
      <c r="K564" s="310" t="s">
        <v>580</v>
      </c>
      <c r="L564" s="310" t="s">
        <v>580</v>
      </c>
      <c r="M564" s="310" t="s">
        <v>580</v>
      </c>
      <c r="N564" s="311" t="s">
        <v>580</v>
      </c>
      <c r="O564" s="309" t="s">
        <v>580</v>
      </c>
      <c r="P564" s="309" t="s">
        <v>580</v>
      </c>
      <c r="Q564" s="310" t="s">
        <v>580</v>
      </c>
      <c r="R564" s="310" t="s">
        <v>580</v>
      </c>
      <c r="S564" s="310" t="s">
        <v>580</v>
      </c>
      <c r="T564" s="311" t="s">
        <v>580</v>
      </c>
      <c r="U564" s="310" t="s">
        <v>580</v>
      </c>
    </row>
    <row r="565" spans="2:21" x14ac:dyDescent="0.2">
      <c r="B565" s="305" t="s">
        <v>580</v>
      </c>
      <c r="C565" s="306" t="s">
        <v>580</v>
      </c>
      <c r="D565" s="307" t="s">
        <v>580</v>
      </c>
      <c r="E565" s="307" t="s">
        <v>580</v>
      </c>
      <c r="F565" s="308" t="s">
        <v>580</v>
      </c>
      <c r="G565" s="308"/>
      <c r="H565" s="308" t="s">
        <v>580</v>
      </c>
      <c r="I565" s="309" t="s">
        <v>580</v>
      </c>
      <c r="J565" s="309" t="s">
        <v>580</v>
      </c>
      <c r="K565" s="310" t="s">
        <v>580</v>
      </c>
      <c r="L565" s="310" t="s">
        <v>580</v>
      </c>
      <c r="M565" s="310" t="s">
        <v>580</v>
      </c>
      <c r="N565" s="311" t="s">
        <v>580</v>
      </c>
      <c r="O565" s="309" t="s">
        <v>580</v>
      </c>
      <c r="P565" s="309" t="s">
        <v>580</v>
      </c>
      <c r="Q565" s="310" t="s">
        <v>580</v>
      </c>
      <c r="R565" s="310" t="s">
        <v>580</v>
      </c>
      <c r="S565" s="310" t="s">
        <v>580</v>
      </c>
      <c r="T565" s="311" t="s">
        <v>580</v>
      </c>
      <c r="U565" s="310" t="s">
        <v>580</v>
      </c>
    </row>
    <row r="566" spans="2:21" x14ac:dyDescent="0.2">
      <c r="B566" s="305" t="s">
        <v>580</v>
      </c>
      <c r="C566" s="306" t="s">
        <v>580</v>
      </c>
      <c r="D566" s="307" t="s">
        <v>580</v>
      </c>
      <c r="E566" s="307" t="s">
        <v>580</v>
      </c>
      <c r="F566" s="308" t="s">
        <v>580</v>
      </c>
      <c r="G566" s="308"/>
      <c r="H566" s="308" t="s">
        <v>580</v>
      </c>
      <c r="I566" s="309" t="s">
        <v>580</v>
      </c>
      <c r="J566" s="309" t="s">
        <v>580</v>
      </c>
      <c r="K566" s="310" t="s">
        <v>580</v>
      </c>
      <c r="L566" s="310" t="s">
        <v>580</v>
      </c>
      <c r="M566" s="310" t="s">
        <v>580</v>
      </c>
      <c r="N566" s="311" t="s">
        <v>580</v>
      </c>
      <c r="O566" s="309" t="s">
        <v>580</v>
      </c>
      <c r="P566" s="309" t="s">
        <v>580</v>
      </c>
      <c r="Q566" s="310" t="s">
        <v>580</v>
      </c>
      <c r="R566" s="310" t="s">
        <v>580</v>
      </c>
      <c r="S566" s="310" t="s">
        <v>580</v>
      </c>
      <c r="T566" s="311" t="s">
        <v>580</v>
      </c>
      <c r="U566" s="310" t="s">
        <v>580</v>
      </c>
    </row>
    <row r="567" spans="2:21" x14ac:dyDescent="0.2">
      <c r="B567" s="305" t="s">
        <v>580</v>
      </c>
      <c r="C567" s="306" t="s">
        <v>580</v>
      </c>
      <c r="D567" s="307" t="s">
        <v>580</v>
      </c>
      <c r="E567" s="307" t="s">
        <v>580</v>
      </c>
      <c r="F567" s="308" t="s">
        <v>580</v>
      </c>
      <c r="G567" s="308"/>
      <c r="H567" s="308" t="s">
        <v>580</v>
      </c>
      <c r="I567" s="309" t="s">
        <v>580</v>
      </c>
      <c r="J567" s="309" t="s">
        <v>580</v>
      </c>
      <c r="K567" s="310" t="s">
        <v>580</v>
      </c>
      <c r="L567" s="310" t="s">
        <v>580</v>
      </c>
      <c r="M567" s="310" t="s">
        <v>580</v>
      </c>
      <c r="N567" s="311" t="s">
        <v>580</v>
      </c>
      <c r="O567" s="309" t="s">
        <v>580</v>
      </c>
      <c r="P567" s="309" t="s">
        <v>580</v>
      </c>
      <c r="Q567" s="310" t="s">
        <v>580</v>
      </c>
      <c r="R567" s="310" t="s">
        <v>580</v>
      </c>
      <c r="S567" s="310" t="s">
        <v>580</v>
      </c>
      <c r="T567" s="311" t="s">
        <v>580</v>
      </c>
      <c r="U567" s="310" t="s">
        <v>580</v>
      </c>
    </row>
    <row r="568" spans="2:21" x14ac:dyDescent="0.2">
      <c r="B568" s="305" t="s">
        <v>580</v>
      </c>
      <c r="C568" s="306" t="s">
        <v>580</v>
      </c>
      <c r="D568" s="307" t="s">
        <v>580</v>
      </c>
      <c r="E568" s="307" t="s">
        <v>580</v>
      </c>
      <c r="F568" s="308" t="s">
        <v>580</v>
      </c>
      <c r="G568" s="308"/>
      <c r="H568" s="308" t="s">
        <v>580</v>
      </c>
      <c r="I568" s="309" t="s">
        <v>580</v>
      </c>
      <c r="J568" s="309" t="s">
        <v>580</v>
      </c>
      <c r="K568" s="310" t="s">
        <v>580</v>
      </c>
      <c r="L568" s="310" t="s">
        <v>580</v>
      </c>
      <c r="M568" s="310" t="s">
        <v>580</v>
      </c>
      <c r="N568" s="311" t="s">
        <v>580</v>
      </c>
      <c r="O568" s="309" t="s">
        <v>580</v>
      </c>
      <c r="P568" s="309" t="s">
        <v>580</v>
      </c>
      <c r="Q568" s="310" t="s">
        <v>580</v>
      </c>
      <c r="R568" s="310" t="s">
        <v>580</v>
      </c>
      <c r="S568" s="310" t="s">
        <v>580</v>
      </c>
      <c r="T568" s="311" t="s">
        <v>580</v>
      </c>
      <c r="U568" s="310" t="s">
        <v>580</v>
      </c>
    </row>
    <row r="569" spans="2:21" x14ac:dyDescent="0.2">
      <c r="B569" s="305" t="s">
        <v>580</v>
      </c>
      <c r="C569" s="306" t="s">
        <v>580</v>
      </c>
      <c r="D569" s="307" t="s">
        <v>580</v>
      </c>
      <c r="E569" s="307" t="s">
        <v>580</v>
      </c>
      <c r="F569" s="308" t="s">
        <v>580</v>
      </c>
      <c r="G569" s="308"/>
      <c r="H569" s="308" t="s">
        <v>580</v>
      </c>
      <c r="I569" s="309" t="s">
        <v>580</v>
      </c>
      <c r="J569" s="309" t="s">
        <v>580</v>
      </c>
      <c r="K569" s="310" t="s">
        <v>580</v>
      </c>
      <c r="L569" s="310" t="s">
        <v>580</v>
      </c>
      <c r="M569" s="310" t="s">
        <v>580</v>
      </c>
      <c r="N569" s="311" t="s">
        <v>580</v>
      </c>
      <c r="O569" s="309" t="s">
        <v>580</v>
      </c>
      <c r="P569" s="309" t="s">
        <v>580</v>
      </c>
      <c r="Q569" s="310" t="s">
        <v>580</v>
      </c>
      <c r="R569" s="310" t="s">
        <v>580</v>
      </c>
      <c r="S569" s="310" t="s">
        <v>580</v>
      </c>
      <c r="T569" s="311" t="s">
        <v>580</v>
      </c>
      <c r="U569" s="310" t="s">
        <v>580</v>
      </c>
    </row>
    <row r="570" spans="2:21" x14ac:dyDescent="0.2">
      <c r="B570" s="305" t="s">
        <v>580</v>
      </c>
      <c r="C570" s="306" t="s">
        <v>580</v>
      </c>
      <c r="D570" s="307" t="s">
        <v>580</v>
      </c>
      <c r="E570" s="307" t="s">
        <v>580</v>
      </c>
      <c r="F570" s="308" t="s">
        <v>580</v>
      </c>
      <c r="G570" s="308"/>
      <c r="H570" s="308" t="s">
        <v>580</v>
      </c>
      <c r="I570" s="309" t="s">
        <v>580</v>
      </c>
      <c r="J570" s="309" t="s">
        <v>580</v>
      </c>
      <c r="K570" s="310" t="s">
        <v>580</v>
      </c>
      <c r="L570" s="310" t="s">
        <v>580</v>
      </c>
      <c r="M570" s="310" t="s">
        <v>580</v>
      </c>
      <c r="N570" s="311" t="s">
        <v>580</v>
      </c>
      <c r="O570" s="309" t="s">
        <v>580</v>
      </c>
      <c r="P570" s="309" t="s">
        <v>580</v>
      </c>
      <c r="Q570" s="310" t="s">
        <v>580</v>
      </c>
      <c r="R570" s="310" t="s">
        <v>580</v>
      </c>
      <c r="S570" s="310" t="s">
        <v>580</v>
      </c>
      <c r="T570" s="311" t="s">
        <v>580</v>
      </c>
      <c r="U570" s="310" t="s">
        <v>580</v>
      </c>
    </row>
    <row r="571" spans="2:21" x14ac:dyDescent="0.2">
      <c r="B571" s="305" t="s">
        <v>580</v>
      </c>
      <c r="C571" s="306" t="s">
        <v>580</v>
      </c>
      <c r="D571" s="307" t="s">
        <v>580</v>
      </c>
      <c r="E571" s="307" t="s">
        <v>580</v>
      </c>
      <c r="F571" s="308" t="s">
        <v>580</v>
      </c>
      <c r="G571" s="308"/>
      <c r="H571" s="308" t="s">
        <v>580</v>
      </c>
      <c r="I571" s="309" t="s">
        <v>580</v>
      </c>
      <c r="J571" s="309" t="s">
        <v>580</v>
      </c>
      <c r="K571" s="310" t="s">
        <v>580</v>
      </c>
      <c r="L571" s="310" t="s">
        <v>580</v>
      </c>
      <c r="M571" s="310" t="s">
        <v>580</v>
      </c>
      <c r="N571" s="311" t="s">
        <v>580</v>
      </c>
      <c r="O571" s="309" t="s">
        <v>580</v>
      </c>
      <c r="P571" s="309" t="s">
        <v>580</v>
      </c>
      <c r="Q571" s="310" t="s">
        <v>580</v>
      </c>
      <c r="R571" s="310" t="s">
        <v>580</v>
      </c>
      <c r="S571" s="310" t="s">
        <v>580</v>
      </c>
      <c r="T571" s="311" t="s">
        <v>580</v>
      </c>
      <c r="U571" s="310" t="s">
        <v>580</v>
      </c>
    </row>
    <row r="572" spans="2:21" x14ac:dyDescent="0.2">
      <c r="B572" s="305" t="s">
        <v>580</v>
      </c>
      <c r="C572" s="306" t="s">
        <v>580</v>
      </c>
      <c r="D572" s="307" t="s">
        <v>580</v>
      </c>
      <c r="E572" s="307" t="s">
        <v>580</v>
      </c>
      <c r="F572" s="308" t="s">
        <v>580</v>
      </c>
      <c r="G572" s="308"/>
      <c r="H572" s="308" t="s">
        <v>580</v>
      </c>
      <c r="I572" s="309" t="s">
        <v>580</v>
      </c>
      <c r="J572" s="309" t="s">
        <v>580</v>
      </c>
      <c r="K572" s="310" t="s">
        <v>580</v>
      </c>
      <c r="L572" s="310" t="s">
        <v>580</v>
      </c>
      <c r="M572" s="310" t="s">
        <v>580</v>
      </c>
      <c r="N572" s="311" t="s">
        <v>580</v>
      </c>
      <c r="O572" s="309" t="s">
        <v>580</v>
      </c>
      <c r="P572" s="309" t="s">
        <v>580</v>
      </c>
      <c r="Q572" s="310" t="s">
        <v>580</v>
      </c>
      <c r="R572" s="310" t="s">
        <v>580</v>
      </c>
      <c r="S572" s="310" t="s">
        <v>580</v>
      </c>
      <c r="T572" s="311" t="s">
        <v>580</v>
      </c>
      <c r="U572" s="310" t="s">
        <v>580</v>
      </c>
    </row>
    <row r="573" spans="2:21" x14ac:dyDescent="0.2">
      <c r="B573" s="305" t="s">
        <v>580</v>
      </c>
      <c r="C573" s="306" t="s">
        <v>580</v>
      </c>
      <c r="D573" s="307" t="s">
        <v>580</v>
      </c>
      <c r="E573" s="307" t="s">
        <v>580</v>
      </c>
      <c r="F573" s="308" t="s">
        <v>580</v>
      </c>
      <c r="G573" s="308"/>
      <c r="H573" s="308" t="s">
        <v>580</v>
      </c>
      <c r="I573" s="309" t="s">
        <v>580</v>
      </c>
      <c r="J573" s="309" t="s">
        <v>580</v>
      </c>
      <c r="K573" s="310" t="s">
        <v>580</v>
      </c>
      <c r="L573" s="310" t="s">
        <v>580</v>
      </c>
      <c r="M573" s="310" t="s">
        <v>580</v>
      </c>
      <c r="N573" s="311" t="s">
        <v>580</v>
      </c>
      <c r="O573" s="309" t="s">
        <v>580</v>
      </c>
      <c r="P573" s="309" t="s">
        <v>580</v>
      </c>
      <c r="Q573" s="310" t="s">
        <v>580</v>
      </c>
      <c r="R573" s="310" t="s">
        <v>580</v>
      </c>
      <c r="S573" s="310" t="s">
        <v>580</v>
      </c>
      <c r="T573" s="311" t="s">
        <v>580</v>
      </c>
      <c r="U573" s="310" t="s">
        <v>580</v>
      </c>
    </row>
    <row r="574" spans="2:21" x14ac:dyDescent="0.2">
      <c r="B574" s="305" t="s">
        <v>580</v>
      </c>
      <c r="C574" s="306" t="s">
        <v>580</v>
      </c>
      <c r="D574" s="307" t="s">
        <v>580</v>
      </c>
      <c r="E574" s="307" t="s">
        <v>580</v>
      </c>
      <c r="F574" s="308" t="s">
        <v>580</v>
      </c>
      <c r="G574" s="308"/>
      <c r="H574" s="308" t="s">
        <v>580</v>
      </c>
      <c r="I574" s="309" t="s">
        <v>580</v>
      </c>
      <c r="J574" s="309" t="s">
        <v>580</v>
      </c>
      <c r="K574" s="310" t="s">
        <v>580</v>
      </c>
      <c r="L574" s="310" t="s">
        <v>580</v>
      </c>
      <c r="M574" s="310" t="s">
        <v>580</v>
      </c>
      <c r="N574" s="311" t="s">
        <v>580</v>
      </c>
      <c r="O574" s="309" t="s">
        <v>580</v>
      </c>
      <c r="P574" s="309" t="s">
        <v>580</v>
      </c>
      <c r="Q574" s="310" t="s">
        <v>580</v>
      </c>
      <c r="R574" s="310" t="s">
        <v>580</v>
      </c>
      <c r="S574" s="310" t="s">
        <v>580</v>
      </c>
      <c r="T574" s="311" t="s">
        <v>580</v>
      </c>
      <c r="U574" s="310" t="s">
        <v>580</v>
      </c>
    </row>
    <row r="575" spans="2:21" x14ac:dyDescent="0.2">
      <c r="B575" s="305" t="s">
        <v>580</v>
      </c>
      <c r="C575" s="306" t="s">
        <v>580</v>
      </c>
      <c r="D575" s="307" t="s">
        <v>580</v>
      </c>
      <c r="E575" s="307" t="s">
        <v>580</v>
      </c>
      <c r="F575" s="308" t="s">
        <v>580</v>
      </c>
      <c r="G575" s="308"/>
      <c r="H575" s="308" t="s">
        <v>580</v>
      </c>
      <c r="I575" s="309" t="s">
        <v>580</v>
      </c>
      <c r="J575" s="309" t="s">
        <v>580</v>
      </c>
      <c r="K575" s="310" t="s">
        <v>580</v>
      </c>
      <c r="L575" s="310" t="s">
        <v>580</v>
      </c>
      <c r="M575" s="310" t="s">
        <v>580</v>
      </c>
      <c r="N575" s="311" t="s">
        <v>580</v>
      </c>
      <c r="O575" s="309" t="s">
        <v>580</v>
      </c>
      <c r="P575" s="309" t="s">
        <v>580</v>
      </c>
      <c r="Q575" s="310" t="s">
        <v>580</v>
      </c>
      <c r="R575" s="310" t="s">
        <v>580</v>
      </c>
      <c r="S575" s="310" t="s">
        <v>580</v>
      </c>
      <c r="T575" s="311" t="s">
        <v>580</v>
      </c>
      <c r="U575" s="310" t="s">
        <v>580</v>
      </c>
    </row>
    <row r="576" spans="2:21" x14ac:dyDescent="0.2">
      <c r="B576" s="305" t="s">
        <v>580</v>
      </c>
      <c r="C576" s="306" t="s">
        <v>580</v>
      </c>
      <c r="D576" s="307" t="s">
        <v>580</v>
      </c>
      <c r="E576" s="307" t="s">
        <v>580</v>
      </c>
      <c r="F576" s="308" t="s">
        <v>580</v>
      </c>
      <c r="G576" s="308"/>
      <c r="H576" s="308" t="s">
        <v>580</v>
      </c>
      <c r="I576" s="309" t="s">
        <v>580</v>
      </c>
      <c r="J576" s="309" t="s">
        <v>580</v>
      </c>
      <c r="K576" s="310" t="s">
        <v>580</v>
      </c>
      <c r="L576" s="310" t="s">
        <v>580</v>
      </c>
      <c r="M576" s="310" t="s">
        <v>580</v>
      </c>
      <c r="N576" s="311" t="s">
        <v>580</v>
      </c>
      <c r="O576" s="309" t="s">
        <v>580</v>
      </c>
      <c r="P576" s="309" t="s">
        <v>580</v>
      </c>
      <c r="Q576" s="310" t="s">
        <v>580</v>
      </c>
      <c r="R576" s="310" t="s">
        <v>580</v>
      </c>
      <c r="S576" s="310" t="s">
        <v>580</v>
      </c>
      <c r="T576" s="311" t="s">
        <v>580</v>
      </c>
      <c r="U576" s="310" t="s">
        <v>580</v>
      </c>
    </row>
    <row r="577" spans="2:21" x14ac:dyDescent="0.2">
      <c r="B577" s="305" t="s">
        <v>580</v>
      </c>
      <c r="C577" s="306" t="s">
        <v>580</v>
      </c>
      <c r="D577" s="307" t="s">
        <v>580</v>
      </c>
      <c r="E577" s="307" t="s">
        <v>580</v>
      </c>
      <c r="F577" s="308" t="s">
        <v>580</v>
      </c>
      <c r="G577" s="308"/>
      <c r="H577" s="308" t="s">
        <v>580</v>
      </c>
      <c r="I577" s="309" t="s">
        <v>580</v>
      </c>
      <c r="J577" s="309" t="s">
        <v>580</v>
      </c>
      <c r="K577" s="310" t="s">
        <v>580</v>
      </c>
      <c r="L577" s="310" t="s">
        <v>580</v>
      </c>
      <c r="M577" s="310" t="s">
        <v>580</v>
      </c>
      <c r="N577" s="311" t="s">
        <v>580</v>
      </c>
      <c r="O577" s="309" t="s">
        <v>580</v>
      </c>
      <c r="P577" s="309" t="s">
        <v>580</v>
      </c>
      <c r="Q577" s="310" t="s">
        <v>580</v>
      </c>
      <c r="R577" s="310" t="s">
        <v>580</v>
      </c>
      <c r="S577" s="310" t="s">
        <v>580</v>
      </c>
      <c r="T577" s="311" t="s">
        <v>580</v>
      </c>
      <c r="U577" s="310" t="s">
        <v>580</v>
      </c>
    </row>
    <row r="578" spans="2:21" x14ac:dyDescent="0.2">
      <c r="B578" s="305" t="s">
        <v>580</v>
      </c>
      <c r="C578" s="306" t="s">
        <v>580</v>
      </c>
      <c r="D578" s="307" t="s">
        <v>580</v>
      </c>
      <c r="E578" s="307" t="s">
        <v>580</v>
      </c>
      <c r="F578" s="308" t="s">
        <v>580</v>
      </c>
      <c r="G578" s="308"/>
      <c r="H578" s="308" t="s">
        <v>580</v>
      </c>
      <c r="I578" s="309" t="s">
        <v>580</v>
      </c>
      <c r="J578" s="309" t="s">
        <v>580</v>
      </c>
      <c r="K578" s="310" t="s">
        <v>580</v>
      </c>
      <c r="L578" s="310" t="s">
        <v>580</v>
      </c>
      <c r="M578" s="310" t="s">
        <v>580</v>
      </c>
      <c r="N578" s="311" t="s">
        <v>580</v>
      </c>
      <c r="O578" s="309" t="s">
        <v>580</v>
      </c>
      <c r="P578" s="309" t="s">
        <v>580</v>
      </c>
      <c r="Q578" s="310" t="s">
        <v>580</v>
      </c>
      <c r="R578" s="310" t="s">
        <v>580</v>
      </c>
      <c r="S578" s="310" t="s">
        <v>580</v>
      </c>
      <c r="T578" s="311" t="s">
        <v>580</v>
      </c>
      <c r="U578" s="310" t="s">
        <v>580</v>
      </c>
    </row>
    <row r="579" spans="2:21" x14ac:dyDescent="0.2">
      <c r="B579" s="305" t="s">
        <v>580</v>
      </c>
      <c r="C579" s="306" t="s">
        <v>580</v>
      </c>
      <c r="D579" s="307" t="s">
        <v>580</v>
      </c>
      <c r="E579" s="307" t="s">
        <v>580</v>
      </c>
      <c r="F579" s="308" t="s">
        <v>580</v>
      </c>
      <c r="G579" s="308"/>
      <c r="H579" s="308" t="s">
        <v>580</v>
      </c>
      <c r="I579" s="309" t="s">
        <v>580</v>
      </c>
      <c r="J579" s="309" t="s">
        <v>580</v>
      </c>
      <c r="K579" s="310" t="s">
        <v>580</v>
      </c>
      <c r="L579" s="310" t="s">
        <v>580</v>
      </c>
      <c r="M579" s="310" t="s">
        <v>580</v>
      </c>
      <c r="N579" s="311" t="s">
        <v>580</v>
      </c>
      <c r="O579" s="309" t="s">
        <v>580</v>
      </c>
      <c r="P579" s="309" t="s">
        <v>580</v>
      </c>
      <c r="Q579" s="310" t="s">
        <v>580</v>
      </c>
      <c r="R579" s="310" t="s">
        <v>580</v>
      </c>
      <c r="S579" s="310" t="s">
        <v>580</v>
      </c>
      <c r="T579" s="311" t="s">
        <v>580</v>
      </c>
      <c r="U579" s="310" t="s">
        <v>580</v>
      </c>
    </row>
    <row r="580" spans="2:21" x14ac:dyDescent="0.2">
      <c r="B580" s="305" t="s">
        <v>580</v>
      </c>
      <c r="C580" s="306" t="s">
        <v>580</v>
      </c>
      <c r="D580" s="307" t="s">
        <v>580</v>
      </c>
      <c r="E580" s="307" t="s">
        <v>580</v>
      </c>
      <c r="F580" s="308" t="s">
        <v>580</v>
      </c>
      <c r="G580" s="308"/>
      <c r="H580" s="308" t="s">
        <v>580</v>
      </c>
      <c r="I580" s="309" t="s">
        <v>580</v>
      </c>
      <c r="J580" s="309" t="s">
        <v>580</v>
      </c>
      <c r="K580" s="310" t="s">
        <v>580</v>
      </c>
      <c r="L580" s="310" t="s">
        <v>580</v>
      </c>
      <c r="M580" s="310" t="s">
        <v>580</v>
      </c>
      <c r="N580" s="311" t="s">
        <v>580</v>
      </c>
      <c r="O580" s="309" t="s">
        <v>580</v>
      </c>
      <c r="P580" s="309" t="s">
        <v>580</v>
      </c>
      <c r="Q580" s="310" t="s">
        <v>580</v>
      </c>
      <c r="R580" s="310" t="s">
        <v>580</v>
      </c>
      <c r="S580" s="310" t="s">
        <v>580</v>
      </c>
      <c r="T580" s="311" t="s">
        <v>580</v>
      </c>
      <c r="U580" s="310" t="s">
        <v>580</v>
      </c>
    </row>
    <row r="581" spans="2:21" x14ac:dyDescent="0.2">
      <c r="B581" s="305" t="s">
        <v>580</v>
      </c>
      <c r="C581" s="306" t="s">
        <v>580</v>
      </c>
      <c r="D581" s="307" t="s">
        <v>580</v>
      </c>
      <c r="E581" s="307" t="s">
        <v>580</v>
      </c>
      <c r="F581" s="308" t="s">
        <v>580</v>
      </c>
      <c r="G581" s="308"/>
      <c r="H581" s="308" t="s">
        <v>580</v>
      </c>
      <c r="I581" s="309" t="s">
        <v>580</v>
      </c>
      <c r="J581" s="309" t="s">
        <v>580</v>
      </c>
      <c r="K581" s="310" t="s">
        <v>580</v>
      </c>
      <c r="L581" s="310" t="s">
        <v>580</v>
      </c>
      <c r="M581" s="310" t="s">
        <v>580</v>
      </c>
      <c r="N581" s="311" t="s">
        <v>580</v>
      </c>
      <c r="O581" s="309" t="s">
        <v>580</v>
      </c>
      <c r="P581" s="309" t="s">
        <v>580</v>
      </c>
      <c r="Q581" s="310" t="s">
        <v>580</v>
      </c>
      <c r="R581" s="310" t="s">
        <v>580</v>
      </c>
      <c r="S581" s="310" t="s">
        <v>580</v>
      </c>
      <c r="T581" s="311" t="s">
        <v>580</v>
      </c>
      <c r="U581" s="310" t="s">
        <v>580</v>
      </c>
    </row>
    <row r="582" spans="2:21" x14ac:dyDescent="0.2">
      <c r="B582" s="305" t="s">
        <v>580</v>
      </c>
      <c r="C582" s="306" t="s">
        <v>580</v>
      </c>
      <c r="D582" s="307" t="s">
        <v>580</v>
      </c>
      <c r="E582" s="307" t="s">
        <v>580</v>
      </c>
      <c r="F582" s="308" t="s">
        <v>580</v>
      </c>
      <c r="G582" s="308"/>
      <c r="H582" s="308" t="s">
        <v>580</v>
      </c>
      <c r="I582" s="309" t="s">
        <v>580</v>
      </c>
      <c r="J582" s="309" t="s">
        <v>580</v>
      </c>
      <c r="K582" s="310" t="s">
        <v>580</v>
      </c>
      <c r="L582" s="310" t="s">
        <v>580</v>
      </c>
      <c r="M582" s="310" t="s">
        <v>580</v>
      </c>
      <c r="N582" s="311" t="s">
        <v>580</v>
      </c>
      <c r="O582" s="309" t="s">
        <v>580</v>
      </c>
      <c r="P582" s="309" t="s">
        <v>580</v>
      </c>
      <c r="Q582" s="310" t="s">
        <v>580</v>
      </c>
      <c r="R582" s="310" t="s">
        <v>580</v>
      </c>
      <c r="S582" s="310" t="s">
        <v>580</v>
      </c>
      <c r="T582" s="311" t="s">
        <v>580</v>
      </c>
      <c r="U582" s="310" t="s">
        <v>580</v>
      </c>
    </row>
    <row r="583" spans="2:21" x14ac:dyDescent="0.2">
      <c r="B583" s="305" t="s">
        <v>580</v>
      </c>
      <c r="C583" s="306" t="s">
        <v>580</v>
      </c>
      <c r="D583" s="307" t="s">
        <v>580</v>
      </c>
      <c r="E583" s="307" t="s">
        <v>580</v>
      </c>
      <c r="F583" s="308" t="s">
        <v>580</v>
      </c>
      <c r="G583" s="308"/>
      <c r="H583" s="308" t="s">
        <v>580</v>
      </c>
      <c r="I583" s="309" t="s">
        <v>580</v>
      </c>
      <c r="J583" s="309" t="s">
        <v>580</v>
      </c>
      <c r="K583" s="310" t="s">
        <v>580</v>
      </c>
      <c r="L583" s="310" t="s">
        <v>580</v>
      </c>
      <c r="M583" s="310" t="s">
        <v>580</v>
      </c>
      <c r="N583" s="311" t="s">
        <v>580</v>
      </c>
      <c r="O583" s="309" t="s">
        <v>580</v>
      </c>
      <c r="P583" s="309" t="s">
        <v>580</v>
      </c>
      <c r="Q583" s="310" t="s">
        <v>580</v>
      </c>
      <c r="R583" s="310" t="s">
        <v>580</v>
      </c>
      <c r="S583" s="310" t="s">
        <v>580</v>
      </c>
      <c r="T583" s="311" t="s">
        <v>580</v>
      </c>
      <c r="U583" s="310" t="s">
        <v>580</v>
      </c>
    </row>
    <row r="584" spans="2:21" x14ac:dyDescent="0.2">
      <c r="B584" s="305" t="s">
        <v>580</v>
      </c>
      <c r="C584" s="306" t="s">
        <v>580</v>
      </c>
      <c r="D584" s="307" t="s">
        <v>580</v>
      </c>
      <c r="E584" s="307" t="s">
        <v>580</v>
      </c>
      <c r="F584" s="308" t="s">
        <v>580</v>
      </c>
      <c r="G584" s="308"/>
      <c r="H584" s="308" t="s">
        <v>580</v>
      </c>
      <c r="I584" s="309" t="s">
        <v>580</v>
      </c>
      <c r="J584" s="309" t="s">
        <v>580</v>
      </c>
      <c r="K584" s="310" t="s">
        <v>580</v>
      </c>
      <c r="L584" s="310" t="s">
        <v>580</v>
      </c>
      <c r="M584" s="310" t="s">
        <v>580</v>
      </c>
      <c r="N584" s="311" t="s">
        <v>580</v>
      </c>
      <c r="O584" s="309" t="s">
        <v>580</v>
      </c>
      <c r="P584" s="309" t="s">
        <v>580</v>
      </c>
      <c r="Q584" s="310" t="s">
        <v>580</v>
      </c>
      <c r="R584" s="310" t="s">
        <v>580</v>
      </c>
      <c r="S584" s="310" t="s">
        <v>580</v>
      </c>
      <c r="T584" s="311" t="s">
        <v>580</v>
      </c>
      <c r="U584" s="310" t="s">
        <v>580</v>
      </c>
    </row>
    <row r="585" spans="2:21" x14ac:dyDescent="0.2">
      <c r="B585" s="305" t="s">
        <v>580</v>
      </c>
      <c r="C585" s="306" t="s">
        <v>580</v>
      </c>
      <c r="D585" s="307" t="s">
        <v>580</v>
      </c>
      <c r="E585" s="307" t="s">
        <v>580</v>
      </c>
      <c r="F585" s="308" t="s">
        <v>580</v>
      </c>
      <c r="G585" s="308"/>
      <c r="H585" s="308" t="s">
        <v>580</v>
      </c>
      <c r="I585" s="309" t="s">
        <v>580</v>
      </c>
      <c r="J585" s="309" t="s">
        <v>580</v>
      </c>
      <c r="K585" s="310" t="s">
        <v>580</v>
      </c>
      <c r="L585" s="310" t="s">
        <v>580</v>
      </c>
      <c r="M585" s="310" t="s">
        <v>580</v>
      </c>
      <c r="N585" s="311" t="s">
        <v>580</v>
      </c>
      <c r="O585" s="309" t="s">
        <v>580</v>
      </c>
      <c r="P585" s="309" t="s">
        <v>580</v>
      </c>
      <c r="Q585" s="310" t="s">
        <v>580</v>
      </c>
      <c r="R585" s="310" t="s">
        <v>580</v>
      </c>
      <c r="S585" s="310" t="s">
        <v>580</v>
      </c>
      <c r="T585" s="311" t="s">
        <v>580</v>
      </c>
      <c r="U585" s="310" t="s">
        <v>580</v>
      </c>
    </row>
    <row r="586" spans="2:21" x14ac:dyDescent="0.2">
      <c r="B586" s="305" t="s">
        <v>580</v>
      </c>
      <c r="C586" s="306" t="s">
        <v>580</v>
      </c>
      <c r="D586" s="307" t="s">
        <v>580</v>
      </c>
      <c r="E586" s="307" t="s">
        <v>580</v>
      </c>
      <c r="F586" s="308" t="s">
        <v>580</v>
      </c>
      <c r="G586" s="308"/>
      <c r="H586" s="308" t="s">
        <v>580</v>
      </c>
      <c r="I586" s="309" t="s">
        <v>580</v>
      </c>
      <c r="J586" s="309" t="s">
        <v>580</v>
      </c>
      <c r="K586" s="310" t="s">
        <v>580</v>
      </c>
      <c r="L586" s="310" t="s">
        <v>580</v>
      </c>
      <c r="M586" s="310" t="s">
        <v>580</v>
      </c>
      <c r="N586" s="311" t="s">
        <v>580</v>
      </c>
      <c r="O586" s="309" t="s">
        <v>580</v>
      </c>
      <c r="P586" s="309" t="s">
        <v>580</v>
      </c>
      <c r="Q586" s="310" t="s">
        <v>580</v>
      </c>
      <c r="R586" s="310" t="s">
        <v>580</v>
      </c>
      <c r="S586" s="310" t="s">
        <v>580</v>
      </c>
      <c r="T586" s="311" t="s">
        <v>580</v>
      </c>
      <c r="U586" s="310" t="s">
        <v>580</v>
      </c>
    </row>
    <row r="587" spans="2:21" x14ac:dyDescent="0.2">
      <c r="B587" s="305" t="s">
        <v>580</v>
      </c>
      <c r="C587" s="306" t="s">
        <v>580</v>
      </c>
      <c r="D587" s="307" t="s">
        <v>580</v>
      </c>
      <c r="E587" s="307" t="s">
        <v>580</v>
      </c>
      <c r="F587" s="308" t="s">
        <v>580</v>
      </c>
      <c r="G587" s="308"/>
      <c r="H587" s="308" t="s">
        <v>580</v>
      </c>
      <c r="I587" s="309" t="s">
        <v>580</v>
      </c>
      <c r="J587" s="309" t="s">
        <v>580</v>
      </c>
      <c r="K587" s="310" t="s">
        <v>580</v>
      </c>
      <c r="L587" s="310" t="s">
        <v>580</v>
      </c>
      <c r="M587" s="310" t="s">
        <v>580</v>
      </c>
      <c r="N587" s="311" t="s">
        <v>580</v>
      </c>
      <c r="O587" s="309" t="s">
        <v>580</v>
      </c>
      <c r="P587" s="309" t="s">
        <v>580</v>
      </c>
      <c r="Q587" s="310" t="s">
        <v>580</v>
      </c>
      <c r="R587" s="310" t="s">
        <v>580</v>
      </c>
      <c r="S587" s="310" t="s">
        <v>580</v>
      </c>
      <c r="T587" s="311" t="s">
        <v>580</v>
      </c>
      <c r="U587" s="310" t="s">
        <v>580</v>
      </c>
    </row>
    <row r="588" spans="2:21" x14ac:dyDescent="0.2">
      <c r="B588" s="305" t="s">
        <v>580</v>
      </c>
      <c r="C588" s="306" t="s">
        <v>580</v>
      </c>
      <c r="D588" s="307" t="s">
        <v>580</v>
      </c>
      <c r="E588" s="307" t="s">
        <v>580</v>
      </c>
      <c r="F588" s="308" t="s">
        <v>580</v>
      </c>
      <c r="G588" s="308"/>
      <c r="H588" s="308" t="s">
        <v>580</v>
      </c>
      <c r="I588" s="309" t="s">
        <v>580</v>
      </c>
      <c r="J588" s="309" t="s">
        <v>580</v>
      </c>
      <c r="K588" s="310" t="s">
        <v>580</v>
      </c>
      <c r="L588" s="310" t="s">
        <v>580</v>
      </c>
      <c r="M588" s="310" t="s">
        <v>580</v>
      </c>
      <c r="N588" s="311" t="s">
        <v>580</v>
      </c>
      <c r="O588" s="309" t="s">
        <v>580</v>
      </c>
      <c r="P588" s="309" t="s">
        <v>580</v>
      </c>
      <c r="Q588" s="310" t="s">
        <v>580</v>
      </c>
      <c r="R588" s="310" t="s">
        <v>580</v>
      </c>
      <c r="S588" s="310" t="s">
        <v>580</v>
      </c>
      <c r="T588" s="311" t="s">
        <v>580</v>
      </c>
      <c r="U588" s="310" t="s">
        <v>580</v>
      </c>
    </row>
    <row r="589" spans="2:21" x14ac:dyDescent="0.2">
      <c r="B589" s="305" t="s">
        <v>580</v>
      </c>
      <c r="C589" s="306" t="s">
        <v>580</v>
      </c>
      <c r="D589" s="307" t="s">
        <v>580</v>
      </c>
      <c r="E589" s="307" t="s">
        <v>580</v>
      </c>
      <c r="F589" s="308" t="s">
        <v>580</v>
      </c>
      <c r="G589" s="308"/>
      <c r="H589" s="308" t="s">
        <v>580</v>
      </c>
      <c r="I589" s="309" t="s">
        <v>580</v>
      </c>
      <c r="J589" s="309" t="s">
        <v>580</v>
      </c>
      <c r="K589" s="310" t="s">
        <v>580</v>
      </c>
      <c r="L589" s="310" t="s">
        <v>580</v>
      </c>
      <c r="M589" s="310" t="s">
        <v>580</v>
      </c>
      <c r="N589" s="311" t="s">
        <v>580</v>
      </c>
      <c r="O589" s="309" t="s">
        <v>580</v>
      </c>
      <c r="P589" s="309" t="s">
        <v>580</v>
      </c>
      <c r="Q589" s="310" t="s">
        <v>580</v>
      </c>
      <c r="R589" s="310" t="s">
        <v>580</v>
      </c>
      <c r="S589" s="310" t="s">
        <v>580</v>
      </c>
      <c r="T589" s="311" t="s">
        <v>580</v>
      </c>
      <c r="U589" s="310" t="s">
        <v>580</v>
      </c>
    </row>
    <row r="590" spans="2:21" x14ac:dyDescent="0.2">
      <c r="B590" s="305" t="s">
        <v>580</v>
      </c>
      <c r="C590" s="306" t="s">
        <v>580</v>
      </c>
      <c r="D590" s="307" t="s">
        <v>580</v>
      </c>
      <c r="E590" s="307" t="s">
        <v>580</v>
      </c>
      <c r="F590" s="308" t="s">
        <v>580</v>
      </c>
      <c r="G590" s="308"/>
      <c r="H590" s="308" t="s">
        <v>580</v>
      </c>
      <c r="I590" s="309" t="s">
        <v>580</v>
      </c>
      <c r="J590" s="309" t="s">
        <v>580</v>
      </c>
      <c r="K590" s="310" t="s">
        <v>580</v>
      </c>
      <c r="L590" s="310" t="s">
        <v>580</v>
      </c>
      <c r="M590" s="310" t="s">
        <v>580</v>
      </c>
      <c r="N590" s="311" t="s">
        <v>580</v>
      </c>
      <c r="O590" s="309" t="s">
        <v>580</v>
      </c>
      <c r="P590" s="309" t="s">
        <v>580</v>
      </c>
      <c r="Q590" s="310" t="s">
        <v>580</v>
      </c>
      <c r="R590" s="310" t="s">
        <v>580</v>
      </c>
      <c r="S590" s="310" t="s">
        <v>580</v>
      </c>
      <c r="T590" s="311" t="s">
        <v>580</v>
      </c>
      <c r="U590" s="310" t="s">
        <v>580</v>
      </c>
    </row>
    <row r="591" spans="2:21" x14ac:dyDescent="0.2">
      <c r="B591" s="305" t="s">
        <v>580</v>
      </c>
      <c r="C591" s="306" t="s">
        <v>580</v>
      </c>
      <c r="D591" s="307" t="s">
        <v>580</v>
      </c>
      <c r="E591" s="307" t="s">
        <v>580</v>
      </c>
      <c r="F591" s="308" t="s">
        <v>580</v>
      </c>
      <c r="G591" s="308"/>
      <c r="H591" s="308" t="s">
        <v>580</v>
      </c>
      <c r="I591" s="309" t="s">
        <v>580</v>
      </c>
      <c r="J591" s="309" t="s">
        <v>580</v>
      </c>
      <c r="K591" s="310" t="s">
        <v>580</v>
      </c>
      <c r="L591" s="310" t="s">
        <v>580</v>
      </c>
      <c r="M591" s="310" t="s">
        <v>580</v>
      </c>
      <c r="N591" s="311" t="s">
        <v>580</v>
      </c>
      <c r="O591" s="309" t="s">
        <v>580</v>
      </c>
      <c r="P591" s="309" t="s">
        <v>580</v>
      </c>
      <c r="Q591" s="310" t="s">
        <v>580</v>
      </c>
      <c r="R591" s="310" t="s">
        <v>580</v>
      </c>
      <c r="S591" s="310" t="s">
        <v>580</v>
      </c>
      <c r="T591" s="311" t="s">
        <v>580</v>
      </c>
      <c r="U591" s="310" t="s">
        <v>580</v>
      </c>
    </row>
    <row r="592" spans="2:21" x14ac:dyDescent="0.2">
      <c r="B592" s="305" t="s">
        <v>580</v>
      </c>
      <c r="C592" s="306" t="s">
        <v>580</v>
      </c>
      <c r="D592" s="307" t="s">
        <v>580</v>
      </c>
      <c r="E592" s="307" t="s">
        <v>580</v>
      </c>
      <c r="F592" s="308" t="s">
        <v>580</v>
      </c>
      <c r="G592" s="308"/>
      <c r="H592" s="308" t="s">
        <v>580</v>
      </c>
      <c r="I592" s="309" t="s">
        <v>580</v>
      </c>
      <c r="J592" s="309" t="s">
        <v>580</v>
      </c>
      <c r="K592" s="310" t="s">
        <v>580</v>
      </c>
      <c r="L592" s="310" t="s">
        <v>580</v>
      </c>
      <c r="M592" s="310" t="s">
        <v>580</v>
      </c>
      <c r="N592" s="311" t="s">
        <v>580</v>
      </c>
      <c r="O592" s="309" t="s">
        <v>580</v>
      </c>
      <c r="P592" s="309" t="s">
        <v>580</v>
      </c>
      <c r="Q592" s="310" t="s">
        <v>580</v>
      </c>
      <c r="R592" s="310" t="s">
        <v>580</v>
      </c>
      <c r="S592" s="310" t="s">
        <v>580</v>
      </c>
      <c r="T592" s="311" t="s">
        <v>580</v>
      </c>
      <c r="U592" s="310" t="s">
        <v>580</v>
      </c>
    </row>
    <row r="593" spans="2:21" x14ac:dyDescent="0.2">
      <c r="B593" s="305" t="s">
        <v>580</v>
      </c>
      <c r="C593" s="306" t="s">
        <v>580</v>
      </c>
      <c r="D593" s="307" t="s">
        <v>580</v>
      </c>
      <c r="E593" s="307" t="s">
        <v>580</v>
      </c>
      <c r="F593" s="308" t="s">
        <v>580</v>
      </c>
      <c r="G593" s="308"/>
      <c r="H593" s="308" t="s">
        <v>580</v>
      </c>
      <c r="I593" s="309" t="s">
        <v>580</v>
      </c>
      <c r="J593" s="309" t="s">
        <v>580</v>
      </c>
      <c r="K593" s="310" t="s">
        <v>580</v>
      </c>
      <c r="L593" s="310" t="s">
        <v>580</v>
      </c>
      <c r="M593" s="310" t="s">
        <v>580</v>
      </c>
      <c r="N593" s="311" t="s">
        <v>580</v>
      </c>
      <c r="O593" s="309" t="s">
        <v>580</v>
      </c>
      <c r="P593" s="309" t="s">
        <v>580</v>
      </c>
      <c r="Q593" s="310" t="s">
        <v>580</v>
      </c>
      <c r="R593" s="310" t="s">
        <v>580</v>
      </c>
      <c r="S593" s="310" t="s">
        <v>580</v>
      </c>
      <c r="T593" s="311" t="s">
        <v>580</v>
      </c>
      <c r="U593" s="310" t="s">
        <v>580</v>
      </c>
    </row>
    <row r="594" spans="2:21" x14ac:dyDescent="0.2">
      <c r="B594" s="305" t="s">
        <v>580</v>
      </c>
      <c r="C594" s="306" t="s">
        <v>580</v>
      </c>
      <c r="D594" s="307" t="s">
        <v>580</v>
      </c>
      <c r="E594" s="307" t="s">
        <v>580</v>
      </c>
      <c r="F594" s="308" t="s">
        <v>580</v>
      </c>
      <c r="G594" s="308"/>
      <c r="H594" s="308" t="s">
        <v>580</v>
      </c>
      <c r="I594" s="309" t="s">
        <v>580</v>
      </c>
      <c r="J594" s="309" t="s">
        <v>580</v>
      </c>
      <c r="K594" s="310" t="s">
        <v>580</v>
      </c>
      <c r="L594" s="310" t="s">
        <v>580</v>
      </c>
      <c r="M594" s="310" t="s">
        <v>580</v>
      </c>
      <c r="N594" s="311" t="s">
        <v>580</v>
      </c>
      <c r="O594" s="309" t="s">
        <v>580</v>
      </c>
      <c r="P594" s="309" t="s">
        <v>580</v>
      </c>
      <c r="Q594" s="310" t="s">
        <v>580</v>
      </c>
      <c r="R594" s="310" t="s">
        <v>580</v>
      </c>
      <c r="S594" s="310" t="s">
        <v>580</v>
      </c>
      <c r="T594" s="311" t="s">
        <v>580</v>
      </c>
      <c r="U594" s="310" t="s">
        <v>580</v>
      </c>
    </row>
    <row r="595" spans="2:21" x14ac:dyDescent="0.2">
      <c r="B595" s="305" t="s">
        <v>580</v>
      </c>
      <c r="C595" s="306" t="s">
        <v>580</v>
      </c>
      <c r="D595" s="307" t="s">
        <v>580</v>
      </c>
      <c r="E595" s="307" t="s">
        <v>580</v>
      </c>
      <c r="F595" s="308" t="s">
        <v>580</v>
      </c>
      <c r="G595" s="308"/>
      <c r="H595" s="308" t="s">
        <v>580</v>
      </c>
      <c r="I595" s="309" t="s">
        <v>580</v>
      </c>
      <c r="J595" s="309" t="s">
        <v>580</v>
      </c>
      <c r="K595" s="310" t="s">
        <v>580</v>
      </c>
      <c r="L595" s="310" t="s">
        <v>580</v>
      </c>
      <c r="M595" s="310" t="s">
        <v>580</v>
      </c>
      <c r="N595" s="311" t="s">
        <v>580</v>
      </c>
      <c r="O595" s="309" t="s">
        <v>580</v>
      </c>
      <c r="P595" s="309" t="s">
        <v>580</v>
      </c>
      <c r="Q595" s="310" t="s">
        <v>580</v>
      </c>
      <c r="R595" s="310" t="s">
        <v>580</v>
      </c>
      <c r="S595" s="310" t="s">
        <v>580</v>
      </c>
      <c r="T595" s="311" t="s">
        <v>580</v>
      </c>
      <c r="U595" s="310" t="s">
        <v>580</v>
      </c>
    </row>
    <row r="596" spans="2:21" x14ac:dyDescent="0.2">
      <c r="B596" s="305" t="s">
        <v>580</v>
      </c>
      <c r="C596" s="306" t="s">
        <v>580</v>
      </c>
      <c r="D596" s="307" t="s">
        <v>580</v>
      </c>
      <c r="E596" s="307" t="s">
        <v>580</v>
      </c>
      <c r="F596" s="308" t="s">
        <v>580</v>
      </c>
      <c r="G596" s="308"/>
      <c r="H596" s="308" t="s">
        <v>580</v>
      </c>
      <c r="I596" s="309" t="s">
        <v>580</v>
      </c>
      <c r="J596" s="309" t="s">
        <v>580</v>
      </c>
      <c r="K596" s="310" t="s">
        <v>580</v>
      </c>
      <c r="L596" s="310" t="s">
        <v>580</v>
      </c>
      <c r="M596" s="310" t="s">
        <v>580</v>
      </c>
      <c r="N596" s="311" t="s">
        <v>580</v>
      </c>
      <c r="O596" s="309" t="s">
        <v>580</v>
      </c>
      <c r="P596" s="309" t="s">
        <v>580</v>
      </c>
      <c r="Q596" s="310" t="s">
        <v>580</v>
      </c>
      <c r="R596" s="310" t="s">
        <v>580</v>
      </c>
      <c r="S596" s="310" t="s">
        <v>580</v>
      </c>
      <c r="T596" s="311" t="s">
        <v>580</v>
      </c>
      <c r="U596" s="310" t="s">
        <v>580</v>
      </c>
    </row>
    <row r="597" spans="2:21" x14ac:dyDescent="0.2">
      <c r="B597" s="305" t="s">
        <v>580</v>
      </c>
      <c r="C597" s="306" t="s">
        <v>580</v>
      </c>
      <c r="D597" s="307" t="s">
        <v>580</v>
      </c>
      <c r="E597" s="307" t="s">
        <v>580</v>
      </c>
      <c r="F597" s="308" t="s">
        <v>580</v>
      </c>
      <c r="G597" s="308"/>
      <c r="H597" s="308" t="s">
        <v>580</v>
      </c>
      <c r="I597" s="309" t="s">
        <v>580</v>
      </c>
      <c r="J597" s="309" t="s">
        <v>580</v>
      </c>
      <c r="K597" s="310" t="s">
        <v>580</v>
      </c>
      <c r="L597" s="310" t="s">
        <v>580</v>
      </c>
      <c r="M597" s="310" t="s">
        <v>580</v>
      </c>
      <c r="N597" s="311" t="s">
        <v>580</v>
      </c>
      <c r="O597" s="309" t="s">
        <v>580</v>
      </c>
      <c r="P597" s="309" t="s">
        <v>580</v>
      </c>
      <c r="Q597" s="310" t="s">
        <v>580</v>
      </c>
      <c r="R597" s="310" t="s">
        <v>580</v>
      </c>
      <c r="S597" s="310" t="s">
        <v>580</v>
      </c>
      <c r="T597" s="311" t="s">
        <v>580</v>
      </c>
      <c r="U597" s="310" t="s">
        <v>580</v>
      </c>
    </row>
    <row r="598" spans="2:21" x14ac:dyDescent="0.2">
      <c r="B598" s="305" t="s">
        <v>580</v>
      </c>
      <c r="C598" s="306" t="s">
        <v>580</v>
      </c>
      <c r="D598" s="307" t="s">
        <v>580</v>
      </c>
      <c r="E598" s="307" t="s">
        <v>580</v>
      </c>
      <c r="F598" s="308" t="s">
        <v>580</v>
      </c>
      <c r="G598" s="308"/>
      <c r="H598" s="308" t="s">
        <v>580</v>
      </c>
      <c r="I598" s="309" t="s">
        <v>580</v>
      </c>
      <c r="J598" s="309" t="s">
        <v>580</v>
      </c>
      <c r="K598" s="310" t="s">
        <v>580</v>
      </c>
      <c r="L598" s="310" t="s">
        <v>580</v>
      </c>
      <c r="M598" s="310" t="s">
        <v>580</v>
      </c>
      <c r="N598" s="311" t="s">
        <v>580</v>
      </c>
      <c r="O598" s="309" t="s">
        <v>580</v>
      </c>
      <c r="P598" s="309" t="s">
        <v>580</v>
      </c>
      <c r="Q598" s="310" t="s">
        <v>580</v>
      </c>
      <c r="R598" s="310" t="s">
        <v>580</v>
      </c>
      <c r="S598" s="310" t="s">
        <v>580</v>
      </c>
      <c r="T598" s="311" t="s">
        <v>580</v>
      </c>
      <c r="U598" s="310" t="s">
        <v>580</v>
      </c>
    </row>
    <row r="599" spans="2:21" x14ac:dyDescent="0.2">
      <c r="B599" s="305" t="s">
        <v>580</v>
      </c>
      <c r="C599" s="306" t="s">
        <v>580</v>
      </c>
      <c r="D599" s="307" t="s">
        <v>580</v>
      </c>
      <c r="E599" s="307" t="s">
        <v>580</v>
      </c>
      <c r="F599" s="308" t="s">
        <v>580</v>
      </c>
      <c r="G599" s="308"/>
      <c r="H599" s="308" t="s">
        <v>580</v>
      </c>
      <c r="I599" s="309" t="s">
        <v>580</v>
      </c>
      <c r="J599" s="309" t="s">
        <v>580</v>
      </c>
      <c r="K599" s="310" t="s">
        <v>580</v>
      </c>
      <c r="L599" s="310" t="s">
        <v>580</v>
      </c>
      <c r="M599" s="310" t="s">
        <v>580</v>
      </c>
      <c r="N599" s="311" t="s">
        <v>580</v>
      </c>
      <c r="O599" s="309" t="s">
        <v>580</v>
      </c>
      <c r="P599" s="309" t="s">
        <v>580</v>
      </c>
      <c r="Q599" s="310" t="s">
        <v>580</v>
      </c>
      <c r="R599" s="310" t="s">
        <v>580</v>
      </c>
      <c r="S599" s="310" t="s">
        <v>580</v>
      </c>
      <c r="T599" s="311" t="s">
        <v>580</v>
      </c>
      <c r="U599" s="310" t="s">
        <v>580</v>
      </c>
    </row>
    <row r="600" spans="2:21" x14ac:dyDescent="0.2">
      <c r="B600" s="305" t="s">
        <v>580</v>
      </c>
      <c r="C600" s="306" t="s">
        <v>580</v>
      </c>
      <c r="D600" s="307" t="s">
        <v>580</v>
      </c>
      <c r="E600" s="307" t="s">
        <v>580</v>
      </c>
      <c r="F600" s="308" t="s">
        <v>580</v>
      </c>
      <c r="G600" s="308"/>
      <c r="H600" s="308" t="s">
        <v>580</v>
      </c>
      <c r="I600" s="309" t="s">
        <v>580</v>
      </c>
      <c r="J600" s="309" t="s">
        <v>580</v>
      </c>
      <c r="K600" s="310" t="s">
        <v>580</v>
      </c>
      <c r="L600" s="310" t="s">
        <v>580</v>
      </c>
      <c r="M600" s="310" t="s">
        <v>580</v>
      </c>
      <c r="N600" s="311" t="s">
        <v>580</v>
      </c>
      <c r="O600" s="309" t="s">
        <v>580</v>
      </c>
      <c r="P600" s="309" t="s">
        <v>580</v>
      </c>
      <c r="Q600" s="310" t="s">
        <v>580</v>
      </c>
      <c r="R600" s="310" t="s">
        <v>580</v>
      </c>
      <c r="S600" s="310" t="s">
        <v>580</v>
      </c>
      <c r="T600" s="311" t="s">
        <v>580</v>
      </c>
      <c r="U600" s="310" t="s">
        <v>580</v>
      </c>
    </row>
    <row r="601" spans="2:21" x14ac:dyDescent="0.2">
      <c r="B601" s="305" t="s">
        <v>580</v>
      </c>
      <c r="C601" s="306" t="s">
        <v>580</v>
      </c>
      <c r="D601" s="307" t="s">
        <v>580</v>
      </c>
      <c r="E601" s="307" t="s">
        <v>580</v>
      </c>
      <c r="F601" s="308" t="s">
        <v>580</v>
      </c>
      <c r="G601" s="308"/>
      <c r="H601" s="308" t="s">
        <v>580</v>
      </c>
      <c r="I601" s="309" t="s">
        <v>580</v>
      </c>
      <c r="J601" s="309" t="s">
        <v>580</v>
      </c>
      <c r="K601" s="310" t="s">
        <v>580</v>
      </c>
      <c r="L601" s="310" t="s">
        <v>580</v>
      </c>
      <c r="M601" s="310" t="s">
        <v>580</v>
      </c>
      <c r="N601" s="311" t="s">
        <v>580</v>
      </c>
      <c r="O601" s="309" t="s">
        <v>580</v>
      </c>
      <c r="P601" s="309" t="s">
        <v>580</v>
      </c>
      <c r="Q601" s="310" t="s">
        <v>580</v>
      </c>
      <c r="R601" s="310" t="s">
        <v>580</v>
      </c>
      <c r="S601" s="310" t="s">
        <v>580</v>
      </c>
      <c r="T601" s="311" t="s">
        <v>580</v>
      </c>
      <c r="U601" s="310" t="s">
        <v>580</v>
      </c>
    </row>
    <row r="602" spans="2:21" x14ac:dyDescent="0.2">
      <c r="B602" s="305" t="s">
        <v>580</v>
      </c>
      <c r="C602" s="306" t="s">
        <v>580</v>
      </c>
      <c r="D602" s="307" t="s">
        <v>580</v>
      </c>
      <c r="E602" s="307" t="s">
        <v>580</v>
      </c>
      <c r="F602" s="308" t="s">
        <v>580</v>
      </c>
      <c r="G602" s="308"/>
      <c r="H602" s="308" t="s">
        <v>580</v>
      </c>
      <c r="I602" s="309" t="s">
        <v>580</v>
      </c>
      <c r="J602" s="309" t="s">
        <v>580</v>
      </c>
      <c r="K602" s="310" t="s">
        <v>580</v>
      </c>
      <c r="L602" s="310" t="s">
        <v>580</v>
      </c>
      <c r="M602" s="310" t="s">
        <v>580</v>
      </c>
      <c r="N602" s="311" t="s">
        <v>580</v>
      </c>
      <c r="O602" s="309" t="s">
        <v>580</v>
      </c>
      <c r="P602" s="309" t="s">
        <v>580</v>
      </c>
      <c r="Q602" s="310" t="s">
        <v>580</v>
      </c>
      <c r="R602" s="310" t="s">
        <v>580</v>
      </c>
      <c r="S602" s="310" t="s">
        <v>580</v>
      </c>
      <c r="T602" s="311" t="s">
        <v>580</v>
      </c>
      <c r="U602" s="310" t="s">
        <v>580</v>
      </c>
    </row>
    <row r="603" spans="2:21" x14ac:dyDescent="0.2">
      <c r="B603" s="305" t="s">
        <v>580</v>
      </c>
      <c r="C603" s="306" t="s">
        <v>580</v>
      </c>
      <c r="D603" s="307" t="s">
        <v>580</v>
      </c>
      <c r="E603" s="307" t="s">
        <v>580</v>
      </c>
      <c r="F603" s="308" t="s">
        <v>580</v>
      </c>
      <c r="G603" s="308"/>
      <c r="H603" s="308" t="s">
        <v>580</v>
      </c>
      <c r="I603" s="309" t="s">
        <v>580</v>
      </c>
      <c r="J603" s="309" t="s">
        <v>580</v>
      </c>
      <c r="K603" s="310" t="s">
        <v>580</v>
      </c>
      <c r="L603" s="310" t="s">
        <v>580</v>
      </c>
      <c r="M603" s="310" t="s">
        <v>580</v>
      </c>
      <c r="N603" s="311" t="s">
        <v>580</v>
      </c>
      <c r="O603" s="309" t="s">
        <v>580</v>
      </c>
      <c r="P603" s="309" t="s">
        <v>580</v>
      </c>
      <c r="Q603" s="310" t="s">
        <v>580</v>
      </c>
      <c r="R603" s="310" t="s">
        <v>580</v>
      </c>
      <c r="S603" s="310" t="s">
        <v>580</v>
      </c>
      <c r="T603" s="311" t="s">
        <v>580</v>
      </c>
      <c r="U603" s="310" t="s">
        <v>580</v>
      </c>
    </row>
    <row r="604" spans="2:21" x14ac:dyDescent="0.2">
      <c r="B604" s="305" t="s">
        <v>580</v>
      </c>
      <c r="C604" s="306" t="s">
        <v>580</v>
      </c>
      <c r="D604" s="307" t="s">
        <v>580</v>
      </c>
      <c r="E604" s="307" t="s">
        <v>580</v>
      </c>
      <c r="F604" s="308" t="s">
        <v>580</v>
      </c>
      <c r="G604" s="308"/>
      <c r="H604" s="308" t="s">
        <v>580</v>
      </c>
      <c r="I604" s="309" t="s">
        <v>580</v>
      </c>
      <c r="J604" s="309" t="s">
        <v>580</v>
      </c>
      <c r="K604" s="310" t="s">
        <v>580</v>
      </c>
      <c r="L604" s="310" t="s">
        <v>580</v>
      </c>
      <c r="M604" s="310" t="s">
        <v>580</v>
      </c>
      <c r="N604" s="311" t="s">
        <v>580</v>
      </c>
      <c r="O604" s="309" t="s">
        <v>580</v>
      </c>
      <c r="P604" s="309" t="s">
        <v>580</v>
      </c>
      <c r="Q604" s="310" t="s">
        <v>580</v>
      </c>
      <c r="R604" s="310" t="s">
        <v>580</v>
      </c>
      <c r="S604" s="310" t="s">
        <v>580</v>
      </c>
      <c r="T604" s="311" t="s">
        <v>580</v>
      </c>
      <c r="U604" s="310" t="s">
        <v>580</v>
      </c>
    </row>
    <row r="605" spans="2:21" x14ac:dyDescent="0.2">
      <c r="B605" s="305" t="s">
        <v>580</v>
      </c>
      <c r="C605" s="306" t="s">
        <v>580</v>
      </c>
      <c r="D605" s="307" t="s">
        <v>580</v>
      </c>
      <c r="E605" s="307" t="s">
        <v>580</v>
      </c>
      <c r="F605" s="308" t="s">
        <v>580</v>
      </c>
      <c r="G605" s="308"/>
      <c r="H605" s="308" t="s">
        <v>580</v>
      </c>
      <c r="I605" s="309" t="s">
        <v>580</v>
      </c>
      <c r="J605" s="309" t="s">
        <v>580</v>
      </c>
      <c r="K605" s="310" t="s">
        <v>580</v>
      </c>
      <c r="L605" s="310" t="s">
        <v>580</v>
      </c>
      <c r="M605" s="310" t="s">
        <v>580</v>
      </c>
      <c r="N605" s="311" t="s">
        <v>580</v>
      </c>
      <c r="O605" s="309" t="s">
        <v>580</v>
      </c>
      <c r="P605" s="309" t="s">
        <v>580</v>
      </c>
      <c r="Q605" s="310" t="s">
        <v>580</v>
      </c>
      <c r="R605" s="310" t="s">
        <v>580</v>
      </c>
      <c r="S605" s="310" t="s">
        <v>580</v>
      </c>
      <c r="T605" s="311" t="s">
        <v>580</v>
      </c>
      <c r="U605" s="310" t="s">
        <v>580</v>
      </c>
    </row>
    <row r="606" spans="2:21" x14ac:dyDescent="0.2">
      <c r="B606" s="305" t="s">
        <v>580</v>
      </c>
      <c r="C606" s="306" t="s">
        <v>580</v>
      </c>
      <c r="D606" s="307" t="s">
        <v>580</v>
      </c>
      <c r="E606" s="307" t="s">
        <v>580</v>
      </c>
      <c r="F606" s="308" t="s">
        <v>580</v>
      </c>
      <c r="G606" s="308"/>
      <c r="H606" s="308" t="s">
        <v>580</v>
      </c>
      <c r="I606" s="309" t="s">
        <v>580</v>
      </c>
      <c r="J606" s="309" t="s">
        <v>580</v>
      </c>
      <c r="K606" s="310" t="s">
        <v>580</v>
      </c>
      <c r="L606" s="310" t="s">
        <v>580</v>
      </c>
      <c r="M606" s="310" t="s">
        <v>580</v>
      </c>
      <c r="N606" s="311" t="s">
        <v>580</v>
      </c>
      <c r="O606" s="309" t="s">
        <v>580</v>
      </c>
      <c r="P606" s="309" t="s">
        <v>580</v>
      </c>
      <c r="Q606" s="310" t="s">
        <v>580</v>
      </c>
      <c r="R606" s="310" t="s">
        <v>580</v>
      </c>
      <c r="S606" s="310" t="s">
        <v>580</v>
      </c>
      <c r="T606" s="311" t="s">
        <v>580</v>
      </c>
      <c r="U606" s="310" t="s">
        <v>580</v>
      </c>
    </row>
    <row r="607" spans="2:21" x14ac:dyDescent="0.2">
      <c r="B607" s="305" t="s">
        <v>580</v>
      </c>
      <c r="C607" s="306" t="s">
        <v>580</v>
      </c>
      <c r="D607" s="307" t="s">
        <v>580</v>
      </c>
      <c r="E607" s="307" t="s">
        <v>580</v>
      </c>
      <c r="F607" s="308" t="s">
        <v>580</v>
      </c>
      <c r="G607" s="308"/>
      <c r="H607" s="308" t="s">
        <v>580</v>
      </c>
      <c r="I607" s="309" t="s">
        <v>580</v>
      </c>
      <c r="J607" s="309" t="s">
        <v>580</v>
      </c>
      <c r="K607" s="310" t="s">
        <v>580</v>
      </c>
      <c r="L607" s="310" t="s">
        <v>580</v>
      </c>
      <c r="M607" s="310" t="s">
        <v>580</v>
      </c>
      <c r="N607" s="311" t="s">
        <v>580</v>
      </c>
      <c r="O607" s="309" t="s">
        <v>580</v>
      </c>
      <c r="P607" s="309" t="s">
        <v>580</v>
      </c>
      <c r="Q607" s="310" t="s">
        <v>580</v>
      </c>
      <c r="R607" s="310" t="s">
        <v>580</v>
      </c>
      <c r="S607" s="310" t="s">
        <v>580</v>
      </c>
      <c r="T607" s="311" t="s">
        <v>580</v>
      </c>
      <c r="U607" s="310" t="s">
        <v>580</v>
      </c>
    </row>
    <row r="608" spans="2:21" x14ac:dyDescent="0.2">
      <c r="B608" s="305" t="s">
        <v>580</v>
      </c>
      <c r="C608" s="306" t="s">
        <v>580</v>
      </c>
      <c r="D608" s="307" t="s">
        <v>580</v>
      </c>
      <c r="E608" s="307" t="s">
        <v>580</v>
      </c>
      <c r="F608" s="308" t="s">
        <v>580</v>
      </c>
      <c r="G608" s="308"/>
      <c r="H608" s="308" t="s">
        <v>580</v>
      </c>
      <c r="I608" s="309" t="s">
        <v>580</v>
      </c>
      <c r="J608" s="309" t="s">
        <v>580</v>
      </c>
      <c r="K608" s="310" t="s">
        <v>580</v>
      </c>
      <c r="L608" s="310" t="s">
        <v>580</v>
      </c>
      <c r="M608" s="310" t="s">
        <v>580</v>
      </c>
      <c r="N608" s="311" t="s">
        <v>580</v>
      </c>
      <c r="O608" s="309" t="s">
        <v>580</v>
      </c>
      <c r="P608" s="309" t="s">
        <v>580</v>
      </c>
      <c r="Q608" s="310" t="s">
        <v>580</v>
      </c>
      <c r="R608" s="310" t="s">
        <v>580</v>
      </c>
      <c r="S608" s="310" t="s">
        <v>580</v>
      </c>
      <c r="T608" s="311" t="s">
        <v>580</v>
      </c>
      <c r="U608" s="310" t="s">
        <v>580</v>
      </c>
    </row>
    <row r="609" spans="2:21" x14ac:dyDescent="0.2">
      <c r="B609" s="305" t="s">
        <v>580</v>
      </c>
      <c r="C609" s="306" t="s">
        <v>580</v>
      </c>
      <c r="D609" s="307" t="s">
        <v>580</v>
      </c>
      <c r="E609" s="307" t="s">
        <v>580</v>
      </c>
      <c r="F609" s="308" t="s">
        <v>580</v>
      </c>
      <c r="G609" s="308"/>
      <c r="H609" s="308" t="s">
        <v>580</v>
      </c>
      <c r="I609" s="309" t="s">
        <v>580</v>
      </c>
      <c r="J609" s="309" t="s">
        <v>580</v>
      </c>
      <c r="K609" s="310" t="s">
        <v>580</v>
      </c>
      <c r="L609" s="310" t="s">
        <v>580</v>
      </c>
      <c r="M609" s="310" t="s">
        <v>580</v>
      </c>
      <c r="N609" s="311" t="s">
        <v>580</v>
      </c>
      <c r="O609" s="309" t="s">
        <v>580</v>
      </c>
      <c r="P609" s="309" t="s">
        <v>580</v>
      </c>
      <c r="Q609" s="310" t="s">
        <v>580</v>
      </c>
      <c r="R609" s="310" t="s">
        <v>580</v>
      </c>
      <c r="S609" s="310" t="s">
        <v>580</v>
      </c>
      <c r="T609" s="311" t="s">
        <v>580</v>
      </c>
      <c r="U609" s="310" t="s">
        <v>580</v>
      </c>
    </row>
    <row r="610" spans="2:21" x14ac:dyDescent="0.2">
      <c r="B610" s="305" t="s">
        <v>580</v>
      </c>
      <c r="C610" s="306" t="s">
        <v>580</v>
      </c>
      <c r="D610" s="307" t="s">
        <v>580</v>
      </c>
      <c r="E610" s="307" t="s">
        <v>580</v>
      </c>
      <c r="F610" s="308" t="s">
        <v>580</v>
      </c>
      <c r="G610" s="308"/>
      <c r="H610" s="308" t="s">
        <v>580</v>
      </c>
      <c r="I610" s="309" t="s">
        <v>580</v>
      </c>
      <c r="J610" s="309" t="s">
        <v>580</v>
      </c>
      <c r="K610" s="310" t="s">
        <v>580</v>
      </c>
      <c r="L610" s="310" t="s">
        <v>580</v>
      </c>
      <c r="M610" s="310" t="s">
        <v>580</v>
      </c>
      <c r="N610" s="311" t="s">
        <v>580</v>
      </c>
      <c r="O610" s="309" t="s">
        <v>580</v>
      </c>
      <c r="P610" s="309" t="s">
        <v>580</v>
      </c>
      <c r="Q610" s="310" t="s">
        <v>580</v>
      </c>
      <c r="R610" s="310" t="s">
        <v>580</v>
      </c>
      <c r="S610" s="310" t="s">
        <v>580</v>
      </c>
      <c r="T610" s="311" t="s">
        <v>580</v>
      </c>
      <c r="U610" s="310" t="s">
        <v>580</v>
      </c>
    </row>
    <row r="611" spans="2:21" x14ac:dyDescent="0.2">
      <c r="B611" s="305" t="s">
        <v>580</v>
      </c>
      <c r="C611" s="306" t="s">
        <v>580</v>
      </c>
      <c r="D611" s="307" t="s">
        <v>580</v>
      </c>
      <c r="E611" s="307" t="s">
        <v>580</v>
      </c>
      <c r="F611" s="308" t="s">
        <v>580</v>
      </c>
      <c r="G611" s="308"/>
      <c r="H611" s="308" t="s">
        <v>580</v>
      </c>
      <c r="I611" s="309" t="s">
        <v>580</v>
      </c>
      <c r="J611" s="309" t="s">
        <v>580</v>
      </c>
      <c r="K611" s="310" t="s">
        <v>580</v>
      </c>
      <c r="L611" s="310" t="s">
        <v>580</v>
      </c>
      <c r="M611" s="310" t="s">
        <v>580</v>
      </c>
      <c r="N611" s="311" t="s">
        <v>580</v>
      </c>
      <c r="O611" s="309" t="s">
        <v>580</v>
      </c>
      <c r="P611" s="309" t="s">
        <v>580</v>
      </c>
      <c r="Q611" s="310" t="s">
        <v>580</v>
      </c>
      <c r="R611" s="310" t="s">
        <v>580</v>
      </c>
      <c r="S611" s="310" t="s">
        <v>580</v>
      </c>
      <c r="T611" s="311" t="s">
        <v>580</v>
      </c>
      <c r="U611" s="310" t="s">
        <v>580</v>
      </c>
    </row>
    <row r="612" spans="2:21" x14ac:dyDescent="0.2">
      <c r="B612" s="305" t="s">
        <v>580</v>
      </c>
      <c r="C612" s="306" t="s">
        <v>580</v>
      </c>
      <c r="D612" s="307" t="s">
        <v>580</v>
      </c>
      <c r="E612" s="307" t="s">
        <v>580</v>
      </c>
      <c r="F612" s="308" t="s">
        <v>580</v>
      </c>
      <c r="G612" s="308"/>
      <c r="H612" s="308" t="s">
        <v>580</v>
      </c>
      <c r="I612" s="309" t="s">
        <v>580</v>
      </c>
      <c r="J612" s="309" t="s">
        <v>580</v>
      </c>
      <c r="K612" s="310" t="s">
        <v>580</v>
      </c>
      <c r="L612" s="310" t="s">
        <v>580</v>
      </c>
      <c r="M612" s="310" t="s">
        <v>580</v>
      </c>
      <c r="N612" s="311" t="s">
        <v>580</v>
      </c>
      <c r="O612" s="309" t="s">
        <v>580</v>
      </c>
      <c r="P612" s="309" t="s">
        <v>580</v>
      </c>
      <c r="Q612" s="310" t="s">
        <v>580</v>
      </c>
      <c r="R612" s="310" t="s">
        <v>580</v>
      </c>
      <c r="S612" s="310" t="s">
        <v>580</v>
      </c>
      <c r="T612" s="311" t="s">
        <v>580</v>
      </c>
      <c r="U612" s="310" t="s">
        <v>580</v>
      </c>
    </row>
    <row r="613" spans="2:21" x14ac:dyDescent="0.2">
      <c r="B613" s="305" t="s">
        <v>580</v>
      </c>
      <c r="C613" s="306" t="s">
        <v>580</v>
      </c>
      <c r="D613" s="307" t="s">
        <v>580</v>
      </c>
      <c r="E613" s="307" t="s">
        <v>580</v>
      </c>
      <c r="F613" s="308" t="s">
        <v>580</v>
      </c>
      <c r="G613" s="308"/>
      <c r="H613" s="308" t="s">
        <v>580</v>
      </c>
      <c r="I613" s="309" t="s">
        <v>580</v>
      </c>
      <c r="J613" s="309" t="s">
        <v>580</v>
      </c>
      <c r="K613" s="310" t="s">
        <v>580</v>
      </c>
      <c r="L613" s="310" t="s">
        <v>580</v>
      </c>
      <c r="M613" s="310" t="s">
        <v>580</v>
      </c>
      <c r="N613" s="311" t="s">
        <v>580</v>
      </c>
      <c r="O613" s="309" t="s">
        <v>580</v>
      </c>
      <c r="P613" s="309" t="s">
        <v>580</v>
      </c>
      <c r="Q613" s="310" t="s">
        <v>580</v>
      </c>
      <c r="R613" s="310" t="s">
        <v>580</v>
      </c>
      <c r="S613" s="310" t="s">
        <v>580</v>
      </c>
      <c r="T613" s="311" t="s">
        <v>580</v>
      </c>
      <c r="U613" s="310" t="s">
        <v>580</v>
      </c>
    </row>
    <row r="614" spans="2:21" x14ac:dyDescent="0.2">
      <c r="B614" s="305" t="s">
        <v>580</v>
      </c>
      <c r="C614" s="306" t="s">
        <v>580</v>
      </c>
      <c r="D614" s="307" t="s">
        <v>580</v>
      </c>
      <c r="E614" s="307" t="s">
        <v>580</v>
      </c>
      <c r="F614" s="308" t="s">
        <v>580</v>
      </c>
      <c r="G614" s="308"/>
      <c r="H614" s="308" t="s">
        <v>580</v>
      </c>
      <c r="I614" s="309" t="s">
        <v>580</v>
      </c>
      <c r="J614" s="309" t="s">
        <v>580</v>
      </c>
      <c r="K614" s="310" t="s">
        <v>580</v>
      </c>
      <c r="L614" s="310" t="s">
        <v>580</v>
      </c>
      <c r="M614" s="310" t="s">
        <v>580</v>
      </c>
      <c r="N614" s="311" t="s">
        <v>580</v>
      </c>
      <c r="O614" s="309" t="s">
        <v>580</v>
      </c>
      <c r="P614" s="309" t="s">
        <v>580</v>
      </c>
      <c r="Q614" s="310" t="s">
        <v>580</v>
      </c>
      <c r="R614" s="310" t="s">
        <v>580</v>
      </c>
      <c r="S614" s="310" t="s">
        <v>580</v>
      </c>
      <c r="T614" s="311" t="s">
        <v>580</v>
      </c>
      <c r="U614" s="310" t="s">
        <v>580</v>
      </c>
    </row>
    <row r="615" spans="2:21" x14ac:dyDescent="0.2">
      <c r="B615" s="305" t="s">
        <v>580</v>
      </c>
      <c r="C615" s="306" t="s">
        <v>580</v>
      </c>
      <c r="D615" s="307" t="s">
        <v>580</v>
      </c>
      <c r="E615" s="307" t="s">
        <v>580</v>
      </c>
      <c r="F615" s="308" t="s">
        <v>580</v>
      </c>
      <c r="G615" s="308"/>
      <c r="H615" s="308" t="s">
        <v>580</v>
      </c>
      <c r="I615" s="309" t="s">
        <v>580</v>
      </c>
      <c r="J615" s="309" t="s">
        <v>580</v>
      </c>
      <c r="K615" s="310" t="s">
        <v>580</v>
      </c>
      <c r="L615" s="310" t="s">
        <v>580</v>
      </c>
      <c r="M615" s="310" t="s">
        <v>580</v>
      </c>
      <c r="N615" s="311" t="s">
        <v>580</v>
      </c>
      <c r="O615" s="309" t="s">
        <v>580</v>
      </c>
      <c r="P615" s="309" t="s">
        <v>580</v>
      </c>
      <c r="Q615" s="310" t="s">
        <v>580</v>
      </c>
      <c r="R615" s="310" t="s">
        <v>580</v>
      </c>
      <c r="S615" s="310" t="s">
        <v>580</v>
      </c>
      <c r="T615" s="311" t="s">
        <v>580</v>
      </c>
      <c r="U615" s="310" t="s">
        <v>580</v>
      </c>
    </row>
    <row r="616" spans="2:21" x14ac:dyDescent="0.2">
      <c r="B616" s="305" t="s">
        <v>580</v>
      </c>
      <c r="C616" s="306" t="s">
        <v>580</v>
      </c>
      <c r="D616" s="307" t="s">
        <v>580</v>
      </c>
      <c r="E616" s="307" t="s">
        <v>580</v>
      </c>
      <c r="F616" s="308" t="s">
        <v>580</v>
      </c>
      <c r="G616" s="308"/>
      <c r="H616" s="308" t="s">
        <v>580</v>
      </c>
      <c r="I616" s="309" t="s">
        <v>580</v>
      </c>
      <c r="J616" s="309" t="s">
        <v>580</v>
      </c>
      <c r="K616" s="310" t="s">
        <v>580</v>
      </c>
      <c r="L616" s="310" t="s">
        <v>580</v>
      </c>
      <c r="M616" s="310" t="s">
        <v>580</v>
      </c>
      <c r="N616" s="311" t="s">
        <v>580</v>
      </c>
      <c r="O616" s="309" t="s">
        <v>580</v>
      </c>
      <c r="P616" s="309" t="s">
        <v>580</v>
      </c>
      <c r="Q616" s="310" t="s">
        <v>580</v>
      </c>
      <c r="R616" s="310" t="s">
        <v>580</v>
      </c>
      <c r="S616" s="310" t="s">
        <v>580</v>
      </c>
      <c r="T616" s="311" t="s">
        <v>580</v>
      </c>
      <c r="U616" s="310" t="s">
        <v>580</v>
      </c>
    </row>
    <row r="617" spans="2:21" x14ac:dyDescent="0.2">
      <c r="B617" s="305" t="s">
        <v>580</v>
      </c>
      <c r="C617" s="306" t="s">
        <v>580</v>
      </c>
      <c r="D617" s="307" t="s">
        <v>580</v>
      </c>
      <c r="E617" s="307" t="s">
        <v>580</v>
      </c>
      <c r="F617" s="308" t="s">
        <v>580</v>
      </c>
      <c r="G617" s="308"/>
      <c r="H617" s="308" t="s">
        <v>580</v>
      </c>
      <c r="I617" s="309" t="s">
        <v>580</v>
      </c>
      <c r="J617" s="309" t="s">
        <v>580</v>
      </c>
      <c r="K617" s="310" t="s">
        <v>580</v>
      </c>
      <c r="L617" s="310" t="s">
        <v>580</v>
      </c>
      <c r="M617" s="310" t="s">
        <v>580</v>
      </c>
      <c r="N617" s="311" t="s">
        <v>580</v>
      </c>
      <c r="O617" s="309" t="s">
        <v>580</v>
      </c>
      <c r="P617" s="309" t="s">
        <v>580</v>
      </c>
      <c r="Q617" s="310" t="s">
        <v>580</v>
      </c>
      <c r="R617" s="310" t="s">
        <v>580</v>
      </c>
      <c r="S617" s="310" t="s">
        <v>580</v>
      </c>
      <c r="T617" s="311" t="s">
        <v>580</v>
      </c>
      <c r="U617" s="310" t="s">
        <v>580</v>
      </c>
    </row>
    <row r="618" spans="2:21" x14ac:dyDescent="0.2">
      <c r="B618" s="305" t="s">
        <v>580</v>
      </c>
      <c r="C618" s="306" t="s">
        <v>580</v>
      </c>
      <c r="D618" s="307" t="s">
        <v>580</v>
      </c>
      <c r="E618" s="307" t="s">
        <v>580</v>
      </c>
      <c r="F618" s="308" t="s">
        <v>580</v>
      </c>
      <c r="G618" s="308"/>
      <c r="H618" s="308" t="s">
        <v>580</v>
      </c>
      <c r="I618" s="309" t="s">
        <v>580</v>
      </c>
      <c r="J618" s="309" t="s">
        <v>580</v>
      </c>
      <c r="K618" s="310" t="s">
        <v>580</v>
      </c>
      <c r="L618" s="310" t="s">
        <v>580</v>
      </c>
      <c r="M618" s="310" t="s">
        <v>580</v>
      </c>
      <c r="N618" s="311" t="s">
        <v>580</v>
      </c>
      <c r="O618" s="309" t="s">
        <v>580</v>
      </c>
      <c r="P618" s="309" t="s">
        <v>580</v>
      </c>
      <c r="Q618" s="310" t="s">
        <v>580</v>
      </c>
      <c r="R618" s="310" t="s">
        <v>580</v>
      </c>
      <c r="S618" s="310" t="s">
        <v>580</v>
      </c>
      <c r="T618" s="311" t="s">
        <v>580</v>
      </c>
      <c r="U618" s="310" t="s">
        <v>580</v>
      </c>
    </row>
    <row r="619" spans="2:21" x14ac:dyDescent="0.2">
      <c r="B619" s="305" t="s">
        <v>580</v>
      </c>
      <c r="C619" s="306" t="s">
        <v>580</v>
      </c>
      <c r="D619" s="307" t="s">
        <v>580</v>
      </c>
      <c r="E619" s="307" t="s">
        <v>580</v>
      </c>
      <c r="F619" s="308" t="s">
        <v>580</v>
      </c>
      <c r="G619" s="308"/>
      <c r="H619" s="308" t="s">
        <v>580</v>
      </c>
      <c r="I619" s="309" t="s">
        <v>580</v>
      </c>
      <c r="J619" s="309" t="s">
        <v>580</v>
      </c>
      <c r="K619" s="310" t="s">
        <v>580</v>
      </c>
      <c r="L619" s="310" t="s">
        <v>580</v>
      </c>
      <c r="M619" s="310" t="s">
        <v>580</v>
      </c>
      <c r="N619" s="311" t="s">
        <v>580</v>
      </c>
      <c r="O619" s="309" t="s">
        <v>580</v>
      </c>
      <c r="P619" s="309" t="s">
        <v>580</v>
      </c>
      <c r="Q619" s="310" t="s">
        <v>580</v>
      </c>
      <c r="R619" s="310" t="s">
        <v>580</v>
      </c>
      <c r="S619" s="310" t="s">
        <v>580</v>
      </c>
      <c r="T619" s="311" t="s">
        <v>580</v>
      </c>
      <c r="U619" s="310" t="s">
        <v>580</v>
      </c>
    </row>
    <row r="620" spans="2:21" x14ac:dyDescent="0.2">
      <c r="B620" s="305" t="s">
        <v>580</v>
      </c>
      <c r="C620" s="306" t="s">
        <v>580</v>
      </c>
      <c r="D620" s="307" t="s">
        <v>580</v>
      </c>
      <c r="E620" s="307" t="s">
        <v>580</v>
      </c>
      <c r="F620" s="308" t="s">
        <v>580</v>
      </c>
      <c r="G620" s="308"/>
      <c r="H620" s="308" t="s">
        <v>580</v>
      </c>
      <c r="I620" s="309" t="s">
        <v>580</v>
      </c>
      <c r="J620" s="309" t="s">
        <v>580</v>
      </c>
      <c r="K620" s="310" t="s">
        <v>580</v>
      </c>
      <c r="L620" s="310" t="s">
        <v>580</v>
      </c>
      <c r="M620" s="310" t="s">
        <v>580</v>
      </c>
      <c r="N620" s="311" t="s">
        <v>580</v>
      </c>
      <c r="O620" s="309" t="s">
        <v>580</v>
      </c>
      <c r="P620" s="309" t="s">
        <v>580</v>
      </c>
      <c r="Q620" s="310" t="s">
        <v>580</v>
      </c>
      <c r="R620" s="310" t="s">
        <v>580</v>
      </c>
      <c r="S620" s="310" t="s">
        <v>580</v>
      </c>
      <c r="T620" s="311" t="s">
        <v>580</v>
      </c>
      <c r="U620" s="310" t="s">
        <v>580</v>
      </c>
    </row>
    <row r="621" spans="2:21" x14ac:dyDescent="0.2">
      <c r="B621" s="305" t="s">
        <v>580</v>
      </c>
      <c r="C621" s="306" t="s">
        <v>580</v>
      </c>
      <c r="D621" s="307" t="s">
        <v>580</v>
      </c>
      <c r="E621" s="307" t="s">
        <v>580</v>
      </c>
      <c r="F621" s="308" t="s">
        <v>580</v>
      </c>
      <c r="G621" s="308"/>
      <c r="H621" s="308" t="s">
        <v>580</v>
      </c>
      <c r="I621" s="309" t="s">
        <v>580</v>
      </c>
      <c r="J621" s="309" t="s">
        <v>580</v>
      </c>
      <c r="K621" s="310" t="s">
        <v>580</v>
      </c>
      <c r="L621" s="310" t="s">
        <v>580</v>
      </c>
      <c r="M621" s="310" t="s">
        <v>580</v>
      </c>
      <c r="N621" s="311" t="s">
        <v>580</v>
      </c>
      <c r="O621" s="309" t="s">
        <v>580</v>
      </c>
      <c r="P621" s="309" t="s">
        <v>580</v>
      </c>
      <c r="Q621" s="310" t="s">
        <v>580</v>
      </c>
      <c r="R621" s="310" t="s">
        <v>580</v>
      </c>
      <c r="S621" s="310" t="s">
        <v>580</v>
      </c>
      <c r="T621" s="311" t="s">
        <v>580</v>
      </c>
      <c r="U621" s="310" t="s">
        <v>580</v>
      </c>
    </row>
    <row r="622" spans="2:21" x14ac:dyDescent="0.2">
      <c r="B622" s="305" t="s">
        <v>580</v>
      </c>
      <c r="C622" s="306" t="s">
        <v>580</v>
      </c>
      <c r="D622" s="307" t="s">
        <v>580</v>
      </c>
      <c r="E622" s="307" t="s">
        <v>580</v>
      </c>
      <c r="F622" s="308" t="s">
        <v>580</v>
      </c>
      <c r="G622" s="308"/>
      <c r="H622" s="308" t="s">
        <v>580</v>
      </c>
      <c r="I622" s="309" t="s">
        <v>580</v>
      </c>
      <c r="J622" s="309" t="s">
        <v>580</v>
      </c>
      <c r="K622" s="310" t="s">
        <v>580</v>
      </c>
      <c r="L622" s="310" t="s">
        <v>580</v>
      </c>
      <c r="M622" s="310" t="s">
        <v>580</v>
      </c>
      <c r="N622" s="311" t="s">
        <v>580</v>
      </c>
      <c r="O622" s="309" t="s">
        <v>580</v>
      </c>
      <c r="P622" s="309" t="s">
        <v>580</v>
      </c>
      <c r="Q622" s="310" t="s">
        <v>580</v>
      </c>
      <c r="R622" s="310" t="s">
        <v>580</v>
      </c>
      <c r="S622" s="310" t="s">
        <v>580</v>
      </c>
      <c r="T622" s="311" t="s">
        <v>580</v>
      </c>
      <c r="U622" s="310" t="s">
        <v>580</v>
      </c>
    </row>
    <row r="623" spans="2:21" x14ac:dyDescent="0.2">
      <c r="B623" s="305" t="s">
        <v>580</v>
      </c>
      <c r="C623" s="306" t="s">
        <v>580</v>
      </c>
      <c r="D623" s="307" t="s">
        <v>580</v>
      </c>
      <c r="E623" s="307" t="s">
        <v>580</v>
      </c>
      <c r="F623" s="308" t="s">
        <v>580</v>
      </c>
      <c r="G623" s="308"/>
      <c r="H623" s="308" t="s">
        <v>580</v>
      </c>
      <c r="I623" s="309" t="s">
        <v>580</v>
      </c>
      <c r="J623" s="309" t="s">
        <v>580</v>
      </c>
      <c r="K623" s="310" t="s">
        <v>580</v>
      </c>
      <c r="L623" s="310" t="s">
        <v>580</v>
      </c>
      <c r="M623" s="310" t="s">
        <v>580</v>
      </c>
      <c r="N623" s="311" t="s">
        <v>580</v>
      </c>
      <c r="O623" s="309" t="s">
        <v>580</v>
      </c>
      <c r="P623" s="309" t="s">
        <v>580</v>
      </c>
      <c r="Q623" s="310" t="s">
        <v>580</v>
      </c>
      <c r="R623" s="310" t="s">
        <v>580</v>
      </c>
      <c r="S623" s="310" t="s">
        <v>580</v>
      </c>
      <c r="T623" s="311" t="s">
        <v>580</v>
      </c>
      <c r="U623" s="310" t="s">
        <v>580</v>
      </c>
    </row>
    <row r="624" spans="2:21" x14ac:dyDescent="0.2">
      <c r="B624" s="305" t="s">
        <v>580</v>
      </c>
      <c r="C624" s="306" t="s">
        <v>580</v>
      </c>
      <c r="D624" s="307" t="s">
        <v>580</v>
      </c>
      <c r="E624" s="307" t="s">
        <v>580</v>
      </c>
      <c r="F624" s="308" t="s">
        <v>580</v>
      </c>
      <c r="G624" s="308"/>
      <c r="H624" s="308" t="s">
        <v>580</v>
      </c>
      <c r="I624" s="309" t="s">
        <v>580</v>
      </c>
      <c r="J624" s="309" t="s">
        <v>580</v>
      </c>
      <c r="K624" s="310" t="s">
        <v>580</v>
      </c>
      <c r="L624" s="310" t="s">
        <v>580</v>
      </c>
      <c r="M624" s="310" t="s">
        <v>580</v>
      </c>
      <c r="N624" s="311" t="s">
        <v>580</v>
      </c>
      <c r="O624" s="309" t="s">
        <v>580</v>
      </c>
      <c r="P624" s="309" t="s">
        <v>580</v>
      </c>
      <c r="Q624" s="310" t="s">
        <v>580</v>
      </c>
      <c r="R624" s="310" t="s">
        <v>580</v>
      </c>
      <c r="S624" s="310" t="s">
        <v>580</v>
      </c>
      <c r="T624" s="311" t="s">
        <v>580</v>
      </c>
      <c r="U624" s="310" t="s">
        <v>580</v>
      </c>
    </row>
    <row r="625" spans="2:21" x14ac:dyDescent="0.2">
      <c r="B625" s="305" t="s">
        <v>580</v>
      </c>
      <c r="C625" s="306" t="s">
        <v>580</v>
      </c>
      <c r="D625" s="307" t="s">
        <v>580</v>
      </c>
      <c r="E625" s="307" t="s">
        <v>580</v>
      </c>
      <c r="F625" s="308" t="s">
        <v>580</v>
      </c>
      <c r="G625" s="308"/>
      <c r="H625" s="308" t="s">
        <v>580</v>
      </c>
      <c r="I625" s="309" t="s">
        <v>580</v>
      </c>
      <c r="J625" s="309" t="s">
        <v>580</v>
      </c>
      <c r="K625" s="310" t="s">
        <v>580</v>
      </c>
      <c r="L625" s="310" t="s">
        <v>580</v>
      </c>
      <c r="M625" s="310" t="s">
        <v>580</v>
      </c>
      <c r="N625" s="311" t="s">
        <v>580</v>
      </c>
      <c r="O625" s="309" t="s">
        <v>580</v>
      </c>
      <c r="P625" s="309" t="s">
        <v>580</v>
      </c>
      <c r="Q625" s="310" t="s">
        <v>580</v>
      </c>
      <c r="R625" s="310" t="s">
        <v>580</v>
      </c>
      <c r="S625" s="310" t="s">
        <v>580</v>
      </c>
      <c r="T625" s="311" t="s">
        <v>580</v>
      </c>
      <c r="U625" s="310" t="s">
        <v>580</v>
      </c>
    </row>
    <row r="626" spans="2:21" x14ac:dyDescent="0.2">
      <c r="B626" s="305" t="s">
        <v>580</v>
      </c>
      <c r="C626" s="306" t="s">
        <v>580</v>
      </c>
      <c r="D626" s="307" t="s">
        <v>580</v>
      </c>
      <c r="E626" s="307" t="s">
        <v>580</v>
      </c>
      <c r="F626" s="308" t="s">
        <v>580</v>
      </c>
      <c r="G626" s="308"/>
      <c r="H626" s="308" t="s">
        <v>580</v>
      </c>
      <c r="I626" s="309" t="s">
        <v>580</v>
      </c>
      <c r="J626" s="309" t="s">
        <v>580</v>
      </c>
      <c r="K626" s="310" t="s">
        <v>580</v>
      </c>
      <c r="L626" s="310" t="s">
        <v>580</v>
      </c>
      <c r="M626" s="310" t="s">
        <v>580</v>
      </c>
      <c r="N626" s="311" t="s">
        <v>580</v>
      </c>
      <c r="O626" s="309" t="s">
        <v>580</v>
      </c>
      <c r="P626" s="309" t="s">
        <v>580</v>
      </c>
      <c r="Q626" s="310" t="s">
        <v>580</v>
      </c>
      <c r="R626" s="310" t="s">
        <v>580</v>
      </c>
      <c r="S626" s="310" t="s">
        <v>580</v>
      </c>
      <c r="T626" s="311" t="s">
        <v>580</v>
      </c>
      <c r="U626" s="310" t="s">
        <v>580</v>
      </c>
    </row>
    <row r="627" spans="2:21" x14ac:dyDescent="0.2">
      <c r="B627" s="305" t="s">
        <v>580</v>
      </c>
      <c r="C627" s="306" t="s">
        <v>580</v>
      </c>
      <c r="D627" s="307" t="s">
        <v>580</v>
      </c>
      <c r="E627" s="307" t="s">
        <v>580</v>
      </c>
      <c r="F627" s="308" t="s">
        <v>580</v>
      </c>
      <c r="G627" s="308"/>
      <c r="H627" s="308" t="s">
        <v>580</v>
      </c>
      <c r="I627" s="309" t="s">
        <v>580</v>
      </c>
      <c r="J627" s="309" t="s">
        <v>580</v>
      </c>
      <c r="K627" s="310" t="s">
        <v>580</v>
      </c>
      <c r="L627" s="310" t="s">
        <v>580</v>
      </c>
      <c r="M627" s="310" t="s">
        <v>580</v>
      </c>
      <c r="N627" s="311" t="s">
        <v>580</v>
      </c>
      <c r="O627" s="309" t="s">
        <v>580</v>
      </c>
      <c r="P627" s="309" t="s">
        <v>580</v>
      </c>
      <c r="Q627" s="310" t="s">
        <v>580</v>
      </c>
      <c r="R627" s="310" t="s">
        <v>580</v>
      </c>
      <c r="S627" s="310" t="s">
        <v>580</v>
      </c>
      <c r="T627" s="311" t="s">
        <v>580</v>
      </c>
      <c r="U627" s="310" t="s">
        <v>580</v>
      </c>
    </row>
    <row r="628" spans="2:21" x14ac:dyDescent="0.2">
      <c r="B628" s="305" t="s">
        <v>580</v>
      </c>
      <c r="C628" s="306" t="s">
        <v>580</v>
      </c>
      <c r="D628" s="307" t="s">
        <v>580</v>
      </c>
      <c r="E628" s="307" t="s">
        <v>580</v>
      </c>
      <c r="F628" s="308" t="s">
        <v>580</v>
      </c>
      <c r="G628" s="308"/>
      <c r="H628" s="308" t="s">
        <v>580</v>
      </c>
      <c r="I628" s="309" t="s">
        <v>580</v>
      </c>
      <c r="J628" s="309" t="s">
        <v>580</v>
      </c>
      <c r="K628" s="310" t="s">
        <v>580</v>
      </c>
      <c r="L628" s="310" t="s">
        <v>580</v>
      </c>
      <c r="M628" s="310" t="s">
        <v>580</v>
      </c>
      <c r="N628" s="311" t="s">
        <v>580</v>
      </c>
      <c r="O628" s="309" t="s">
        <v>580</v>
      </c>
      <c r="P628" s="309" t="s">
        <v>580</v>
      </c>
      <c r="Q628" s="310" t="s">
        <v>580</v>
      </c>
      <c r="R628" s="310" t="s">
        <v>580</v>
      </c>
      <c r="S628" s="310" t="s">
        <v>580</v>
      </c>
      <c r="T628" s="311" t="s">
        <v>580</v>
      </c>
      <c r="U628" s="310" t="s">
        <v>580</v>
      </c>
    </row>
    <row r="629" spans="2:21" x14ac:dyDescent="0.2">
      <c r="B629" s="305" t="s">
        <v>580</v>
      </c>
      <c r="C629" s="306" t="s">
        <v>580</v>
      </c>
      <c r="D629" s="307" t="s">
        <v>580</v>
      </c>
      <c r="E629" s="307" t="s">
        <v>580</v>
      </c>
      <c r="F629" s="308" t="s">
        <v>580</v>
      </c>
      <c r="G629" s="308"/>
      <c r="H629" s="308" t="s">
        <v>580</v>
      </c>
      <c r="I629" s="309" t="s">
        <v>580</v>
      </c>
      <c r="J629" s="309" t="s">
        <v>580</v>
      </c>
      <c r="K629" s="310" t="s">
        <v>580</v>
      </c>
      <c r="L629" s="310" t="s">
        <v>580</v>
      </c>
      <c r="M629" s="310" t="s">
        <v>580</v>
      </c>
      <c r="N629" s="311" t="s">
        <v>580</v>
      </c>
      <c r="O629" s="309" t="s">
        <v>580</v>
      </c>
      <c r="P629" s="309" t="s">
        <v>580</v>
      </c>
      <c r="Q629" s="310" t="s">
        <v>580</v>
      </c>
      <c r="R629" s="310" t="s">
        <v>580</v>
      </c>
      <c r="S629" s="310" t="s">
        <v>580</v>
      </c>
      <c r="T629" s="311" t="s">
        <v>580</v>
      </c>
      <c r="U629" s="310" t="s">
        <v>580</v>
      </c>
    </row>
    <row r="630" spans="2:21" x14ac:dyDescent="0.2">
      <c r="B630" s="305" t="s">
        <v>580</v>
      </c>
      <c r="C630" s="306" t="s">
        <v>580</v>
      </c>
      <c r="D630" s="307" t="s">
        <v>580</v>
      </c>
      <c r="E630" s="307" t="s">
        <v>580</v>
      </c>
      <c r="F630" s="308" t="s">
        <v>580</v>
      </c>
      <c r="G630" s="308"/>
      <c r="H630" s="308" t="s">
        <v>580</v>
      </c>
      <c r="I630" s="309" t="s">
        <v>580</v>
      </c>
      <c r="J630" s="309" t="s">
        <v>580</v>
      </c>
      <c r="K630" s="310" t="s">
        <v>580</v>
      </c>
      <c r="L630" s="310" t="s">
        <v>580</v>
      </c>
      <c r="M630" s="310" t="s">
        <v>580</v>
      </c>
      <c r="N630" s="311" t="s">
        <v>580</v>
      </c>
      <c r="O630" s="309" t="s">
        <v>580</v>
      </c>
      <c r="P630" s="309" t="s">
        <v>580</v>
      </c>
      <c r="Q630" s="310" t="s">
        <v>580</v>
      </c>
      <c r="R630" s="310" t="s">
        <v>580</v>
      </c>
      <c r="S630" s="310" t="s">
        <v>580</v>
      </c>
      <c r="T630" s="311" t="s">
        <v>580</v>
      </c>
      <c r="U630" s="310" t="s">
        <v>580</v>
      </c>
    </row>
    <row r="631" spans="2:21" x14ac:dyDescent="0.2">
      <c r="B631" s="305" t="s">
        <v>580</v>
      </c>
      <c r="C631" s="306" t="s">
        <v>580</v>
      </c>
      <c r="D631" s="307" t="s">
        <v>580</v>
      </c>
      <c r="E631" s="307" t="s">
        <v>580</v>
      </c>
      <c r="F631" s="308" t="s">
        <v>580</v>
      </c>
      <c r="G631" s="308"/>
      <c r="H631" s="308" t="s">
        <v>580</v>
      </c>
      <c r="I631" s="309" t="s">
        <v>580</v>
      </c>
      <c r="J631" s="309" t="s">
        <v>580</v>
      </c>
      <c r="K631" s="310" t="s">
        <v>580</v>
      </c>
      <c r="L631" s="310" t="s">
        <v>580</v>
      </c>
      <c r="M631" s="310" t="s">
        <v>580</v>
      </c>
      <c r="N631" s="311" t="s">
        <v>580</v>
      </c>
      <c r="O631" s="309" t="s">
        <v>580</v>
      </c>
      <c r="P631" s="309" t="s">
        <v>580</v>
      </c>
      <c r="Q631" s="310" t="s">
        <v>580</v>
      </c>
      <c r="R631" s="310" t="s">
        <v>580</v>
      </c>
      <c r="S631" s="310" t="s">
        <v>580</v>
      </c>
      <c r="T631" s="311" t="s">
        <v>580</v>
      </c>
      <c r="U631" s="310" t="s">
        <v>580</v>
      </c>
    </row>
    <row r="632" spans="2:21" x14ac:dyDescent="0.2">
      <c r="B632" s="305" t="s">
        <v>580</v>
      </c>
      <c r="C632" s="306" t="s">
        <v>580</v>
      </c>
      <c r="D632" s="307" t="s">
        <v>580</v>
      </c>
      <c r="E632" s="307" t="s">
        <v>580</v>
      </c>
      <c r="F632" s="308" t="s">
        <v>580</v>
      </c>
      <c r="G632" s="308"/>
      <c r="H632" s="308" t="s">
        <v>580</v>
      </c>
      <c r="I632" s="309" t="s">
        <v>580</v>
      </c>
      <c r="J632" s="309" t="s">
        <v>580</v>
      </c>
      <c r="K632" s="310" t="s">
        <v>580</v>
      </c>
      <c r="L632" s="310" t="s">
        <v>580</v>
      </c>
      <c r="M632" s="310" t="s">
        <v>580</v>
      </c>
      <c r="N632" s="311" t="s">
        <v>580</v>
      </c>
      <c r="O632" s="309" t="s">
        <v>580</v>
      </c>
      <c r="P632" s="309" t="s">
        <v>580</v>
      </c>
      <c r="Q632" s="310" t="s">
        <v>580</v>
      </c>
      <c r="R632" s="310" t="s">
        <v>580</v>
      </c>
      <c r="S632" s="310" t="s">
        <v>580</v>
      </c>
      <c r="T632" s="311" t="s">
        <v>580</v>
      </c>
      <c r="U632" s="310" t="s">
        <v>580</v>
      </c>
    </row>
    <row r="633" spans="2:21" x14ac:dyDescent="0.2">
      <c r="B633" s="305" t="s">
        <v>580</v>
      </c>
      <c r="C633" s="306" t="s">
        <v>580</v>
      </c>
      <c r="D633" s="307" t="s">
        <v>580</v>
      </c>
      <c r="E633" s="307" t="s">
        <v>580</v>
      </c>
      <c r="F633" s="308" t="s">
        <v>580</v>
      </c>
      <c r="G633" s="308"/>
      <c r="H633" s="308" t="s">
        <v>580</v>
      </c>
      <c r="I633" s="309" t="s">
        <v>580</v>
      </c>
      <c r="J633" s="309" t="s">
        <v>580</v>
      </c>
      <c r="K633" s="310" t="s">
        <v>580</v>
      </c>
      <c r="L633" s="310" t="s">
        <v>580</v>
      </c>
      <c r="M633" s="310" t="s">
        <v>580</v>
      </c>
      <c r="N633" s="311" t="s">
        <v>580</v>
      </c>
      <c r="O633" s="309" t="s">
        <v>580</v>
      </c>
      <c r="P633" s="309" t="s">
        <v>580</v>
      </c>
      <c r="Q633" s="310" t="s">
        <v>580</v>
      </c>
      <c r="R633" s="310" t="s">
        <v>580</v>
      </c>
      <c r="S633" s="310" t="s">
        <v>580</v>
      </c>
      <c r="T633" s="311" t="s">
        <v>580</v>
      </c>
      <c r="U633" s="310" t="s">
        <v>580</v>
      </c>
    </row>
    <row r="634" spans="2:21" x14ac:dyDescent="0.2">
      <c r="B634" s="305" t="s">
        <v>580</v>
      </c>
      <c r="C634" s="306" t="s">
        <v>580</v>
      </c>
      <c r="D634" s="307" t="s">
        <v>580</v>
      </c>
      <c r="E634" s="307" t="s">
        <v>580</v>
      </c>
      <c r="F634" s="308" t="s">
        <v>580</v>
      </c>
      <c r="G634" s="308"/>
      <c r="H634" s="308" t="s">
        <v>580</v>
      </c>
      <c r="I634" s="309" t="s">
        <v>580</v>
      </c>
      <c r="J634" s="309" t="s">
        <v>580</v>
      </c>
      <c r="K634" s="310" t="s">
        <v>580</v>
      </c>
      <c r="L634" s="310" t="s">
        <v>580</v>
      </c>
      <c r="M634" s="310" t="s">
        <v>580</v>
      </c>
      <c r="N634" s="311" t="s">
        <v>580</v>
      </c>
      <c r="O634" s="309" t="s">
        <v>580</v>
      </c>
      <c r="P634" s="309" t="s">
        <v>580</v>
      </c>
      <c r="Q634" s="310" t="s">
        <v>580</v>
      </c>
      <c r="R634" s="310" t="s">
        <v>580</v>
      </c>
      <c r="S634" s="310" t="s">
        <v>580</v>
      </c>
      <c r="T634" s="311" t="s">
        <v>580</v>
      </c>
      <c r="U634" s="310" t="s">
        <v>580</v>
      </c>
    </row>
    <row r="635" spans="2:21" x14ac:dyDescent="0.2">
      <c r="B635" s="305" t="s">
        <v>580</v>
      </c>
      <c r="C635" s="306" t="s">
        <v>580</v>
      </c>
      <c r="D635" s="307" t="s">
        <v>580</v>
      </c>
      <c r="E635" s="307" t="s">
        <v>580</v>
      </c>
      <c r="F635" s="308" t="s">
        <v>580</v>
      </c>
      <c r="G635" s="308"/>
      <c r="H635" s="308" t="s">
        <v>580</v>
      </c>
      <c r="I635" s="309" t="s">
        <v>580</v>
      </c>
      <c r="J635" s="309" t="s">
        <v>580</v>
      </c>
      <c r="K635" s="310" t="s">
        <v>580</v>
      </c>
      <c r="L635" s="310" t="s">
        <v>580</v>
      </c>
      <c r="M635" s="310" t="s">
        <v>580</v>
      </c>
      <c r="N635" s="311" t="s">
        <v>580</v>
      </c>
      <c r="O635" s="309" t="s">
        <v>580</v>
      </c>
      <c r="P635" s="309" t="s">
        <v>580</v>
      </c>
      <c r="Q635" s="310" t="s">
        <v>580</v>
      </c>
      <c r="R635" s="310" t="s">
        <v>580</v>
      </c>
      <c r="S635" s="310" t="s">
        <v>580</v>
      </c>
      <c r="T635" s="311" t="s">
        <v>580</v>
      </c>
      <c r="U635" s="310" t="s">
        <v>580</v>
      </c>
    </row>
    <row r="636" spans="2:21" x14ac:dyDescent="0.2">
      <c r="B636" s="305" t="s">
        <v>580</v>
      </c>
      <c r="C636" s="306" t="s">
        <v>580</v>
      </c>
      <c r="D636" s="307" t="s">
        <v>580</v>
      </c>
      <c r="E636" s="307" t="s">
        <v>580</v>
      </c>
      <c r="F636" s="308" t="s">
        <v>580</v>
      </c>
      <c r="G636" s="308"/>
      <c r="H636" s="308" t="s">
        <v>580</v>
      </c>
      <c r="I636" s="309" t="s">
        <v>580</v>
      </c>
      <c r="J636" s="309" t="s">
        <v>580</v>
      </c>
      <c r="K636" s="310" t="s">
        <v>580</v>
      </c>
      <c r="L636" s="310" t="s">
        <v>580</v>
      </c>
      <c r="M636" s="310" t="s">
        <v>580</v>
      </c>
      <c r="N636" s="311" t="s">
        <v>580</v>
      </c>
      <c r="O636" s="309" t="s">
        <v>580</v>
      </c>
      <c r="P636" s="309" t="s">
        <v>580</v>
      </c>
      <c r="Q636" s="310" t="s">
        <v>580</v>
      </c>
      <c r="R636" s="310" t="s">
        <v>580</v>
      </c>
      <c r="S636" s="310" t="s">
        <v>580</v>
      </c>
      <c r="T636" s="311" t="s">
        <v>580</v>
      </c>
      <c r="U636" s="310" t="s">
        <v>580</v>
      </c>
    </row>
    <row r="637" spans="2:21" x14ac:dyDescent="0.2">
      <c r="B637" s="305" t="s">
        <v>580</v>
      </c>
      <c r="C637" s="306" t="s">
        <v>580</v>
      </c>
      <c r="D637" s="307" t="s">
        <v>580</v>
      </c>
      <c r="E637" s="307" t="s">
        <v>580</v>
      </c>
      <c r="F637" s="308" t="s">
        <v>580</v>
      </c>
      <c r="G637" s="308"/>
      <c r="H637" s="308" t="s">
        <v>580</v>
      </c>
      <c r="I637" s="309" t="s">
        <v>580</v>
      </c>
      <c r="J637" s="309" t="s">
        <v>580</v>
      </c>
      <c r="K637" s="310" t="s">
        <v>580</v>
      </c>
      <c r="L637" s="310" t="s">
        <v>580</v>
      </c>
      <c r="M637" s="310" t="s">
        <v>580</v>
      </c>
      <c r="N637" s="311" t="s">
        <v>580</v>
      </c>
      <c r="O637" s="309" t="s">
        <v>580</v>
      </c>
      <c r="P637" s="309" t="s">
        <v>580</v>
      </c>
      <c r="Q637" s="310" t="s">
        <v>580</v>
      </c>
      <c r="R637" s="310" t="s">
        <v>580</v>
      </c>
      <c r="S637" s="310" t="s">
        <v>580</v>
      </c>
      <c r="T637" s="311" t="s">
        <v>580</v>
      </c>
      <c r="U637" s="310" t="s">
        <v>580</v>
      </c>
    </row>
    <row r="638" spans="2:21" x14ac:dyDescent="0.2">
      <c r="B638" s="305" t="s">
        <v>580</v>
      </c>
      <c r="C638" s="306" t="s">
        <v>580</v>
      </c>
      <c r="D638" s="307" t="s">
        <v>580</v>
      </c>
      <c r="E638" s="307" t="s">
        <v>580</v>
      </c>
      <c r="F638" s="308" t="s">
        <v>580</v>
      </c>
      <c r="G638" s="308"/>
      <c r="H638" s="308" t="s">
        <v>580</v>
      </c>
      <c r="I638" s="309" t="s">
        <v>580</v>
      </c>
      <c r="J638" s="309" t="s">
        <v>580</v>
      </c>
      <c r="K638" s="310" t="s">
        <v>580</v>
      </c>
      <c r="L638" s="310" t="s">
        <v>580</v>
      </c>
      <c r="M638" s="310" t="s">
        <v>580</v>
      </c>
      <c r="N638" s="311" t="s">
        <v>580</v>
      </c>
      <c r="O638" s="309" t="s">
        <v>580</v>
      </c>
      <c r="P638" s="309" t="s">
        <v>580</v>
      </c>
      <c r="Q638" s="310" t="s">
        <v>580</v>
      </c>
      <c r="R638" s="310" t="s">
        <v>580</v>
      </c>
      <c r="S638" s="310" t="s">
        <v>580</v>
      </c>
      <c r="T638" s="311" t="s">
        <v>580</v>
      </c>
      <c r="U638" s="310" t="s">
        <v>580</v>
      </c>
    </row>
    <row r="639" spans="2:21" x14ac:dyDescent="0.2">
      <c r="B639" s="305" t="s">
        <v>580</v>
      </c>
      <c r="C639" s="306" t="s">
        <v>580</v>
      </c>
      <c r="D639" s="307" t="s">
        <v>580</v>
      </c>
      <c r="E639" s="307" t="s">
        <v>580</v>
      </c>
      <c r="F639" s="308" t="s">
        <v>580</v>
      </c>
      <c r="G639" s="308"/>
      <c r="H639" s="308" t="s">
        <v>580</v>
      </c>
      <c r="I639" s="309" t="s">
        <v>580</v>
      </c>
      <c r="J639" s="309" t="s">
        <v>580</v>
      </c>
      <c r="K639" s="310" t="s">
        <v>580</v>
      </c>
      <c r="L639" s="310" t="s">
        <v>580</v>
      </c>
      <c r="M639" s="310" t="s">
        <v>580</v>
      </c>
      <c r="N639" s="311" t="s">
        <v>580</v>
      </c>
      <c r="O639" s="309" t="s">
        <v>580</v>
      </c>
      <c r="P639" s="309" t="s">
        <v>580</v>
      </c>
      <c r="Q639" s="310" t="s">
        <v>580</v>
      </c>
      <c r="R639" s="310" t="s">
        <v>580</v>
      </c>
      <c r="S639" s="310" t="s">
        <v>580</v>
      </c>
      <c r="T639" s="311" t="s">
        <v>580</v>
      </c>
      <c r="U639" s="310" t="s">
        <v>580</v>
      </c>
    </row>
    <row r="640" spans="2:21" x14ac:dyDescent="0.2">
      <c r="B640" s="305" t="s">
        <v>580</v>
      </c>
      <c r="C640" s="306" t="s">
        <v>580</v>
      </c>
      <c r="D640" s="307" t="s">
        <v>580</v>
      </c>
      <c r="E640" s="307" t="s">
        <v>580</v>
      </c>
      <c r="F640" s="308" t="s">
        <v>580</v>
      </c>
      <c r="G640" s="308"/>
      <c r="H640" s="308" t="s">
        <v>580</v>
      </c>
      <c r="I640" s="309" t="s">
        <v>580</v>
      </c>
      <c r="J640" s="309" t="s">
        <v>580</v>
      </c>
      <c r="K640" s="310" t="s">
        <v>580</v>
      </c>
      <c r="L640" s="310" t="s">
        <v>580</v>
      </c>
      <c r="M640" s="310" t="s">
        <v>580</v>
      </c>
      <c r="N640" s="311" t="s">
        <v>580</v>
      </c>
      <c r="O640" s="309" t="s">
        <v>580</v>
      </c>
      <c r="P640" s="309" t="s">
        <v>580</v>
      </c>
      <c r="Q640" s="310" t="s">
        <v>580</v>
      </c>
      <c r="R640" s="310" t="s">
        <v>580</v>
      </c>
      <c r="S640" s="310" t="s">
        <v>580</v>
      </c>
      <c r="T640" s="311" t="s">
        <v>580</v>
      </c>
      <c r="U640" s="310" t="s">
        <v>580</v>
      </c>
    </row>
    <row r="641" spans="2:21" x14ac:dyDescent="0.2">
      <c r="B641" s="305" t="s">
        <v>580</v>
      </c>
      <c r="C641" s="306" t="s">
        <v>580</v>
      </c>
      <c r="D641" s="307" t="s">
        <v>580</v>
      </c>
      <c r="E641" s="307" t="s">
        <v>580</v>
      </c>
      <c r="F641" s="308" t="s">
        <v>580</v>
      </c>
      <c r="G641" s="308"/>
      <c r="H641" s="308" t="s">
        <v>580</v>
      </c>
      <c r="I641" s="309" t="s">
        <v>580</v>
      </c>
      <c r="J641" s="309" t="s">
        <v>580</v>
      </c>
      <c r="K641" s="310" t="s">
        <v>580</v>
      </c>
      <c r="L641" s="310" t="s">
        <v>580</v>
      </c>
      <c r="M641" s="310" t="s">
        <v>580</v>
      </c>
      <c r="N641" s="311" t="s">
        <v>580</v>
      </c>
      <c r="O641" s="309" t="s">
        <v>580</v>
      </c>
      <c r="P641" s="309" t="s">
        <v>580</v>
      </c>
      <c r="Q641" s="310" t="s">
        <v>580</v>
      </c>
      <c r="R641" s="310" t="s">
        <v>580</v>
      </c>
      <c r="S641" s="310" t="s">
        <v>580</v>
      </c>
      <c r="T641" s="311" t="s">
        <v>580</v>
      </c>
      <c r="U641" s="310" t="s">
        <v>580</v>
      </c>
    </row>
    <row r="642" spans="2:21" x14ac:dyDescent="0.2">
      <c r="B642" s="305" t="s">
        <v>580</v>
      </c>
      <c r="C642" s="306" t="s">
        <v>580</v>
      </c>
      <c r="D642" s="307" t="s">
        <v>580</v>
      </c>
      <c r="E642" s="307" t="s">
        <v>580</v>
      </c>
      <c r="F642" s="308" t="s">
        <v>580</v>
      </c>
      <c r="G642" s="308"/>
      <c r="H642" s="308" t="s">
        <v>580</v>
      </c>
      <c r="I642" s="309" t="s">
        <v>580</v>
      </c>
      <c r="J642" s="309" t="s">
        <v>580</v>
      </c>
      <c r="K642" s="310" t="s">
        <v>580</v>
      </c>
      <c r="L642" s="310" t="s">
        <v>580</v>
      </c>
      <c r="M642" s="310" t="s">
        <v>580</v>
      </c>
      <c r="N642" s="311" t="s">
        <v>580</v>
      </c>
      <c r="O642" s="309" t="s">
        <v>580</v>
      </c>
      <c r="P642" s="309" t="s">
        <v>580</v>
      </c>
      <c r="Q642" s="310" t="s">
        <v>580</v>
      </c>
      <c r="R642" s="310" t="s">
        <v>580</v>
      </c>
      <c r="S642" s="310" t="s">
        <v>580</v>
      </c>
      <c r="T642" s="311" t="s">
        <v>580</v>
      </c>
      <c r="U642" s="310" t="s">
        <v>580</v>
      </c>
    </row>
    <row r="643" spans="2:21" x14ac:dyDescent="0.2">
      <c r="B643" s="305" t="s">
        <v>580</v>
      </c>
      <c r="C643" s="306" t="s">
        <v>580</v>
      </c>
      <c r="D643" s="307" t="s">
        <v>580</v>
      </c>
      <c r="E643" s="307" t="s">
        <v>580</v>
      </c>
      <c r="F643" s="308" t="s">
        <v>580</v>
      </c>
      <c r="G643" s="308"/>
      <c r="H643" s="308" t="s">
        <v>580</v>
      </c>
      <c r="I643" s="309" t="s">
        <v>580</v>
      </c>
      <c r="J643" s="309" t="s">
        <v>580</v>
      </c>
      <c r="K643" s="310" t="s">
        <v>580</v>
      </c>
      <c r="L643" s="310" t="s">
        <v>580</v>
      </c>
      <c r="M643" s="310" t="s">
        <v>580</v>
      </c>
      <c r="N643" s="311" t="s">
        <v>580</v>
      </c>
      <c r="O643" s="309" t="s">
        <v>580</v>
      </c>
      <c r="P643" s="309" t="s">
        <v>580</v>
      </c>
      <c r="Q643" s="310" t="s">
        <v>580</v>
      </c>
      <c r="R643" s="310" t="s">
        <v>580</v>
      </c>
      <c r="S643" s="310" t="s">
        <v>580</v>
      </c>
      <c r="T643" s="311" t="s">
        <v>580</v>
      </c>
      <c r="U643" s="310" t="s">
        <v>580</v>
      </c>
    </row>
    <row r="644" spans="2:21" x14ac:dyDescent="0.2">
      <c r="B644" s="305" t="s">
        <v>580</v>
      </c>
      <c r="C644" s="306" t="s">
        <v>580</v>
      </c>
      <c r="D644" s="307" t="s">
        <v>580</v>
      </c>
      <c r="E644" s="307" t="s">
        <v>580</v>
      </c>
      <c r="F644" s="308" t="s">
        <v>580</v>
      </c>
      <c r="G644" s="308"/>
      <c r="H644" s="308" t="s">
        <v>580</v>
      </c>
      <c r="I644" s="309" t="s">
        <v>580</v>
      </c>
      <c r="J644" s="309" t="s">
        <v>580</v>
      </c>
      <c r="K644" s="310" t="s">
        <v>580</v>
      </c>
      <c r="L644" s="310" t="s">
        <v>580</v>
      </c>
      <c r="M644" s="310" t="s">
        <v>580</v>
      </c>
      <c r="N644" s="311" t="s">
        <v>580</v>
      </c>
      <c r="O644" s="309" t="s">
        <v>580</v>
      </c>
      <c r="P644" s="309" t="s">
        <v>580</v>
      </c>
      <c r="Q644" s="310" t="s">
        <v>580</v>
      </c>
      <c r="R644" s="310" t="s">
        <v>580</v>
      </c>
      <c r="S644" s="310" t="s">
        <v>580</v>
      </c>
      <c r="T644" s="311" t="s">
        <v>580</v>
      </c>
      <c r="U644" s="310" t="s">
        <v>580</v>
      </c>
    </row>
    <row r="645" spans="2:21" x14ac:dyDescent="0.2">
      <c r="B645" s="305" t="s">
        <v>580</v>
      </c>
      <c r="C645" s="306" t="s">
        <v>580</v>
      </c>
      <c r="D645" s="307" t="s">
        <v>580</v>
      </c>
      <c r="E645" s="307" t="s">
        <v>580</v>
      </c>
      <c r="F645" s="308" t="s">
        <v>580</v>
      </c>
      <c r="G645" s="308"/>
      <c r="H645" s="308" t="s">
        <v>580</v>
      </c>
      <c r="I645" s="309" t="s">
        <v>580</v>
      </c>
      <c r="J645" s="309" t="s">
        <v>580</v>
      </c>
      <c r="K645" s="310" t="s">
        <v>580</v>
      </c>
      <c r="L645" s="310" t="s">
        <v>580</v>
      </c>
      <c r="M645" s="310" t="s">
        <v>580</v>
      </c>
      <c r="N645" s="311" t="s">
        <v>580</v>
      </c>
      <c r="O645" s="309" t="s">
        <v>580</v>
      </c>
      <c r="P645" s="309" t="s">
        <v>580</v>
      </c>
      <c r="Q645" s="310" t="s">
        <v>580</v>
      </c>
      <c r="R645" s="310" t="s">
        <v>580</v>
      </c>
      <c r="S645" s="310" t="s">
        <v>580</v>
      </c>
      <c r="T645" s="311" t="s">
        <v>580</v>
      </c>
      <c r="U645" s="310" t="s">
        <v>580</v>
      </c>
    </row>
    <row r="646" spans="2:21" x14ac:dyDescent="0.2">
      <c r="B646" s="305" t="s">
        <v>580</v>
      </c>
      <c r="C646" s="306" t="s">
        <v>580</v>
      </c>
      <c r="D646" s="307" t="s">
        <v>580</v>
      </c>
      <c r="E646" s="307" t="s">
        <v>580</v>
      </c>
      <c r="F646" s="308" t="s">
        <v>580</v>
      </c>
      <c r="G646" s="308"/>
      <c r="H646" s="308" t="s">
        <v>580</v>
      </c>
      <c r="I646" s="309" t="s">
        <v>580</v>
      </c>
      <c r="J646" s="309" t="s">
        <v>580</v>
      </c>
      <c r="K646" s="310" t="s">
        <v>580</v>
      </c>
      <c r="L646" s="310" t="s">
        <v>580</v>
      </c>
      <c r="M646" s="310" t="s">
        <v>580</v>
      </c>
      <c r="N646" s="311" t="s">
        <v>580</v>
      </c>
      <c r="O646" s="309" t="s">
        <v>580</v>
      </c>
      <c r="P646" s="309" t="s">
        <v>580</v>
      </c>
      <c r="Q646" s="310" t="s">
        <v>580</v>
      </c>
      <c r="R646" s="310" t="s">
        <v>580</v>
      </c>
      <c r="S646" s="310" t="s">
        <v>580</v>
      </c>
      <c r="T646" s="311" t="s">
        <v>580</v>
      </c>
      <c r="U646" s="310" t="s">
        <v>580</v>
      </c>
    </row>
    <row r="647" spans="2:21" x14ac:dyDescent="0.2">
      <c r="B647" s="305" t="s">
        <v>580</v>
      </c>
      <c r="C647" s="306" t="s">
        <v>580</v>
      </c>
      <c r="D647" s="307" t="s">
        <v>580</v>
      </c>
      <c r="E647" s="307" t="s">
        <v>580</v>
      </c>
      <c r="F647" s="308" t="s">
        <v>580</v>
      </c>
      <c r="G647" s="308"/>
      <c r="H647" s="308" t="s">
        <v>580</v>
      </c>
      <c r="I647" s="309" t="s">
        <v>580</v>
      </c>
      <c r="J647" s="309" t="s">
        <v>580</v>
      </c>
      <c r="K647" s="310" t="s">
        <v>580</v>
      </c>
      <c r="L647" s="310" t="s">
        <v>580</v>
      </c>
      <c r="M647" s="310" t="s">
        <v>580</v>
      </c>
      <c r="N647" s="311" t="s">
        <v>580</v>
      </c>
      <c r="O647" s="309" t="s">
        <v>580</v>
      </c>
      <c r="P647" s="309" t="s">
        <v>580</v>
      </c>
      <c r="Q647" s="310" t="s">
        <v>580</v>
      </c>
      <c r="R647" s="310" t="s">
        <v>580</v>
      </c>
      <c r="S647" s="310" t="s">
        <v>580</v>
      </c>
      <c r="T647" s="311" t="s">
        <v>580</v>
      </c>
      <c r="U647" s="310" t="s">
        <v>580</v>
      </c>
    </row>
    <row r="648" spans="2:21" x14ac:dyDescent="0.2">
      <c r="B648" s="305" t="s">
        <v>580</v>
      </c>
      <c r="C648" s="306" t="s">
        <v>580</v>
      </c>
      <c r="D648" s="307" t="s">
        <v>580</v>
      </c>
      <c r="E648" s="307" t="s">
        <v>580</v>
      </c>
      <c r="F648" s="308" t="s">
        <v>580</v>
      </c>
      <c r="G648" s="308"/>
      <c r="H648" s="308" t="s">
        <v>580</v>
      </c>
      <c r="I648" s="309" t="s">
        <v>580</v>
      </c>
      <c r="J648" s="309" t="s">
        <v>580</v>
      </c>
      <c r="K648" s="310" t="s">
        <v>580</v>
      </c>
      <c r="L648" s="310" t="s">
        <v>580</v>
      </c>
      <c r="M648" s="310" t="s">
        <v>580</v>
      </c>
      <c r="N648" s="311" t="s">
        <v>580</v>
      </c>
      <c r="O648" s="309" t="s">
        <v>580</v>
      </c>
      <c r="P648" s="309" t="s">
        <v>580</v>
      </c>
      <c r="Q648" s="310" t="s">
        <v>580</v>
      </c>
      <c r="R648" s="310" t="s">
        <v>580</v>
      </c>
      <c r="S648" s="310" t="s">
        <v>580</v>
      </c>
      <c r="T648" s="311" t="s">
        <v>580</v>
      </c>
      <c r="U648" s="310" t="s">
        <v>580</v>
      </c>
    </row>
    <row r="649" spans="2:21" x14ac:dyDescent="0.2">
      <c r="B649" s="305" t="s">
        <v>580</v>
      </c>
      <c r="C649" s="306" t="s">
        <v>580</v>
      </c>
      <c r="D649" s="307" t="s">
        <v>580</v>
      </c>
      <c r="E649" s="307" t="s">
        <v>580</v>
      </c>
      <c r="F649" s="308" t="s">
        <v>580</v>
      </c>
      <c r="G649" s="308"/>
      <c r="H649" s="308" t="s">
        <v>580</v>
      </c>
      <c r="I649" s="309" t="s">
        <v>580</v>
      </c>
      <c r="J649" s="309" t="s">
        <v>580</v>
      </c>
      <c r="K649" s="310" t="s">
        <v>580</v>
      </c>
      <c r="L649" s="310" t="s">
        <v>580</v>
      </c>
      <c r="M649" s="310" t="s">
        <v>580</v>
      </c>
      <c r="N649" s="311" t="s">
        <v>580</v>
      </c>
      <c r="O649" s="309" t="s">
        <v>580</v>
      </c>
      <c r="P649" s="309" t="s">
        <v>580</v>
      </c>
      <c r="Q649" s="310" t="s">
        <v>580</v>
      </c>
      <c r="R649" s="310" t="s">
        <v>580</v>
      </c>
      <c r="S649" s="310" t="s">
        <v>580</v>
      </c>
      <c r="T649" s="311" t="s">
        <v>580</v>
      </c>
      <c r="U649" s="310" t="s">
        <v>580</v>
      </c>
    </row>
    <row r="650" spans="2:21" x14ac:dyDescent="0.2">
      <c r="B650" s="305" t="s">
        <v>580</v>
      </c>
      <c r="C650" s="306" t="s">
        <v>580</v>
      </c>
      <c r="D650" s="307" t="s">
        <v>580</v>
      </c>
      <c r="E650" s="307" t="s">
        <v>580</v>
      </c>
      <c r="F650" s="308" t="s">
        <v>580</v>
      </c>
      <c r="G650" s="308"/>
      <c r="H650" s="308" t="s">
        <v>580</v>
      </c>
      <c r="I650" s="309" t="s">
        <v>580</v>
      </c>
      <c r="J650" s="309" t="s">
        <v>580</v>
      </c>
      <c r="K650" s="310" t="s">
        <v>580</v>
      </c>
      <c r="L650" s="310" t="s">
        <v>580</v>
      </c>
      <c r="M650" s="310" t="s">
        <v>580</v>
      </c>
      <c r="N650" s="311" t="s">
        <v>580</v>
      </c>
      <c r="O650" s="309" t="s">
        <v>580</v>
      </c>
      <c r="P650" s="309" t="s">
        <v>580</v>
      </c>
      <c r="Q650" s="310" t="s">
        <v>580</v>
      </c>
      <c r="R650" s="310" t="s">
        <v>580</v>
      </c>
      <c r="S650" s="310" t="s">
        <v>580</v>
      </c>
      <c r="T650" s="311" t="s">
        <v>580</v>
      </c>
      <c r="U650" s="310" t="s">
        <v>580</v>
      </c>
    </row>
    <row r="651" spans="2:21" x14ac:dyDescent="0.2">
      <c r="B651" s="305" t="s">
        <v>580</v>
      </c>
      <c r="C651" s="306" t="s">
        <v>580</v>
      </c>
      <c r="D651" s="307" t="s">
        <v>580</v>
      </c>
      <c r="E651" s="307" t="s">
        <v>580</v>
      </c>
      <c r="F651" s="308" t="s">
        <v>580</v>
      </c>
      <c r="G651" s="308"/>
      <c r="H651" s="308" t="s">
        <v>580</v>
      </c>
      <c r="I651" s="309" t="s">
        <v>580</v>
      </c>
      <c r="J651" s="309" t="s">
        <v>580</v>
      </c>
      <c r="K651" s="310" t="s">
        <v>580</v>
      </c>
      <c r="L651" s="310" t="s">
        <v>580</v>
      </c>
      <c r="M651" s="310" t="s">
        <v>580</v>
      </c>
      <c r="N651" s="311" t="s">
        <v>580</v>
      </c>
      <c r="O651" s="309" t="s">
        <v>580</v>
      </c>
      <c r="P651" s="309" t="s">
        <v>580</v>
      </c>
      <c r="Q651" s="310" t="s">
        <v>580</v>
      </c>
      <c r="R651" s="310" t="s">
        <v>580</v>
      </c>
      <c r="S651" s="310" t="s">
        <v>580</v>
      </c>
      <c r="T651" s="311" t="s">
        <v>580</v>
      </c>
      <c r="U651" s="310" t="s">
        <v>580</v>
      </c>
    </row>
    <row r="652" spans="2:21" x14ac:dyDescent="0.2">
      <c r="B652" s="305" t="s">
        <v>580</v>
      </c>
      <c r="C652" s="306" t="s">
        <v>580</v>
      </c>
      <c r="D652" s="307" t="s">
        <v>580</v>
      </c>
      <c r="E652" s="307" t="s">
        <v>580</v>
      </c>
      <c r="F652" s="308" t="s">
        <v>580</v>
      </c>
      <c r="G652" s="308"/>
      <c r="H652" s="308" t="s">
        <v>580</v>
      </c>
      <c r="I652" s="309" t="s">
        <v>580</v>
      </c>
      <c r="J652" s="309" t="s">
        <v>580</v>
      </c>
      <c r="K652" s="310" t="s">
        <v>580</v>
      </c>
      <c r="L652" s="310" t="s">
        <v>580</v>
      </c>
      <c r="M652" s="310" t="s">
        <v>580</v>
      </c>
      <c r="N652" s="311" t="s">
        <v>580</v>
      </c>
      <c r="O652" s="309" t="s">
        <v>580</v>
      </c>
      <c r="P652" s="309" t="s">
        <v>580</v>
      </c>
      <c r="Q652" s="310" t="s">
        <v>580</v>
      </c>
      <c r="R652" s="310" t="s">
        <v>580</v>
      </c>
      <c r="S652" s="310" t="s">
        <v>580</v>
      </c>
      <c r="T652" s="311" t="s">
        <v>580</v>
      </c>
      <c r="U652" s="310" t="s">
        <v>580</v>
      </c>
    </row>
    <row r="653" spans="2:21" x14ac:dyDescent="0.2">
      <c r="B653" s="305" t="s">
        <v>580</v>
      </c>
      <c r="C653" s="306" t="s">
        <v>580</v>
      </c>
      <c r="D653" s="307" t="s">
        <v>580</v>
      </c>
      <c r="E653" s="307" t="s">
        <v>580</v>
      </c>
      <c r="F653" s="308" t="s">
        <v>580</v>
      </c>
      <c r="G653" s="308"/>
      <c r="H653" s="308" t="s">
        <v>580</v>
      </c>
      <c r="I653" s="309" t="s">
        <v>580</v>
      </c>
      <c r="J653" s="309" t="s">
        <v>580</v>
      </c>
      <c r="K653" s="310" t="s">
        <v>580</v>
      </c>
      <c r="L653" s="310" t="s">
        <v>580</v>
      </c>
      <c r="M653" s="310" t="s">
        <v>580</v>
      </c>
      <c r="N653" s="311" t="s">
        <v>580</v>
      </c>
      <c r="O653" s="309" t="s">
        <v>580</v>
      </c>
      <c r="P653" s="309" t="s">
        <v>580</v>
      </c>
      <c r="Q653" s="310" t="s">
        <v>580</v>
      </c>
      <c r="R653" s="310" t="s">
        <v>580</v>
      </c>
      <c r="S653" s="310" t="s">
        <v>580</v>
      </c>
      <c r="T653" s="311" t="s">
        <v>580</v>
      </c>
      <c r="U653" s="310" t="s">
        <v>580</v>
      </c>
    </row>
    <row r="654" spans="2:21" x14ac:dyDescent="0.2">
      <c r="B654" s="305" t="s">
        <v>580</v>
      </c>
      <c r="C654" s="306" t="s">
        <v>580</v>
      </c>
      <c r="D654" s="307" t="s">
        <v>580</v>
      </c>
      <c r="E654" s="307" t="s">
        <v>580</v>
      </c>
      <c r="F654" s="308" t="s">
        <v>580</v>
      </c>
      <c r="G654" s="308"/>
      <c r="H654" s="308" t="s">
        <v>580</v>
      </c>
      <c r="I654" s="309" t="s">
        <v>580</v>
      </c>
      <c r="J654" s="309" t="s">
        <v>580</v>
      </c>
      <c r="K654" s="310" t="s">
        <v>580</v>
      </c>
      <c r="L654" s="310" t="s">
        <v>580</v>
      </c>
      <c r="M654" s="310" t="s">
        <v>580</v>
      </c>
      <c r="N654" s="311" t="s">
        <v>580</v>
      </c>
      <c r="O654" s="309" t="s">
        <v>580</v>
      </c>
      <c r="P654" s="309" t="s">
        <v>580</v>
      </c>
      <c r="Q654" s="310" t="s">
        <v>580</v>
      </c>
      <c r="R654" s="310" t="s">
        <v>580</v>
      </c>
      <c r="S654" s="310" t="s">
        <v>580</v>
      </c>
      <c r="T654" s="311" t="s">
        <v>580</v>
      </c>
      <c r="U654" s="310" t="s">
        <v>580</v>
      </c>
    </row>
    <row r="655" spans="2:21" x14ac:dyDescent="0.2">
      <c r="B655" s="305" t="s">
        <v>580</v>
      </c>
      <c r="C655" s="306" t="s">
        <v>580</v>
      </c>
      <c r="D655" s="307" t="s">
        <v>580</v>
      </c>
      <c r="E655" s="307" t="s">
        <v>580</v>
      </c>
      <c r="F655" s="308" t="s">
        <v>580</v>
      </c>
      <c r="G655" s="308"/>
      <c r="H655" s="308" t="s">
        <v>580</v>
      </c>
      <c r="I655" s="309" t="s">
        <v>580</v>
      </c>
      <c r="J655" s="309" t="s">
        <v>580</v>
      </c>
      <c r="K655" s="310" t="s">
        <v>580</v>
      </c>
      <c r="L655" s="310" t="s">
        <v>580</v>
      </c>
      <c r="M655" s="310" t="s">
        <v>580</v>
      </c>
      <c r="N655" s="311" t="s">
        <v>580</v>
      </c>
      <c r="O655" s="309" t="s">
        <v>580</v>
      </c>
      <c r="P655" s="309" t="s">
        <v>580</v>
      </c>
      <c r="Q655" s="310" t="s">
        <v>580</v>
      </c>
      <c r="R655" s="310" t="s">
        <v>580</v>
      </c>
      <c r="S655" s="310" t="s">
        <v>580</v>
      </c>
      <c r="T655" s="311" t="s">
        <v>580</v>
      </c>
      <c r="U655" s="310" t="s">
        <v>580</v>
      </c>
    </row>
    <row r="656" spans="2:21" x14ac:dyDescent="0.2">
      <c r="B656" s="305" t="s">
        <v>580</v>
      </c>
      <c r="C656" s="306" t="s">
        <v>580</v>
      </c>
      <c r="D656" s="307" t="s">
        <v>580</v>
      </c>
      <c r="E656" s="307" t="s">
        <v>580</v>
      </c>
      <c r="F656" s="308" t="s">
        <v>580</v>
      </c>
      <c r="G656" s="308"/>
      <c r="H656" s="308" t="s">
        <v>580</v>
      </c>
      <c r="I656" s="309" t="s">
        <v>580</v>
      </c>
      <c r="J656" s="309" t="s">
        <v>580</v>
      </c>
      <c r="K656" s="310" t="s">
        <v>580</v>
      </c>
      <c r="L656" s="310" t="s">
        <v>580</v>
      </c>
      <c r="M656" s="310" t="s">
        <v>580</v>
      </c>
      <c r="N656" s="311" t="s">
        <v>580</v>
      </c>
      <c r="O656" s="309" t="s">
        <v>580</v>
      </c>
      <c r="P656" s="309" t="s">
        <v>580</v>
      </c>
      <c r="Q656" s="310" t="s">
        <v>580</v>
      </c>
      <c r="R656" s="310" t="s">
        <v>580</v>
      </c>
      <c r="S656" s="310" t="s">
        <v>580</v>
      </c>
      <c r="T656" s="311" t="s">
        <v>580</v>
      </c>
      <c r="U656" s="310" t="s">
        <v>580</v>
      </c>
    </row>
    <row r="657" spans="2:21" x14ac:dyDescent="0.2">
      <c r="B657" s="305" t="s">
        <v>580</v>
      </c>
      <c r="C657" s="306" t="s">
        <v>580</v>
      </c>
      <c r="D657" s="307" t="s">
        <v>580</v>
      </c>
      <c r="E657" s="307" t="s">
        <v>580</v>
      </c>
      <c r="F657" s="308" t="s">
        <v>580</v>
      </c>
      <c r="G657" s="308"/>
      <c r="H657" s="308" t="s">
        <v>580</v>
      </c>
      <c r="I657" s="309" t="s">
        <v>580</v>
      </c>
      <c r="J657" s="309" t="s">
        <v>580</v>
      </c>
      <c r="K657" s="310" t="s">
        <v>580</v>
      </c>
      <c r="L657" s="310" t="s">
        <v>580</v>
      </c>
      <c r="M657" s="310" t="s">
        <v>580</v>
      </c>
      <c r="N657" s="311" t="s">
        <v>580</v>
      </c>
      <c r="O657" s="309" t="s">
        <v>580</v>
      </c>
      <c r="P657" s="309" t="s">
        <v>580</v>
      </c>
      <c r="Q657" s="310" t="s">
        <v>580</v>
      </c>
      <c r="R657" s="310" t="s">
        <v>580</v>
      </c>
      <c r="S657" s="310" t="s">
        <v>580</v>
      </c>
      <c r="T657" s="311" t="s">
        <v>580</v>
      </c>
      <c r="U657" s="310" t="s">
        <v>580</v>
      </c>
    </row>
    <row r="658" spans="2:21" x14ac:dyDescent="0.2">
      <c r="B658" s="305" t="s">
        <v>580</v>
      </c>
      <c r="C658" s="306" t="s">
        <v>580</v>
      </c>
      <c r="D658" s="307" t="s">
        <v>580</v>
      </c>
      <c r="E658" s="307" t="s">
        <v>580</v>
      </c>
      <c r="F658" s="308" t="s">
        <v>580</v>
      </c>
      <c r="G658" s="308"/>
      <c r="H658" s="308" t="s">
        <v>580</v>
      </c>
      <c r="I658" s="309" t="s">
        <v>580</v>
      </c>
      <c r="J658" s="309" t="s">
        <v>580</v>
      </c>
      <c r="K658" s="310" t="s">
        <v>580</v>
      </c>
      <c r="L658" s="310" t="s">
        <v>580</v>
      </c>
      <c r="M658" s="310" t="s">
        <v>580</v>
      </c>
      <c r="N658" s="311" t="s">
        <v>580</v>
      </c>
      <c r="O658" s="309" t="s">
        <v>580</v>
      </c>
      <c r="P658" s="309" t="s">
        <v>580</v>
      </c>
      <c r="Q658" s="310" t="s">
        <v>580</v>
      </c>
      <c r="R658" s="310" t="s">
        <v>580</v>
      </c>
      <c r="S658" s="310" t="s">
        <v>580</v>
      </c>
      <c r="T658" s="311" t="s">
        <v>580</v>
      </c>
      <c r="U658" s="310" t="s">
        <v>580</v>
      </c>
    </row>
    <row r="659" spans="2:21" x14ac:dyDescent="0.2">
      <c r="B659" s="305" t="s">
        <v>580</v>
      </c>
      <c r="C659" s="306" t="s">
        <v>580</v>
      </c>
      <c r="D659" s="307" t="s">
        <v>580</v>
      </c>
      <c r="E659" s="307" t="s">
        <v>580</v>
      </c>
      <c r="F659" s="308" t="s">
        <v>580</v>
      </c>
      <c r="G659" s="308"/>
      <c r="H659" s="308" t="s">
        <v>580</v>
      </c>
      <c r="I659" s="309" t="s">
        <v>580</v>
      </c>
      <c r="J659" s="309" t="s">
        <v>580</v>
      </c>
      <c r="K659" s="310" t="s">
        <v>580</v>
      </c>
      <c r="L659" s="310" t="s">
        <v>580</v>
      </c>
      <c r="M659" s="310" t="s">
        <v>580</v>
      </c>
      <c r="N659" s="311" t="s">
        <v>580</v>
      </c>
      <c r="O659" s="309" t="s">
        <v>580</v>
      </c>
      <c r="P659" s="309" t="s">
        <v>580</v>
      </c>
      <c r="Q659" s="310" t="s">
        <v>580</v>
      </c>
      <c r="R659" s="310" t="s">
        <v>580</v>
      </c>
      <c r="S659" s="310" t="s">
        <v>580</v>
      </c>
      <c r="T659" s="311" t="s">
        <v>580</v>
      </c>
      <c r="U659" s="310" t="s">
        <v>580</v>
      </c>
    </row>
    <row r="660" spans="2:21" x14ac:dyDescent="0.2">
      <c r="B660" s="305" t="s">
        <v>580</v>
      </c>
      <c r="C660" s="306" t="s">
        <v>580</v>
      </c>
      <c r="D660" s="307" t="s">
        <v>580</v>
      </c>
      <c r="E660" s="307" t="s">
        <v>580</v>
      </c>
      <c r="F660" s="308" t="s">
        <v>580</v>
      </c>
      <c r="G660" s="308"/>
      <c r="H660" s="308" t="s">
        <v>580</v>
      </c>
      <c r="I660" s="309" t="s">
        <v>580</v>
      </c>
      <c r="J660" s="309" t="s">
        <v>580</v>
      </c>
      <c r="K660" s="310" t="s">
        <v>580</v>
      </c>
      <c r="L660" s="310" t="s">
        <v>580</v>
      </c>
      <c r="M660" s="310" t="s">
        <v>580</v>
      </c>
      <c r="N660" s="311" t="s">
        <v>580</v>
      </c>
      <c r="O660" s="309" t="s">
        <v>580</v>
      </c>
      <c r="P660" s="309" t="s">
        <v>580</v>
      </c>
      <c r="Q660" s="310" t="s">
        <v>580</v>
      </c>
      <c r="R660" s="310" t="s">
        <v>580</v>
      </c>
      <c r="S660" s="310" t="s">
        <v>580</v>
      </c>
      <c r="T660" s="311" t="s">
        <v>580</v>
      </c>
      <c r="U660" s="310" t="s">
        <v>580</v>
      </c>
    </row>
    <row r="661" spans="2:21" x14ac:dyDescent="0.2">
      <c r="B661" s="305" t="s">
        <v>580</v>
      </c>
      <c r="C661" s="306" t="s">
        <v>580</v>
      </c>
      <c r="D661" s="307" t="s">
        <v>580</v>
      </c>
      <c r="E661" s="307" t="s">
        <v>580</v>
      </c>
      <c r="F661" s="308" t="s">
        <v>580</v>
      </c>
      <c r="G661" s="308"/>
      <c r="H661" s="308" t="s">
        <v>580</v>
      </c>
      <c r="I661" s="309" t="s">
        <v>580</v>
      </c>
      <c r="J661" s="309" t="s">
        <v>580</v>
      </c>
      <c r="K661" s="310" t="s">
        <v>580</v>
      </c>
      <c r="L661" s="310" t="s">
        <v>580</v>
      </c>
      <c r="M661" s="310" t="s">
        <v>580</v>
      </c>
      <c r="N661" s="311" t="s">
        <v>580</v>
      </c>
      <c r="O661" s="309" t="s">
        <v>580</v>
      </c>
      <c r="P661" s="309" t="s">
        <v>580</v>
      </c>
      <c r="Q661" s="310" t="s">
        <v>580</v>
      </c>
      <c r="R661" s="310" t="s">
        <v>580</v>
      </c>
      <c r="S661" s="310" t="s">
        <v>580</v>
      </c>
      <c r="T661" s="311" t="s">
        <v>580</v>
      </c>
      <c r="U661" s="310" t="s">
        <v>580</v>
      </c>
    </row>
    <row r="662" spans="2:21" x14ac:dyDescent="0.2">
      <c r="B662" s="305" t="s">
        <v>580</v>
      </c>
      <c r="C662" s="306" t="s">
        <v>580</v>
      </c>
      <c r="D662" s="307" t="s">
        <v>580</v>
      </c>
      <c r="E662" s="307" t="s">
        <v>580</v>
      </c>
      <c r="F662" s="308" t="s">
        <v>580</v>
      </c>
      <c r="G662" s="308"/>
      <c r="H662" s="308" t="s">
        <v>580</v>
      </c>
      <c r="I662" s="309" t="s">
        <v>580</v>
      </c>
      <c r="J662" s="309" t="s">
        <v>580</v>
      </c>
      <c r="K662" s="310" t="s">
        <v>580</v>
      </c>
      <c r="L662" s="310" t="s">
        <v>580</v>
      </c>
      <c r="M662" s="310" t="s">
        <v>580</v>
      </c>
      <c r="N662" s="311" t="s">
        <v>580</v>
      </c>
      <c r="O662" s="309" t="s">
        <v>580</v>
      </c>
      <c r="P662" s="309" t="s">
        <v>580</v>
      </c>
      <c r="Q662" s="310" t="s">
        <v>580</v>
      </c>
      <c r="R662" s="310" t="s">
        <v>580</v>
      </c>
      <c r="S662" s="310" t="s">
        <v>580</v>
      </c>
      <c r="T662" s="311" t="s">
        <v>580</v>
      </c>
      <c r="U662" s="310" t="s">
        <v>580</v>
      </c>
    </row>
    <row r="663" spans="2:21" x14ac:dyDescent="0.2">
      <c r="B663" s="305" t="s">
        <v>580</v>
      </c>
      <c r="C663" s="306" t="s">
        <v>580</v>
      </c>
      <c r="D663" s="307" t="s">
        <v>580</v>
      </c>
      <c r="E663" s="307" t="s">
        <v>580</v>
      </c>
      <c r="F663" s="308" t="s">
        <v>580</v>
      </c>
      <c r="G663" s="308"/>
      <c r="H663" s="308" t="s">
        <v>580</v>
      </c>
      <c r="I663" s="309" t="s">
        <v>580</v>
      </c>
      <c r="J663" s="309" t="s">
        <v>580</v>
      </c>
      <c r="K663" s="310" t="s">
        <v>580</v>
      </c>
      <c r="L663" s="310" t="s">
        <v>580</v>
      </c>
      <c r="M663" s="310" t="s">
        <v>580</v>
      </c>
      <c r="N663" s="311" t="s">
        <v>580</v>
      </c>
      <c r="O663" s="309" t="s">
        <v>580</v>
      </c>
      <c r="P663" s="309" t="s">
        <v>580</v>
      </c>
      <c r="Q663" s="310" t="s">
        <v>580</v>
      </c>
      <c r="R663" s="310" t="s">
        <v>580</v>
      </c>
      <c r="S663" s="310" t="s">
        <v>580</v>
      </c>
      <c r="T663" s="311" t="s">
        <v>580</v>
      </c>
      <c r="U663" s="310" t="s">
        <v>580</v>
      </c>
    </row>
    <row r="664" spans="2:21" x14ac:dyDescent="0.2">
      <c r="B664" s="305" t="s">
        <v>580</v>
      </c>
      <c r="C664" s="306" t="s">
        <v>580</v>
      </c>
      <c r="D664" s="307" t="s">
        <v>580</v>
      </c>
      <c r="E664" s="307" t="s">
        <v>580</v>
      </c>
      <c r="F664" s="308" t="s">
        <v>580</v>
      </c>
      <c r="G664" s="308"/>
      <c r="H664" s="308" t="s">
        <v>580</v>
      </c>
      <c r="I664" s="309" t="s">
        <v>580</v>
      </c>
      <c r="J664" s="309" t="s">
        <v>580</v>
      </c>
      <c r="K664" s="310" t="s">
        <v>580</v>
      </c>
      <c r="L664" s="310" t="s">
        <v>580</v>
      </c>
      <c r="M664" s="310" t="s">
        <v>580</v>
      </c>
      <c r="N664" s="311" t="s">
        <v>580</v>
      </c>
      <c r="O664" s="309" t="s">
        <v>580</v>
      </c>
      <c r="P664" s="309" t="s">
        <v>580</v>
      </c>
      <c r="Q664" s="310" t="s">
        <v>580</v>
      </c>
      <c r="R664" s="310" t="s">
        <v>580</v>
      </c>
      <c r="S664" s="310" t="s">
        <v>580</v>
      </c>
      <c r="T664" s="311" t="s">
        <v>580</v>
      </c>
      <c r="U664" s="310" t="s">
        <v>580</v>
      </c>
    </row>
    <row r="665" spans="2:21" x14ac:dyDescent="0.2">
      <c r="B665" s="305" t="s">
        <v>580</v>
      </c>
      <c r="C665" s="306" t="s">
        <v>580</v>
      </c>
      <c r="D665" s="307" t="s">
        <v>580</v>
      </c>
      <c r="E665" s="307" t="s">
        <v>580</v>
      </c>
      <c r="F665" s="308" t="s">
        <v>580</v>
      </c>
      <c r="G665" s="308"/>
      <c r="H665" s="308" t="s">
        <v>580</v>
      </c>
      <c r="I665" s="309" t="s">
        <v>580</v>
      </c>
      <c r="J665" s="309" t="s">
        <v>580</v>
      </c>
      <c r="K665" s="310" t="s">
        <v>580</v>
      </c>
      <c r="L665" s="310" t="s">
        <v>580</v>
      </c>
      <c r="M665" s="310" t="s">
        <v>580</v>
      </c>
      <c r="N665" s="311" t="s">
        <v>580</v>
      </c>
      <c r="O665" s="309" t="s">
        <v>580</v>
      </c>
      <c r="P665" s="309" t="s">
        <v>580</v>
      </c>
      <c r="Q665" s="310" t="s">
        <v>580</v>
      </c>
      <c r="R665" s="310" t="s">
        <v>580</v>
      </c>
      <c r="S665" s="310" t="s">
        <v>580</v>
      </c>
      <c r="T665" s="311" t="s">
        <v>580</v>
      </c>
      <c r="U665" s="310" t="s">
        <v>580</v>
      </c>
    </row>
    <row r="666" spans="2:21" x14ac:dyDescent="0.2">
      <c r="B666" s="305" t="s">
        <v>580</v>
      </c>
      <c r="C666" s="306" t="s">
        <v>580</v>
      </c>
      <c r="D666" s="307" t="s">
        <v>580</v>
      </c>
      <c r="E666" s="307" t="s">
        <v>580</v>
      </c>
      <c r="F666" s="308" t="s">
        <v>580</v>
      </c>
      <c r="G666" s="308"/>
      <c r="H666" s="308" t="s">
        <v>580</v>
      </c>
      <c r="I666" s="309" t="s">
        <v>580</v>
      </c>
      <c r="J666" s="309" t="s">
        <v>580</v>
      </c>
      <c r="K666" s="310" t="s">
        <v>580</v>
      </c>
      <c r="L666" s="310" t="s">
        <v>580</v>
      </c>
      <c r="M666" s="310" t="s">
        <v>580</v>
      </c>
      <c r="N666" s="311" t="s">
        <v>580</v>
      </c>
      <c r="O666" s="309" t="s">
        <v>580</v>
      </c>
      <c r="P666" s="309" t="s">
        <v>580</v>
      </c>
      <c r="Q666" s="310" t="s">
        <v>580</v>
      </c>
      <c r="R666" s="310" t="s">
        <v>580</v>
      </c>
      <c r="S666" s="310" t="s">
        <v>580</v>
      </c>
      <c r="T666" s="311" t="s">
        <v>580</v>
      </c>
      <c r="U666" s="310" t="s">
        <v>580</v>
      </c>
    </row>
    <row r="667" spans="2:21" x14ac:dyDescent="0.2">
      <c r="B667" s="305" t="s">
        <v>580</v>
      </c>
      <c r="C667" s="306" t="s">
        <v>580</v>
      </c>
      <c r="D667" s="307" t="s">
        <v>580</v>
      </c>
      <c r="E667" s="307" t="s">
        <v>580</v>
      </c>
      <c r="F667" s="308" t="s">
        <v>580</v>
      </c>
      <c r="G667" s="308"/>
      <c r="H667" s="308" t="s">
        <v>580</v>
      </c>
      <c r="I667" s="309" t="s">
        <v>580</v>
      </c>
      <c r="J667" s="309" t="s">
        <v>580</v>
      </c>
      <c r="K667" s="310" t="s">
        <v>580</v>
      </c>
      <c r="L667" s="310" t="s">
        <v>580</v>
      </c>
      <c r="M667" s="310" t="s">
        <v>580</v>
      </c>
      <c r="N667" s="311" t="s">
        <v>580</v>
      </c>
      <c r="O667" s="309" t="s">
        <v>580</v>
      </c>
      <c r="P667" s="309" t="s">
        <v>580</v>
      </c>
      <c r="Q667" s="310" t="s">
        <v>580</v>
      </c>
      <c r="R667" s="310" t="s">
        <v>580</v>
      </c>
      <c r="S667" s="310" t="s">
        <v>580</v>
      </c>
      <c r="T667" s="311" t="s">
        <v>580</v>
      </c>
      <c r="U667" s="310" t="s">
        <v>580</v>
      </c>
    </row>
    <row r="668" spans="2:21" x14ac:dyDescent="0.2">
      <c r="B668" s="305" t="s">
        <v>580</v>
      </c>
      <c r="C668" s="306" t="s">
        <v>580</v>
      </c>
      <c r="D668" s="307" t="s">
        <v>580</v>
      </c>
      <c r="E668" s="307" t="s">
        <v>580</v>
      </c>
      <c r="F668" s="308" t="s">
        <v>580</v>
      </c>
      <c r="G668" s="308"/>
      <c r="H668" s="308" t="s">
        <v>580</v>
      </c>
      <c r="I668" s="309" t="s">
        <v>580</v>
      </c>
      <c r="J668" s="309" t="s">
        <v>580</v>
      </c>
      <c r="K668" s="310" t="s">
        <v>580</v>
      </c>
      <c r="L668" s="310" t="s">
        <v>580</v>
      </c>
      <c r="M668" s="310" t="s">
        <v>580</v>
      </c>
      <c r="N668" s="311" t="s">
        <v>580</v>
      </c>
      <c r="O668" s="309" t="s">
        <v>580</v>
      </c>
      <c r="P668" s="309" t="s">
        <v>580</v>
      </c>
      <c r="Q668" s="310" t="s">
        <v>580</v>
      </c>
      <c r="R668" s="310" t="s">
        <v>580</v>
      </c>
      <c r="S668" s="310" t="s">
        <v>580</v>
      </c>
      <c r="T668" s="311" t="s">
        <v>580</v>
      </c>
      <c r="U668" s="310" t="s">
        <v>580</v>
      </c>
    </row>
    <row r="669" spans="2:21" x14ac:dyDescent="0.2">
      <c r="B669" s="305" t="s">
        <v>580</v>
      </c>
      <c r="C669" s="306" t="s">
        <v>580</v>
      </c>
      <c r="D669" s="307" t="s">
        <v>580</v>
      </c>
      <c r="E669" s="307" t="s">
        <v>580</v>
      </c>
      <c r="F669" s="308" t="s">
        <v>580</v>
      </c>
      <c r="G669" s="308"/>
      <c r="H669" s="308" t="s">
        <v>580</v>
      </c>
      <c r="I669" s="309" t="s">
        <v>580</v>
      </c>
      <c r="J669" s="309" t="s">
        <v>580</v>
      </c>
      <c r="K669" s="310" t="s">
        <v>580</v>
      </c>
      <c r="L669" s="310" t="s">
        <v>580</v>
      </c>
      <c r="M669" s="310" t="s">
        <v>580</v>
      </c>
      <c r="N669" s="311" t="s">
        <v>580</v>
      </c>
      <c r="O669" s="309" t="s">
        <v>580</v>
      </c>
      <c r="P669" s="309" t="s">
        <v>580</v>
      </c>
      <c r="Q669" s="310" t="s">
        <v>580</v>
      </c>
      <c r="R669" s="310" t="s">
        <v>580</v>
      </c>
      <c r="S669" s="310" t="s">
        <v>580</v>
      </c>
      <c r="T669" s="311" t="s">
        <v>580</v>
      </c>
      <c r="U669" s="310" t="s">
        <v>580</v>
      </c>
    </row>
    <row r="670" spans="2:21" x14ac:dyDescent="0.2">
      <c r="B670" s="305" t="s">
        <v>580</v>
      </c>
      <c r="C670" s="306" t="s">
        <v>580</v>
      </c>
      <c r="D670" s="307" t="s">
        <v>580</v>
      </c>
      <c r="E670" s="307" t="s">
        <v>580</v>
      </c>
      <c r="F670" s="308" t="s">
        <v>580</v>
      </c>
      <c r="G670" s="308"/>
      <c r="H670" s="308" t="s">
        <v>580</v>
      </c>
      <c r="I670" s="309" t="s">
        <v>580</v>
      </c>
      <c r="J670" s="309" t="s">
        <v>580</v>
      </c>
      <c r="K670" s="310" t="s">
        <v>580</v>
      </c>
      <c r="L670" s="310" t="s">
        <v>580</v>
      </c>
      <c r="M670" s="310" t="s">
        <v>580</v>
      </c>
      <c r="N670" s="311" t="s">
        <v>580</v>
      </c>
      <c r="O670" s="309" t="s">
        <v>580</v>
      </c>
      <c r="P670" s="309" t="s">
        <v>580</v>
      </c>
      <c r="Q670" s="310" t="s">
        <v>580</v>
      </c>
      <c r="R670" s="310" t="s">
        <v>580</v>
      </c>
      <c r="S670" s="310" t="s">
        <v>580</v>
      </c>
      <c r="T670" s="311" t="s">
        <v>580</v>
      </c>
      <c r="U670" s="310" t="s">
        <v>580</v>
      </c>
    </row>
    <row r="671" spans="2:21" x14ac:dyDescent="0.2">
      <c r="B671" s="305" t="s">
        <v>580</v>
      </c>
      <c r="C671" s="306" t="s">
        <v>580</v>
      </c>
      <c r="D671" s="307" t="s">
        <v>580</v>
      </c>
      <c r="E671" s="307" t="s">
        <v>580</v>
      </c>
      <c r="F671" s="308" t="s">
        <v>580</v>
      </c>
      <c r="G671" s="308"/>
      <c r="H671" s="308" t="s">
        <v>580</v>
      </c>
      <c r="I671" s="309" t="s">
        <v>580</v>
      </c>
      <c r="J671" s="309" t="s">
        <v>580</v>
      </c>
      <c r="K671" s="310" t="s">
        <v>580</v>
      </c>
      <c r="L671" s="310" t="s">
        <v>580</v>
      </c>
      <c r="M671" s="310" t="s">
        <v>580</v>
      </c>
      <c r="N671" s="311" t="s">
        <v>580</v>
      </c>
      <c r="O671" s="309" t="s">
        <v>580</v>
      </c>
      <c r="P671" s="309" t="s">
        <v>580</v>
      </c>
      <c r="Q671" s="310" t="s">
        <v>580</v>
      </c>
      <c r="R671" s="310" t="s">
        <v>580</v>
      </c>
      <c r="S671" s="310" t="s">
        <v>580</v>
      </c>
      <c r="T671" s="311" t="s">
        <v>580</v>
      </c>
      <c r="U671" s="310" t="s">
        <v>580</v>
      </c>
    </row>
    <row r="672" spans="2:21" x14ac:dyDescent="0.2">
      <c r="B672" s="305" t="s">
        <v>580</v>
      </c>
      <c r="C672" s="306" t="s">
        <v>580</v>
      </c>
      <c r="D672" s="307" t="s">
        <v>580</v>
      </c>
      <c r="E672" s="307" t="s">
        <v>580</v>
      </c>
      <c r="F672" s="308" t="s">
        <v>580</v>
      </c>
      <c r="G672" s="308"/>
      <c r="H672" s="308" t="s">
        <v>580</v>
      </c>
      <c r="I672" s="309" t="s">
        <v>580</v>
      </c>
      <c r="J672" s="309" t="s">
        <v>580</v>
      </c>
      <c r="K672" s="310" t="s">
        <v>580</v>
      </c>
      <c r="L672" s="310" t="s">
        <v>580</v>
      </c>
      <c r="M672" s="310" t="s">
        <v>580</v>
      </c>
      <c r="N672" s="311" t="s">
        <v>580</v>
      </c>
      <c r="O672" s="309" t="s">
        <v>580</v>
      </c>
      <c r="P672" s="309" t="s">
        <v>580</v>
      </c>
      <c r="Q672" s="310" t="s">
        <v>580</v>
      </c>
      <c r="R672" s="310" t="s">
        <v>580</v>
      </c>
      <c r="S672" s="310" t="s">
        <v>580</v>
      </c>
      <c r="T672" s="311" t="s">
        <v>580</v>
      </c>
      <c r="U672" s="310" t="s">
        <v>580</v>
      </c>
    </row>
    <row r="673" spans="2:21" x14ac:dyDescent="0.2">
      <c r="B673" s="305" t="s">
        <v>580</v>
      </c>
      <c r="C673" s="306" t="s">
        <v>580</v>
      </c>
      <c r="D673" s="307" t="s">
        <v>580</v>
      </c>
      <c r="E673" s="307" t="s">
        <v>580</v>
      </c>
      <c r="F673" s="308" t="s">
        <v>580</v>
      </c>
      <c r="G673" s="308"/>
      <c r="H673" s="308" t="s">
        <v>580</v>
      </c>
      <c r="I673" s="309" t="s">
        <v>580</v>
      </c>
      <c r="J673" s="309" t="s">
        <v>580</v>
      </c>
      <c r="K673" s="310" t="s">
        <v>580</v>
      </c>
      <c r="L673" s="310" t="s">
        <v>580</v>
      </c>
      <c r="M673" s="310" t="s">
        <v>580</v>
      </c>
      <c r="N673" s="311" t="s">
        <v>580</v>
      </c>
      <c r="O673" s="309" t="s">
        <v>580</v>
      </c>
      <c r="P673" s="309" t="s">
        <v>580</v>
      </c>
      <c r="Q673" s="310" t="s">
        <v>580</v>
      </c>
      <c r="R673" s="310" t="s">
        <v>580</v>
      </c>
      <c r="S673" s="310" t="s">
        <v>580</v>
      </c>
      <c r="T673" s="311" t="s">
        <v>580</v>
      </c>
      <c r="U673" s="310" t="s">
        <v>580</v>
      </c>
    </row>
    <row r="674" spans="2:21" x14ac:dyDescent="0.2">
      <c r="B674" s="305" t="s">
        <v>580</v>
      </c>
      <c r="C674" s="306" t="s">
        <v>580</v>
      </c>
      <c r="D674" s="307" t="s">
        <v>580</v>
      </c>
      <c r="E674" s="307" t="s">
        <v>580</v>
      </c>
      <c r="F674" s="308" t="s">
        <v>580</v>
      </c>
      <c r="G674" s="308"/>
      <c r="H674" s="308" t="s">
        <v>580</v>
      </c>
      <c r="I674" s="309" t="s">
        <v>580</v>
      </c>
      <c r="J674" s="309" t="s">
        <v>580</v>
      </c>
      <c r="K674" s="310" t="s">
        <v>580</v>
      </c>
      <c r="L674" s="310" t="s">
        <v>580</v>
      </c>
      <c r="M674" s="310" t="s">
        <v>580</v>
      </c>
      <c r="N674" s="311" t="s">
        <v>580</v>
      </c>
      <c r="O674" s="309" t="s">
        <v>580</v>
      </c>
      <c r="P674" s="309" t="s">
        <v>580</v>
      </c>
      <c r="Q674" s="310" t="s">
        <v>580</v>
      </c>
      <c r="R674" s="310" t="s">
        <v>580</v>
      </c>
      <c r="S674" s="310" t="s">
        <v>580</v>
      </c>
      <c r="T674" s="311" t="s">
        <v>580</v>
      </c>
      <c r="U674" s="310" t="s">
        <v>580</v>
      </c>
    </row>
    <row r="675" spans="2:21" x14ac:dyDescent="0.2">
      <c r="B675" s="305" t="s">
        <v>580</v>
      </c>
      <c r="C675" s="306" t="s">
        <v>580</v>
      </c>
      <c r="D675" s="307" t="s">
        <v>580</v>
      </c>
      <c r="E675" s="307" t="s">
        <v>580</v>
      </c>
      <c r="F675" s="308" t="s">
        <v>580</v>
      </c>
      <c r="G675" s="308"/>
      <c r="H675" s="308" t="s">
        <v>580</v>
      </c>
      <c r="I675" s="309" t="s">
        <v>580</v>
      </c>
      <c r="J675" s="309" t="s">
        <v>580</v>
      </c>
      <c r="K675" s="310" t="s">
        <v>580</v>
      </c>
      <c r="L675" s="310" t="s">
        <v>580</v>
      </c>
      <c r="M675" s="310" t="s">
        <v>580</v>
      </c>
      <c r="N675" s="311" t="s">
        <v>580</v>
      </c>
      <c r="O675" s="309" t="s">
        <v>580</v>
      </c>
      <c r="P675" s="309" t="s">
        <v>580</v>
      </c>
      <c r="Q675" s="310" t="s">
        <v>580</v>
      </c>
      <c r="R675" s="310" t="s">
        <v>580</v>
      </c>
      <c r="S675" s="310" t="s">
        <v>580</v>
      </c>
      <c r="T675" s="311" t="s">
        <v>580</v>
      </c>
      <c r="U675" s="310" t="s">
        <v>580</v>
      </c>
    </row>
    <row r="676" spans="2:21" x14ac:dyDescent="0.2">
      <c r="B676" s="305" t="s">
        <v>580</v>
      </c>
      <c r="C676" s="306" t="s">
        <v>580</v>
      </c>
      <c r="D676" s="307" t="s">
        <v>580</v>
      </c>
      <c r="E676" s="307" t="s">
        <v>580</v>
      </c>
      <c r="F676" s="308" t="s">
        <v>580</v>
      </c>
      <c r="G676" s="308"/>
      <c r="H676" s="308" t="s">
        <v>580</v>
      </c>
      <c r="I676" s="309" t="s">
        <v>580</v>
      </c>
      <c r="J676" s="309" t="s">
        <v>580</v>
      </c>
      <c r="K676" s="310" t="s">
        <v>580</v>
      </c>
      <c r="L676" s="310" t="s">
        <v>580</v>
      </c>
      <c r="M676" s="310" t="s">
        <v>580</v>
      </c>
      <c r="N676" s="311" t="s">
        <v>580</v>
      </c>
      <c r="O676" s="309" t="s">
        <v>580</v>
      </c>
      <c r="P676" s="309" t="s">
        <v>580</v>
      </c>
      <c r="Q676" s="310" t="s">
        <v>580</v>
      </c>
      <c r="R676" s="310" t="s">
        <v>580</v>
      </c>
      <c r="S676" s="310" t="s">
        <v>580</v>
      </c>
      <c r="T676" s="311" t="s">
        <v>580</v>
      </c>
      <c r="U676" s="310" t="s">
        <v>580</v>
      </c>
    </row>
    <row r="677" spans="2:21" x14ac:dyDescent="0.2">
      <c r="B677" s="305" t="s">
        <v>580</v>
      </c>
      <c r="C677" s="306" t="s">
        <v>580</v>
      </c>
      <c r="D677" s="307" t="s">
        <v>580</v>
      </c>
      <c r="E677" s="307" t="s">
        <v>580</v>
      </c>
      <c r="F677" s="308" t="s">
        <v>580</v>
      </c>
      <c r="G677" s="308"/>
      <c r="H677" s="308" t="s">
        <v>580</v>
      </c>
      <c r="I677" s="309" t="s">
        <v>580</v>
      </c>
      <c r="J677" s="309" t="s">
        <v>580</v>
      </c>
      <c r="K677" s="310" t="s">
        <v>580</v>
      </c>
      <c r="L677" s="310" t="s">
        <v>580</v>
      </c>
      <c r="M677" s="310" t="s">
        <v>580</v>
      </c>
      <c r="N677" s="311" t="s">
        <v>580</v>
      </c>
      <c r="O677" s="309" t="s">
        <v>580</v>
      </c>
      <c r="P677" s="309" t="s">
        <v>580</v>
      </c>
      <c r="Q677" s="310" t="s">
        <v>580</v>
      </c>
      <c r="R677" s="310" t="s">
        <v>580</v>
      </c>
      <c r="S677" s="310" t="s">
        <v>580</v>
      </c>
      <c r="T677" s="311" t="s">
        <v>580</v>
      </c>
      <c r="U677" s="310" t="s">
        <v>580</v>
      </c>
    </row>
    <row r="678" spans="2:21" x14ac:dyDescent="0.2">
      <c r="B678" s="305" t="s">
        <v>580</v>
      </c>
      <c r="C678" s="306" t="s">
        <v>580</v>
      </c>
      <c r="D678" s="307" t="s">
        <v>580</v>
      </c>
      <c r="E678" s="307" t="s">
        <v>580</v>
      </c>
      <c r="F678" s="308" t="s">
        <v>580</v>
      </c>
      <c r="G678" s="308"/>
      <c r="H678" s="308" t="s">
        <v>580</v>
      </c>
      <c r="I678" s="309" t="s">
        <v>580</v>
      </c>
      <c r="J678" s="309" t="s">
        <v>580</v>
      </c>
      <c r="K678" s="310" t="s">
        <v>580</v>
      </c>
      <c r="L678" s="310" t="s">
        <v>580</v>
      </c>
      <c r="M678" s="310" t="s">
        <v>580</v>
      </c>
      <c r="N678" s="311" t="s">
        <v>580</v>
      </c>
      <c r="O678" s="309" t="s">
        <v>580</v>
      </c>
      <c r="P678" s="309" t="s">
        <v>580</v>
      </c>
      <c r="Q678" s="310" t="s">
        <v>580</v>
      </c>
      <c r="R678" s="310" t="s">
        <v>580</v>
      </c>
      <c r="S678" s="310" t="s">
        <v>580</v>
      </c>
      <c r="T678" s="311" t="s">
        <v>580</v>
      </c>
      <c r="U678" s="310" t="s">
        <v>580</v>
      </c>
    </row>
    <row r="679" spans="2:21" x14ac:dyDescent="0.2">
      <c r="B679" s="305" t="s">
        <v>580</v>
      </c>
      <c r="C679" s="306" t="s">
        <v>580</v>
      </c>
      <c r="D679" s="307" t="s">
        <v>580</v>
      </c>
      <c r="E679" s="307" t="s">
        <v>580</v>
      </c>
      <c r="F679" s="308" t="s">
        <v>580</v>
      </c>
      <c r="G679" s="308"/>
      <c r="H679" s="308" t="s">
        <v>580</v>
      </c>
      <c r="I679" s="309" t="s">
        <v>580</v>
      </c>
      <c r="J679" s="309" t="s">
        <v>580</v>
      </c>
      <c r="K679" s="310" t="s">
        <v>580</v>
      </c>
      <c r="L679" s="310" t="s">
        <v>580</v>
      </c>
      <c r="M679" s="310" t="s">
        <v>580</v>
      </c>
      <c r="N679" s="311" t="s">
        <v>580</v>
      </c>
      <c r="O679" s="309" t="s">
        <v>580</v>
      </c>
      <c r="P679" s="309" t="s">
        <v>580</v>
      </c>
      <c r="Q679" s="310" t="s">
        <v>580</v>
      </c>
      <c r="R679" s="310" t="s">
        <v>580</v>
      </c>
      <c r="S679" s="310" t="s">
        <v>580</v>
      </c>
      <c r="T679" s="311" t="s">
        <v>580</v>
      </c>
      <c r="U679" s="310" t="s">
        <v>580</v>
      </c>
    </row>
    <row r="680" spans="2:21" x14ac:dyDescent="0.2">
      <c r="B680" s="305" t="s">
        <v>580</v>
      </c>
      <c r="C680" s="306" t="s">
        <v>580</v>
      </c>
      <c r="D680" s="307" t="s">
        <v>580</v>
      </c>
      <c r="E680" s="307" t="s">
        <v>580</v>
      </c>
      <c r="F680" s="308" t="s">
        <v>580</v>
      </c>
      <c r="G680" s="308"/>
      <c r="H680" s="308" t="s">
        <v>580</v>
      </c>
      <c r="I680" s="309" t="s">
        <v>580</v>
      </c>
      <c r="J680" s="309" t="s">
        <v>580</v>
      </c>
      <c r="K680" s="310" t="s">
        <v>580</v>
      </c>
      <c r="L680" s="310" t="s">
        <v>580</v>
      </c>
      <c r="M680" s="310" t="s">
        <v>580</v>
      </c>
      <c r="N680" s="311" t="s">
        <v>580</v>
      </c>
      <c r="O680" s="309" t="s">
        <v>580</v>
      </c>
      <c r="P680" s="309" t="s">
        <v>580</v>
      </c>
      <c r="Q680" s="310" t="s">
        <v>580</v>
      </c>
      <c r="R680" s="310" t="s">
        <v>580</v>
      </c>
      <c r="S680" s="310" t="s">
        <v>580</v>
      </c>
      <c r="T680" s="311" t="s">
        <v>580</v>
      </c>
      <c r="U680" s="310" t="s">
        <v>580</v>
      </c>
    </row>
    <row r="681" spans="2:21" x14ac:dyDescent="0.2">
      <c r="B681" s="305" t="s">
        <v>580</v>
      </c>
      <c r="C681" s="306" t="s">
        <v>580</v>
      </c>
      <c r="D681" s="307" t="s">
        <v>580</v>
      </c>
      <c r="E681" s="307" t="s">
        <v>580</v>
      </c>
      <c r="F681" s="308" t="s">
        <v>580</v>
      </c>
      <c r="G681" s="308"/>
      <c r="H681" s="308" t="s">
        <v>580</v>
      </c>
      <c r="I681" s="309" t="s">
        <v>580</v>
      </c>
      <c r="J681" s="309" t="s">
        <v>580</v>
      </c>
      <c r="K681" s="310" t="s">
        <v>580</v>
      </c>
      <c r="L681" s="310" t="s">
        <v>580</v>
      </c>
      <c r="M681" s="310" t="s">
        <v>580</v>
      </c>
      <c r="N681" s="311" t="s">
        <v>580</v>
      </c>
      <c r="O681" s="309" t="s">
        <v>580</v>
      </c>
      <c r="P681" s="309" t="s">
        <v>580</v>
      </c>
      <c r="Q681" s="310" t="s">
        <v>580</v>
      </c>
      <c r="R681" s="310" t="s">
        <v>580</v>
      </c>
      <c r="S681" s="310" t="s">
        <v>580</v>
      </c>
      <c r="T681" s="311" t="s">
        <v>580</v>
      </c>
      <c r="U681" s="310" t="s">
        <v>580</v>
      </c>
    </row>
    <row r="682" spans="2:21" x14ac:dyDescent="0.2">
      <c r="B682" s="305" t="s">
        <v>580</v>
      </c>
      <c r="C682" s="306" t="s">
        <v>580</v>
      </c>
      <c r="D682" s="307" t="s">
        <v>580</v>
      </c>
      <c r="E682" s="307" t="s">
        <v>580</v>
      </c>
      <c r="F682" s="308" t="s">
        <v>580</v>
      </c>
      <c r="G682" s="308"/>
      <c r="H682" s="308" t="s">
        <v>580</v>
      </c>
      <c r="I682" s="309" t="s">
        <v>580</v>
      </c>
      <c r="J682" s="309" t="s">
        <v>580</v>
      </c>
      <c r="K682" s="310" t="s">
        <v>580</v>
      </c>
      <c r="L682" s="310" t="s">
        <v>580</v>
      </c>
      <c r="M682" s="310" t="s">
        <v>580</v>
      </c>
      <c r="N682" s="311" t="s">
        <v>580</v>
      </c>
      <c r="O682" s="309" t="s">
        <v>580</v>
      </c>
      <c r="P682" s="309" t="s">
        <v>580</v>
      </c>
      <c r="Q682" s="310" t="s">
        <v>580</v>
      </c>
      <c r="R682" s="310" t="s">
        <v>580</v>
      </c>
      <c r="S682" s="310" t="s">
        <v>580</v>
      </c>
      <c r="T682" s="311" t="s">
        <v>580</v>
      </c>
      <c r="U682" s="310" t="s">
        <v>580</v>
      </c>
    </row>
    <row r="683" spans="2:21" x14ac:dyDescent="0.2">
      <c r="B683" s="305" t="s">
        <v>580</v>
      </c>
      <c r="C683" s="306" t="s">
        <v>580</v>
      </c>
      <c r="D683" s="307" t="s">
        <v>580</v>
      </c>
      <c r="E683" s="307" t="s">
        <v>580</v>
      </c>
      <c r="F683" s="308" t="s">
        <v>580</v>
      </c>
      <c r="G683" s="308"/>
      <c r="H683" s="308" t="s">
        <v>580</v>
      </c>
      <c r="I683" s="309" t="s">
        <v>580</v>
      </c>
      <c r="J683" s="309" t="s">
        <v>580</v>
      </c>
      <c r="K683" s="310" t="s">
        <v>580</v>
      </c>
      <c r="L683" s="310" t="s">
        <v>580</v>
      </c>
      <c r="M683" s="310" t="s">
        <v>580</v>
      </c>
      <c r="N683" s="311" t="s">
        <v>580</v>
      </c>
      <c r="O683" s="309" t="s">
        <v>580</v>
      </c>
      <c r="P683" s="309" t="s">
        <v>580</v>
      </c>
      <c r="Q683" s="310" t="s">
        <v>580</v>
      </c>
      <c r="R683" s="310" t="s">
        <v>580</v>
      </c>
      <c r="S683" s="310" t="s">
        <v>580</v>
      </c>
      <c r="T683" s="311" t="s">
        <v>580</v>
      </c>
      <c r="U683" s="310" t="s">
        <v>580</v>
      </c>
    </row>
    <row r="684" spans="2:21" x14ac:dyDescent="0.2">
      <c r="B684" s="305" t="s">
        <v>580</v>
      </c>
      <c r="C684" s="306" t="s">
        <v>580</v>
      </c>
      <c r="D684" s="307" t="s">
        <v>580</v>
      </c>
      <c r="E684" s="307" t="s">
        <v>580</v>
      </c>
      <c r="F684" s="308" t="s">
        <v>580</v>
      </c>
      <c r="G684" s="308"/>
      <c r="H684" s="308" t="s">
        <v>580</v>
      </c>
      <c r="I684" s="309" t="s">
        <v>580</v>
      </c>
      <c r="J684" s="309" t="s">
        <v>580</v>
      </c>
      <c r="K684" s="310" t="s">
        <v>580</v>
      </c>
      <c r="L684" s="310" t="s">
        <v>580</v>
      </c>
      <c r="M684" s="310" t="s">
        <v>580</v>
      </c>
      <c r="N684" s="311" t="s">
        <v>580</v>
      </c>
      <c r="O684" s="309" t="s">
        <v>580</v>
      </c>
      <c r="P684" s="309" t="s">
        <v>580</v>
      </c>
      <c r="Q684" s="310" t="s">
        <v>580</v>
      </c>
      <c r="R684" s="310" t="s">
        <v>580</v>
      </c>
      <c r="S684" s="310" t="s">
        <v>580</v>
      </c>
      <c r="T684" s="311" t="s">
        <v>580</v>
      </c>
      <c r="U684" s="310" t="s">
        <v>580</v>
      </c>
    </row>
    <row r="685" spans="2:21" x14ac:dyDescent="0.2">
      <c r="B685" s="305" t="s">
        <v>580</v>
      </c>
      <c r="C685" s="306" t="s">
        <v>580</v>
      </c>
      <c r="D685" s="307" t="s">
        <v>580</v>
      </c>
      <c r="E685" s="307" t="s">
        <v>580</v>
      </c>
      <c r="F685" s="308" t="s">
        <v>580</v>
      </c>
      <c r="G685" s="308"/>
      <c r="H685" s="308" t="s">
        <v>580</v>
      </c>
      <c r="I685" s="309" t="s">
        <v>580</v>
      </c>
      <c r="J685" s="309" t="s">
        <v>580</v>
      </c>
      <c r="K685" s="310" t="s">
        <v>580</v>
      </c>
      <c r="L685" s="310" t="s">
        <v>580</v>
      </c>
      <c r="M685" s="310" t="s">
        <v>580</v>
      </c>
      <c r="N685" s="311" t="s">
        <v>580</v>
      </c>
      <c r="O685" s="309" t="s">
        <v>580</v>
      </c>
      <c r="P685" s="309" t="s">
        <v>580</v>
      </c>
      <c r="Q685" s="310" t="s">
        <v>580</v>
      </c>
      <c r="R685" s="310" t="s">
        <v>580</v>
      </c>
      <c r="S685" s="310" t="s">
        <v>580</v>
      </c>
      <c r="T685" s="311" t="s">
        <v>580</v>
      </c>
      <c r="U685" s="310" t="s">
        <v>580</v>
      </c>
    </row>
    <row r="686" spans="2:21" x14ac:dyDescent="0.2">
      <c r="B686" s="305" t="s">
        <v>580</v>
      </c>
      <c r="C686" s="306" t="s">
        <v>580</v>
      </c>
      <c r="D686" s="307" t="s">
        <v>580</v>
      </c>
      <c r="E686" s="307" t="s">
        <v>580</v>
      </c>
      <c r="F686" s="308" t="s">
        <v>580</v>
      </c>
      <c r="G686" s="308"/>
      <c r="H686" s="308" t="s">
        <v>580</v>
      </c>
      <c r="I686" s="309" t="s">
        <v>580</v>
      </c>
      <c r="J686" s="309" t="s">
        <v>580</v>
      </c>
      <c r="K686" s="310" t="s">
        <v>580</v>
      </c>
      <c r="L686" s="310" t="s">
        <v>580</v>
      </c>
      <c r="M686" s="310" t="s">
        <v>580</v>
      </c>
      <c r="N686" s="311" t="s">
        <v>580</v>
      </c>
      <c r="O686" s="309" t="s">
        <v>580</v>
      </c>
      <c r="P686" s="309" t="s">
        <v>580</v>
      </c>
      <c r="Q686" s="310" t="s">
        <v>580</v>
      </c>
      <c r="R686" s="310" t="s">
        <v>580</v>
      </c>
      <c r="S686" s="310" t="s">
        <v>580</v>
      </c>
      <c r="T686" s="311" t="s">
        <v>580</v>
      </c>
      <c r="U686" s="310" t="s">
        <v>580</v>
      </c>
    </row>
    <row r="687" spans="2:21" x14ac:dyDescent="0.2">
      <c r="B687" s="305" t="s">
        <v>580</v>
      </c>
      <c r="C687" s="306" t="s">
        <v>580</v>
      </c>
      <c r="D687" s="307" t="s">
        <v>580</v>
      </c>
      <c r="E687" s="307" t="s">
        <v>580</v>
      </c>
      <c r="F687" s="308" t="s">
        <v>580</v>
      </c>
      <c r="G687" s="308"/>
      <c r="H687" s="308" t="s">
        <v>580</v>
      </c>
      <c r="I687" s="309" t="s">
        <v>580</v>
      </c>
      <c r="J687" s="309" t="s">
        <v>580</v>
      </c>
      <c r="K687" s="310" t="s">
        <v>580</v>
      </c>
      <c r="L687" s="310" t="s">
        <v>580</v>
      </c>
      <c r="M687" s="310" t="s">
        <v>580</v>
      </c>
      <c r="N687" s="311" t="s">
        <v>580</v>
      </c>
      <c r="O687" s="309" t="s">
        <v>580</v>
      </c>
      <c r="P687" s="309" t="s">
        <v>580</v>
      </c>
      <c r="Q687" s="310" t="s">
        <v>580</v>
      </c>
      <c r="R687" s="310" t="s">
        <v>580</v>
      </c>
      <c r="S687" s="310" t="s">
        <v>580</v>
      </c>
      <c r="T687" s="311" t="s">
        <v>580</v>
      </c>
      <c r="U687" s="310" t="s">
        <v>580</v>
      </c>
    </row>
    <row r="688" spans="2:21" x14ac:dyDescent="0.2">
      <c r="B688" s="305" t="s">
        <v>580</v>
      </c>
      <c r="C688" s="306" t="s">
        <v>580</v>
      </c>
      <c r="D688" s="307" t="s">
        <v>580</v>
      </c>
      <c r="E688" s="307" t="s">
        <v>580</v>
      </c>
      <c r="F688" s="308" t="s">
        <v>580</v>
      </c>
      <c r="G688" s="308"/>
      <c r="H688" s="308" t="s">
        <v>580</v>
      </c>
      <c r="I688" s="309" t="s">
        <v>580</v>
      </c>
      <c r="J688" s="309" t="s">
        <v>580</v>
      </c>
      <c r="K688" s="310" t="s">
        <v>580</v>
      </c>
      <c r="L688" s="310" t="s">
        <v>580</v>
      </c>
      <c r="M688" s="310" t="s">
        <v>580</v>
      </c>
      <c r="N688" s="311" t="s">
        <v>580</v>
      </c>
      <c r="O688" s="309" t="s">
        <v>580</v>
      </c>
      <c r="P688" s="309" t="s">
        <v>580</v>
      </c>
      <c r="Q688" s="310" t="s">
        <v>580</v>
      </c>
      <c r="R688" s="310" t="s">
        <v>580</v>
      </c>
      <c r="S688" s="310" t="s">
        <v>580</v>
      </c>
      <c r="T688" s="311" t="s">
        <v>580</v>
      </c>
      <c r="U688" s="310" t="s">
        <v>580</v>
      </c>
    </row>
    <row r="689" spans="2:21" x14ac:dyDescent="0.2">
      <c r="B689" s="305" t="s">
        <v>580</v>
      </c>
      <c r="C689" s="306" t="s">
        <v>580</v>
      </c>
      <c r="D689" s="307" t="s">
        <v>580</v>
      </c>
      <c r="E689" s="307" t="s">
        <v>580</v>
      </c>
      <c r="F689" s="308" t="s">
        <v>580</v>
      </c>
      <c r="G689" s="308"/>
      <c r="H689" s="308" t="s">
        <v>580</v>
      </c>
      <c r="I689" s="309" t="s">
        <v>580</v>
      </c>
      <c r="J689" s="309" t="s">
        <v>580</v>
      </c>
      <c r="K689" s="310" t="s">
        <v>580</v>
      </c>
      <c r="L689" s="310" t="s">
        <v>580</v>
      </c>
      <c r="M689" s="310" t="s">
        <v>580</v>
      </c>
      <c r="N689" s="311" t="s">
        <v>580</v>
      </c>
      <c r="O689" s="309" t="s">
        <v>580</v>
      </c>
      <c r="P689" s="309" t="s">
        <v>580</v>
      </c>
      <c r="Q689" s="310" t="s">
        <v>580</v>
      </c>
      <c r="R689" s="310" t="s">
        <v>580</v>
      </c>
      <c r="S689" s="310" t="s">
        <v>580</v>
      </c>
      <c r="T689" s="311" t="s">
        <v>580</v>
      </c>
      <c r="U689" s="310" t="s">
        <v>580</v>
      </c>
    </row>
    <row r="690" spans="2:21" x14ac:dyDescent="0.2">
      <c r="B690" s="305" t="s">
        <v>580</v>
      </c>
      <c r="C690" s="306" t="s">
        <v>580</v>
      </c>
      <c r="D690" s="307" t="s">
        <v>580</v>
      </c>
      <c r="E690" s="307" t="s">
        <v>580</v>
      </c>
      <c r="F690" s="308" t="s">
        <v>580</v>
      </c>
      <c r="G690" s="308"/>
      <c r="H690" s="308" t="s">
        <v>580</v>
      </c>
      <c r="I690" s="309" t="s">
        <v>580</v>
      </c>
      <c r="J690" s="309" t="s">
        <v>580</v>
      </c>
      <c r="K690" s="310" t="s">
        <v>580</v>
      </c>
      <c r="L690" s="310" t="s">
        <v>580</v>
      </c>
      <c r="M690" s="310" t="s">
        <v>580</v>
      </c>
      <c r="N690" s="311" t="s">
        <v>580</v>
      </c>
      <c r="O690" s="309" t="s">
        <v>580</v>
      </c>
      <c r="P690" s="309" t="s">
        <v>580</v>
      </c>
      <c r="Q690" s="310" t="s">
        <v>580</v>
      </c>
      <c r="R690" s="310" t="s">
        <v>580</v>
      </c>
      <c r="S690" s="310" t="s">
        <v>580</v>
      </c>
      <c r="T690" s="311" t="s">
        <v>580</v>
      </c>
      <c r="U690" s="310" t="s">
        <v>580</v>
      </c>
    </row>
    <row r="691" spans="2:21" x14ac:dyDescent="0.2">
      <c r="B691" s="305" t="s">
        <v>580</v>
      </c>
      <c r="C691" s="306" t="s">
        <v>580</v>
      </c>
      <c r="D691" s="307" t="s">
        <v>580</v>
      </c>
      <c r="E691" s="307" t="s">
        <v>580</v>
      </c>
      <c r="F691" s="308" t="s">
        <v>580</v>
      </c>
      <c r="G691" s="308"/>
      <c r="H691" s="308" t="s">
        <v>580</v>
      </c>
      <c r="I691" s="309" t="s">
        <v>580</v>
      </c>
      <c r="J691" s="309" t="s">
        <v>580</v>
      </c>
      <c r="K691" s="310" t="s">
        <v>580</v>
      </c>
      <c r="L691" s="310" t="s">
        <v>580</v>
      </c>
      <c r="M691" s="310" t="s">
        <v>580</v>
      </c>
      <c r="N691" s="311" t="s">
        <v>580</v>
      </c>
      <c r="O691" s="309" t="s">
        <v>580</v>
      </c>
      <c r="P691" s="309" t="s">
        <v>580</v>
      </c>
      <c r="Q691" s="310" t="s">
        <v>580</v>
      </c>
      <c r="R691" s="310" t="s">
        <v>580</v>
      </c>
      <c r="S691" s="310" t="s">
        <v>580</v>
      </c>
      <c r="T691" s="311" t="s">
        <v>580</v>
      </c>
      <c r="U691" s="310" t="s">
        <v>580</v>
      </c>
    </row>
    <row r="692" spans="2:21" x14ac:dyDescent="0.2">
      <c r="B692" s="305" t="s">
        <v>580</v>
      </c>
      <c r="C692" s="306" t="s">
        <v>580</v>
      </c>
      <c r="D692" s="307" t="s">
        <v>580</v>
      </c>
      <c r="E692" s="307" t="s">
        <v>580</v>
      </c>
      <c r="F692" s="308" t="s">
        <v>580</v>
      </c>
      <c r="G692" s="308"/>
      <c r="H692" s="308" t="s">
        <v>580</v>
      </c>
      <c r="I692" s="309" t="s">
        <v>580</v>
      </c>
      <c r="J692" s="309" t="s">
        <v>580</v>
      </c>
      <c r="K692" s="310" t="s">
        <v>580</v>
      </c>
      <c r="L692" s="310" t="s">
        <v>580</v>
      </c>
      <c r="M692" s="310" t="s">
        <v>580</v>
      </c>
      <c r="N692" s="311" t="s">
        <v>580</v>
      </c>
      <c r="O692" s="309" t="s">
        <v>580</v>
      </c>
      <c r="P692" s="309" t="s">
        <v>580</v>
      </c>
      <c r="Q692" s="310" t="s">
        <v>580</v>
      </c>
      <c r="R692" s="310" t="s">
        <v>580</v>
      </c>
      <c r="S692" s="310" t="s">
        <v>580</v>
      </c>
      <c r="T692" s="311" t="s">
        <v>580</v>
      </c>
      <c r="U692" s="310" t="s">
        <v>580</v>
      </c>
    </row>
    <row r="693" spans="2:21" x14ac:dyDescent="0.2">
      <c r="B693" s="305" t="s">
        <v>580</v>
      </c>
      <c r="C693" s="306" t="s">
        <v>580</v>
      </c>
      <c r="D693" s="307" t="s">
        <v>580</v>
      </c>
      <c r="E693" s="307" t="s">
        <v>580</v>
      </c>
      <c r="F693" s="308" t="s">
        <v>580</v>
      </c>
      <c r="G693" s="308"/>
      <c r="H693" s="308" t="s">
        <v>580</v>
      </c>
      <c r="I693" s="309" t="s">
        <v>580</v>
      </c>
      <c r="J693" s="309" t="s">
        <v>580</v>
      </c>
      <c r="K693" s="310" t="s">
        <v>580</v>
      </c>
      <c r="L693" s="310" t="s">
        <v>580</v>
      </c>
      <c r="M693" s="310" t="s">
        <v>580</v>
      </c>
      <c r="N693" s="311" t="s">
        <v>580</v>
      </c>
      <c r="O693" s="309" t="s">
        <v>580</v>
      </c>
      <c r="P693" s="309" t="s">
        <v>580</v>
      </c>
      <c r="Q693" s="310" t="s">
        <v>580</v>
      </c>
      <c r="R693" s="310" t="s">
        <v>580</v>
      </c>
      <c r="S693" s="310" t="s">
        <v>580</v>
      </c>
      <c r="T693" s="311" t="s">
        <v>580</v>
      </c>
      <c r="U693" s="310" t="s">
        <v>580</v>
      </c>
    </row>
    <row r="694" spans="2:21" x14ac:dyDescent="0.2">
      <c r="B694" s="305" t="s">
        <v>580</v>
      </c>
      <c r="C694" s="306" t="s">
        <v>580</v>
      </c>
      <c r="D694" s="307" t="s">
        <v>580</v>
      </c>
      <c r="E694" s="307" t="s">
        <v>580</v>
      </c>
      <c r="F694" s="308" t="s">
        <v>580</v>
      </c>
      <c r="G694" s="308"/>
      <c r="H694" s="308" t="s">
        <v>580</v>
      </c>
      <c r="I694" s="309" t="s">
        <v>580</v>
      </c>
      <c r="J694" s="309" t="s">
        <v>580</v>
      </c>
      <c r="K694" s="310" t="s">
        <v>580</v>
      </c>
      <c r="L694" s="310" t="s">
        <v>580</v>
      </c>
      <c r="M694" s="310" t="s">
        <v>580</v>
      </c>
      <c r="N694" s="311" t="s">
        <v>580</v>
      </c>
      <c r="O694" s="309" t="s">
        <v>580</v>
      </c>
      <c r="P694" s="309" t="s">
        <v>580</v>
      </c>
      <c r="Q694" s="310" t="s">
        <v>580</v>
      </c>
      <c r="R694" s="310" t="s">
        <v>580</v>
      </c>
      <c r="S694" s="310" t="s">
        <v>580</v>
      </c>
      <c r="T694" s="311" t="s">
        <v>580</v>
      </c>
      <c r="U694" s="310" t="s">
        <v>580</v>
      </c>
    </row>
    <row r="695" spans="2:21" x14ac:dyDescent="0.2">
      <c r="B695" s="305" t="s">
        <v>580</v>
      </c>
      <c r="C695" s="306" t="s">
        <v>580</v>
      </c>
      <c r="D695" s="307" t="s">
        <v>580</v>
      </c>
      <c r="E695" s="307" t="s">
        <v>580</v>
      </c>
      <c r="F695" s="308" t="s">
        <v>580</v>
      </c>
      <c r="G695" s="308"/>
      <c r="H695" s="308" t="s">
        <v>580</v>
      </c>
      <c r="I695" s="309" t="s">
        <v>580</v>
      </c>
      <c r="J695" s="309" t="s">
        <v>580</v>
      </c>
      <c r="K695" s="310" t="s">
        <v>580</v>
      </c>
      <c r="L695" s="310" t="s">
        <v>580</v>
      </c>
      <c r="M695" s="310" t="s">
        <v>580</v>
      </c>
      <c r="N695" s="311" t="s">
        <v>580</v>
      </c>
      <c r="O695" s="309" t="s">
        <v>580</v>
      </c>
      <c r="P695" s="309" t="s">
        <v>580</v>
      </c>
      <c r="Q695" s="310" t="s">
        <v>580</v>
      </c>
      <c r="R695" s="310" t="s">
        <v>580</v>
      </c>
      <c r="S695" s="310" t="s">
        <v>580</v>
      </c>
      <c r="T695" s="311" t="s">
        <v>580</v>
      </c>
      <c r="U695" s="310" t="s">
        <v>580</v>
      </c>
    </row>
    <row r="696" spans="2:21" x14ac:dyDescent="0.2">
      <c r="B696" s="305" t="s">
        <v>580</v>
      </c>
      <c r="C696" s="306" t="s">
        <v>580</v>
      </c>
      <c r="D696" s="307" t="s">
        <v>580</v>
      </c>
      <c r="E696" s="307" t="s">
        <v>580</v>
      </c>
      <c r="F696" s="308" t="s">
        <v>580</v>
      </c>
      <c r="G696" s="308"/>
      <c r="H696" s="308" t="s">
        <v>580</v>
      </c>
      <c r="I696" s="309" t="s">
        <v>580</v>
      </c>
      <c r="J696" s="309" t="s">
        <v>580</v>
      </c>
      <c r="K696" s="310" t="s">
        <v>580</v>
      </c>
      <c r="L696" s="310" t="s">
        <v>580</v>
      </c>
      <c r="M696" s="310" t="s">
        <v>580</v>
      </c>
      <c r="N696" s="311" t="s">
        <v>580</v>
      </c>
      <c r="O696" s="309" t="s">
        <v>580</v>
      </c>
      <c r="P696" s="309" t="s">
        <v>580</v>
      </c>
      <c r="Q696" s="310" t="s">
        <v>580</v>
      </c>
      <c r="R696" s="310" t="s">
        <v>580</v>
      </c>
      <c r="S696" s="310" t="s">
        <v>580</v>
      </c>
      <c r="T696" s="311" t="s">
        <v>580</v>
      </c>
      <c r="U696" s="310" t="s">
        <v>580</v>
      </c>
    </row>
    <row r="697" spans="2:21" x14ac:dyDescent="0.2">
      <c r="B697" s="305" t="s">
        <v>580</v>
      </c>
      <c r="C697" s="306" t="s">
        <v>580</v>
      </c>
      <c r="D697" s="307" t="s">
        <v>580</v>
      </c>
      <c r="E697" s="307" t="s">
        <v>580</v>
      </c>
      <c r="F697" s="308" t="s">
        <v>580</v>
      </c>
      <c r="G697" s="308"/>
      <c r="H697" s="308" t="s">
        <v>580</v>
      </c>
      <c r="I697" s="309" t="s">
        <v>580</v>
      </c>
      <c r="J697" s="309" t="s">
        <v>580</v>
      </c>
      <c r="K697" s="310" t="s">
        <v>580</v>
      </c>
      <c r="L697" s="310" t="s">
        <v>580</v>
      </c>
      <c r="M697" s="310" t="s">
        <v>580</v>
      </c>
      <c r="N697" s="311" t="s">
        <v>580</v>
      </c>
      <c r="O697" s="309" t="s">
        <v>580</v>
      </c>
      <c r="P697" s="309" t="s">
        <v>580</v>
      </c>
      <c r="Q697" s="310" t="s">
        <v>580</v>
      </c>
      <c r="R697" s="310" t="s">
        <v>580</v>
      </c>
      <c r="S697" s="310" t="s">
        <v>580</v>
      </c>
      <c r="T697" s="311" t="s">
        <v>580</v>
      </c>
      <c r="U697" s="310" t="s">
        <v>580</v>
      </c>
    </row>
    <row r="698" spans="2:21" x14ac:dyDescent="0.2">
      <c r="B698" s="305" t="s">
        <v>580</v>
      </c>
      <c r="C698" s="306" t="s">
        <v>580</v>
      </c>
      <c r="D698" s="307" t="s">
        <v>580</v>
      </c>
      <c r="E698" s="307" t="s">
        <v>580</v>
      </c>
      <c r="F698" s="308" t="s">
        <v>580</v>
      </c>
      <c r="G698" s="308"/>
      <c r="H698" s="308" t="s">
        <v>580</v>
      </c>
      <c r="I698" s="309" t="s">
        <v>580</v>
      </c>
      <c r="J698" s="309" t="s">
        <v>580</v>
      </c>
      <c r="K698" s="310" t="s">
        <v>580</v>
      </c>
      <c r="L698" s="310" t="s">
        <v>580</v>
      </c>
      <c r="M698" s="310" t="s">
        <v>580</v>
      </c>
      <c r="N698" s="311" t="s">
        <v>580</v>
      </c>
      <c r="O698" s="309" t="s">
        <v>580</v>
      </c>
      <c r="P698" s="309" t="s">
        <v>580</v>
      </c>
      <c r="Q698" s="310" t="s">
        <v>580</v>
      </c>
      <c r="R698" s="310" t="s">
        <v>580</v>
      </c>
      <c r="S698" s="310" t="s">
        <v>580</v>
      </c>
      <c r="T698" s="311" t="s">
        <v>580</v>
      </c>
      <c r="U698" s="310" t="s">
        <v>580</v>
      </c>
    </row>
    <row r="699" spans="2:21" x14ac:dyDescent="0.2">
      <c r="B699" s="305" t="s">
        <v>580</v>
      </c>
      <c r="C699" s="306" t="s">
        <v>580</v>
      </c>
      <c r="D699" s="307" t="s">
        <v>580</v>
      </c>
      <c r="E699" s="307" t="s">
        <v>580</v>
      </c>
      <c r="F699" s="308" t="s">
        <v>580</v>
      </c>
      <c r="G699" s="308"/>
      <c r="H699" s="308" t="s">
        <v>580</v>
      </c>
      <c r="I699" s="309" t="s">
        <v>580</v>
      </c>
      <c r="J699" s="309" t="s">
        <v>580</v>
      </c>
      <c r="K699" s="310" t="s">
        <v>580</v>
      </c>
      <c r="L699" s="310" t="s">
        <v>580</v>
      </c>
      <c r="M699" s="310" t="s">
        <v>580</v>
      </c>
      <c r="N699" s="311" t="s">
        <v>580</v>
      </c>
      <c r="O699" s="309" t="s">
        <v>580</v>
      </c>
      <c r="P699" s="309" t="s">
        <v>580</v>
      </c>
      <c r="Q699" s="310" t="s">
        <v>580</v>
      </c>
      <c r="R699" s="310" t="s">
        <v>580</v>
      </c>
      <c r="S699" s="310" t="s">
        <v>580</v>
      </c>
      <c r="T699" s="311" t="s">
        <v>580</v>
      </c>
      <c r="U699" s="310" t="s">
        <v>580</v>
      </c>
    </row>
    <row r="700" spans="2:21" x14ac:dyDescent="0.2">
      <c r="B700" s="305" t="s">
        <v>580</v>
      </c>
      <c r="C700" s="306" t="s">
        <v>580</v>
      </c>
      <c r="D700" s="307" t="s">
        <v>580</v>
      </c>
      <c r="E700" s="307" t="s">
        <v>580</v>
      </c>
      <c r="F700" s="308" t="s">
        <v>580</v>
      </c>
      <c r="G700" s="308"/>
      <c r="H700" s="308" t="s">
        <v>580</v>
      </c>
      <c r="I700" s="309" t="s">
        <v>580</v>
      </c>
      <c r="J700" s="309" t="s">
        <v>580</v>
      </c>
      <c r="K700" s="310" t="s">
        <v>580</v>
      </c>
      <c r="L700" s="310" t="s">
        <v>580</v>
      </c>
      <c r="M700" s="310" t="s">
        <v>580</v>
      </c>
      <c r="N700" s="311" t="s">
        <v>580</v>
      </c>
      <c r="O700" s="309" t="s">
        <v>580</v>
      </c>
      <c r="P700" s="309" t="s">
        <v>580</v>
      </c>
      <c r="Q700" s="310" t="s">
        <v>580</v>
      </c>
      <c r="R700" s="310" t="s">
        <v>580</v>
      </c>
      <c r="S700" s="310" t="s">
        <v>580</v>
      </c>
      <c r="T700" s="311" t="s">
        <v>580</v>
      </c>
      <c r="U700" s="310" t="s">
        <v>580</v>
      </c>
    </row>
    <row r="701" spans="2:21" x14ac:dyDescent="0.2">
      <c r="B701" s="305" t="s">
        <v>580</v>
      </c>
      <c r="C701" s="306" t="s">
        <v>580</v>
      </c>
      <c r="D701" s="307" t="s">
        <v>580</v>
      </c>
      <c r="E701" s="307" t="s">
        <v>580</v>
      </c>
      <c r="F701" s="308" t="s">
        <v>580</v>
      </c>
      <c r="G701" s="308"/>
      <c r="H701" s="308" t="s">
        <v>580</v>
      </c>
      <c r="I701" s="309" t="s">
        <v>580</v>
      </c>
      <c r="J701" s="309" t="s">
        <v>580</v>
      </c>
      <c r="K701" s="310" t="s">
        <v>580</v>
      </c>
      <c r="L701" s="310" t="s">
        <v>580</v>
      </c>
      <c r="M701" s="310" t="s">
        <v>580</v>
      </c>
      <c r="N701" s="311" t="s">
        <v>580</v>
      </c>
      <c r="O701" s="309" t="s">
        <v>580</v>
      </c>
      <c r="P701" s="309" t="s">
        <v>580</v>
      </c>
      <c r="Q701" s="310" t="s">
        <v>580</v>
      </c>
      <c r="R701" s="310" t="s">
        <v>580</v>
      </c>
      <c r="S701" s="310" t="s">
        <v>580</v>
      </c>
      <c r="T701" s="311" t="s">
        <v>580</v>
      </c>
      <c r="U701" s="310" t="s">
        <v>580</v>
      </c>
    </row>
    <row r="702" spans="2:21" x14ac:dyDescent="0.2">
      <c r="B702" s="305" t="s">
        <v>580</v>
      </c>
      <c r="C702" s="306" t="s">
        <v>580</v>
      </c>
      <c r="D702" s="307" t="s">
        <v>580</v>
      </c>
      <c r="E702" s="307" t="s">
        <v>580</v>
      </c>
      <c r="F702" s="308" t="s">
        <v>580</v>
      </c>
      <c r="G702" s="308"/>
      <c r="H702" s="308" t="s">
        <v>580</v>
      </c>
      <c r="I702" s="309" t="s">
        <v>580</v>
      </c>
      <c r="J702" s="309" t="s">
        <v>580</v>
      </c>
      <c r="K702" s="310" t="s">
        <v>580</v>
      </c>
      <c r="L702" s="310" t="s">
        <v>580</v>
      </c>
      <c r="M702" s="310" t="s">
        <v>580</v>
      </c>
      <c r="N702" s="311" t="s">
        <v>580</v>
      </c>
      <c r="O702" s="309" t="s">
        <v>580</v>
      </c>
      <c r="P702" s="309" t="s">
        <v>580</v>
      </c>
      <c r="Q702" s="310" t="s">
        <v>580</v>
      </c>
      <c r="R702" s="310" t="s">
        <v>580</v>
      </c>
      <c r="S702" s="310" t="s">
        <v>580</v>
      </c>
      <c r="T702" s="311" t="s">
        <v>580</v>
      </c>
      <c r="U702" s="310" t="s">
        <v>580</v>
      </c>
    </row>
    <row r="703" spans="2:21" x14ac:dyDescent="0.2">
      <c r="B703" s="305" t="s">
        <v>580</v>
      </c>
      <c r="C703" s="306" t="s">
        <v>580</v>
      </c>
      <c r="D703" s="307" t="s">
        <v>580</v>
      </c>
      <c r="E703" s="307" t="s">
        <v>580</v>
      </c>
      <c r="F703" s="308" t="s">
        <v>580</v>
      </c>
      <c r="G703" s="308"/>
      <c r="H703" s="308" t="s">
        <v>580</v>
      </c>
      <c r="I703" s="309" t="s">
        <v>580</v>
      </c>
      <c r="J703" s="309" t="s">
        <v>580</v>
      </c>
      <c r="K703" s="310" t="s">
        <v>580</v>
      </c>
      <c r="L703" s="310" t="s">
        <v>580</v>
      </c>
      <c r="M703" s="310" t="s">
        <v>580</v>
      </c>
      <c r="N703" s="311" t="s">
        <v>580</v>
      </c>
      <c r="O703" s="309" t="s">
        <v>580</v>
      </c>
      <c r="P703" s="309" t="s">
        <v>580</v>
      </c>
      <c r="Q703" s="310" t="s">
        <v>580</v>
      </c>
      <c r="R703" s="310" t="s">
        <v>580</v>
      </c>
      <c r="S703" s="310" t="s">
        <v>580</v>
      </c>
      <c r="T703" s="311" t="s">
        <v>580</v>
      </c>
      <c r="U703" s="310" t="s">
        <v>580</v>
      </c>
    </row>
    <row r="704" spans="2:21" x14ac:dyDescent="0.2">
      <c r="B704" s="305" t="s">
        <v>580</v>
      </c>
      <c r="C704" s="306" t="s">
        <v>580</v>
      </c>
      <c r="D704" s="307" t="s">
        <v>580</v>
      </c>
      <c r="E704" s="307" t="s">
        <v>580</v>
      </c>
      <c r="F704" s="308" t="s">
        <v>580</v>
      </c>
      <c r="G704" s="308"/>
      <c r="H704" s="308" t="s">
        <v>580</v>
      </c>
      <c r="I704" s="309" t="s">
        <v>580</v>
      </c>
      <c r="J704" s="309" t="s">
        <v>580</v>
      </c>
      <c r="K704" s="310" t="s">
        <v>580</v>
      </c>
      <c r="L704" s="310" t="s">
        <v>580</v>
      </c>
      <c r="M704" s="310" t="s">
        <v>580</v>
      </c>
      <c r="N704" s="311" t="s">
        <v>580</v>
      </c>
      <c r="O704" s="309" t="s">
        <v>580</v>
      </c>
      <c r="P704" s="309" t="s">
        <v>580</v>
      </c>
      <c r="Q704" s="310" t="s">
        <v>580</v>
      </c>
      <c r="R704" s="310" t="s">
        <v>580</v>
      </c>
      <c r="S704" s="310" t="s">
        <v>580</v>
      </c>
      <c r="T704" s="311" t="s">
        <v>580</v>
      </c>
      <c r="U704" s="310" t="s">
        <v>580</v>
      </c>
    </row>
    <row r="705" spans="2:21" x14ac:dyDescent="0.2">
      <c r="B705" s="305" t="s">
        <v>580</v>
      </c>
      <c r="C705" s="306" t="s">
        <v>580</v>
      </c>
      <c r="D705" s="307" t="s">
        <v>580</v>
      </c>
      <c r="E705" s="307" t="s">
        <v>580</v>
      </c>
      <c r="F705" s="308" t="s">
        <v>580</v>
      </c>
      <c r="G705" s="308"/>
      <c r="H705" s="308" t="s">
        <v>580</v>
      </c>
      <c r="I705" s="309" t="s">
        <v>580</v>
      </c>
      <c r="J705" s="309" t="s">
        <v>580</v>
      </c>
      <c r="K705" s="310" t="s">
        <v>580</v>
      </c>
      <c r="L705" s="310" t="s">
        <v>580</v>
      </c>
      <c r="M705" s="310" t="s">
        <v>580</v>
      </c>
      <c r="N705" s="311" t="s">
        <v>580</v>
      </c>
      <c r="O705" s="309" t="s">
        <v>580</v>
      </c>
      <c r="P705" s="309" t="s">
        <v>580</v>
      </c>
      <c r="Q705" s="310" t="s">
        <v>580</v>
      </c>
      <c r="R705" s="310" t="s">
        <v>580</v>
      </c>
      <c r="S705" s="310" t="s">
        <v>580</v>
      </c>
      <c r="T705" s="311" t="s">
        <v>580</v>
      </c>
      <c r="U705" s="310" t="s">
        <v>580</v>
      </c>
    </row>
    <row r="706" spans="2:21" x14ac:dyDescent="0.2">
      <c r="B706" s="305" t="s">
        <v>580</v>
      </c>
      <c r="C706" s="306" t="s">
        <v>580</v>
      </c>
      <c r="D706" s="307" t="s">
        <v>580</v>
      </c>
      <c r="E706" s="307" t="s">
        <v>580</v>
      </c>
      <c r="F706" s="308" t="s">
        <v>580</v>
      </c>
      <c r="G706" s="308"/>
      <c r="H706" s="308" t="s">
        <v>580</v>
      </c>
      <c r="I706" s="309" t="s">
        <v>580</v>
      </c>
      <c r="J706" s="309" t="s">
        <v>580</v>
      </c>
      <c r="K706" s="310" t="s">
        <v>580</v>
      </c>
      <c r="L706" s="310" t="s">
        <v>580</v>
      </c>
      <c r="M706" s="310" t="s">
        <v>580</v>
      </c>
      <c r="N706" s="311" t="s">
        <v>580</v>
      </c>
      <c r="O706" s="309" t="s">
        <v>580</v>
      </c>
      <c r="P706" s="309" t="s">
        <v>580</v>
      </c>
      <c r="Q706" s="310" t="s">
        <v>580</v>
      </c>
      <c r="R706" s="310" t="s">
        <v>580</v>
      </c>
      <c r="S706" s="310" t="s">
        <v>580</v>
      </c>
      <c r="T706" s="311" t="s">
        <v>580</v>
      </c>
      <c r="U706" s="310" t="s">
        <v>580</v>
      </c>
    </row>
    <row r="707" spans="2:21" x14ac:dyDescent="0.2">
      <c r="B707" s="305" t="s">
        <v>580</v>
      </c>
      <c r="C707" s="306" t="s">
        <v>580</v>
      </c>
      <c r="D707" s="307" t="s">
        <v>580</v>
      </c>
      <c r="E707" s="307" t="s">
        <v>580</v>
      </c>
      <c r="F707" s="308" t="s">
        <v>580</v>
      </c>
      <c r="G707" s="308"/>
      <c r="H707" s="308" t="s">
        <v>580</v>
      </c>
      <c r="I707" s="309" t="s">
        <v>580</v>
      </c>
      <c r="J707" s="309" t="s">
        <v>580</v>
      </c>
      <c r="K707" s="310" t="s">
        <v>580</v>
      </c>
      <c r="L707" s="310" t="s">
        <v>580</v>
      </c>
      <c r="M707" s="310" t="s">
        <v>580</v>
      </c>
      <c r="N707" s="311" t="s">
        <v>580</v>
      </c>
      <c r="O707" s="309" t="s">
        <v>580</v>
      </c>
      <c r="P707" s="309" t="s">
        <v>580</v>
      </c>
      <c r="Q707" s="310" t="s">
        <v>580</v>
      </c>
      <c r="R707" s="310" t="s">
        <v>580</v>
      </c>
      <c r="S707" s="310" t="s">
        <v>580</v>
      </c>
      <c r="T707" s="311" t="s">
        <v>580</v>
      </c>
      <c r="U707" s="310" t="s">
        <v>580</v>
      </c>
    </row>
    <row r="708" spans="2:21" x14ac:dyDescent="0.2">
      <c r="B708" s="305" t="s">
        <v>580</v>
      </c>
      <c r="C708" s="306" t="s">
        <v>580</v>
      </c>
      <c r="D708" s="307" t="s">
        <v>580</v>
      </c>
      <c r="E708" s="307" t="s">
        <v>580</v>
      </c>
      <c r="F708" s="308" t="s">
        <v>580</v>
      </c>
      <c r="G708" s="308"/>
      <c r="H708" s="308" t="s">
        <v>580</v>
      </c>
      <c r="I708" s="309" t="s">
        <v>580</v>
      </c>
      <c r="J708" s="309" t="s">
        <v>580</v>
      </c>
      <c r="K708" s="310" t="s">
        <v>580</v>
      </c>
      <c r="L708" s="310" t="s">
        <v>580</v>
      </c>
      <c r="M708" s="310" t="s">
        <v>580</v>
      </c>
      <c r="N708" s="311" t="s">
        <v>580</v>
      </c>
      <c r="O708" s="309" t="s">
        <v>580</v>
      </c>
      <c r="P708" s="309" t="s">
        <v>580</v>
      </c>
      <c r="Q708" s="310" t="s">
        <v>580</v>
      </c>
      <c r="R708" s="310" t="s">
        <v>580</v>
      </c>
      <c r="S708" s="310" t="s">
        <v>580</v>
      </c>
      <c r="T708" s="311" t="s">
        <v>580</v>
      </c>
      <c r="U708" s="310" t="s">
        <v>580</v>
      </c>
    </row>
    <row r="709" spans="2:21" x14ac:dyDescent="0.2">
      <c r="B709" s="305" t="s">
        <v>580</v>
      </c>
      <c r="C709" s="306" t="s">
        <v>580</v>
      </c>
      <c r="D709" s="307" t="s">
        <v>580</v>
      </c>
      <c r="E709" s="307" t="s">
        <v>580</v>
      </c>
      <c r="F709" s="308" t="s">
        <v>580</v>
      </c>
      <c r="G709" s="308"/>
      <c r="H709" s="308" t="s">
        <v>580</v>
      </c>
      <c r="I709" s="309" t="s">
        <v>580</v>
      </c>
      <c r="J709" s="309" t="s">
        <v>580</v>
      </c>
      <c r="K709" s="310" t="s">
        <v>580</v>
      </c>
      <c r="L709" s="310" t="s">
        <v>580</v>
      </c>
      <c r="M709" s="310" t="s">
        <v>580</v>
      </c>
      <c r="N709" s="311" t="s">
        <v>580</v>
      </c>
      <c r="O709" s="309" t="s">
        <v>580</v>
      </c>
      <c r="P709" s="309" t="s">
        <v>580</v>
      </c>
      <c r="Q709" s="310" t="s">
        <v>580</v>
      </c>
      <c r="R709" s="310" t="s">
        <v>580</v>
      </c>
      <c r="S709" s="310" t="s">
        <v>580</v>
      </c>
      <c r="T709" s="311" t="s">
        <v>580</v>
      </c>
      <c r="U709" s="310" t="s">
        <v>580</v>
      </c>
    </row>
    <row r="710" spans="2:21" x14ac:dyDescent="0.2">
      <c r="B710" s="305" t="s">
        <v>580</v>
      </c>
      <c r="C710" s="306" t="s">
        <v>580</v>
      </c>
      <c r="D710" s="307" t="s">
        <v>580</v>
      </c>
      <c r="E710" s="307" t="s">
        <v>580</v>
      </c>
      <c r="F710" s="308" t="s">
        <v>580</v>
      </c>
      <c r="G710" s="308"/>
      <c r="H710" s="308" t="s">
        <v>580</v>
      </c>
      <c r="I710" s="309" t="s">
        <v>580</v>
      </c>
      <c r="J710" s="309" t="s">
        <v>580</v>
      </c>
      <c r="K710" s="310" t="s">
        <v>580</v>
      </c>
      <c r="L710" s="310" t="s">
        <v>580</v>
      </c>
      <c r="M710" s="310" t="s">
        <v>580</v>
      </c>
      <c r="N710" s="311" t="s">
        <v>580</v>
      </c>
      <c r="O710" s="309" t="s">
        <v>580</v>
      </c>
      <c r="P710" s="309" t="s">
        <v>580</v>
      </c>
      <c r="Q710" s="310" t="s">
        <v>580</v>
      </c>
      <c r="R710" s="310" t="s">
        <v>580</v>
      </c>
      <c r="S710" s="310" t="s">
        <v>580</v>
      </c>
      <c r="T710" s="311" t="s">
        <v>580</v>
      </c>
      <c r="U710" s="310" t="s">
        <v>580</v>
      </c>
    </row>
    <row r="711" spans="2:21" x14ac:dyDescent="0.2">
      <c r="B711" s="305" t="s">
        <v>580</v>
      </c>
      <c r="C711" s="306" t="s">
        <v>580</v>
      </c>
      <c r="D711" s="307" t="s">
        <v>580</v>
      </c>
      <c r="E711" s="307" t="s">
        <v>580</v>
      </c>
      <c r="F711" s="308" t="s">
        <v>580</v>
      </c>
      <c r="G711" s="308"/>
      <c r="H711" s="308" t="s">
        <v>580</v>
      </c>
      <c r="I711" s="309" t="s">
        <v>580</v>
      </c>
      <c r="J711" s="309" t="s">
        <v>580</v>
      </c>
      <c r="K711" s="310" t="s">
        <v>580</v>
      </c>
      <c r="L711" s="310" t="s">
        <v>580</v>
      </c>
      <c r="M711" s="310" t="s">
        <v>580</v>
      </c>
      <c r="N711" s="311" t="s">
        <v>580</v>
      </c>
      <c r="O711" s="309" t="s">
        <v>580</v>
      </c>
      <c r="P711" s="309" t="s">
        <v>580</v>
      </c>
      <c r="Q711" s="310" t="s">
        <v>580</v>
      </c>
      <c r="R711" s="310" t="s">
        <v>580</v>
      </c>
      <c r="S711" s="310" t="s">
        <v>580</v>
      </c>
      <c r="T711" s="311" t="s">
        <v>580</v>
      </c>
      <c r="U711" s="310" t="s">
        <v>580</v>
      </c>
    </row>
    <row r="712" spans="2:21" x14ac:dyDescent="0.2">
      <c r="B712" s="305" t="s">
        <v>580</v>
      </c>
      <c r="C712" s="306" t="s">
        <v>580</v>
      </c>
      <c r="D712" s="307" t="s">
        <v>580</v>
      </c>
      <c r="E712" s="307" t="s">
        <v>580</v>
      </c>
      <c r="F712" s="308" t="s">
        <v>580</v>
      </c>
      <c r="G712" s="308"/>
      <c r="H712" s="308" t="s">
        <v>580</v>
      </c>
      <c r="I712" s="309" t="s">
        <v>580</v>
      </c>
      <c r="J712" s="309" t="s">
        <v>580</v>
      </c>
      <c r="K712" s="310" t="s">
        <v>580</v>
      </c>
      <c r="L712" s="310" t="s">
        <v>580</v>
      </c>
      <c r="M712" s="310" t="s">
        <v>580</v>
      </c>
      <c r="N712" s="311" t="s">
        <v>580</v>
      </c>
      <c r="O712" s="309" t="s">
        <v>580</v>
      </c>
      <c r="P712" s="309" t="s">
        <v>580</v>
      </c>
      <c r="Q712" s="310" t="s">
        <v>580</v>
      </c>
      <c r="R712" s="310" t="s">
        <v>580</v>
      </c>
      <c r="S712" s="310" t="s">
        <v>580</v>
      </c>
      <c r="T712" s="311" t="s">
        <v>580</v>
      </c>
      <c r="U712" s="310" t="s">
        <v>580</v>
      </c>
    </row>
    <row r="713" spans="2:21" x14ac:dyDescent="0.2">
      <c r="B713" s="305" t="s">
        <v>580</v>
      </c>
      <c r="C713" s="306" t="s">
        <v>580</v>
      </c>
      <c r="D713" s="307" t="s">
        <v>580</v>
      </c>
      <c r="E713" s="307" t="s">
        <v>580</v>
      </c>
      <c r="F713" s="308" t="s">
        <v>580</v>
      </c>
      <c r="G713" s="308"/>
      <c r="H713" s="308" t="s">
        <v>580</v>
      </c>
      <c r="I713" s="309" t="s">
        <v>580</v>
      </c>
      <c r="J713" s="309" t="s">
        <v>580</v>
      </c>
      <c r="K713" s="310" t="s">
        <v>580</v>
      </c>
      <c r="L713" s="310" t="s">
        <v>580</v>
      </c>
      <c r="M713" s="310" t="s">
        <v>580</v>
      </c>
      <c r="N713" s="311" t="s">
        <v>580</v>
      </c>
      <c r="O713" s="309" t="s">
        <v>580</v>
      </c>
      <c r="P713" s="309" t="s">
        <v>580</v>
      </c>
      <c r="Q713" s="310" t="s">
        <v>580</v>
      </c>
      <c r="R713" s="310" t="s">
        <v>580</v>
      </c>
      <c r="S713" s="310" t="s">
        <v>580</v>
      </c>
      <c r="T713" s="311" t="s">
        <v>580</v>
      </c>
      <c r="U713" s="310" t="s">
        <v>580</v>
      </c>
    </row>
    <row r="714" spans="2:21" x14ac:dyDescent="0.2">
      <c r="B714" s="305" t="s">
        <v>580</v>
      </c>
      <c r="C714" s="306" t="s">
        <v>580</v>
      </c>
      <c r="D714" s="307" t="s">
        <v>580</v>
      </c>
      <c r="E714" s="307" t="s">
        <v>580</v>
      </c>
      <c r="F714" s="308" t="s">
        <v>580</v>
      </c>
      <c r="G714" s="308"/>
      <c r="H714" s="308" t="s">
        <v>580</v>
      </c>
      <c r="I714" s="309" t="s">
        <v>580</v>
      </c>
      <c r="J714" s="309" t="s">
        <v>580</v>
      </c>
      <c r="K714" s="310" t="s">
        <v>580</v>
      </c>
      <c r="L714" s="310" t="s">
        <v>580</v>
      </c>
      <c r="M714" s="310" t="s">
        <v>580</v>
      </c>
      <c r="N714" s="311" t="s">
        <v>580</v>
      </c>
      <c r="O714" s="309" t="s">
        <v>580</v>
      </c>
      <c r="P714" s="309" t="s">
        <v>580</v>
      </c>
      <c r="Q714" s="310" t="s">
        <v>580</v>
      </c>
      <c r="R714" s="310" t="s">
        <v>580</v>
      </c>
      <c r="S714" s="310" t="s">
        <v>580</v>
      </c>
      <c r="T714" s="311" t="s">
        <v>580</v>
      </c>
      <c r="U714" s="310" t="s">
        <v>580</v>
      </c>
    </row>
    <row r="715" spans="2:21" x14ac:dyDescent="0.2">
      <c r="B715" s="305" t="s">
        <v>580</v>
      </c>
      <c r="C715" s="306" t="s">
        <v>580</v>
      </c>
      <c r="D715" s="307" t="s">
        <v>580</v>
      </c>
      <c r="E715" s="307" t="s">
        <v>580</v>
      </c>
      <c r="F715" s="308" t="s">
        <v>580</v>
      </c>
      <c r="G715" s="308"/>
      <c r="H715" s="308" t="s">
        <v>580</v>
      </c>
      <c r="I715" s="309" t="s">
        <v>580</v>
      </c>
      <c r="J715" s="309" t="s">
        <v>580</v>
      </c>
      <c r="K715" s="310" t="s">
        <v>580</v>
      </c>
      <c r="L715" s="310" t="s">
        <v>580</v>
      </c>
      <c r="M715" s="310" t="s">
        <v>580</v>
      </c>
      <c r="N715" s="311" t="s">
        <v>580</v>
      </c>
      <c r="O715" s="309" t="s">
        <v>580</v>
      </c>
      <c r="P715" s="309" t="s">
        <v>580</v>
      </c>
      <c r="Q715" s="310" t="s">
        <v>580</v>
      </c>
      <c r="R715" s="310" t="s">
        <v>580</v>
      </c>
      <c r="S715" s="310" t="s">
        <v>580</v>
      </c>
      <c r="T715" s="311" t="s">
        <v>580</v>
      </c>
      <c r="U715" s="310" t="s">
        <v>580</v>
      </c>
    </row>
    <row r="716" spans="2:21" x14ac:dyDescent="0.2">
      <c r="B716" s="305" t="s">
        <v>580</v>
      </c>
      <c r="C716" s="306" t="s">
        <v>580</v>
      </c>
      <c r="D716" s="307" t="s">
        <v>580</v>
      </c>
      <c r="E716" s="307" t="s">
        <v>580</v>
      </c>
      <c r="F716" s="308" t="s">
        <v>580</v>
      </c>
      <c r="G716" s="308"/>
      <c r="H716" s="308" t="s">
        <v>580</v>
      </c>
      <c r="I716" s="309" t="s">
        <v>580</v>
      </c>
      <c r="J716" s="309" t="s">
        <v>580</v>
      </c>
      <c r="K716" s="310" t="s">
        <v>580</v>
      </c>
      <c r="L716" s="310" t="s">
        <v>580</v>
      </c>
      <c r="M716" s="310" t="s">
        <v>580</v>
      </c>
      <c r="N716" s="311" t="s">
        <v>580</v>
      </c>
      <c r="O716" s="309" t="s">
        <v>580</v>
      </c>
      <c r="P716" s="309" t="s">
        <v>580</v>
      </c>
      <c r="Q716" s="310" t="s">
        <v>580</v>
      </c>
      <c r="R716" s="310" t="s">
        <v>580</v>
      </c>
      <c r="S716" s="310" t="s">
        <v>580</v>
      </c>
      <c r="T716" s="311" t="s">
        <v>580</v>
      </c>
      <c r="U716" s="310" t="s">
        <v>580</v>
      </c>
    </row>
    <row r="717" spans="2:21" x14ac:dyDescent="0.2">
      <c r="B717" s="305" t="s">
        <v>580</v>
      </c>
      <c r="C717" s="306" t="s">
        <v>580</v>
      </c>
      <c r="D717" s="307" t="s">
        <v>580</v>
      </c>
      <c r="E717" s="307" t="s">
        <v>580</v>
      </c>
      <c r="F717" s="308" t="s">
        <v>580</v>
      </c>
      <c r="G717" s="308"/>
      <c r="H717" s="308" t="s">
        <v>580</v>
      </c>
      <c r="I717" s="309" t="s">
        <v>580</v>
      </c>
      <c r="J717" s="309" t="s">
        <v>580</v>
      </c>
      <c r="K717" s="310" t="s">
        <v>580</v>
      </c>
      <c r="L717" s="310" t="s">
        <v>580</v>
      </c>
      <c r="M717" s="310" t="s">
        <v>580</v>
      </c>
      <c r="N717" s="311" t="s">
        <v>580</v>
      </c>
      <c r="O717" s="309" t="s">
        <v>580</v>
      </c>
      <c r="P717" s="309" t="s">
        <v>580</v>
      </c>
      <c r="Q717" s="310" t="s">
        <v>580</v>
      </c>
      <c r="R717" s="310" t="s">
        <v>580</v>
      </c>
      <c r="S717" s="310" t="s">
        <v>580</v>
      </c>
      <c r="T717" s="311" t="s">
        <v>580</v>
      </c>
      <c r="U717" s="310" t="s">
        <v>580</v>
      </c>
    </row>
    <row r="718" spans="2:21" x14ac:dyDescent="0.2">
      <c r="B718" s="305" t="s">
        <v>580</v>
      </c>
      <c r="C718" s="306" t="s">
        <v>580</v>
      </c>
      <c r="D718" s="307" t="s">
        <v>580</v>
      </c>
      <c r="E718" s="307" t="s">
        <v>580</v>
      </c>
      <c r="F718" s="308" t="s">
        <v>580</v>
      </c>
      <c r="G718" s="308"/>
      <c r="H718" s="308" t="s">
        <v>580</v>
      </c>
      <c r="I718" s="309" t="s">
        <v>580</v>
      </c>
      <c r="J718" s="309" t="s">
        <v>580</v>
      </c>
      <c r="K718" s="310" t="s">
        <v>580</v>
      </c>
      <c r="L718" s="310" t="s">
        <v>580</v>
      </c>
      <c r="M718" s="310" t="s">
        <v>580</v>
      </c>
      <c r="N718" s="311" t="s">
        <v>580</v>
      </c>
      <c r="O718" s="309" t="s">
        <v>580</v>
      </c>
      <c r="P718" s="309" t="s">
        <v>580</v>
      </c>
      <c r="Q718" s="310" t="s">
        <v>580</v>
      </c>
      <c r="R718" s="310" t="s">
        <v>580</v>
      </c>
      <c r="S718" s="310" t="s">
        <v>580</v>
      </c>
      <c r="T718" s="311" t="s">
        <v>580</v>
      </c>
      <c r="U718" s="310" t="s">
        <v>580</v>
      </c>
    </row>
    <row r="719" spans="2:21" x14ac:dyDescent="0.2">
      <c r="B719" s="305" t="s">
        <v>580</v>
      </c>
      <c r="C719" s="306" t="s">
        <v>580</v>
      </c>
      <c r="D719" s="307" t="s">
        <v>580</v>
      </c>
      <c r="E719" s="307" t="s">
        <v>580</v>
      </c>
      <c r="F719" s="308" t="s">
        <v>580</v>
      </c>
      <c r="G719" s="308"/>
      <c r="H719" s="308" t="s">
        <v>580</v>
      </c>
      <c r="I719" s="309" t="s">
        <v>580</v>
      </c>
      <c r="J719" s="309" t="s">
        <v>580</v>
      </c>
      <c r="K719" s="310" t="s">
        <v>580</v>
      </c>
      <c r="L719" s="310" t="s">
        <v>580</v>
      </c>
      <c r="M719" s="310" t="s">
        <v>580</v>
      </c>
      <c r="N719" s="311" t="s">
        <v>580</v>
      </c>
      <c r="O719" s="309" t="s">
        <v>580</v>
      </c>
      <c r="P719" s="309" t="s">
        <v>580</v>
      </c>
      <c r="Q719" s="310" t="s">
        <v>580</v>
      </c>
      <c r="R719" s="310" t="s">
        <v>580</v>
      </c>
      <c r="S719" s="310" t="s">
        <v>580</v>
      </c>
      <c r="T719" s="311" t="s">
        <v>580</v>
      </c>
      <c r="U719" s="310" t="s">
        <v>580</v>
      </c>
    </row>
    <row r="720" spans="2:21" x14ac:dyDescent="0.2">
      <c r="B720" s="305" t="s">
        <v>580</v>
      </c>
      <c r="C720" s="306" t="s">
        <v>580</v>
      </c>
      <c r="D720" s="307" t="s">
        <v>580</v>
      </c>
      <c r="E720" s="307" t="s">
        <v>580</v>
      </c>
      <c r="F720" s="308" t="s">
        <v>580</v>
      </c>
      <c r="G720" s="308"/>
      <c r="H720" s="308" t="s">
        <v>580</v>
      </c>
      <c r="I720" s="309" t="s">
        <v>580</v>
      </c>
      <c r="J720" s="309" t="s">
        <v>580</v>
      </c>
      <c r="K720" s="310" t="s">
        <v>580</v>
      </c>
      <c r="L720" s="310" t="s">
        <v>580</v>
      </c>
      <c r="M720" s="310" t="s">
        <v>580</v>
      </c>
      <c r="N720" s="311" t="s">
        <v>580</v>
      </c>
      <c r="O720" s="309" t="s">
        <v>580</v>
      </c>
      <c r="P720" s="309" t="s">
        <v>580</v>
      </c>
      <c r="Q720" s="310" t="s">
        <v>580</v>
      </c>
      <c r="R720" s="310" t="s">
        <v>580</v>
      </c>
      <c r="S720" s="310" t="s">
        <v>580</v>
      </c>
      <c r="T720" s="311" t="s">
        <v>580</v>
      </c>
      <c r="U720" s="310" t="s">
        <v>580</v>
      </c>
    </row>
    <row r="721" spans="2:21" x14ac:dyDescent="0.2">
      <c r="B721" s="305" t="s">
        <v>580</v>
      </c>
      <c r="C721" s="306" t="s">
        <v>580</v>
      </c>
      <c r="D721" s="307" t="s">
        <v>580</v>
      </c>
      <c r="E721" s="307" t="s">
        <v>580</v>
      </c>
      <c r="F721" s="308" t="s">
        <v>580</v>
      </c>
      <c r="G721" s="308"/>
      <c r="H721" s="308" t="s">
        <v>580</v>
      </c>
      <c r="I721" s="309" t="s">
        <v>580</v>
      </c>
      <c r="J721" s="309" t="s">
        <v>580</v>
      </c>
      <c r="K721" s="310" t="s">
        <v>580</v>
      </c>
      <c r="L721" s="310" t="s">
        <v>580</v>
      </c>
      <c r="M721" s="310" t="s">
        <v>580</v>
      </c>
      <c r="N721" s="311" t="s">
        <v>580</v>
      </c>
      <c r="O721" s="309" t="s">
        <v>580</v>
      </c>
      <c r="P721" s="309" t="s">
        <v>580</v>
      </c>
      <c r="Q721" s="310" t="s">
        <v>580</v>
      </c>
      <c r="R721" s="310" t="s">
        <v>580</v>
      </c>
      <c r="S721" s="310" t="s">
        <v>580</v>
      </c>
      <c r="T721" s="311" t="s">
        <v>580</v>
      </c>
      <c r="U721" s="310" t="s">
        <v>580</v>
      </c>
    </row>
    <row r="722" spans="2:21" x14ac:dyDescent="0.2">
      <c r="B722" s="305" t="s">
        <v>580</v>
      </c>
      <c r="C722" s="306" t="s">
        <v>580</v>
      </c>
      <c r="D722" s="307" t="s">
        <v>580</v>
      </c>
      <c r="E722" s="307" t="s">
        <v>580</v>
      </c>
      <c r="F722" s="308" t="s">
        <v>580</v>
      </c>
      <c r="G722" s="308"/>
      <c r="H722" s="308" t="s">
        <v>580</v>
      </c>
      <c r="I722" s="309" t="s">
        <v>580</v>
      </c>
      <c r="J722" s="309" t="s">
        <v>580</v>
      </c>
      <c r="K722" s="310" t="s">
        <v>580</v>
      </c>
      <c r="L722" s="310" t="s">
        <v>580</v>
      </c>
      <c r="M722" s="310" t="s">
        <v>580</v>
      </c>
      <c r="N722" s="311" t="s">
        <v>580</v>
      </c>
      <c r="O722" s="309" t="s">
        <v>580</v>
      </c>
      <c r="P722" s="309" t="s">
        <v>580</v>
      </c>
      <c r="Q722" s="310" t="s">
        <v>580</v>
      </c>
      <c r="R722" s="310" t="s">
        <v>580</v>
      </c>
      <c r="S722" s="310" t="s">
        <v>580</v>
      </c>
      <c r="T722" s="311" t="s">
        <v>580</v>
      </c>
      <c r="U722" s="310" t="s">
        <v>580</v>
      </c>
    </row>
    <row r="723" spans="2:21" x14ac:dyDescent="0.2">
      <c r="B723" s="305" t="s">
        <v>580</v>
      </c>
      <c r="C723" s="306" t="s">
        <v>580</v>
      </c>
      <c r="D723" s="307" t="s">
        <v>580</v>
      </c>
      <c r="E723" s="307" t="s">
        <v>580</v>
      </c>
      <c r="F723" s="308" t="s">
        <v>580</v>
      </c>
      <c r="G723" s="308"/>
      <c r="H723" s="308" t="s">
        <v>580</v>
      </c>
      <c r="I723" s="309" t="s">
        <v>580</v>
      </c>
      <c r="J723" s="309" t="s">
        <v>580</v>
      </c>
      <c r="K723" s="310" t="s">
        <v>580</v>
      </c>
      <c r="L723" s="310" t="s">
        <v>580</v>
      </c>
      <c r="M723" s="310" t="s">
        <v>580</v>
      </c>
      <c r="N723" s="311" t="s">
        <v>580</v>
      </c>
      <c r="O723" s="309" t="s">
        <v>580</v>
      </c>
      <c r="P723" s="309" t="s">
        <v>580</v>
      </c>
      <c r="Q723" s="310" t="s">
        <v>580</v>
      </c>
      <c r="R723" s="310" t="s">
        <v>580</v>
      </c>
      <c r="S723" s="310" t="s">
        <v>580</v>
      </c>
      <c r="T723" s="311" t="s">
        <v>580</v>
      </c>
      <c r="U723" s="310" t="s">
        <v>580</v>
      </c>
    </row>
    <row r="724" spans="2:21" x14ac:dyDescent="0.2">
      <c r="B724" s="305" t="s">
        <v>580</v>
      </c>
      <c r="C724" s="306" t="s">
        <v>580</v>
      </c>
      <c r="D724" s="307" t="s">
        <v>580</v>
      </c>
      <c r="E724" s="307" t="s">
        <v>580</v>
      </c>
      <c r="F724" s="308" t="s">
        <v>580</v>
      </c>
      <c r="G724" s="308"/>
      <c r="H724" s="308" t="s">
        <v>580</v>
      </c>
      <c r="I724" s="309" t="s">
        <v>580</v>
      </c>
      <c r="J724" s="309" t="s">
        <v>580</v>
      </c>
      <c r="K724" s="310" t="s">
        <v>580</v>
      </c>
      <c r="L724" s="310" t="s">
        <v>580</v>
      </c>
      <c r="M724" s="310" t="s">
        <v>580</v>
      </c>
      <c r="N724" s="311" t="s">
        <v>580</v>
      </c>
      <c r="O724" s="309" t="s">
        <v>580</v>
      </c>
      <c r="P724" s="309" t="s">
        <v>580</v>
      </c>
      <c r="Q724" s="310" t="s">
        <v>580</v>
      </c>
      <c r="R724" s="310" t="s">
        <v>580</v>
      </c>
      <c r="S724" s="310" t="s">
        <v>580</v>
      </c>
      <c r="T724" s="311" t="s">
        <v>580</v>
      </c>
      <c r="U724" s="310" t="s">
        <v>580</v>
      </c>
    </row>
    <row r="725" spans="2:21" x14ac:dyDescent="0.2">
      <c r="B725" s="305" t="s">
        <v>580</v>
      </c>
      <c r="C725" s="306" t="s">
        <v>580</v>
      </c>
      <c r="D725" s="307" t="s">
        <v>580</v>
      </c>
      <c r="E725" s="307" t="s">
        <v>580</v>
      </c>
      <c r="F725" s="308" t="s">
        <v>580</v>
      </c>
      <c r="G725" s="308"/>
      <c r="H725" s="308" t="s">
        <v>580</v>
      </c>
      <c r="I725" s="309" t="s">
        <v>580</v>
      </c>
      <c r="J725" s="309" t="s">
        <v>580</v>
      </c>
      <c r="K725" s="310" t="s">
        <v>580</v>
      </c>
      <c r="L725" s="310" t="s">
        <v>580</v>
      </c>
      <c r="M725" s="310" t="s">
        <v>580</v>
      </c>
      <c r="N725" s="311" t="s">
        <v>580</v>
      </c>
      <c r="O725" s="309" t="s">
        <v>580</v>
      </c>
      <c r="P725" s="309" t="s">
        <v>580</v>
      </c>
      <c r="Q725" s="310" t="s">
        <v>580</v>
      </c>
      <c r="R725" s="310" t="s">
        <v>580</v>
      </c>
      <c r="S725" s="310" t="s">
        <v>580</v>
      </c>
      <c r="T725" s="311" t="s">
        <v>580</v>
      </c>
      <c r="U725" s="310" t="s">
        <v>580</v>
      </c>
    </row>
    <row r="726" spans="2:21" x14ac:dyDescent="0.2">
      <c r="B726" s="305" t="s">
        <v>580</v>
      </c>
      <c r="C726" s="306" t="s">
        <v>580</v>
      </c>
      <c r="D726" s="307" t="s">
        <v>580</v>
      </c>
      <c r="E726" s="307" t="s">
        <v>580</v>
      </c>
      <c r="F726" s="308" t="s">
        <v>580</v>
      </c>
      <c r="G726" s="308"/>
      <c r="H726" s="308" t="s">
        <v>580</v>
      </c>
      <c r="I726" s="309" t="s">
        <v>580</v>
      </c>
      <c r="J726" s="309" t="s">
        <v>580</v>
      </c>
      <c r="K726" s="310" t="s">
        <v>580</v>
      </c>
      <c r="L726" s="310" t="s">
        <v>580</v>
      </c>
      <c r="M726" s="310" t="s">
        <v>580</v>
      </c>
      <c r="N726" s="311" t="s">
        <v>580</v>
      </c>
      <c r="O726" s="309" t="s">
        <v>580</v>
      </c>
      <c r="P726" s="309" t="s">
        <v>580</v>
      </c>
      <c r="Q726" s="310" t="s">
        <v>580</v>
      </c>
      <c r="R726" s="310" t="s">
        <v>580</v>
      </c>
      <c r="S726" s="310" t="s">
        <v>580</v>
      </c>
      <c r="T726" s="311" t="s">
        <v>580</v>
      </c>
      <c r="U726" s="310" t="s">
        <v>580</v>
      </c>
    </row>
    <row r="727" spans="2:21" x14ac:dyDescent="0.2">
      <c r="B727" s="305" t="s">
        <v>580</v>
      </c>
      <c r="C727" s="306" t="s">
        <v>580</v>
      </c>
      <c r="D727" s="307" t="s">
        <v>580</v>
      </c>
      <c r="E727" s="307" t="s">
        <v>580</v>
      </c>
      <c r="F727" s="308" t="s">
        <v>580</v>
      </c>
      <c r="G727" s="308"/>
      <c r="H727" s="308" t="s">
        <v>580</v>
      </c>
      <c r="I727" s="309" t="s">
        <v>580</v>
      </c>
      <c r="J727" s="309" t="s">
        <v>580</v>
      </c>
      <c r="K727" s="310" t="s">
        <v>580</v>
      </c>
      <c r="L727" s="310" t="s">
        <v>580</v>
      </c>
      <c r="M727" s="310" t="s">
        <v>580</v>
      </c>
      <c r="N727" s="311" t="s">
        <v>580</v>
      </c>
      <c r="O727" s="309" t="s">
        <v>580</v>
      </c>
      <c r="P727" s="309" t="s">
        <v>580</v>
      </c>
      <c r="Q727" s="310" t="s">
        <v>580</v>
      </c>
      <c r="R727" s="310" t="s">
        <v>580</v>
      </c>
      <c r="S727" s="310" t="s">
        <v>580</v>
      </c>
      <c r="T727" s="311" t="s">
        <v>580</v>
      </c>
      <c r="U727" s="310" t="s">
        <v>580</v>
      </c>
    </row>
    <row r="728" spans="2:21" x14ac:dyDescent="0.2">
      <c r="B728" s="305" t="s">
        <v>580</v>
      </c>
      <c r="C728" s="306" t="s">
        <v>580</v>
      </c>
      <c r="D728" s="307" t="s">
        <v>580</v>
      </c>
      <c r="E728" s="307" t="s">
        <v>580</v>
      </c>
      <c r="F728" s="308" t="s">
        <v>580</v>
      </c>
      <c r="G728" s="308"/>
      <c r="H728" s="308" t="s">
        <v>580</v>
      </c>
      <c r="I728" s="309" t="s">
        <v>580</v>
      </c>
      <c r="J728" s="309" t="s">
        <v>580</v>
      </c>
      <c r="K728" s="310" t="s">
        <v>580</v>
      </c>
      <c r="L728" s="310" t="s">
        <v>580</v>
      </c>
      <c r="M728" s="310" t="s">
        <v>580</v>
      </c>
      <c r="N728" s="311" t="s">
        <v>580</v>
      </c>
      <c r="O728" s="309" t="s">
        <v>580</v>
      </c>
      <c r="P728" s="309" t="s">
        <v>580</v>
      </c>
      <c r="Q728" s="310" t="s">
        <v>580</v>
      </c>
      <c r="R728" s="310" t="s">
        <v>580</v>
      </c>
      <c r="S728" s="310" t="s">
        <v>580</v>
      </c>
      <c r="T728" s="311" t="s">
        <v>580</v>
      </c>
      <c r="U728" s="310" t="s">
        <v>580</v>
      </c>
    </row>
    <row r="729" spans="2:21" x14ac:dyDescent="0.2">
      <c r="B729" s="305" t="s">
        <v>580</v>
      </c>
      <c r="C729" s="306" t="s">
        <v>580</v>
      </c>
      <c r="D729" s="307" t="s">
        <v>580</v>
      </c>
      <c r="E729" s="307" t="s">
        <v>580</v>
      </c>
      <c r="F729" s="308" t="s">
        <v>580</v>
      </c>
      <c r="G729" s="308"/>
      <c r="H729" s="308" t="s">
        <v>580</v>
      </c>
      <c r="I729" s="309" t="s">
        <v>580</v>
      </c>
      <c r="J729" s="309" t="s">
        <v>580</v>
      </c>
      <c r="K729" s="310" t="s">
        <v>580</v>
      </c>
      <c r="L729" s="310" t="s">
        <v>580</v>
      </c>
      <c r="M729" s="310" t="s">
        <v>580</v>
      </c>
      <c r="N729" s="311" t="s">
        <v>580</v>
      </c>
      <c r="O729" s="309" t="s">
        <v>580</v>
      </c>
      <c r="P729" s="309" t="s">
        <v>580</v>
      </c>
      <c r="Q729" s="310" t="s">
        <v>580</v>
      </c>
      <c r="R729" s="310" t="s">
        <v>580</v>
      </c>
      <c r="S729" s="310" t="s">
        <v>580</v>
      </c>
      <c r="T729" s="311" t="s">
        <v>580</v>
      </c>
      <c r="U729" s="310" t="s">
        <v>580</v>
      </c>
    </row>
    <row r="730" spans="2:21" x14ac:dyDescent="0.2">
      <c r="B730" s="305" t="s">
        <v>580</v>
      </c>
      <c r="C730" s="306" t="s">
        <v>580</v>
      </c>
      <c r="D730" s="307" t="s">
        <v>580</v>
      </c>
      <c r="E730" s="307" t="s">
        <v>580</v>
      </c>
      <c r="F730" s="308" t="s">
        <v>580</v>
      </c>
      <c r="G730" s="308"/>
      <c r="H730" s="308" t="s">
        <v>580</v>
      </c>
      <c r="I730" s="309" t="s">
        <v>580</v>
      </c>
      <c r="J730" s="309" t="s">
        <v>580</v>
      </c>
      <c r="K730" s="310" t="s">
        <v>580</v>
      </c>
      <c r="L730" s="310" t="s">
        <v>580</v>
      </c>
      <c r="M730" s="310" t="s">
        <v>580</v>
      </c>
      <c r="N730" s="311" t="s">
        <v>580</v>
      </c>
      <c r="O730" s="309" t="s">
        <v>580</v>
      </c>
      <c r="P730" s="309" t="s">
        <v>580</v>
      </c>
      <c r="Q730" s="310" t="s">
        <v>580</v>
      </c>
      <c r="R730" s="310" t="s">
        <v>580</v>
      </c>
      <c r="S730" s="310" t="s">
        <v>580</v>
      </c>
      <c r="T730" s="311" t="s">
        <v>580</v>
      </c>
      <c r="U730" s="310" t="s">
        <v>580</v>
      </c>
    </row>
    <row r="731" spans="2:21" x14ac:dyDescent="0.2">
      <c r="B731" s="305" t="s">
        <v>580</v>
      </c>
      <c r="C731" s="306" t="s">
        <v>580</v>
      </c>
      <c r="D731" s="307" t="s">
        <v>580</v>
      </c>
      <c r="E731" s="307" t="s">
        <v>580</v>
      </c>
      <c r="F731" s="308" t="s">
        <v>580</v>
      </c>
      <c r="G731" s="308"/>
      <c r="H731" s="308" t="s">
        <v>580</v>
      </c>
      <c r="I731" s="309" t="s">
        <v>580</v>
      </c>
      <c r="J731" s="309" t="s">
        <v>580</v>
      </c>
      <c r="K731" s="310" t="s">
        <v>580</v>
      </c>
      <c r="L731" s="310" t="s">
        <v>580</v>
      </c>
      <c r="M731" s="310" t="s">
        <v>580</v>
      </c>
      <c r="N731" s="311" t="s">
        <v>580</v>
      </c>
      <c r="O731" s="309" t="s">
        <v>580</v>
      </c>
      <c r="P731" s="309" t="s">
        <v>580</v>
      </c>
      <c r="Q731" s="310" t="s">
        <v>580</v>
      </c>
      <c r="R731" s="310" t="s">
        <v>580</v>
      </c>
      <c r="S731" s="310" t="s">
        <v>580</v>
      </c>
      <c r="T731" s="311" t="s">
        <v>580</v>
      </c>
      <c r="U731" s="310" t="s">
        <v>580</v>
      </c>
    </row>
    <row r="732" spans="2:21" x14ac:dyDescent="0.2">
      <c r="B732" s="305" t="s">
        <v>580</v>
      </c>
      <c r="C732" s="306" t="s">
        <v>580</v>
      </c>
      <c r="D732" s="307" t="s">
        <v>580</v>
      </c>
      <c r="E732" s="307" t="s">
        <v>580</v>
      </c>
      <c r="F732" s="308" t="s">
        <v>580</v>
      </c>
      <c r="G732" s="308"/>
      <c r="H732" s="308" t="s">
        <v>580</v>
      </c>
      <c r="I732" s="309" t="s">
        <v>580</v>
      </c>
      <c r="J732" s="309" t="s">
        <v>580</v>
      </c>
      <c r="K732" s="310" t="s">
        <v>580</v>
      </c>
      <c r="L732" s="310" t="s">
        <v>580</v>
      </c>
      <c r="M732" s="310" t="s">
        <v>580</v>
      </c>
      <c r="N732" s="311" t="s">
        <v>580</v>
      </c>
      <c r="O732" s="309" t="s">
        <v>580</v>
      </c>
      <c r="P732" s="309" t="s">
        <v>580</v>
      </c>
      <c r="Q732" s="310" t="s">
        <v>580</v>
      </c>
      <c r="R732" s="310" t="s">
        <v>580</v>
      </c>
      <c r="S732" s="310" t="s">
        <v>580</v>
      </c>
      <c r="T732" s="311" t="s">
        <v>580</v>
      </c>
      <c r="U732" s="310" t="s">
        <v>580</v>
      </c>
    </row>
    <row r="733" spans="2:21" x14ac:dyDescent="0.2">
      <c r="B733" s="305" t="s">
        <v>580</v>
      </c>
      <c r="C733" s="306" t="s">
        <v>580</v>
      </c>
      <c r="D733" s="307" t="s">
        <v>580</v>
      </c>
      <c r="E733" s="307" t="s">
        <v>580</v>
      </c>
      <c r="F733" s="308" t="s">
        <v>580</v>
      </c>
      <c r="G733" s="308"/>
      <c r="H733" s="308" t="s">
        <v>580</v>
      </c>
      <c r="I733" s="309" t="s">
        <v>580</v>
      </c>
      <c r="J733" s="309" t="s">
        <v>580</v>
      </c>
      <c r="K733" s="310" t="s">
        <v>580</v>
      </c>
      <c r="L733" s="310" t="s">
        <v>580</v>
      </c>
      <c r="M733" s="310" t="s">
        <v>580</v>
      </c>
      <c r="N733" s="311" t="s">
        <v>580</v>
      </c>
      <c r="O733" s="309" t="s">
        <v>580</v>
      </c>
      <c r="P733" s="309" t="s">
        <v>580</v>
      </c>
      <c r="Q733" s="310" t="s">
        <v>580</v>
      </c>
      <c r="R733" s="310" t="s">
        <v>580</v>
      </c>
      <c r="S733" s="310" t="s">
        <v>580</v>
      </c>
      <c r="T733" s="311" t="s">
        <v>580</v>
      </c>
      <c r="U733" s="310" t="s">
        <v>580</v>
      </c>
    </row>
    <row r="734" spans="2:21" x14ac:dyDescent="0.2">
      <c r="B734" s="305" t="s">
        <v>580</v>
      </c>
      <c r="C734" s="306" t="s">
        <v>580</v>
      </c>
      <c r="D734" s="307" t="s">
        <v>580</v>
      </c>
      <c r="E734" s="307" t="s">
        <v>580</v>
      </c>
      <c r="F734" s="308" t="s">
        <v>580</v>
      </c>
      <c r="G734" s="308"/>
      <c r="H734" s="308" t="s">
        <v>580</v>
      </c>
      <c r="I734" s="309" t="s">
        <v>580</v>
      </c>
      <c r="J734" s="309" t="s">
        <v>580</v>
      </c>
      <c r="K734" s="310" t="s">
        <v>580</v>
      </c>
      <c r="L734" s="310" t="s">
        <v>580</v>
      </c>
      <c r="M734" s="310" t="s">
        <v>580</v>
      </c>
      <c r="N734" s="311" t="s">
        <v>580</v>
      </c>
      <c r="O734" s="309" t="s">
        <v>580</v>
      </c>
      <c r="P734" s="309" t="s">
        <v>580</v>
      </c>
      <c r="Q734" s="310" t="s">
        <v>580</v>
      </c>
      <c r="R734" s="310" t="s">
        <v>580</v>
      </c>
      <c r="S734" s="310" t="s">
        <v>580</v>
      </c>
      <c r="T734" s="311" t="s">
        <v>580</v>
      </c>
      <c r="U734" s="310" t="s">
        <v>580</v>
      </c>
    </row>
    <row r="735" spans="2:21" x14ac:dyDescent="0.2">
      <c r="B735" s="305" t="s">
        <v>580</v>
      </c>
      <c r="C735" s="306" t="s">
        <v>580</v>
      </c>
      <c r="D735" s="307" t="s">
        <v>580</v>
      </c>
      <c r="E735" s="307" t="s">
        <v>580</v>
      </c>
      <c r="F735" s="308" t="s">
        <v>580</v>
      </c>
      <c r="G735" s="308"/>
      <c r="H735" s="308" t="s">
        <v>580</v>
      </c>
      <c r="I735" s="309" t="s">
        <v>580</v>
      </c>
      <c r="J735" s="309" t="s">
        <v>580</v>
      </c>
      <c r="K735" s="310" t="s">
        <v>580</v>
      </c>
      <c r="L735" s="310" t="s">
        <v>580</v>
      </c>
      <c r="M735" s="310" t="s">
        <v>580</v>
      </c>
      <c r="N735" s="311" t="s">
        <v>580</v>
      </c>
      <c r="O735" s="309" t="s">
        <v>580</v>
      </c>
      <c r="P735" s="309" t="s">
        <v>580</v>
      </c>
      <c r="Q735" s="310" t="s">
        <v>580</v>
      </c>
      <c r="R735" s="310" t="s">
        <v>580</v>
      </c>
      <c r="S735" s="310" t="s">
        <v>580</v>
      </c>
      <c r="T735" s="311" t="s">
        <v>580</v>
      </c>
      <c r="U735" s="310" t="s">
        <v>580</v>
      </c>
    </row>
    <row r="736" spans="2:21" x14ac:dyDescent="0.2">
      <c r="B736" s="305" t="s">
        <v>580</v>
      </c>
      <c r="C736" s="306" t="s">
        <v>580</v>
      </c>
      <c r="D736" s="307" t="s">
        <v>580</v>
      </c>
      <c r="E736" s="307" t="s">
        <v>580</v>
      </c>
      <c r="F736" s="308" t="s">
        <v>580</v>
      </c>
      <c r="G736" s="308"/>
      <c r="H736" s="308" t="s">
        <v>580</v>
      </c>
      <c r="I736" s="309" t="s">
        <v>580</v>
      </c>
      <c r="J736" s="309" t="s">
        <v>580</v>
      </c>
      <c r="K736" s="310" t="s">
        <v>580</v>
      </c>
      <c r="L736" s="310" t="s">
        <v>580</v>
      </c>
      <c r="M736" s="310" t="s">
        <v>580</v>
      </c>
      <c r="N736" s="311" t="s">
        <v>580</v>
      </c>
      <c r="O736" s="309" t="s">
        <v>580</v>
      </c>
      <c r="P736" s="309" t="s">
        <v>580</v>
      </c>
      <c r="Q736" s="310" t="s">
        <v>580</v>
      </c>
      <c r="R736" s="310" t="s">
        <v>580</v>
      </c>
      <c r="S736" s="310" t="s">
        <v>580</v>
      </c>
      <c r="T736" s="311" t="s">
        <v>580</v>
      </c>
      <c r="U736" s="310" t="s">
        <v>580</v>
      </c>
    </row>
    <row r="737" spans="2:21" x14ac:dyDescent="0.2">
      <c r="B737" s="305" t="s">
        <v>580</v>
      </c>
      <c r="C737" s="306" t="s">
        <v>580</v>
      </c>
      <c r="D737" s="307" t="s">
        <v>580</v>
      </c>
      <c r="E737" s="307" t="s">
        <v>580</v>
      </c>
      <c r="F737" s="308" t="s">
        <v>580</v>
      </c>
      <c r="G737" s="308"/>
      <c r="H737" s="308" t="s">
        <v>580</v>
      </c>
      <c r="I737" s="309" t="s">
        <v>580</v>
      </c>
      <c r="J737" s="309" t="s">
        <v>580</v>
      </c>
      <c r="K737" s="310" t="s">
        <v>580</v>
      </c>
      <c r="L737" s="310" t="s">
        <v>580</v>
      </c>
      <c r="M737" s="310" t="s">
        <v>580</v>
      </c>
      <c r="N737" s="311" t="s">
        <v>580</v>
      </c>
      <c r="O737" s="309" t="s">
        <v>580</v>
      </c>
      <c r="P737" s="309" t="s">
        <v>580</v>
      </c>
      <c r="Q737" s="310" t="s">
        <v>580</v>
      </c>
      <c r="R737" s="310" t="s">
        <v>580</v>
      </c>
      <c r="S737" s="310" t="s">
        <v>580</v>
      </c>
      <c r="T737" s="311" t="s">
        <v>580</v>
      </c>
      <c r="U737" s="310" t="s">
        <v>580</v>
      </c>
    </row>
    <row r="738" spans="2:21" x14ac:dyDescent="0.2">
      <c r="B738" s="305" t="s">
        <v>580</v>
      </c>
      <c r="C738" s="306" t="s">
        <v>580</v>
      </c>
      <c r="D738" s="307" t="s">
        <v>580</v>
      </c>
      <c r="E738" s="307" t="s">
        <v>580</v>
      </c>
      <c r="F738" s="308" t="s">
        <v>580</v>
      </c>
      <c r="G738" s="308"/>
      <c r="H738" s="308" t="s">
        <v>580</v>
      </c>
      <c r="I738" s="309" t="s">
        <v>580</v>
      </c>
      <c r="J738" s="309" t="s">
        <v>580</v>
      </c>
      <c r="K738" s="310" t="s">
        <v>580</v>
      </c>
      <c r="L738" s="310" t="s">
        <v>580</v>
      </c>
      <c r="M738" s="310" t="s">
        <v>580</v>
      </c>
      <c r="N738" s="311" t="s">
        <v>580</v>
      </c>
      <c r="O738" s="309" t="s">
        <v>580</v>
      </c>
      <c r="P738" s="309" t="s">
        <v>580</v>
      </c>
      <c r="Q738" s="310" t="s">
        <v>580</v>
      </c>
      <c r="R738" s="310" t="s">
        <v>580</v>
      </c>
      <c r="S738" s="310" t="s">
        <v>580</v>
      </c>
      <c r="T738" s="311" t="s">
        <v>580</v>
      </c>
      <c r="U738" s="310" t="s">
        <v>580</v>
      </c>
    </row>
    <row r="739" spans="2:21" x14ac:dyDescent="0.2">
      <c r="B739" s="305" t="s">
        <v>580</v>
      </c>
      <c r="C739" s="306" t="s">
        <v>580</v>
      </c>
      <c r="D739" s="307" t="s">
        <v>580</v>
      </c>
      <c r="E739" s="307" t="s">
        <v>580</v>
      </c>
      <c r="F739" s="308" t="s">
        <v>580</v>
      </c>
      <c r="G739" s="308"/>
      <c r="H739" s="308" t="s">
        <v>580</v>
      </c>
      <c r="I739" s="309" t="s">
        <v>580</v>
      </c>
      <c r="J739" s="309" t="s">
        <v>580</v>
      </c>
      <c r="K739" s="310" t="s">
        <v>580</v>
      </c>
      <c r="L739" s="310" t="s">
        <v>580</v>
      </c>
      <c r="M739" s="310" t="s">
        <v>580</v>
      </c>
      <c r="N739" s="311" t="s">
        <v>580</v>
      </c>
      <c r="O739" s="309" t="s">
        <v>580</v>
      </c>
      <c r="P739" s="309" t="s">
        <v>580</v>
      </c>
      <c r="Q739" s="310" t="s">
        <v>580</v>
      </c>
      <c r="R739" s="310" t="s">
        <v>580</v>
      </c>
      <c r="S739" s="310" t="s">
        <v>580</v>
      </c>
      <c r="T739" s="311" t="s">
        <v>580</v>
      </c>
      <c r="U739" s="310" t="s">
        <v>580</v>
      </c>
    </row>
    <row r="740" spans="2:21" x14ac:dyDescent="0.2">
      <c r="B740" s="305" t="s">
        <v>580</v>
      </c>
      <c r="C740" s="306" t="s">
        <v>580</v>
      </c>
      <c r="D740" s="307" t="s">
        <v>580</v>
      </c>
      <c r="E740" s="307" t="s">
        <v>580</v>
      </c>
      <c r="F740" s="308" t="s">
        <v>580</v>
      </c>
      <c r="G740" s="308"/>
      <c r="H740" s="308" t="s">
        <v>580</v>
      </c>
      <c r="I740" s="309" t="s">
        <v>580</v>
      </c>
      <c r="J740" s="309" t="s">
        <v>580</v>
      </c>
      <c r="K740" s="310" t="s">
        <v>580</v>
      </c>
      <c r="L740" s="310" t="s">
        <v>580</v>
      </c>
      <c r="M740" s="310" t="s">
        <v>580</v>
      </c>
      <c r="N740" s="311" t="s">
        <v>580</v>
      </c>
      <c r="O740" s="309" t="s">
        <v>580</v>
      </c>
      <c r="P740" s="309" t="s">
        <v>580</v>
      </c>
      <c r="Q740" s="310" t="s">
        <v>580</v>
      </c>
      <c r="R740" s="310" t="s">
        <v>580</v>
      </c>
      <c r="S740" s="310" t="s">
        <v>580</v>
      </c>
      <c r="T740" s="311" t="s">
        <v>580</v>
      </c>
      <c r="U740" s="310" t="s">
        <v>580</v>
      </c>
    </row>
    <row r="741" spans="2:21" x14ac:dyDescent="0.2">
      <c r="B741" s="305" t="s">
        <v>580</v>
      </c>
      <c r="C741" s="306" t="s">
        <v>580</v>
      </c>
      <c r="D741" s="307" t="s">
        <v>580</v>
      </c>
      <c r="E741" s="307" t="s">
        <v>580</v>
      </c>
      <c r="F741" s="308" t="s">
        <v>580</v>
      </c>
      <c r="G741" s="308"/>
      <c r="H741" s="308" t="s">
        <v>580</v>
      </c>
      <c r="I741" s="309" t="s">
        <v>580</v>
      </c>
      <c r="J741" s="309" t="s">
        <v>580</v>
      </c>
      <c r="K741" s="310" t="s">
        <v>580</v>
      </c>
      <c r="L741" s="310" t="s">
        <v>580</v>
      </c>
      <c r="M741" s="310" t="s">
        <v>580</v>
      </c>
      <c r="N741" s="311" t="s">
        <v>580</v>
      </c>
      <c r="O741" s="309" t="s">
        <v>580</v>
      </c>
      <c r="P741" s="309" t="s">
        <v>580</v>
      </c>
      <c r="Q741" s="310" t="s">
        <v>580</v>
      </c>
      <c r="R741" s="310" t="s">
        <v>580</v>
      </c>
      <c r="S741" s="310" t="s">
        <v>580</v>
      </c>
      <c r="T741" s="311" t="s">
        <v>580</v>
      </c>
      <c r="U741" s="310" t="s">
        <v>580</v>
      </c>
    </row>
    <row r="742" spans="2:21" x14ac:dyDescent="0.2">
      <c r="B742" s="305" t="s">
        <v>580</v>
      </c>
      <c r="C742" s="306" t="s">
        <v>580</v>
      </c>
      <c r="D742" s="307" t="s">
        <v>580</v>
      </c>
      <c r="E742" s="307" t="s">
        <v>580</v>
      </c>
      <c r="F742" s="308" t="s">
        <v>580</v>
      </c>
      <c r="G742" s="308"/>
      <c r="H742" s="308" t="s">
        <v>580</v>
      </c>
      <c r="I742" s="309" t="s">
        <v>580</v>
      </c>
      <c r="J742" s="309" t="s">
        <v>580</v>
      </c>
      <c r="K742" s="310" t="s">
        <v>580</v>
      </c>
      <c r="L742" s="310" t="s">
        <v>580</v>
      </c>
      <c r="M742" s="310" t="s">
        <v>580</v>
      </c>
      <c r="N742" s="311" t="s">
        <v>580</v>
      </c>
      <c r="O742" s="309" t="s">
        <v>580</v>
      </c>
      <c r="P742" s="309" t="s">
        <v>580</v>
      </c>
      <c r="Q742" s="310" t="s">
        <v>580</v>
      </c>
      <c r="R742" s="310" t="s">
        <v>580</v>
      </c>
      <c r="S742" s="310" t="s">
        <v>580</v>
      </c>
      <c r="T742" s="311" t="s">
        <v>580</v>
      </c>
      <c r="U742" s="310" t="s">
        <v>580</v>
      </c>
    </row>
    <row r="743" spans="2:21" x14ac:dyDescent="0.2">
      <c r="B743" s="305" t="s">
        <v>580</v>
      </c>
      <c r="C743" s="306" t="s">
        <v>580</v>
      </c>
      <c r="D743" s="307" t="s">
        <v>580</v>
      </c>
      <c r="E743" s="307" t="s">
        <v>580</v>
      </c>
      <c r="F743" s="308" t="s">
        <v>580</v>
      </c>
      <c r="G743" s="308"/>
      <c r="H743" s="308" t="s">
        <v>580</v>
      </c>
      <c r="I743" s="309" t="s">
        <v>580</v>
      </c>
      <c r="J743" s="309" t="s">
        <v>580</v>
      </c>
      <c r="K743" s="310" t="s">
        <v>580</v>
      </c>
      <c r="L743" s="310" t="s">
        <v>580</v>
      </c>
      <c r="M743" s="310" t="s">
        <v>580</v>
      </c>
      <c r="N743" s="311" t="s">
        <v>580</v>
      </c>
      <c r="O743" s="309" t="s">
        <v>580</v>
      </c>
      <c r="P743" s="309" t="s">
        <v>580</v>
      </c>
      <c r="Q743" s="310" t="s">
        <v>580</v>
      </c>
      <c r="R743" s="310" t="s">
        <v>580</v>
      </c>
      <c r="S743" s="310" t="s">
        <v>580</v>
      </c>
      <c r="T743" s="311" t="s">
        <v>580</v>
      </c>
      <c r="U743" s="310" t="s">
        <v>580</v>
      </c>
    </row>
    <row r="744" spans="2:21" x14ac:dyDescent="0.2">
      <c r="B744" s="305" t="s">
        <v>580</v>
      </c>
      <c r="C744" s="306" t="s">
        <v>580</v>
      </c>
      <c r="D744" s="307" t="s">
        <v>580</v>
      </c>
      <c r="E744" s="307" t="s">
        <v>580</v>
      </c>
      <c r="F744" s="308" t="s">
        <v>580</v>
      </c>
      <c r="G744" s="308"/>
      <c r="H744" s="308" t="s">
        <v>580</v>
      </c>
      <c r="I744" s="309" t="s">
        <v>580</v>
      </c>
      <c r="J744" s="309" t="s">
        <v>580</v>
      </c>
      <c r="K744" s="310" t="s">
        <v>580</v>
      </c>
      <c r="L744" s="310" t="s">
        <v>580</v>
      </c>
      <c r="M744" s="310" t="s">
        <v>580</v>
      </c>
      <c r="N744" s="311" t="s">
        <v>580</v>
      </c>
      <c r="O744" s="309" t="s">
        <v>580</v>
      </c>
      <c r="P744" s="309" t="s">
        <v>580</v>
      </c>
      <c r="Q744" s="310" t="s">
        <v>580</v>
      </c>
      <c r="R744" s="310" t="s">
        <v>580</v>
      </c>
      <c r="S744" s="310" t="s">
        <v>580</v>
      </c>
      <c r="T744" s="311" t="s">
        <v>580</v>
      </c>
      <c r="U744" s="310" t="s">
        <v>580</v>
      </c>
    </row>
    <row r="745" spans="2:21" x14ac:dyDescent="0.2">
      <c r="B745" s="305" t="s">
        <v>580</v>
      </c>
      <c r="C745" s="306" t="s">
        <v>580</v>
      </c>
      <c r="D745" s="307" t="s">
        <v>580</v>
      </c>
      <c r="E745" s="307" t="s">
        <v>580</v>
      </c>
      <c r="F745" s="308" t="s">
        <v>580</v>
      </c>
      <c r="G745" s="308"/>
      <c r="H745" s="308" t="s">
        <v>580</v>
      </c>
      <c r="I745" s="309" t="s">
        <v>580</v>
      </c>
      <c r="J745" s="309" t="s">
        <v>580</v>
      </c>
      <c r="K745" s="310" t="s">
        <v>580</v>
      </c>
      <c r="L745" s="310" t="s">
        <v>580</v>
      </c>
      <c r="M745" s="310" t="s">
        <v>580</v>
      </c>
      <c r="N745" s="311" t="s">
        <v>580</v>
      </c>
      <c r="O745" s="309" t="s">
        <v>580</v>
      </c>
      <c r="P745" s="309" t="s">
        <v>580</v>
      </c>
      <c r="Q745" s="310" t="s">
        <v>580</v>
      </c>
      <c r="R745" s="310" t="s">
        <v>580</v>
      </c>
      <c r="S745" s="310" t="s">
        <v>580</v>
      </c>
      <c r="T745" s="311" t="s">
        <v>580</v>
      </c>
      <c r="U745" s="310" t="s">
        <v>580</v>
      </c>
    </row>
    <row r="746" spans="2:21" x14ac:dyDescent="0.2">
      <c r="B746" s="305" t="s">
        <v>580</v>
      </c>
      <c r="C746" s="306" t="s">
        <v>580</v>
      </c>
      <c r="D746" s="307" t="s">
        <v>580</v>
      </c>
      <c r="E746" s="307" t="s">
        <v>580</v>
      </c>
      <c r="F746" s="308" t="s">
        <v>580</v>
      </c>
      <c r="G746" s="308"/>
      <c r="H746" s="308" t="s">
        <v>580</v>
      </c>
      <c r="I746" s="309" t="s">
        <v>580</v>
      </c>
      <c r="J746" s="309" t="s">
        <v>580</v>
      </c>
      <c r="K746" s="310" t="s">
        <v>580</v>
      </c>
      <c r="L746" s="310" t="s">
        <v>580</v>
      </c>
      <c r="M746" s="310" t="s">
        <v>580</v>
      </c>
      <c r="N746" s="311" t="s">
        <v>580</v>
      </c>
      <c r="O746" s="309" t="s">
        <v>580</v>
      </c>
      <c r="P746" s="309" t="s">
        <v>580</v>
      </c>
      <c r="Q746" s="310" t="s">
        <v>580</v>
      </c>
      <c r="R746" s="310" t="s">
        <v>580</v>
      </c>
      <c r="S746" s="310" t="s">
        <v>580</v>
      </c>
      <c r="T746" s="311" t="s">
        <v>580</v>
      </c>
      <c r="U746" s="310" t="s">
        <v>580</v>
      </c>
    </row>
    <row r="747" spans="2:21" x14ac:dyDescent="0.2">
      <c r="B747" s="305" t="s">
        <v>580</v>
      </c>
      <c r="C747" s="306" t="s">
        <v>580</v>
      </c>
      <c r="D747" s="307" t="s">
        <v>580</v>
      </c>
      <c r="E747" s="307" t="s">
        <v>580</v>
      </c>
      <c r="F747" s="308" t="s">
        <v>580</v>
      </c>
      <c r="G747" s="308"/>
      <c r="H747" s="308" t="s">
        <v>580</v>
      </c>
      <c r="I747" s="309" t="s">
        <v>580</v>
      </c>
      <c r="J747" s="309" t="s">
        <v>580</v>
      </c>
      <c r="K747" s="310" t="s">
        <v>580</v>
      </c>
      <c r="L747" s="310" t="s">
        <v>580</v>
      </c>
      <c r="M747" s="310" t="s">
        <v>580</v>
      </c>
      <c r="N747" s="311" t="s">
        <v>580</v>
      </c>
      <c r="O747" s="309" t="s">
        <v>580</v>
      </c>
      <c r="P747" s="309" t="s">
        <v>580</v>
      </c>
      <c r="Q747" s="310" t="s">
        <v>580</v>
      </c>
      <c r="R747" s="310" t="s">
        <v>580</v>
      </c>
      <c r="S747" s="310" t="s">
        <v>580</v>
      </c>
      <c r="T747" s="311" t="s">
        <v>580</v>
      </c>
      <c r="U747" s="310" t="s">
        <v>580</v>
      </c>
    </row>
    <row r="748" spans="2:21" x14ac:dyDescent="0.2">
      <c r="B748" s="305" t="s">
        <v>580</v>
      </c>
      <c r="C748" s="306" t="s">
        <v>580</v>
      </c>
      <c r="D748" s="307" t="s">
        <v>580</v>
      </c>
      <c r="E748" s="307" t="s">
        <v>580</v>
      </c>
      <c r="F748" s="308" t="s">
        <v>580</v>
      </c>
      <c r="G748" s="308"/>
      <c r="H748" s="308" t="s">
        <v>580</v>
      </c>
      <c r="I748" s="309" t="s">
        <v>580</v>
      </c>
      <c r="J748" s="309" t="s">
        <v>580</v>
      </c>
      <c r="K748" s="310" t="s">
        <v>580</v>
      </c>
      <c r="L748" s="310" t="s">
        <v>580</v>
      </c>
      <c r="M748" s="310" t="s">
        <v>580</v>
      </c>
      <c r="N748" s="311" t="s">
        <v>580</v>
      </c>
      <c r="O748" s="309" t="s">
        <v>580</v>
      </c>
      <c r="P748" s="309" t="s">
        <v>580</v>
      </c>
      <c r="Q748" s="310" t="s">
        <v>580</v>
      </c>
      <c r="R748" s="310" t="s">
        <v>580</v>
      </c>
      <c r="S748" s="310" t="s">
        <v>580</v>
      </c>
      <c r="T748" s="311" t="s">
        <v>580</v>
      </c>
      <c r="U748" s="310" t="s">
        <v>580</v>
      </c>
    </row>
    <row r="749" spans="2:21" x14ac:dyDescent="0.2">
      <c r="B749" s="305" t="s">
        <v>580</v>
      </c>
      <c r="C749" s="306" t="s">
        <v>580</v>
      </c>
      <c r="D749" s="307" t="s">
        <v>580</v>
      </c>
      <c r="E749" s="307" t="s">
        <v>580</v>
      </c>
      <c r="F749" s="308" t="s">
        <v>580</v>
      </c>
      <c r="G749" s="308"/>
      <c r="H749" s="308" t="s">
        <v>580</v>
      </c>
      <c r="I749" s="309" t="s">
        <v>580</v>
      </c>
      <c r="J749" s="309" t="s">
        <v>580</v>
      </c>
      <c r="K749" s="310" t="s">
        <v>580</v>
      </c>
      <c r="L749" s="310" t="s">
        <v>580</v>
      </c>
      <c r="M749" s="310" t="s">
        <v>580</v>
      </c>
      <c r="N749" s="311" t="s">
        <v>580</v>
      </c>
      <c r="O749" s="309" t="s">
        <v>580</v>
      </c>
      <c r="P749" s="309" t="s">
        <v>580</v>
      </c>
      <c r="Q749" s="310" t="s">
        <v>580</v>
      </c>
      <c r="R749" s="310" t="s">
        <v>580</v>
      </c>
      <c r="S749" s="310" t="s">
        <v>580</v>
      </c>
      <c r="T749" s="311" t="s">
        <v>580</v>
      </c>
      <c r="U749" s="310" t="s">
        <v>580</v>
      </c>
    </row>
    <row r="750" spans="2:21" x14ac:dyDescent="0.2">
      <c r="B750" s="305" t="s">
        <v>580</v>
      </c>
      <c r="C750" s="306" t="s">
        <v>580</v>
      </c>
      <c r="D750" s="307" t="s">
        <v>580</v>
      </c>
      <c r="E750" s="307" t="s">
        <v>580</v>
      </c>
      <c r="F750" s="308" t="s">
        <v>580</v>
      </c>
      <c r="G750" s="308"/>
      <c r="H750" s="308" t="s">
        <v>580</v>
      </c>
      <c r="I750" s="309" t="s">
        <v>580</v>
      </c>
      <c r="J750" s="309" t="s">
        <v>580</v>
      </c>
      <c r="K750" s="310" t="s">
        <v>580</v>
      </c>
      <c r="L750" s="310" t="s">
        <v>580</v>
      </c>
      <c r="M750" s="310" t="s">
        <v>580</v>
      </c>
      <c r="N750" s="311" t="s">
        <v>580</v>
      </c>
      <c r="O750" s="309" t="s">
        <v>580</v>
      </c>
      <c r="P750" s="309" t="s">
        <v>580</v>
      </c>
      <c r="Q750" s="310" t="s">
        <v>580</v>
      </c>
      <c r="R750" s="310" t="s">
        <v>580</v>
      </c>
      <c r="S750" s="310" t="s">
        <v>580</v>
      </c>
      <c r="T750" s="311" t="s">
        <v>580</v>
      </c>
      <c r="U750" s="310" t="s">
        <v>580</v>
      </c>
    </row>
    <row r="751" spans="2:21" x14ac:dyDescent="0.2">
      <c r="B751" s="305" t="s">
        <v>580</v>
      </c>
      <c r="C751" s="306" t="s">
        <v>580</v>
      </c>
      <c r="D751" s="307" t="s">
        <v>580</v>
      </c>
      <c r="E751" s="307" t="s">
        <v>580</v>
      </c>
      <c r="F751" s="308" t="s">
        <v>580</v>
      </c>
      <c r="G751" s="308"/>
      <c r="H751" s="308" t="s">
        <v>580</v>
      </c>
      <c r="I751" s="309" t="s">
        <v>580</v>
      </c>
      <c r="J751" s="309" t="s">
        <v>580</v>
      </c>
      <c r="K751" s="310" t="s">
        <v>580</v>
      </c>
      <c r="L751" s="310" t="s">
        <v>580</v>
      </c>
      <c r="M751" s="310" t="s">
        <v>580</v>
      </c>
      <c r="N751" s="311" t="s">
        <v>580</v>
      </c>
      <c r="O751" s="309" t="s">
        <v>580</v>
      </c>
      <c r="P751" s="309" t="s">
        <v>580</v>
      </c>
      <c r="Q751" s="310" t="s">
        <v>580</v>
      </c>
      <c r="R751" s="310" t="s">
        <v>580</v>
      </c>
      <c r="S751" s="310" t="s">
        <v>580</v>
      </c>
      <c r="T751" s="311" t="s">
        <v>580</v>
      </c>
      <c r="U751" s="310" t="s">
        <v>580</v>
      </c>
    </row>
    <row r="752" spans="2:21" x14ac:dyDescent="0.2">
      <c r="B752" s="305" t="s">
        <v>580</v>
      </c>
      <c r="C752" s="306" t="s">
        <v>580</v>
      </c>
      <c r="D752" s="307" t="s">
        <v>580</v>
      </c>
      <c r="E752" s="307" t="s">
        <v>580</v>
      </c>
      <c r="F752" s="308" t="s">
        <v>580</v>
      </c>
      <c r="G752" s="308"/>
      <c r="H752" s="308" t="s">
        <v>580</v>
      </c>
      <c r="I752" s="309" t="s">
        <v>580</v>
      </c>
      <c r="J752" s="309" t="s">
        <v>580</v>
      </c>
      <c r="K752" s="310" t="s">
        <v>580</v>
      </c>
      <c r="L752" s="310" t="s">
        <v>580</v>
      </c>
      <c r="M752" s="310" t="s">
        <v>580</v>
      </c>
      <c r="N752" s="311" t="s">
        <v>580</v>
      </c>
      <c r="O752" s="309" t="s">
        <v>580</v>
      </c>
      <c r="P752" s="309" t="s">
        <v>580</v>
      </c>
      <c r="Q752" s="310" t="s">
        <v>580</v>
      </c>
      <c r="R752" s="310" t="s">
        <v>580</v>
      </c>
      <c r="S752" s="310" t="s">
        <v>580</v>
      </c>
      <c r="T752" s="311" t="s">
        <v>580</v>
      </c>
      <c r="U752" s="310" t="s">
        <v>580</v>
      </c>
    </row>
    <row r="753" spans="2:21" x14ac:dyDescent="0.2">
      <c r="B753" s="305" t="s">
        <v>580</v>
      </c>
      <c r="C753" s="306" t="s">
        <v>580</v>
      </c>
      <c r="D753" s="307" t="s">
        <v>580</v>
      </c>
      <c r="E753" s="307" t="s">
        <v>580</v>
      </c>
      <c r="F753" s="308" t="s">
        <v>580</v>
      </c>
      <c r="G753" s="308"/>
      <c r="H753" s="308" t="s">
        <v>580</v>
      </c>
      <c r="I753" s="309" t="s">
        <v>580</v>
      </c>
      <c r="J753" s="309" t="s">
        <v>580</v>
      </c>
      <c r="K753" s="310" t="s">
        <v>580</v>
      </c>
      <c r="L753" s="310" t="s">
        <v>580</v>
      </c>
      <c r="M753" s="310" t="s">
        <v>580</v>
      </c>
      <c r="N753" s="311" t="s">
        <v>580</v>
      </c>
      <c r="O753" s="309" t="s">
        <v>580</v>
      </c>
      <c r="P753" s="309" t="s">
        <v>580</v>
      </c>
      <c r="Q753" s="310" t="s">
        <v>580</v>
      </c>
      <c r="R753" s="310" t="s">
        <v>580</v>
      </c>
      <c r="S753" s="310" t="s">
        <v>580</v>
      </c>
      <c r="T753" s="311" t="s">
        <v>580</v>
      </c>
      <c r="U753" s="310" t="s">
        <v>580</v>
      </c>
    </row>
    <row r="754" spans="2:21" x14ac:dyDescent="0.2">
      <c r="B754" s="305" t="s">
        <v>580</v>
      </c>
      <c r="C754" s="306" t="s">
        <v>580</v>
      </c>
      <c r="D754" s="307" t="s">
        <v>580</v>
      </c>
      <c r="E754" s="307" t="s">
        <v>580</v>
      </c>
      <c r="F754" s="308" t="s">
        <v>580</v>
      </c>
      <c r="G754" s="308"/>
      <c r="H754" s="308" t="s">
        <v>580</v>
      </c>
      <c r="I754" s="309" t="s">
        <v>580</v>
      </c>
      <c r="J754" s="309" t="s">
        <v>580</v>
      </c>
      <c r="K754" s="310" t="s">
        <v>580</v>
      </c>
      <c r="L754" s="310" t="s">
        <v>580</v>
      </c>
      <c r="M754" s="310" t="s">
        <v>580</v>
      </c>
      <c r="N754" s="311" t="s">
        <v>580</v>
      </c>
      <c r="O754" s="309" t="s">
        <v>580</v>
      </c>
      <c r="P754" s="309" t="s">
        <v>580</v>
      </c>
      <c r="Q754" s="310" t="s">
        <v>580</v>
      </c>
      <c r="R754" s="310" t="s">
        <v>580</v>
      </c>
      <c r="S754" s="310" t="s">
        <v>580</v>
      </c>
      <c r="T754" s="311" t="s">
        <v>580</v>
      </c>
      <c r="U754" s="310" t="s">
        <v>580</v>
      </c>
    </row>
    <row r="755" spans="2:21" x14ac:dyDescent="0.2">
      <c r="B755" s="305" t="s">
        <v>580</v>
      </c>
      <c r="C755" s="306" t="s">
        <v>580</v>
      </c>
      <c r="D755" s="307" t="s">
        <v>580</v>
      </c>
      <c r="E755" s="307" t="s">
        <v>580</v>
      </c>
      <c r="F755" s="308" t="s">
        <v>580</v>
      </c>
      <c r="G755" s="308"/>
      <c r="H755" s="308" t="s">
        <v>580</v>
      </c>
      <c r="I755" s="309" t="s">
        <v>580</v>
      </c>
      <c r="J755" s="309" t="s">
        <v>580</v>
      </c>
      <c r="K755" s="310" t="s">
        <v>580</v>
      </c>
      <c r="L755" s="310" t="s">
        <v>580</v>
      </c>
      <c r="M755" s="310" t="s">
        <v>580</v>
      </c>
      <c r="N755" s="311" t="s">
        <v>580</v>
      </c>
      <c r="O755" s="309" t="s">
        <v>580</v>
      </c>
      <c r="P755" s="309" t="s">
        <v>580</v>
      </c>
      <c r="Q755" s="310" t="s">
        <v>580</v>
      </c>
      <c r="R755" s="310" t="s">
        <v>580</v>
      </c>
      <c r="S755" s="310" t="s">
        <v>580</v>
      </c>
      <c r="T755" s="311" t="s">
        <v>580</v>
      </c>
      <c r="U755" s="310" t="s">
        <v>580</v>
      </c>
    </row>
    <row r="756" spans="2:21" x14ac:dyDescent="0.2">
      <c r="B756" s="305" t="s">
        <v>580</v>
      </c>
      <c r="C756" s="306" t="s">
        <v>580</v>
      </c>
      <c r="D756" s="307" t="s">
        <v>580</v>
      </c>
      <c r="E756" s="307" t="s">
        <v>580</v>
      </c>
      <c r="F756" s="308" t="s">
        <v>580</v>
      </c>
      <c r="G756" s="308"/>
      <c r="H756" s="308" t="s">
        <v>580</v>
      </c>
      <c r="I756" s="309" t="s">
        <v>580</v>
      </c>
      <c r="J756" s="309" t="s">
        <v>580</v>
      </c>
      <c r="K756" s="310" t="s">
        <v>580</v>
      </c>
      <c r="L756" s="310" t="s">
        <v>580</v>
      </c>
      <c r="M756" s="310" t="s">
        <v>580</v>
      </c>
      <c r="N756" s="311" t="s">
        <v>580</v>
      </c>
      <c r="O756" s="309" t="s">
        <v>580</v>
      </c>
      <c r="P756" s="309" t="s">
        <v>580</v>
      </c>
      <c r="Q756" s="310" t="s">
        <v>580</v>
      </c>
      <c r="R756" s="310" t="s">
        <v>580</v>
      </c>
      <c r="S756" s="310" t="s">
        <v>580</v>
      </c>
      <c r="T756" s="311" t="s">
        <v>580</v>
      </c>
      <c r="U756" s="310" t="s">
        <v>580</v>
      </c>
    </row>
    <row r="757" spans="2:21" x14ac:dyDescent="0.2">
      <c r="B757" s="305" t="s">
        <v>580</v>
      </c>
      <c r="C757" s="306" t="s">
        <v>580</v>
      </c>
      <c r="D757" s="307" t="s">
        <v>580</v>
      </c>
      <c r="E757" s="307" t="s">
        <v>580</v>
      </c>
      <c r="F757" s="308" t="s">
        <v>580</v>
      </c>
      <c r="G757" s="308"/>
      <c r="H757" s="308" t="s">
        <v>580</v>
      </c>
      <c r="I757" s="309" t="s">
        <v>580</v>
      </c>
      <c r="J757" s="309" t="s">
        <v>580</v>
      </c>
      <c r="K757" s="310" t="s">
        <v>580</v>
      </c>
      <c r="L757" s="310" t="s">
        <v>580</v>
      </c>
      <c r="M757" s="310" t="s">
        <v>580</v>
      </c>
      <c r="N757" s="311" t="s">
        <v>580</v>
      </c>
      <c r="O757" s="309" t="s">
        <v>580</v>
      </c>
      <c r="P757" s="309" t="s">
        <v>580</v>
      </c>
      <c r="Q757" s="310" t="s">
        <v>580</v>
      </c>
      <c r="R757" s="310" t="s">
        <v>580</v>
      </c>
      <c r="S757" s="310" t="s">
        <v>580</v>
      </c>
      <c r="T757" s="311" t="s">
        <v>580</v>
      </c>
      <c r="U757" s="310" t="s">
        <v>580</v>
      </c>
    </row>
    <row r="758" spans="2:21" x14ac:dyDescent="0.2">
      <c r="B758" s="305" t="s">
        <v>580</v>
      </c>
      <c r="C758" s="306" t="s">
        <v>580</v>
      </c>
      <c r="D758" s="307" t="s">
        <v>580</v>
      </c>
      <c r="E758" s="307" t="s">
        <v>580</v>
      </c>
      <c r="F758" s="308" t="s">
        <v>580</v>
      </c>
      <c r="G758" s="308"/>
      <c r="H758" s="308" t="s">
        <v>580</v>
      </c>
      <c r="I758" s="309" t="s">
        <v>580</v>
      </c>
      <c r="J758" s="309" t="s">
        <v>580</v>
      </c>
      <c r="K758" s="310" t="s">
        <v>580</v>
      </c>
      <c r="L758" s="310" t="s">
        <v>580</v>
      </c>
      <c r="M758" s="310" t="s">
        <v>580</v>
      </c>
      <c r="N758" s="311" t="s">
        <v>580</v>
      </c>
      <c r="O758" s="309" t="s">
        <v>580</v>
      </c>
      <c r="P758" s="309" t="s">
        <v>580</v>
      </c>
      <c r="Q758" s="310" t="s">
        <v>580</v>
      </c>
      <c r="R758" s="310" t="s">
        <v>580</v>
      </c>
      <c r="S758" s="310" t="s">
        <v>580</v>
      </c>
      <c r="T758" s="311" t="s">
        <v>580</v>
      </c>
      <c r="U758" s="310" t="s">
        <v>580</v>
      </c>
    </row>
    <row r="759" spans="2:21" x14ac:dyDescent="0.2">
      <c r="B759" s="305" t="s">
        <v>580</v>
      </c>
      <c r="C759" s="306" t="s">
        <v>580</v>
      </c>
      <c r="D759" s="307" t="s">
        <v>580</v>
      </c>
      <c r="E759" s="307" t="s">
        <v>580</v>
      </c>
      <c r="F759" s="308" t="s">
        <v>580</v>
      </c>
      <c r="G759" s="308"/>
      <c r="H759" s="308" t="s">
        <v>580</v>
      </c>
      <c r="I759" s="309" t="s">
        <v>580</v>
      </c>
      <c r="J759" s="309" t="s">
        <v>580</v>
      </c>
      <c r="K759" s="310" t="s">
        <v>580</v>
      </c>
      <c r="L759" s="310" t="s">
        <v>580</v>
      </c>
      <c r="M759" s="310" t="s">
        <v>580</v>
      </c>
      <c r="N759" s="311" t="s">
        <v>580</v>
      </c>
      <c r="O759" s="309" t="s">
        <v>580</v>
      </c>
      <c r="P759" s="309" t="s">
        <v>580</v>
      </c>
      <c r="Q759" s="310" t="s">
        <v>580</v>
      </c>
      <c r="R759" s="310" t="s">
        <v>580</v>
      </c>
      <c r="S759" s="310" t="s">
        <v>580</v>
      </c>
      <c r="T759" s="311" t="s">
        <v>580</v>
      </c>
      <c r="U759" s="310" t="s">
        <v>580</v>
      </c>
    </row>
    <row r="760" spans="2:21" x14ac:dyDescent="0.2">
      <c r="B760" s="305" t="s">
        <v>580</v>
      </c>
      <c r="C760" s="306" t="s">
        <v>580</v>
      </c>
      <c r="D760" s="307" t="s">
        <v>580</v>
      </c>
      <c r="E760" s="307" t="s">
        <v>580</v>
      </c>
      <c r="F760" s="308" t="s">
        <v>580</v>
      </c>
      <c r="G760" s="308"/>
      <c r="H760" s="308" t="s">
        <v>580</v>
      </c>
      <c r="I760" s="309" t="s">
        <v>580</v>
      </c>
      <c r="J760" s="309" t="s">
        <v>580</v>
      </c>
      <c r="K760" s="310" t="s">
        <v>580</v>
      </c>
      <c r="L760" s="310" t="s">
        <v>580</v>
      </c>
      <c r="M760" s="310" t="s">
        <v>580</v>
      </c>
      <c r="N760" s="311" t="s">
        <v>580</v>
      </c>
      <c r="O760" s="309" t="s">
        <v>580</v>
      </c>
      <c r="P760" s="309" t="s">
        <v>580</v>
      </c>
      <c r="Q760" s="310" t="s">
        <v>580</v>
      </c>
      <c r="R760" s="310" t="s">
        <v>580</v>
      </c>
      <c r="S760" s="310" t="s">
        <v>580</v>
      </c>
      <c r="T760" s="311" t="s">
        <v>580</v>
      </c>
      <c r="U760" s="310" t="s">
        <v>580</v>
      </c>
    </row>
    <row r="761" spans="2:21" x14ac:dyDescent="0.2">
      <c r="B761" s="305" t="s">
        <v>580</v>
      </c>
      <c r="C761" s="306" t="s">
        <v>580</v>
      </c>
      <c r="D761" s="307" t="s">
        <v>580</v>
      </c>
      <c r="E761" s="307" t="s">
        <v>580</v>
      </c>
      <c r="F761" s="308" t="s">
        <v>580</v>
      </c>
      <c r="G761" s="308"/>
      <c r="H761" s="308" t="s">
        <v>580</v>
      </c>
      <c r="I761" s="309" t="s">
        <v>580</v>
      </c>
      <c r="J761" s="309" t="s">
        <v>580</v>
      </c>
      <c r="K761" s="310" t="s">
        <v>580</v>
      </c>
      <c r="L761" s="310" t="s">
        <v>580</v>
      </c>
      <c r="M761" s="310" t="s">
        <v>580</v>
      </c>
      <c r="N761" s="311" t="s">
        <v>580</v>
      </c>
      <c r="O761" s="309" t="s">
        <v>580</v>
      </c>
      <c r="P761" s="309" t="s">
        <v>580</v>
      </c>
      <c r="Q761" s="310" t="s">
        <v>580</v>
      </c>
      <c r="R761" s="310" t="s">
        <v>580</v>
      </c>
      <c r="S761" s="310" t="s">
        <v>580</v>
      </c>
      <c r="T761" s="311" t="s">
        <v>580</v>
      </c>
      <c r="U761" s="310" t="s">
        <v>580</v>
      </c>
    </row>
    <row r="762" spans="2:21" x14ac:dyDescent="0.2">
      <c r="B762" s="305" t="s">
        <v>580</v>
      </c>
      <c r="C762" s="306" t="s">
        <v>580</v>
      </c>
      <c r="D762" s="307" t="s">
        <v>580</v>
      </c>
      <c r="E762" s="307" t="s">
        <v>580</v>
      </c>
      <c r="F762" s="308" t="s">
        <v>580</v>
      </c>
      <c r="G762" s="308"/>
      <c r="H762" s="308" t="s">
        <v>580</v>
      </c>
      <c r="I762" s="309" t="s">
        <v>580</v>
      </c>
      <c r="J762" s="309" t="s">
        <v>580</v>
      </c>
      <c r="K762" s="310" t="s">
        <v>580</v>
      </c>
      <c r="L762" s="310" t="s">
        <v>580</v>
      </c>
      <c r="M762" s="310" t="s">
        <v>580</v>
      </c>
      <c r="N762" s="311" t="s">
        <v>580</v>
      </c>
      <c r="O762" s="309" t="s">
        <v>580</v>
      </c>
      <c r="P762" s="309" t="s">
        <v>580</v>
      </c>
      <c r="Q762" s="310" t="s">
        <v>580</v>
      </c>
      <c r="R762" s="310" t="s">
        <v>580</v>
      </c>
      <c r="S762" s="310" t="s">
        <v>580</v>
      </c>
      <c r="T762" s="311" t="s">
        <v>580</v>
      </c>
      <c r="U762" s="310" t="s">
        <v>580</v>
      </c>
    </row>
    <row r="763" spans="2:21" x14ac:dyDescent="0.2">
      <c r="B763" s="305" t="s">
        <v>580</v>
      </c>
      <c r="C763" s="306" t="s">
        <v>580</v>
      </c>
      <c r="D763" s="307" t="s">
        <v>580</v>
      </c>
      <c r="E763" s="307" t="s">
        <v>580</v>
      </c>
      <c r="F763" s="308" t="s">
        <v>580</v>
      </c>
      <c r="G763" s="308"/>
      <c r="H763" s="308" t="s">
        <v>580</v>
      </c>
      <c r="I763" s="309" t="s">
        <v>580</v>
      </c>
      <c r="J763" s="309" t="s">
        <v>580</v>
      </c>
      <c r="K763" s="310" t="s">
        <v>580</v>
      </c>
      <c r="L763" s="310" t="s">
        <v>580</v>
      </c>
      <c r="M763" s="310" t="s">
        <v>580</v>
      </c>
      <c r="N763" s="311" t="s">
        <v>580</v>
      </c>
      <c r="O763" s="309" t="s">
        <v>580</v>
      </c>
      <c r="P763" s="309" t="s">
        <v>580</v>
      </c>
      <c r="Q763" s="310" t="s">
        <v>580</v>
      </c>
      <c r="R763" s="310" t="s">
        <v>580</v>
      </c>
      <c r="S763" s="310" t="s">
        <v>580</v>
      </c>
      <c r="T763" s="311" t="s">
        <v>580</v>
      </c>
      <c r="U763" s="310" t="s">
        <v>580</v>
      </c>
    </row>
    <row r="764" spans="2:21" x14ac:dyDescent="0.2">
      <c r="B764" s="305" t="s">
        <v>580</v>
      </c>
      <c r="C764" s="306" t="s">
        <v>580</v>
      </c>
      <c r="D764" s="307" t="s">
        <v>580</v>
      </c>
      <c r="E764" s="307" t="s">
        <v>580</v>
      </c>
      <c r="F764" s="308" t="s">
        <v>580</v>
      </c>
      <c r="G764" s="308"/>
      <c r="H764" s="308" t="s">
        <v>580</v>
      </c>
      <c r="I764" s="309" t="s">
        <v>580</v>
      </c>
      <c r="J764" s="309" t="s">
        <v>580</v>
      </c>
      <c r="K764" s="310" t="s">
        <v>580</v>
      </c>
      <c r="L764" s="310" t="s">
        <v>580</v>
      </c>
      <c r="M764" s="310" t="s">
        <v>580</v>
      </c>
      <c r="N764" s="311" t="s">
        <v>580</v>
      </c>
      <c r="O764" s="309" t="s">
        <v>580</v>
      </c>
      <c r="P764" s="309" t="s">
        <v>580</v>
      </c>
      <c r="Q764" s="310" t="s">
        <v>580</v>
      </c>
      <c r="R764" s="310" t="s">
        <v>580</v>
      </c>
      <c r="S764" s="310" t="s">
        <v>580</v>
      </c>
      <c r="T764" s="311" t="s">
        <v>580</v>
      </c>
      <c r="U764" s="310" t="s">
        <v>580</v>
      </c>
    </row>
    <row r="765" spans="2:21" x14ac:dyDescent="0.2">
      <c r="B765" s="305" t="s">
        <v>580</v>
      </c>
      <c r="C765" s="306" t="s">
        <v>580</v>
      </c>
      <c r="D765" s="307" t="s">
        <v>580</v>
      </c>
      <c r="E765" s="307" t="s">
        <v>580</v>
      </c>
      <c r="F765" s="308" t="s">
        <v>580</v>
      </c>
      <c r="G765" s="308"/>
      <c r="H765" s="308" t="s">
        <v>580</v>
      </c>
      <c r="I765" s="309" t="s">
        <v>580</v>
      </c>
      <c r="J765" s="309" t="s">
        <v>580</v>
      </c>
      <c r="K765" s="310" t="s">
        <v>580</v>
      </c>
      <c r="L765" s="310" t="s">
        <v>580</v>
      </c>
      <c r="M765" s="310" t="s">
        <v>580</v>
      </c>
      <c r="N765" s="311" t="s">
        <v>580</v>
      </c>
      <c r="O765" s="309" t="s">
        <v>580</v>
      </c>
      <c r="P765" s="309" t="s">
        <v>580</v>
      </c>
      <c r="Q765" s="310" t="s">
        <v>580</v>
      </c>
      <c r="R765" s="310" t="s">
        <v>580</v>
      </c>
      <c r="S765" s="310" t="s">
        <v>580</v>
      </c>
      <c r="T765" s="311" t="s">
        <v>580</v>
      </c>
      <c r="U765" s="310" t="s">
        <v>580</v>
      </c>
    </row>
    <row r="766" spans="2:21" x14ac:dyDescent="0.2">
      <c r="B766" s="305" t="s">
        <v>580</v>
      </c>
      <c r="C766" s="306" t="s">
        <v>580</v>
      </c>
      <c r="D766" s="307" t="s">
        <v>580</v>
      </c>
      <c r="E766" s="307" t="s">
        <v>580</v>
      </c>
      <c r="F766" s="308" t="s">
        <v>580</v>
      </c>
      <c r="G766" s="308"/>
      <c r="H766" s="308" t="s">
        <v>580</v>
      </c>
      <c r="I766" s="309" t="s">
        <v>580</v>
      </c>
      <c r="J766" s="309" t="s">
        <v>580</v>
      </c>
      <c r="K766" s="310" t="s">
        <v>580</v>
      </c>
      <c r="L766" s="310" t="s">
        <v>580</v>
      </c>
      <c r="M766" s="310" t="s">
        <v>580</v>
      </c>
      <c r="N766" s="311" t="s">
        <v>580</v>
      </c>
      <c r="O766" s="309" t="s">
        <v>580</v>
      </c>
      <c r="P766" s="309" t="s">
        <v>580</v>
      </c>
      <c r="Q766" s="310" t="s">
        <v>580</v>
      </c>
      <c r="R766" s="310" t="s">
        <v>580</v>
      </c>
      <c r="S766" s="310" t="s">
        <v>580</v>
      </c>
      <c r="T766" s="311" t="s">
        <v>580</v>
      </c>
      <c r="U766" s="310" t="s">
        <v>580</v>
      </c>
    </row>
    <row r="767" spans="2:21" x14ac:dyDescent="0.2">
      <c r="B767" s="305" t="s">
        <v>580</v>
      </c>
      <c r="C767" s="306" t="s">
        <v>580</v>
      </c>
      <c r="D767" s="307" t="s">
        <v>580</v>
      </c>
      <c r="E767" s="307" t="s">
        <v>580</v>
      </c>
      <c r="F767" s="308" t="s">
        <v>580</v>
      </c>
      <c r="G767" s="308"/>
      <c r="H767" s="308" t="s">
        <v>580</v>
      </c>
      <c r="I767" s="309" t="s">
        <v>580</v>
      </c>
      <c r="J767" s="309" t="s">
        <v>580</v>
      </c>
      <c r="K767" s="310" t="s">
        <v>580</v>
      </c>
      <c r="L767" s="310" t="s">
        <v>580</v>
      </c>
      <c r="M767" s="310" t="s">
        <v>580</v>
      </c>
      <c r="N767" s="311" t="s">
        <v>580</v>
      </c>
      <c r="O767" s="309" t="s">
        <v>580</v>
      </c>
      <c r="P767" s="309" t="s">
        <v>580</v>
      </c>
      <c r="Q767" s="310" t="s">
        <v>580</v>
      </c>
      <c r="R767" s="310" t="s">
        <v>580</v>
      </c>
      <c r="S767" s="310" t="s">
        <v>580</v>
      </c>
      <c r="T767" s="311" t="s">
        <v>580</v>
      </c>
      <c r="U767" s="310" t="s">
        <v>580</v>
      </c>
    </row>
    <row r="768" spans="2:21" x14ac:dyDescent="0.2">
      <c r="B768" s="305" t="s">
        <v>580</v>
      </c>
      <c r="C768" s="306" t="s">
        <v>580</v>
      </c>
      <c r="D768" s="307" t="s">
        <v>580</v>
      </c>
      <c r="E768" s="307" t="s">
        <v>580</v>
      </c>
      <c r="F768" s="308" t="s">
        <v>580</v>
      </c>
      <c r="G768" s="308"/>
      <c r="H768" s="308" t="s">
        <v>580</v>
      </c>
      <c r="I768" s="309" t="s">
        <v>580</v>
      </c>
      <c r="J768" s="309" t="s">
        <v>580</v>
      </c>
      <c r="K768" s="310" t="s">
        <v>580</v>
      </c>
      <c r="L768" s="310" t="s">
        <v>580</v>
      </c>
      <c r="M768" s="310" t="s">
        <v>580</v>
      </c>
      <c r="N768" s="311" t="s">
        <v>580</v>
      </c>
      <c r="O768" s="309" t="s">
        <v>580</v>
      </c>
      <c r="P768" s="309" t="s">
        <v>580</v>
      </c>
      <c r="Q768" s="310" t="s">
        <v>580</v>
      </c>
      <c r="R768" s="310" t="s">
        <v>580</v>
      </c>
      <c r="S768" s="310" t="s">
        <v>580</v>
      </c>
      <c r="T768" s="311" t="s">
        <v>580</v>
      </c>
      <c r="U768" s="310" t="s">
        <v>580</v>
      </c>
    </row>
    <row r="769" spans="2:21" x14ac:dyDescent="0.2">
      <c r="B769" s="305" t="s">
        <v>580</v>
      </c>
      <c r="C769" s="306" t="s">
        <v>580</v>
      </c>
      <c r="D769" s="307" t="s">
        <v>580</v>
      </c>
      <c r="E769" s="307" t="s">
        <v>580</v>
      </c>
      <c r="F769" s="308" t="s">
        <v>580</v>
      </c>
      <c r="G769" s="308"/>
      <c r="H769" s="308" t="s">
        <v>580</v>
      </c>
      <c r="I769" s="309" t="s">
        <v>580</v>
      </c>
      <c r="J769" s="309" t="s">
        <v>580</v>
      </c>
      <c r="K769" s="310" t="s">
        <v>580</v>
      </c>
      <c r="L769" s="310" t="s">
        <v>580</v>
      </c>
      <c r="M769" s="310" t="s">
        <v>580</v>
      </c>
      <c r="N769" s="311" t="s">
        <v>580</v>
      </c>
      <c r="O769" s="309" t="s">
        <v>580</v>
      </c>
      <c r="P769" s="309" t="s">
        <v>580</v>
      </c>
      <c r="Q769" s="310" t="s">
        <v>580</v>
      </c>
      <c r="R769" s="310" t="s">
        <v>580</v>
      </c>
      <c r="S769" s="310" t="s">
        <v>580</v>
      </c>
      <c r="T769" s="311" t="s">
        <v>580</v>
      </c>
      <c r="U769" s="310" t="s">
        <v>580</v>
      </c>
    </row>
    <row r="770" spans="2:21" x14ac:dyDescent="0.2">
      <c r="B770" s="305" t="s">
        <v>580</v>
      </c>
      <c r="C770" s="306" t="s">
        <v>580</v>
      </c>
      <c r="D770" s="307" t="s">
        <v>580</v>
      </c>
      <c r="E770" s="307" t="s">
        <v>580</v>
      </c>
      <c r="F770" s="308" t="s">
        <v>580</v>
      </c>
      <c r="G770" s="308"/>
      <c r="H770" s="308" t="s">
        <v>580</v>
      </c>
      <c r="I770" s="309" t="s">
        <v>580</v>
      </c>
      <c r="J770" s="309" t="s">
        <v>580</v>
      </c>
      <c r="K770" s="310" t="s">
        <v>580</v>
      </c>
      <c r="L770" s="310" t="s">
        <v>580</v>
      </c>
      <c r="M770" s="310" t="s">
        <v>580</v>
      </c>
      <c r="N770" s="311" t="s">
        <v>580</v>
      </c>
      <c r="O770" s="309" t="s">
        <v>580</v>
      </c>
      <c r="P770" s="309" t="s">
        <v>580</v>
      </c>
      <c r="Q770" s="310" t="s">
        <v>580</v>
      </c>
      <c r="R770" s="310" t="s">
        <v>580</v>
      </c>
      <c r="S770" s="310" t="s">
        <v>580</v>
      </c>
      <c r="T770" s="311" t="s">
        <v>580</v>
      </c>
      <c r="U770" s="310" t="s">
        <v>580</v>
      </c>
    </row>
    <row r="771" spans="2:21" x14ac:dyDescent="0.2">
      <c r="B771" s="305" t="s">
        <v>580</v>
      </c>
      <c r="C771" s="306" t="s">
        <v>580</v>
      </c>
      <c r="D771" s="307" t="s">
        <v>580</v>
      </c>
      <c r="E771" s="307" t="s">
        <v>580</v>
      </c>
      <c r="F771" s="308" t="s">
        <v>580</v>
      </c>
      <c r="G771" s="308"/>
      <c r="H771" s="308" t="s">
        <v>580</v>
      </c>
      <c r="I771" s="309" t="s">
        <v>580</v>
      </c>
      <c r="J771" s="309" t="s">
        <v>580</v>
      </c>
      <c r="K771" s="310" t="s">
        <v>580</v>
      </c>
      <c r="L771" s="310" t="s">
        <v>580</v>
      </c>
      <c r="M771" s="310" t="s">
        <v>580</v>
      </c>
      <c r="N771" s="311" t="s">
        <v>580</v>
      </c>
      <c r="O771" s="309" t="s">
        <v>580</v>
      </c>
      <c r="P771" s="309" t="s">
        <v>580</v>
      </c>
      <c r="Q771" s="310" t="s">
        <v>580</v>
      </c>
      <c r="R771" s="310" t="s">
        <v>580</v>
      </c>
      <c r="S771" s="310" t="s">
        <v>580</v>
      </c>
      <c r="T771" s="311" t="s">
        <v>580</v>
      </c>
      <c r="U771" s="310" t="s">
        <v>580</v>
      </c>
    </row>
    <row r="772" spans="2:21" x14ac:dyDescent="0.2">
      <c r="B772" s="305" t="s">
        <v>580</v>
      </c>
      <c r="C772" s="306" t="s">
        <v>580</v>
      </c>
      <c r="D772" s="307" t="s">
        <v>580</v>
      </c>
      <c r="E772" s="307" t="s">
        <v>580</v>
      </c>
      <c r="F772" s="308" t="s">
        <v>580</v>
      </c>
      <c r="G772" s="308"/>
      <c r="H772" s="308" t="s">
        <v>580</v>
      </c>
      <c r="I772" s="309" t="s">
        <v>580</v>
      </c>
      <c r="J772" s="309" t="s">
        <v>580</v>
      </c>
      <c r="K772" s="310" t="s">
        <v>580</v>
      </c>
      <c r="L772" s="310" t="s">
        <v>580</v>
      </c>
      <c r="M772" s="310" t="s">
        <v>580</v>
      </c>
      <c r="N772" s="311" t="s">
        <v>580</v>
      </c>
      <c r="O772" s="309" t="s">
        <v>580</v>
      </c>
      <c r="P772" s="309" t="s">
        <v>580</v>
      </c>
      <c r="Q772" s="310" t="s">
        <v>580</v>
      </c>
      <c r="R772" s="310" t="s">
        <v>580</v>
      </c>
      <c r="S772" s="310" t="s">
        <v>580</v>
      </c>
      <c r="T772" s="311" t="s">
        <v>580</v>
      </c>
      <c r="U772" s="310" t="s">
        <v>580</v>
      </c>
    </row>
    <row r="773" spans="2:21" x14ac:dyDescent="0.2">
      <c r="B773" s="305" t="s">
        <v>580</v>
      </c>
      <c r="C773" s="306" t="s">
        <v>580</v>
      </c>
      <c r="D773" s="307" t="s">
        <v>580</v>
      </c>
      <c r="E773" s="307" t="s">
        <v>580</v>
      </c>
      <c r="F773" s="308" t="s">
        <v>580</v>
      </c>
      <c r="G773" s="308"/>
      <c r="H773" s="308" t="s">
        <v>580</v>
      </c>
      <c r="I773" s="309" t="s">
        <v>580</v>
      </c>
      <c r="J773" s="309" t="s">
        <v>580</v>
      </c>
      <c r="K773" s="310" t="s">
        <v>580</v>
      </c>
      <c r="L773" s="310" t="s">
        <v>580</v>
      </c>
      <c r="M773" s="310" t="s">
        <v>580</v>
      </c>
      <c r="N773" s="311" t="s">
        <v>580</v>
      </c>
      <c r="O773" s="309" t="s">
        <v>580</v>
      </c>
      <c r="P773" s="309" t="s">
        <v>580</v>
      </c>
      <c r="Q773" s="310" t="s">
        <v>580</v>
      </c>
      <c r="R773" s="310" t="s">
        <v>580</v>
      </c>
      <c r="S773" s="310" t="s">
        <v>580</v>
      </c>
      <c r="T773" s="311" t="s">
        <v>580</v>
      </c>
      <c r="U773" s="310" t="s">
        <v>580</v>
      </c>
    </row>
    <row r="774" spans="2:21" x14ac:dyDescent="0.2">
      <c r="B774" s="305" t="s">
        <v>580</v>
      </c>
      <c r="C774" s="306" t="s">
        <v>580</v>
      </c>
      <c r="D774" s="307" t="s">
        <v>580</v>
      </c>
      <c r="E774" s="307" t="s">
        <v>580</v>
      </c>
      <c r="F774" s="308" t="s">
        <v>580</v>
      </c>
      <c r="G774" s="308"/>
      <c r="H774" s="308" t="s">
        <v>580</v>
      </c>
      <c r="I774" s="309" t="s">
        <v>580</v>
      </c>
      <c r="J774" s="309" t="s">
        <v>580</v>
      </c>
      <c r="K774" s="310" t="s">
        <v>580</v>
      </c>
      <c r="L774" s="310" t="s">
        <v>580</v>
      </c>
      <c r="M774" s="310" t="s">
        <v>580</v>
      </c>
      <c r="N774" s="311" t="s">
        <v>580</v>
      </c>
      <c r="O774" s="309" t="s">
        <v>580</v>
      </c>
      <c r="P774" s="309" t="s">
        <v>580</v>
      </c>
      <c r="Q774" s="310" t="s">
        <v>580</v>
      </c>
      <c r="R774" s="310" t="s">
        <v>580</v>
      </c>
      <c r="S774" s="310" t="s">
        <v>580</v>
      </c>
      <c r="T774" s="311" t="s">
        <v>580</v>
      </c>
      <c r="U774" s="310" t="s">
        <v>580</v>
      </c>
    </row>
    <row r="775" spans="2:21" x14ac:dyDescent="0.2">
      <c r="B775" s="305" t="s">
        <v>580</v>
      </c>
      <c r="C775" s="306" t="s">
        <v>580</v>
      </c>
      <c r="D775" s="307" t="s">
        <v>580</v>
      </c>
      <c r="E775" s="307" t="s">
        <v>580</v>
      </c>
      <c r="F775" s="308" t="s">
        <v>580</v>
      </c>
      <c r="G775" s="308"/>
      <c r="H775" s="308" t="s">
        <v>580</v>
      </c>
      <c r="I775" s="309" t="s">
        <v>580</v>
      </c>
      <c r="J775" s="309" t="s">
        <v>580</v>
      </c>
      <c r="K775" s="310" t="s">
        <v>580</v>
      </c>
      <c r="L775" s="310" t="s">
        <v>580</v>
      </c>
      <c r="M775" s="310" t="s">
        <v>580</v>
      </c>
      <c r="N775" s="311" t="s">
        <v>580</v>
      </c>
      <c r="O775" s="309" t="s">
        <v>580</v>
      </c>
      <c r="P775" s="309" t="s">
        <v>580</v>
      </c>
      <c r="Q775" s="310" t="s">
        <v>580</v>
      </c>
      <c r="R775" s="310" t="s">
        <v>580</v>
      </c>
      <c r="S775" s="310" t="s">
        <v>580</v>
      </c>
      <c r="T775" s="311" t="s">
        <v>580</v>
      </c>
      <c r="U775" s="310" t="s">
        <v>580</v>
      </c>
    </row>
    <row r="776" spans="2:21" x14ac:dyDescent="0.2">
      <c r="B776" s="305" t="s">
        <v>580</v>
      </c>
      <c r="C776" s="306" t="s">
        <v>580</v>
      </c>
      <c r="D776" s="307" t="s">
        <v>580</v>
      </c>
      <c r="E776" s="307" t="s">
        <v>580</v>
      </c>
      <c r="F776" s="308" t="s">
        <v>580</v>
      </c>
      <c r="G776" s="308"/>
      <c r="H776" s="308" t="s">
        <v>580</v>
      </c>
      <c r="I776" s="309" t="s">
        <v>580</v>
      </c>
      <c r="J776" s="309" t="s">
        <v>580</v>
      </c>
      <c r="K776" s="310" t="s">
        <v>580</v>
      </c>
      <c r="L776" s="310" t="s">
        <v>580</v>
      </c>
      <c r="M776" s="310" t="s">
        <v>580</v>
      </c>
      <c r="N776" s="311" t="s">
        <v>580</v>
      </c>
      <c r="O776" s="309" t="s">
        <v>580</v>
      </c>
      <c r="P776" s="309" t="s">
        <v>580</v>
      </c>
      <c r="Q776" s="310" t="s">
        <v>580</v>
      </c>
      <c r="R776" s="310" t="s">
        <v>580</v>
      </c>
      <c r="S776" s="310" t="s">
        <v>580</v>
      </c>
      <c r="T776" s="311" t="s">
        <v>580</v>
      </c>
      <c r="U776" s="310" t="s">
        <v>580</v>
      </c>
    </row>
    <row r="777" spans="2:21" x14ac:dyDescent="0.2">
      <c r="B777" s="305" t="s">
        <v>580</v>
      </c>
      <c r="C777" s="306" t="s">
        <v>580</v>
      </c>
      <c r="D777" s="307" t="s">
        <v>580</v>
      </c>
      <c r="E777" s="307" t="s">
        <v>580</v>
      </c>
      <c r="F777" s="308" t="s">
        <v>580</v>
      </c>
      <c r="G777" s="308"/>
      <c r="H777" s="308" t="s">
        <v>580</v>
      </c>
      <c r="I777" s="309" t="s">
        <v>580</v>
      </c>
      <c r="J777" s="309" t="s">
        <v>580</v>
      </c>
      <c r="K777" s="310" t="s">
        <v>580</v>
      </c>
      <c r="L777" s="310" t="s">
        <v>580</v>
      </c>
      <c r="M777" s="310" t="s">
        <v>580</v>
      </c>
      <c r="N777" s="311" t="s">
        <v>580</v>
      </c>
      <c r="O777" s="309" t="s">
        <v>580</v>
      </c>
      <c r="P777" s="309" t="s">
        <v>580</v>
      </c>
      <c r="Q777" s="310" t="s">
        <v>580</v>
      </c>
      <c r="R777" s="310" t="s">
        <v>580</v>
      </c>
      <c r="S777" s="310" t="s">
        <v>580</v>
      </c>
      <c r="T777" s="311" t="s">
        <v>580</v>
      </c>
      <c r="U777" s="310" t="s">
        <v>580</v>
      </c>
    </row>
    <row r="778" spans="2:21" x14ac:dyDescent="0.2">
      <c r="B778" s="305" t="s">
        <v>580</v>
      </c>
      <c r="C778" s="306" t="s">
        <v>580</v>
      </c>
      <c r="D778" s="307" t="s">
        <v>580</v>
      </c>
      <c r="E778" s="307" t="s">
        <v>580</v>
      </c>
      <c r="F778" s="308" t="s">
        <v>580</v>
      </c>
      <c r="G778" s="308"/>
      <c r="H778" s="308" t="s">
        <v>580</v>
      </c>
      <c r="I778" s="309" t="s">
        <v>580</v>
      </c>
      <c r="J778" s="309" t="s">
        <v>580</v>
      </c>
      <c r="K778" s="310" t="s">
        <v>580</v>
      </c>
      <c r="L778" s="310" t="s">
        <v>580</v>
      </c>
      <c r="M778" s="310" t="s">
        <v>580</v>
      </c>
      <c r="N778" s="311" t="s">
        <v>580</v>
      </c>
      <c r="O778" s="309" t="s">
        <v>580</v>
      </c>
      <c r="P778" s="309" t="s">
        <v>580</v>
      </c>
      <c r="Q778" s="310" t="s">
        <v>580</v>
      </c>
      <c r="R778" s="310" t="s">
        <v>580</v>
      </c>
      <c r="S778" s="310" t="s">
        <v>580</v>
      </c>
      <c r="T778" s="311" t="s">
        <v>580</v>
      </c>
      <c r="U778" s="310" t="s">
        <v>580</v>
      </c>
    </row>
    <row r="779" spans="2:21" x14ac:dyDescent="0.2">
      <c r="B779" s="305" t="s">
        <v>580</v>
      </c>
      <c r="C779" s="306" t="s">
        <v>580</v>
      </c>
      <c r="D779" s="307" t="s">
        <v>580</v>
      </c>
      <c r="E779" s="307" t="s">
        <v>580</v>
      </c>
      <c r="F779" s="308" t="s">
        <v>580</v>
      </c>
      <c r="G779" s="308"/>
      <c r="H779" s="308" t="s">
        <v>580</v>
      </c>
      <c r="I779" s="309" t="s">
        <v>580</v>
      </c>
      <c r="J779" s="309" t="s">
        <v>580</v>
      </c>
      <c r="K779" s="310" t="s">
        <v>580</v>
      </c>
      <c r="L779" s="310" t="s">
        <v>580</v>
      </c>
      <c r="M779" s="310" t="s">
        <v>580</v>
      </c>
      <c r="N779" s="311" t="s">
        <v>580</v>
      </c>
      <c r="O779" s="309" t="s">
        <v>580</v>
      </c>
      <c r="P779" s="309" t="s">
        <v>580</v>
      </c>
      <c r="Q779" s="310" t="s">
        <v>580</v>
      </c>
      <c r="R779" s="310" t="s">
        <v>580</v>
      </c>
      <c r="S779" s="310" t="s">
        <v>580</v>
      </c>
      <c r="T779" s="311" t="s">
        <v>580</v>
      </c>
      <c r="U779" s="310" t="s">
        <v>580</v>
      </c>
    </row>
    <row r="780" spans="2:21" x14ac:dyDescent="0.2">
      <c r="B780" s="305" t="s">
        <v>580</v>
      </c>
      <c r="C780" s="306" t="s">
        <v>580</v>
      </c>
      <c r="D780" s="307" t="s">
        <v>580</v>
      </c>
      <c r="E780" s="307" t="s">
        <v>580</v>
      </c>
      <c r="F780" s="308" t="s">
        <v>580</v>
      </c>
      <c r="G780" s="308"/>
      <c r="H780" s="308" t="s">
        <v>580</v>
      </c>
      <c r="I780" s="309" t="s">
        <v>580</v>
      </c>
      <c r="J780" s="309" t="s">
        <v>580</v>
      </c>
      <c r="K780" s="310" t="s">
        <v>580</v>
      </c>
      <c r="L780" s="310" t="s">
        <v>580</v>
      </c>
      <c r="M780" s="310" t="s">
        <v>580</v>
      </c>
      <c r="N780" s="311" t="s">
        <v>580</v>
      </c>
      <c r="O780" s="309" t="s">
        <v>580</v>
      </c>
      <c r="P780" s="309" t="s">
        <v>580</v>
      </c>
      <c r="Q780" s="310" t="s">
        <v>580</v>
      </c>
      <c r="R780" s="310" t="s">
        <v>580</v>
      </c>
      <c r="S780" s="310" t="s">
        <v>580</v>
      </c>
      <c r="T780" s="311" t="s">
        <v>580</v>
      </c>
      <c r="U780" s="310" t="s">
        <v>580</v>
      </c>
    </row>
    <row r="781" spans="2:21" x14ac:dyDescent="0.2">
      <c r="B781" s="305" t="s">
        <v>580</v>
      </c>
      <c r="C781" s="306" t="s">
        <v>580</v>
      </c>
      <c r="D781" s="307" t="s">
        <v>580</v>
      </c>
      <c r="E781" s="307" t="s">
        <v>580</v>
      </c>
      <c r="F781" s="308" t="s">
        <v>580</v>
      </c>
      <c r="G781" s="308"/>
      <c r="H781" s="308" t="s">
        <v>580</v>
      </c>
      <c r="I781" s="309" t="s">
        <v>580</v>
      </c>
      <c r="J781" s="309" t="s">
        <v>580</v>
      </c>
      <c r="K781" s="310" t="s">
        <v>580</v>
      </c>
      <c r="L781" s="310" t="s">
        <v>580</v>
      </c>
      <c r="M781" s="310" t="s">
        <v>580</v>
      </c>
      <c r="N781" s="311" t="s">
        <v>580</v>
      </c>
      <c r="O781" s="309" t="s">
        <v>580</v>
      </c>
      <c r="P781" s="309" t="s">
        <v>580</v>
      </c>
      <c r="Q781" s="310" t="s">
        <v>580</v>
      </c>
      <c r="R781" s="310" t="s">
        <v>580</v>
      </c>
      <c r="S781" s="310" t="s">
        <v>580</v>
      </c>
      <c r="T781" s="311" t="s">
        <v>580</v>
      </c>
      <c r="U781" s="310" t="s">
        <v>580</v>
      </c>
    </row>
    <row r="782" spans="2:21" x14ac:dyDescent="0.2">
      <c r="B782" s="305" t="s">
        <v>580</v>
      </c>
      <c r="C782" s="306" t="s">
        <v>580</v>
      </c>
      <c r="D782" s="307" t="s">
        <v>580</v>
      </c>
      <c r="E782" s="307" t="s">
        <v>580</v>
      </c>
      <c r="F782" s="308" t="s">
        <v>580</v>
      </c>
      <c r="G782" s="308"/>
      <c r="H782" s="308" t="s">
        <v>580</v>
      </c>
      <c r="I782" s="309" t="s">
        <v>580</v>
      </c>
      <c r="J782" s="309" t="s">
        <v>580</v>
      </c>
      <c r="K782" s="310" t="s">
        <v>580</v>
      </c>
      <c r="L782" s="310" t="s">
        <v>580</v>
      </c>
      <c r="M782" s="310" t="s">
        <v>580</v>
      </c>
      <c r="N782" s="311" t="s">
        <v>580</v>
      </c>
      <c r="O782" s="309" t="s">
        <v>580</v>
      </c>
      <c r="P782" s="309" t="s">
        <v>580</v>
      </c>
      <c r="Q782" s="310" t="s">
        <v>580</v>
      </c>
      <c r="R782" s="310" t="s">
        <v>580</v>
      </c>
      <c r="S782" s="310" t="s">
        <v>580</v>
      </c>
      <c r="T782" s="311" t="s">
        <v>580</v>
      </c>
      <c r="U782" s="310" t="s">
        <v>580</v>
      </c>
    </row>
    <row r="783" spans="2:21" x14ac:dyDescent="0.2">
      <c r="B783" s="305" t="s">
        <v>580</v>
      </c>
      <c r="C783" s="306" t="s">
        <v>580</v>
      </c>
      <c r="D783" s="307" t="s">
        <v>580</v>
      </c>
      <c r="E783" s="307" t="s">
        <v>580</v>
      </c>
      <c r="F783" s="308" t="s">
        <v>580</v>
      </c>
      <c r="G783" s="308"/>
      <c r="H783" s="308" t="s">
        <v>580</v>
      </c>
      <c r="I783" s="309" t="s">
        <v>580</v>
      </c>
      <c r="J783" s="309" t="s">
        <v>580</v>
      </c>
      <c r="K783" s="310" t="s">
        <v>580</v>
      </c>
      <c r="L783" s="310" t="s">
        <v>580</v>
      </c>
      <c r="M783" s="310" t="s">
        <v>580</v>
      </c>
      <c r="N783" s="311" t="s">
        <v>580</v>
      </c>
      <c r="O783" s="309" t="s">
        <v>580</v>
      </c>
      <c r="P783" s="309" t="s">
        <v>580</v>
      </c>
      <c r="Q783" s="310" t="s">
        <v>580</v>
      </c>
      <c r="R783" s="310" t="s">
        <v>580</v>
      </c>
      <c r="S783" s="310" t="s">
        <v>580</v>
      </c>
      <c r="T783" s="311" t="s">
        <v>580</v>
      </c>
      <c r="U783" s="310" t="s">
        <v>580</v>
      </c>
    </row>
    <row r="784" spans="2:21" x14ac:dyDescent="0.2">
      <c r="B784" s="305" t="s">
        <v>580</v>
      </c>
      <c r="C784" s="306" t="s">
        <v>580</v>
      </c>
      <c r="D784" s="307" t="s">
        <v>580</v>
      </c>
      <c r="E784" s="307" t="s">
        <v>580</v>
      </c>
      <c r="F784" s="308" t="s">
        <v>580</v>
      </c>
      <c r="G784" s="308"/>
      <c r="H784" s="308" t="s">
        <v>580</v>
      </c>
      <c r="I784" s="309" t="s">
        <v>580</v>
      </c>
      <c r="J784" s="309" t="s">
        <v>580</v>
      </c>
      <c r="K784" s="310" t="s">
        <v>580</v>
      </c>
      <c r="L784" s="310" t="s">
        <v>580</v>
      </c>
      <c r="M784" s="310" t="s">
        <v>580</v>
      </c>
      <c r="N784" s="311" t="s">
        <v>580</v>
      </c>
      <c r="O784" s="309" t="s">
        <v>580</v>
      </c>
      <c r="P784" s="309" t="s">
        <v>580</v>
      </c>
      <c r="Q784" s="310" t="s">
        <v>580</v>
      </c>
      <c r="R784" s="310" t="s">
        <v>580</v>
      </c>
      <c r="S784" s="310" t="s">
        <v>580</v>
      </c>
      <c r="T784" s="311" t="s">
        <v>580</v>
      </c>
      <c r="U784" s="310" t="s">
        <v>580</v>
      </c>
    </row>
    <row r="785" spans="2:21" x14ac:dyDescent="0.2">
      <c r="B785" s="305" t="s">
        <v>580</v>
      </c>
      <c r="C785" s="306" t="s">
        <v>580</v>
      </c>
      <c r="D785" s="307" t="s">
        <v>580</v>
      </c>
      <c r="E785" s="307" t="s">
        <v>580</v>
      </c>
      <c r="F785" s="308" t="s">
        <v>580</v>
      </c>
      <c r="G785" s="308"/>
      <c r="H785" s="308" t="s">
        <v>580</v>
      </c>
      <c r="I785" s="309" t="s">
        <v>580</v>
      </c>
      <c r="J785" s="309" t="s">
        <v>580</v>
      </c>
      <c r="K785" s="310" t="s">
        <v>580</v>
      </c>
      <c r="L785" s="310" t="s">
        <v>580</v>
      </c>
      <c r="M785" s="310" t="s">
        <v>580</v>
      </c>
      <c r="N785" s="311" t="s">
        <v>580</v>
      </c>
      <c r="O785" s="309" t="s">
        <v>580</v>
      </c>
      <c r="P785" s="309" t="s">
        <v>580</v>
      </c>
      <c r="Q785" s="310" t="s">
        <v>580</v>
      </c>
      <c r="R785" s="310" t="s">
        <v>580</v>
      </c>
      <c r="S785" s="310" t="s">
        <v>580</v>
      </c>
      <c r="T785" s="311" t="s">
        <v>580</v>
      </c>
      <c r="U785" s="310" t="s">
        <v>580</v>
      </c>
    </row>
    <row r="786" spans="2:21" x14ac:dyDescent="0.2">
      <c r="B786" s="305" t="s">
        <v>580</v>
      </c>
      <c r="C786" s="306" t="s">
        <v>580</v>
      </c>
      <c r="D786" s="307" t="s">
        <v>580</v>
      </c>
      <c r="E786" s="307" t="s">
        <v>580</v>
      </c>
      <c r="F786" s="308" t="s">
        <v>580</v>
      </c>
      <c r="G786" s="308"/>
      <c r="H786" s="308" t="s">
        <v>580</v>
      </c>
      <c r="I786" s="309" t="s">
        <v>580</v>
      </c>
      <c r="J786" s="309" t="s">
        <v>580</v>
      </c>
      <c r="K786" s="310" t="s">
        <v>580</v>
      </c>
      <c r="L786" s="310" t="s">
        <v>580</v>
      </c>
      <c r="M786" s="310" t="s">
        <v>580</v>
      </c>
      <c r="N786" s="311" t="s">
        <v>580</v>
      </c>
      <c r="O786" s="309" t="s">
        <v>580</v>
      </c>
      <c r="P786" s="309" t="s">
        <v>580</v>
      </c>
      <c r="Q786" s="310" t="s">
        <v>580</v>
      </c>
      <c r="R786" s="310" t="s">
        <v>580</v>
      </c>
      <c r="S786" s="310" t="s">
        <v>580</v>
      </c>
      <c r="T786" s="311" t="s">
        <v>580</v>
      </c>
      <c r="U786" s="310" t="s">
        <v>580</v>
      </c>
    </row>
    <row r="787" spans="2:21" x14ac:dyDescent="0.2">
      <c r="B787" s="305" t="s">
        <v>580</v>
      </c>
      <c r="C787" s="306" t="s">
        <v>580</v>
      </c>
      <c r="D787" s="307" t="s">
        <v>580</v>
      </c>
      <c r="E787" s="307" t="s">
        <v>580</v>
      </c>
      <c r="F787" s="308" t="s">
        <v>580</v>
      </c>
      <c r="G787" s="308"/>
      <c r="H787" s="308" t="s">
        <v>580</v>
      </c>
      <c r="I787" s="309" t="s">
        <v>580</v>
      </c>
      <c r="J787" s="309" t="s">
        <v>580</v>
      </c>
      <c r="K787" s="310" t="s">
        <v>580</v>
      </c>
      <c r="L787" s="310" t="s">
        <v>580</v>
      </c>
      <c r="M787" s="310" t="s">
        <v>580</v>
      </c>
      <c r="N787" s="311" t="s">
        <v>580</v>
      </c>
      <c r="O787" s="309" t="s">
        <v>580</v>
      </c>
      <c r="P787" s="309" t="s">
        <v>580</v>
      </c>
      <c r="Q787" s="310" t="s">
        <v>580</v>
      </c>
      <c r="R787" s="310" t="s">
        <v>580</v>
      </c>
      <c r="S787" s="310" t="s">
        <v>580</v>
      </c>
      <c r="T787" s="311" t="s">
        <v>580</v>
      </c>
      <c r="U787" s="310" t="s">
        <v>580</v>
      </c>
    </row>
    <row r="788" spans="2:21" x14ac:dyDescent="0.2">
      <c r="B788" s="305" t="s">
        <v>580</v>
      </c>
      <c r="C788" s="306" t="s">
        <v>580</v>
      </c>
      <c r="D788" s="307" t="s">
        <v>580</v>
      </c>
      <c r="E788" s="307" t="s">
        <v>580</v>
      </c>
      <c r="F788" s="308" t="s">
        <v>580</v>
      </c>
      <c r="G788" s="308"/>
      <c r="H788" s="308" t="s">
        <v>580</v>
      </c>
      <c r="I788" s="309" t="s">
        <v>580</v>
      </c>
      <c r="J788" s="309" t="s">
        <v>580</v>
      </c>
      <c r="K788" s="310" t="s">
        <v>580</v>
      </c>
      <c r="L788" s="310" t="s">
        <v>580</v>
      </c>
      <c r="M788" s="310" t="s">
        <v>580</v>
      </c>
      <c r="N788" s="311" t="s">
        <v>580</v>
      </c>
      <c r="O788" s="309" t="s">
        <v>580</v>
      </c>
      <c r="P788" s="309" t="s">
        <v>580</v>
      </c>
      <c r="Q788" s="310" t="s">
        <v>580</v>
      </c>
      <c r="R788" s="310" t="s">
        <v>580</v>
      </c>
      <c r="S788" s="310" t="s">
        <v>580</v>
      </c>
      <c r="T788" s="311" t="s">
        <v>580</v>
      </c>
      <c r="U788" s="310" t="s">
        <v>580</v>
      </c>
    </row>
    <row r="789" spans="2:21" x14ac:dyDescent="0.2">
      <c r="B789" s="305" t="s">
        <v>580</v>
      </c>
      <c r="C789" s="306" t="s">
        <v>580</v>
      </c>
      <c r="D789" s="307" t="s">
        <v>580</v>
      </c>
      <c r="E789" s="307" t="s">
        <v>580</v>
      </c>
      <c r="F789" s="308" t="s">
        <v>580</v>
      </c>
      <c r="G789" s="308"/>
      <c r="H789" s="308" t="s">
        <v>580</v>
      </c>
      <c r="I789" s="309" t="s">
        <v>580</v>
      </c>
      <c r="J789" s="309" t="s">
        <v>580</v>
      </c>
      <c r="K789" s="310" t="s">
        <v>580</v>
      </c>
      <c r="L789" s="310" t="s">
        <v>580</v>
      </c>
      <c r="M789" s="310" t="s">
        <v>580</v>
      </c>
      <c r="N789" s="311" t="s">
        <v>580</v>
      </c>
      <c r="O789" s="309" t="s">
        <v>580</v>
      </c>
      <c r="P789" s="309" t="s">
        <v>580</v>
      </c>
      <c r="Q789" s="310" t="s">
        <v>580</v>
      </c>
      <c r="R789" s="310" t="s">
        <v>580</v>
      </c>
      <c r="S789" s="310" t="s">
        <v>580</v>
      </c>
      <c r="T789" s="311" t="s">
        <v>580</v>
      </c>
      <c r="U789" s="310" t="s">
        <v>580</v>
      </c>
    </row>
    <row r="790" spans="2:21" x14ac:dyDescent="0.2">
      <c r="B790" s="305" t="s">
        <v>580</v>
      </c>
      <c r="C790" s="306" t="s">
        <v>580</v>
      </c>
      <c r="D790" s="307" t="s">
        <v>580</v>
      </c>
      <c r="E790" s="307" t="s">
        <v>580</v>
      </c>
      <c r="F790" s="308" t="s">
        <v>580</v>
      </c>
      <c r="G790" s="308"/>
      <c r="H790" s="308" t="s">
        <v>580</v>
      </c>
      <c r="I790" s="309" t="s">
        <v>580</v>
      </c>
      <c r="J790" s="309" t="s">
        <v>580</v>
      </c>
      <c r="K790" s="310" t="s">
        <v>580</v>
      </c>
      <c r="L790" s="310" t="s">
        <v>580</v>
      </c>
      <c r="M790" s="310" t="s">
        <v>580</v>
      </c>
      <c r="N790" s="311" t="s">
        <v>580</v>
      </c>
      <c r="O790" s="309" t="s">
        <v>580</v>
      </c>
      <c r="P790" s="309" t="s">
        <v>580</v>
      </c>
      <c r="Q790" s="310" t="s">
        <v>580</v>
      </c>
      <c r="R790" s="310" t="s">
        <v>580</v>
      </c>
      <c r="S790" s="310" t="s">
        <v>580</v>
      </c>
      <c r="T790" s="311" t="s">
        <v>580</v>
      </c>
      <c r="U790" s="310" t="s">
        <v>580</v>
      </c>
    </row>
    <row r="791" spans="2:21" x14ac:dyDescent="0.2">
      <c r="B791" s="305" t="s">
        <v>580</v>
      </c>
      <c r="C791" s="306" t="s">
        <v>580</v>
      </c>
      <c r="D791" s="307" t="s">
        <v>580</v>
      </c>
      <c r="E791" s="307" t="s">
        <v>580</v>
      </c>
      <c r="F791" s="308" t="s">
        <v>580</v>
      </c>
      <c r="G791" s="308"/>
      <c r="H791" s="308" t="s">
        <v>580</v>
      </c>
      <c r="I791" s="309" t="s">
        <v>580</v>
      </c>
      <c r="J791" s="309" t="s">
        <v>580</v>
      </c>
      <c r="K791" s="310" t="s">
        <v>580</v>
      </c>
      <c r="L791" s="310" t="s">
        <v>580</v>
      </c>
      <c r="M791" s="310" t="s">
        <v>580</v>
      </c>
      <c r="N791" s="311" t="s">
        <v>580</v>
      </c>
      <c r="O791" s="309" t="s">
        <v>580</v>
      </c>
      <c r="P791" s="309" t="s">
        <v>580</v>
      </c>
      <c r="Q791" s="310" t="s">
        <v>580</v>
      </c>
      <c r="R791" s="310" t="s">
        <v>580</v>
      </c>
      <c r="S791" s="310" t="s">
        <v>580</v>
      </c>
      <c r="T791" s="311" t="s">
        <v>580</v>
      </c>
      <c r="U791" s="310" t="s">
        <v>580</v>
      </c>
    </row>
    <row r="792" spans="2:21" x14ac:dyDescent="0.2">
      <c r="B792" s="305" t="s">
        <v>580</v>
      </c>
      <c r="C792" s="306" t="s">
        <v>580</v>
      </c>
      <c r="D792" s="307" t="s">
        <v>580</v>
      </c>
      <c r="E792" s="307" t="s">
        <v>580</v>
      </c>
      <c r="F792" s="308" t="s">
        <v>580</v>
      </c>
      <c r="G792" s="308"/>
      <c r="H792" s="308" t="s">
        <v>580</v>
      </c>
      <c r="I792" s="309" t="s">
        <v>580</v>
      </c>
      <c r="J792" s="309" t="s">
        <v>580</v>
      </c>
      <c r="K792" s="310" t="s">
        <v>580</v>
      </c>
      <c r="L792" s="310" t="s">
        <v>580</v>
      </c>
      <c r="M792" s="310" t="s">
        <v>580</v>
      </c>
      <c r="N792" s="311" t="s">
        <v>580</v>
      </c>
      <c r="O792" s="309" t="s">
        <v>580</v>
      </c>
      <c r="P792" s="309" t="s">
        <v>580</v>
      </c>
      <c r="Q792" s="310" t="s">
        <v>580</v>
      </c>
      <c r="R792" s="310" t="s">
        <v>580</v>
      </c>
      <c r="S792" s="310" t="s">
        <v>580</v>
      </c>
      <c r="T792" s="311" t="s">
        <v>580</v>
      </c>
      <c r="U792" s="310" t="s">
        <v>580</v>
      </c>
    </row>
    <row r="793" spans="2:21" x14ac:dyDescent="0.2">
      <c r="B793" s="305" t="s">
        <v>580</v>
      </c>
      <c r="C793" s="306" t="s">
        <v>580</v>
      </c>
      <c r="D793" s="307" t="s">
        <v>580</v>
      </c>
      <c r="E793" s="307" t="s">
        <v>580</v>
      </c>
      <c r="F793" s="308" t="s">
        <v>580</v>
      </c>
      <c r="G793" s="308"/>
      <c r="H793" s="308" t="s">
        <v>580</v>
      </c>
      <c r="I793" s="309" t="s">
        <v>580</v>
      </c>
      <c r="J793" s="309" t="s">
        <v>580</v>
      </c>
      <c r="K793" s="310" t="s">
        <v>580</v>
      </c>
      <c r="L793" s="310" t="s">
        <v>580</v>
      </c>
      <c r="M793" s="310" t="s">
        <v>580</v>
      </c>
      <c r="N793" s="311" t="s">
        <v>580</v>
      </c>
      <c r="O793" s="309" t="s">
        <v>580</v>
      </c>
      <c r="P793" s="309" t="s">
        <v>580</v>
      </c>
      <c r="Q793" s="310" t="s">
        <v>580</v>
      </c>
      <c r="R793" s="310" t="s">
        <v>580</v>
      </c>
      <c r="S793" s="310" t="s">
        <v>580</v>
      </c>
      <c r="T793" s="311" t="s">
        <v>580</v>
      </c>
      <c r="U793" s="310" t="s">
        <v>580</v>
      </c>
    </row>
    <row r="794" spans="2:21" x14ac:dyDescent="0.2">
      <c r="B794" s="305" t="s">
        <v>580</v>
      </c>
      <c r="C794" s="306" t="s">
        <v>580</v>
      </c>
      <c r="D794" s="307" t="s">
        <v>580</v>
      </c>
      <c r="E794" s="307" t="s">
        <v>580</v>
      </c>
      <c r="F794" s="308" t="s">
        <v>580</v>
      </c>
      <c r="G794" s="308"/>
      <c r="H794" s="308" t="s">
        <v>580</v>
      </c>
      <c r="I794" s="309" t="s">
        <v>580</v>
      </c>
      <c r="J794" s="309" t="s">
        <v>580</v>
      </c>
      <c r="K794" s="310" t="s">
        <v>580</v>
      </c>
      <c r="L794" s="310" t="s">
        <v>580</v>
      </c>
      <c r="M794" s="310" t="s">
        <v>580</v>
      </c>
      <c r="N794" s="311" t="s">
        <v>580</v>
      </c>
      <c r="O794" s="309" t="s">
        <v>580</v>
      </c>
      <c r="P794" s="309" t="s">
        <v>580</v>
      </c>
      <c r="Q794" s="310" t="s">
        <v>580</v>
      </c>
      <c r="R794" s="310" t="s">
        <v>580</v>
      </c>
      <c r="S794" s="310" t="s">
        <v>580</v>
      </c>
      <c r="T794" s="311" t="s">
        <v>580</v>
      </c>
      <c r="U794" s="310" t="s">
        <v>580</v>
      </c>
    </row>
    <row r="795" spans="2:21" x14ac:dyDescent="0.2">
      <c r="B795" s="305" t="s">
        <v>580</v>
      </c>
      <c r="C795" s="306" t="s">
        <v>580</v>
      </c>
      <c r="D795" s="307" t="s">
        <v>580</v>
      </c>
      <c r="E795" s="307" t="s">
        <v>580</v>
      </c>
      <c r="F795" s="308" t="s">
        <v>580</v>
      </c>
      <c r="G795" s="308"/>
      <c r="H795" s="308" t="s">
        <v>580</v>
      </c>
      <c r="I795" s="309" t="s">
        <v>580</v>
      </c>
      <c r="J795" s="309" t="s">
        <v>580</v>
      </c>
      <c r="K795" s="310" t="s">
        <v>580</v>
      </c>
      <c r="L795" s="310" t="s">
        <v>580</v>
      </c>
      <c r="M795" s="310" t="s">
        <v>580</v>
      </c>
      <c r="N795" s="311" t="s">
        <v>580</v>
      </c>
      <c r="O795" s="309" t="s">
        <v>580</v>
      </c>
      <c r="P795" s="309" t="s">
        <v>580</v>
      </c>
      <c r="Q795" s="310" t="s">
        <v>580</v>
      </c>
      <c r="R795" s="310" t="s">
        <v>580</v>
      </c>
      <c r="S795" s="310" t="s">
        <v>580</v>
      </c>
      <c r="T795" s="311" t="s">
        <v>580</v>
      </c>
      <c r="U795" s="310" t="s">
        <v>580</v>
      </c>
    </row>
    <row r="796" spans="2:21" x14ac:dyDescent="0.2">
      <c r="B796" s="305" t="s">
        <v>580</v>
      </c>
      <c r="C796" s="306" t="s">
        <v>580</v>
      </c>
      <c r="D796" s="307" t="s">
        <v>580</v>
      </c>
      <c r="E796" s="307" t="s">
        <v>580</v>
      </c>
      <c r="F796" s="308" t="s">
        <v>580</v>
      </c>
      <c r="G796" s="308"/>
      <c r="H796" s="308" t="s">
        <v>580</v>
      </c>
      <c r="I796" s="309" t="s">
        <v>580</v>
      </c>
      <c r="J796" s="309" t="s">
        <v>580</v>
      </c>
      <c r="K796" s="310" t="s">
        <v>580</v>
      </c>
      <c r="L796" s="310" t="s">
        <v>580</v>
      </c>
      <c r="M796" s="310" t="s">
        <v>580</v>
      </c>
      <c r="N796" s="311" t="s">
        <v>580</v>
      </c>
      <c r="O796" s="309" t="s">
        <v>580</v>
      </c>
      <c r="P796" s="309" t="s">
        <v>580</v>
      </c>
      <c r="Q796" s="310" t="s">
        <v>580</v>
      </c>
      <c r="R796" s="310" t="s">
        <v>580</v>
      </c>
      <c r="S796" s="310" t="s">
        <v>580</v>
      </c>
      <c r="T796" s="311" t="s">
        <v>580</v>
      </c>
      <c r="U796" s="310" t="s">
        <v>580</v>
      </c>
    </row>
    <row r="797" spans="2:21" x14ac:dyDescent="0.2">
      <c r="B797" s="305" t="s">
        <v>580</v>
      </c>
      <c r="C797" s="306" t="s">
        <v>580</v>
      </c>
      <c r="D797" s="307" t="s">
        <v>580</v>
      </c>
      <c r="E797" s="307" t="s">
        <v>580</v>
      </c>
      <c r="F797" s="308" t="s">
        <v>580</v>
      </c>
      <c r="G797" s="308"/>
      <c r="H797" s="308" t="s">
        <v>580</v>
      </c>
      <c r="I797" s="309" t="s">
        <v>580</v>
      </c>
      <c r="J797" s="309" t="s">
        <v>580</v>
      </c>
      <c r="K797" s="310" t="s">
        <v>580</v>
      </c>
      <c r="L797" s="310" t="s">
        <v>580</v>
      </c>
      <c r="M797" s="310" t="s">
        <v>580</v>
      </c>
      <c r="N797" s="311" t="s">
        <v>580</v>
      </c>
      <c r="O797" s="309" t="s">
        <v>580</v>
      </c>
      <c r="P797" s="309" t="s">
        <v>580</v>
      </c>
      <c r="Q797" s="310" t="s">
        <v>580</v>
      </c>
      <c r="R797" s="310" t="s">
        <v>580</v>
      </c>
      <c r="S797" s="310" t="s">
        <v>580</v>
      </c>
      <c r="T797" s="311" t="s">
        <v>580</v>
      </c>
      <c r="U797" s="310" t="s">
        <v>580</v>
      </c>
    </row>
    <row r="798" spans="2:21" x14ac:dyDescent="0.2">
      <c r="B798" s="305" t="s">
        <v>580</v>
      </c>
      <c r="C798" s="306" t="s">
        <v>580</v>
      </c>
      <c r="D798" s="307" t="s">
        <v>580</v>
      </c>
      <c r="E798" s="307" t="s">
        <v>580</v>
      </c>
      <c r="F798" s="308" t="s">
        <v>580</v>
      </c>
      <c r="G798" s="308"/>
      <c r="H798" s="308" t="s">
        <v>580</v>
      </c>
      <c r="I798" s="309" t="s">
        <v>580</v>
      </c>
      <c r="J798" s="309" t="s">
        <v>580</v>
      </c>
      <c r="K798" s="310" t="s">
        <v>580</v>
      </c>
      <c r="L798" s="310" t="s">
        <v>580</v>
      </c>
      <c r="M798" s="310" t="s">
        <v>580</v>
      </c>
      <c r="N798" s="311" t="s">
        <v>580</v>
      </c>
      <c r="O798" s="309" t="s">
        <v>580</v>
      </c>
      <c r="P798" s="309" t="s">
        <v>580</v>
      </c>
      <c r="Q798" s="310" t="s">
        <v>580</v>
      </c>
      <c r="R798" s="310" t="s">
        <v>580</v>
      </c>
      <c r="S798" s="310" t="s">
        <v>580</v>
      </c>
      <c r="T798" s="311" t="s">
        <v>580</v>
      </c>
      <c r="U798" s="310" t="s">
        <v>580</v>
      </c>
    </row>
    <row r="799" spans="2:21" x14ac:dyDescent="0.2">
      <c r="B799" s="305" t="s">
        <v>580</v>
      </c>
      <c r="C799" s="306" t="s">
        <v>580</v>
      </c>
      <c r="D799" s="307" t="s">
        <v>580</v>
      </c>
      <c r="E799" s="307" t="s">
        <v>580</v>
      </c>
      <c r="F799" s="308" t="s">
        <v>580</v>
      </c>
      <c r="G799" s="308"/>
      <c r="H799" s="308" t="s">
        <v>580</v>
      </c>
      <c r="I799" s="309" t="s">
        <v>580</v>
      </c>
      <c r="J799" s="309" t="s">
        <v>580</v>
      </c>
      <c r="K799" s="310" t="s">
        <v>580</v>
      </c>
      <c r="L799" s="310" t="s">
        <v>580</v>
      </c>
      <c r="M799" s="310" t="s">
        <v>580</v>
      </c>
      <c r="N799" s="311" t="s">
        <v>580</v>
      </c>
      <c r="O799" s="309" t="s">
        <v>580</v>
      </c>
      <c r="P799" s="309" t="s">
        <v>580</v>
      </c>
      <c r="Q799" s="310" t="s">
        <v>580</v>
      </c>
      <c r="R799" s="310" t="s">
        <v>580</v>
      </c>
      <c r="S799" s="310" t="s">
        <v>580</v>
      </c>
      <c r="T799" s="311" t="s">
        <v>580</v>
      </c>
      <c r="U799" s="310" t="s">
        <v>580</v>
      </c>
    </row>
    <row r="800" spans="2:21" x14ac:dyDescent="0.2">
      <c r="B800" s="305" t="s">
        <v>580</v>
      </c>
      <c r="C800" s="306" t="s">
        <v>580</v>
      </c>
      <c r="D800" s="307" t="s">
        <v>580</v>
      </c>
      <c r="E800" s="307" t="s">
        <v>580</v>
      </c>
      <c r="F800" s="308" t="s">
        <v>580</v>
      </c>
      <c r="G800" s="308"/>
      <c r="H800" s="308" t="s">
        <v>580</v>
      </c>
      <c r="I800" s="309" t="s">
        <v>580</v>
      </c>
      <c r="J800" s="309" t="s">
        <v>580</v>
      </c>
      <c r="K800" s="310" t="s">
        <v>580</v>
      </c>
      <c r="L800" s="310" t="s">
        <v>580</v>
      </c>
      <c r="M800" s="310" t="s">
        <v>580</v>
      </c>
      <c r="N800" s="311" t="s">
        <v>580</v>
      </c>
      <c r="O800" s="309" t="s">
        <v>580</v>
      </c>
      <c r="P800" s="309" t="s">
        <v>580</v>
      </c>
      <c r="Q800" s="310" t="s">
        <v>580</v>
      </c>
      <c r="R800" s="310" t="s">
        <v>580</v>
      </c>
      <c r="S800" s="310" t="s">
        <v>580</v>
      </c>
      <c r="T800" s="311" t="s">
        <v>580</v>
      </c>
      <c r="U800" s="310" t="s">
        <v>580</v>
      </c>
    </row>
    <row r="801" spans="2:21" x14ac:dyDescent="0.2">
      <c r="B801" s="305" t="s">
        <v>580</v>
      </c>
      <c r="C801" s="306" t="s">
        <v>580</v>
      </c>
      <c r="D801" s="307" t="s">
        <v>580</v>
      </c>
      <c r="E801" s="307" t="s">
        <v>580</v>
      </c>
      <c r="F801" s="308" t="s">
        <v>580</v>
      </c>
      <c r="G801" s="308"/>
      <c r="H801" s="308" t="s">
        <v>580</v>
      </c>
      <c r="I801" s="309" t="s">
        <v>580</v>
      </c>
      <c r="J801" s="309" t="s">
        <v>580</v>
      </c>
      <c r="K801" s="310" t="s">
        <v>580</v>
      </c>
      <c r="L801" s="310" t="s">
        <v>580</v>
      </c>
      <c r="M801" s="310" t="s">
        <v>580</v>
      </c>
      <c r="N801" s="311" t="s">
        <v>580</v>
      </c>
      <c r="O801" s="309" t="s">
        <v>580</v>
      </c>
      <c r="P801" s="309" t="s">
        <v>580</v>
      </c>
      <c r="Q801" s="310" t="s">
        <v>580</v>
      </c>
      <c r="R801" s="310" t="s">
        <v>580</v>
      </c>
      <c r="S801" s="310" t="s">
        <v>580</v>
      </c>
      <c r="T801" s="311" t="s">
        <v>580</v>
      </c>
      <c r="U801" s="310" t="s">
        <v>580</v>
      </c>
    </row>
    <row r="802" spans="2:21" x14ac:dyDescent="0.2">
      <c r="B802" s="305" t="s">
        <v>580</v>
      </c>
      <c r="C802" s="306" t="s">
        <v>580</v>
      </c>
      <c r="D802" s="307" t="s">
        <v>580</v>
      </c>
      <c r="E802" s="307" t="s">
        <v>580</v>
      </c>
      <c r="F802" s="308" t="s">
        <v>580</v>
      </c>
      <c r="G802" s="308"/>
      <c r="H802" s="308" t="s">
        <v>580</v>
      </c>
      <c r="I802" s="309" t="s">
        <v>580</v>
      </c>
      <c r="J802" s="309" t="s">
        <v>580</v>
      </c>
      <c r="K802" s="310" t="s">
        <v>580</v>
      </c>
      <c r="L802" s="310" t="s">
        <v>580</v>
      </c>
      <c r="M802" s="310" t="s">
        <v>580</v>
      </c>
      <c r="N802" s="311" t="s">
        <v>580</v>
      </c>
      <c r="O802" s="309" t="s">
        <v>580</v>
      </c>
      <c r="P802" s="309" t="s">
        <v>580</v>
      </c>
      <c r="Q802" s="310" t="s">
        <v>580</v>
      </c>
      <c r="R802" s="310" t="s">
        <v>580</v>
      </c>
      <c r="S802" s="310" t="s">
        <v>580</v>
      </c>
      <c r="T802" s="311" t="s">
        <v>580</v>
      </c>
      <c r="U802" s="310" t="s">
        <v>580</v>
      </c>
    </row>
    <row r="803" spans="2:21" x14ac:dyDescent="0.2">
      <c r="B803" s="305" t="s">
        <v>580</v>
      </c>
      <c r="C803" s="306" t="s">
        <v>580</v>
      </c>
      <c r="D803" s="307" t="s">
        <v>580</v>
      </c>
      <c r="E803" s="307" t="s">
        <v>580</v>
      </c>
      <c r="F803" s="308" t="s">
        <v>580</v>
      </c>
      <c r="G803" s="308"/>
      <c r="H803" s="308" t="s">
        <v>580</v>
      </c>
      <c r="I803" s="309" t="s">
        <v>580</v>
      </c>
      <c r="J803" s="309" t="s">
        <v>580</v>
      </c>
      <c r="K803" s="310" t="s">
        <v>580</v>
      </c>
      <c r="L803" s="310" t="s">
        <v>580</v>
      </c>
      <c r="M803" s="310" t="s">
        <v>580</v>
      </c>
      <c r="N803" s="311" t="s">
        <v>580</v>
      </c>
      <c r="O803" s="309" t="s">
        <v>580</v>
      </c>
      <c r="P803" s="309" t="s">
        <v>580</v>
      </c>
      <c r="Q803" s="310" t="s">
        <v>580</v>
      </c>
      <c r="R803" s="310" t="s">
        <v>580</v>
      </c>
      <c r="S803" s="310" t="s">
        <v>580</v>
      </c>
      <c r="T803" s="311" t="s">
        <v>580</v>
      </c>
      <c r="U803" s="310" t="s">
        <v>580</v>
      </c>
    </row>
    <row r="804" spans="2:21" x14ac:dyDescent="0.2">
      <c r="B804" s="305" t="s">
        <v>580</v>
      </c>
      <c r="C804" s="306" t="s">
        <v>580</v>
      </c>
      <c r="D804" s="307" t="s">
        <v>580</v>
      </c>
      <c r="E804" s="307" t="s">
        <v>580</v>
      </c>
      <c r="F804" s="308" t="s">
        <v>580</v>
      </c>
      <c r="G804" s="308"/>
      <c r="H804" s="308" t="s">
        <v>580</v>
      </c>
      <c r="I804" s="309" t="s">
        <v>580</v>
      </c>
      <c r="J804" s="309" t="s">
        <v>580</v>
      </c>
      <c r="K804" s="310" t="s">
        <v>580</v>
      </c>
      <c r="L804" s="310" t="s">
        <v>580</v>
      </c>
      <c r="M804" s="310" t="s">
        <v>580</v>
      </c>
      <c r="N804" s="311" t="s">
        <v>580</v>
      </c>
      <c r="O804" s="309" t="s">
        <v>580</v>
      </c>
      <c r="P804" s="309" t="s">
        <v>580</v>
      </c>
      <c r="Q804" s="310" t="s">
        <v>580</v>
      </c>
      <c r="R804" s="310" t="s">
        <v>580</v>
      </c>
      <c r="S804" s="310" t="s">
        <v>580</v>
      </c>
      <c r="T804" s="311" t="s">
        <v>580</v>
      </c>
      <c r="U804" s="310" t="s">
        <v>580</v>
      </c>
    </row>
    <row r="805" spans="2:21" x14ac:dyDescent="0.2">
      <c r="B805" s="305" t="s">
        <v>580</v>
      </c>
      <c r="C805" s="306" t="s">
        <v>580</v>
      </c>
      <c r="D805" s="307" t="s">
        <v>580</v>
      </c>
      <c r="E805" s="307" t="s">
        <v>580</v>
      </c>
      <c r="F805" s="308" t="s">
        <v>580</v>
      </c>
      <c r="G805" s="308"/>
      <c r="H805" s="308" t="s">
        <v>580</v>
      </c>
      <c r="I805" s="309" t="s">
        <v>580</v>
      </c>
      <c r="J805" s="309" t="s">
        <v>580</v>
      </c>
      <c r="K805" s="310" t="s">
        <v>580</v>
      </c>
      <c r="L805" s="310" t="s">
        <v>580</v>
      </c>
      <c r="M805" s="310" t="s">
        <v>580</v>
      </c>
      <c r="N805" s="311" t="s">
        <v>580</v>
      </c>
      <c r="O805" s="309" t="s">
        <v>580</v>
      </c>
      <c r="P805" s="309" t="s">
        <v>580</v>
      </c>
      <c r="Q805" s="310" t="s">
        <v>580</v>
      </c>
      <c r="R805" s="310" t="s">
        <v>580</v>
      </c>
      <c r="S805" s="310" t="s">
        <v>580</v>
      </c>
      <c r="T805" s="311" t="s">
        <v>580</v>
      </c>
      <c r="U805" s="310" t="s">
        <v>580</v>
      </c>
    </row>
    <row r="806" spans="2:21" x14ac:dyDescent="0.2">
      <c r="B806" s="305" t="s">
        <v>580</v>
      </c>
      <c r="C806" s="306" t="s">
        <v>580</v>
      </c>
      <c r="D806" s="307" t="s">
        <v>580</v>
      </c>
      <c r="E806" s="307" t="s">
        <v>580</v>
      </c>
      <c r="F806" s="308" t="s">
        <v>580</v>
      </c>
      <c r="G806" s="308"/>
      <c r="H806" s="308" t="s">
        <v>580</v>
      </c>
      <c r="I806" s="309" t="s">
        <v>580</v>
      </c>
      <c r="J806" s="309" t="s">
        <v>580</v>
      </c>
      <c r="K806" s="310" t="s">
        <v>580</v>
      </c>
      <c r="L806" s="310" t="s">
        <v>580</v>
      </c>
      <c r="M806" s="310" t="s">
        <v>580</v>
      </c>
      <c r="N806" s="311" t="s">
        <v>580</v>
      </c>
      <c r="O806" s="309" t="s">
        <v>580</v>
      </c>
      <c r="P806" s="309" t="s">
        <v>580</v>
      </c>
      <c r="Q806" s="310" t="s">
        <v>580</v>
      </c>
      <c r="R806" s="310" t="s">
        <v>580</v>
      </c>
      <c r="S806" s="310" t="s">
        <v>580</v>
      </c>
      <c r="T806" s="311" t="s">
        <v>580</v>
      </c>
      <c r="U806" s="310" t="s">
        <v>580</v>
      </c>
    </row>
    <row r="807" spans="2:21" x14ac:dyDescent="0.2">
      <c r="B807" s="305" t="s">
        <v>580</v>
      </c>
      <c r="C807" s="306" t="s">
        <v>580</v>
      </c>
      <c r="D807" s="307" t="s">
        <v>580</v>
      </c>
      <c r="E807" s="307" t="s">
        <v>580</v>
      </c>
      <c r="F807" s="308" t="s">
        <v>580</v>
      </c>
      <c r="G807" s="308"/>
      <c r="H807" s="308" t="s">
        <v>580</v>
      </c>
      <c r="I807" s="309" t="s">
        <v>580</v>
      </c>
      <c r="J807" s="309" t="s">
        <v>580</v>
      </c>
      <c r="K807" s="310" t="s">
        <v>580</v>
      </c>
      <c r="L807" s="310" t="s">
        <v>580</v>
      </c>
      <c r="M807" s="310" t="s">
        <v>580</v>
      </c>
      <c r="N807" s="311" t="s">
        <v>580</v>
      </c>
      <c r="O807" s="309" t="s">
        <v>580</v>
      </c>
      <c r="P807" s="309" t="s">
        <v>580</v>
      </c>
      <c r="Q807" s="310" t="s">
        <v>580</v>
      </c>
      <c r="R807" s="310" t="s">
        <v>580</v>
      </c>
      <c r="S807" s="310" t="s">
        <v>580</v>
      </c>
      <c r="T807" s="311" t="s">
        <v>580</v>
      </c>
      <c r="U807" s="310" t="s">
        <v>580</v>
      </c>
    </row>
    <row r="808" spans="2:21" x14ac:dyDescent="0.2">
      <c r="B808" s="305" t="s">
        <v>580</v>
      </c>
      <c r="C808" s="306" t="s">
        <v>580</v>
      </c>
      <c r="D808" s="307" t="s">
        <v>580</v>
      </c>
      <c r="E808" s="307" t="s">
        <v>580</v>
      </c>
      <c r="F808" s="308" t="s">
        <v>580</v>
      </c>
      <c r="G808" s="308"/>
      <c r="H808" s="308" t="s">
        <v>580</v>
      </c>
      <c r="I808" s="309" t="s">
        <v>580</v>
      </c>
      <c r="J808" s="309" t="s">
        <v>580</v>
      </c>
      <c r="K808" s="310" t="s">
        <v>580</v>
      </c>
      <c r="L808" s="310" t="s">
        <v>580</v>
      </c>
      <c r="M808" s="310" t="s">
        <v>580</v>
      </c>
      <c r="N808" s="311" t="s">
        <v>580</v>
      </c>
      <c r="O808" s="309" t="s">
        <v>580</v>
      </c>
      <c r="P808" s="309" t="s">
        <v>580</v>
      </c>
      <c r="Q808" s="310" t="s">
        <v>580</v>
      </c>
      <c r="R808" s="310" t="s">
        <v>580</v>
      </c>
      <c r="S808" s="310" t="s">
        <v>580</v>
      </c>
      <c r="T808" s="311" t="s">
        <v>580</v>
      </c>
      <c r="U808" s="310" t="s">
        <v>580</v>
      </c>
    </row>
    <row r="809" spans="2:21" x14ac:dyDescent="0.2">
      <c r="B809" s="305" t="s">
        <v>580</v>
      </c>
      <c r="C809" s="306" t="s">
        <v>580</v>
      </c>
      <c r="D809" s="307" t="s">
        <v>580</v>
      </c>
      <c r="E809" s="307" t="s">
        <v>580</v>
      </c>
      <c r="F809" s="308" t="s">
        <v>580</v>
      </c>
      <c r="G809" s="308"/>
      <c r="H809" s="308" t="s">
        <v>580</v>
      </c>
      <c r="I809" s="309" t="s">
        <v>580</v>
      </c>
      <c r="J809" s="309" t="s">
        <v>580</v>
      </c>
      <c r="K809" s="310" t="s">
        <v>580</v>
      </c>
      <c r="L809" s="310" t="s">
        <v>580</v>
      </c>
      <c r="M809" s="310" t="s">
        <v>580</v>
      </c>
      <c r="N809" s="311" t="s">
        <v>580</v>
      </c>
      <c r="O809" s="309" t="s">
        <v>580</v>
      </c>
      <c r="P809" s="309" t="s">
        <v>580</v>
      </c>
      <c r="Q809" s="310" t="s">
        <v>580</v>
      </c>
      <c r="R809" s="310" t="s">
        <v>580</v>
      </c>
      <c r="S809" s="310" t="s">
        <v>580</v>
      </c>
      <c r="T809" s="311" t="s">
        <v>580</v>
      </c>
      <c r="U809" s="310" t="s">
        <v>580</v>
      </c>
    </row>
    <row r="810" spans="2:21" x14ac:dyDescent="0.2">
      <c r="B810" s="305" t="s">
        <v>580</v>
      </c>
      <c r="C810" s="306" t="s">
        <v>580</v>
      </c>
      <c r="D810" s="307" t="s">
        <v>580</v>
      </c>
      <c r="E810" s="307" t="s">
        <v>580</v>
      </c>
      <c r="F810" s="308" t="s">
        <v>580</v>
      </c>
      <c r="G810" s="308"/>
      <c r="H810" s="308" t="s">
        <v>580</v>
      </c>
      <c r="I810" s="309" t="s">
        <v>580</v>
      </c>
      <c r="J810" s="309" t="s">
        <v>580</v>
      </c>
      <c r="K810" s="310" t="s">
        <v>580</v>
      </c>
      <c r="L810" s="310" t="s">
        <v>580</v>
      </c>
      <c r="M810" s="310" t="s">
        <v>580</v>
      </c>
      <c r="N810" s="311" t="s">
        <v>580</v>
      </c>
      <c r="O810" s="309" t="s">
        <v>580</v>
      </c>
      <c r="P810" s="309" t="s">
        <v>580</v>
      </c>
      <c r="Q810" s="310" t="s">
        <v>580</v>
      </c>
      <c r="R810" s="310" t="s">
        <v>580</v>
      </c>
      <c r="S810" s="310" t="s">
        <v>580</v>
      </c>
      <c r="T810" s="311" t="s">
        <v>580</v>
      </c>
      <c r="U810" s="310" t="s">
        <v>580</v>
      </c>
    </row>
    <row r="811" spans="2:21" x14ac:dyDescent="0.2">
      <c r="B811" s="305" t="s">
        <v>580</v>
      </c>
      <c r="C811" s="306" t="s">
        <v>580</v>
      </c>
      <c r="D811" s="307" t="s">
        <v>580</v>
      </c>
      <c r="E811" s="307" t="s">
        <v>580</v>
      </c>
      <c r="F811" s="308" t="s">
        <v>580</v>
      </c>
      <c r="G811" s="308"/>
      <c r="H811" s="308" t="s">
        <v>580</v>
      </c>
      <c r="I811" s="309" t="s">
        <v>580</v>
      </c>
      <c r="J811" s="309" t="s">
        <v>580</v>
      </c>
      <c r="K811" s="310" t="s">
        <v>580</v>
      </c>
      <c r="L811" s="310" t="s">
        <v>580</v>
      </c>
      <c r="M811" s="310" t="s">
        <v>580</v>
      </c>
      <c r="N811" s="311" t="s">
        <v>580</v>
      </c>
      <c r="O811" s="309" t="s">
        <v>580</v>
      </c>
      <c r="P811" s="309" t="s">
        <v>580</v>
      </c>
      <c r="Q811" s="310" t="s">
        <v>580</v>
      </c>
      <c r="R811" s="310" t="s">
        <v>580</v>
      </c>
      <c r="S811" s="310" t="s">
        <v>580</v>
      </c>
      <c r="T811" s="311" t="s">
        <v>580</v>
      </c>
      <c r="U811" s="310" t="s">
        <v>580</v>
      </c>
    </row>
    <row r="812" spans="2:21" x14ac:dyDescent="0.2">
      <c r="B812" s="305" t="s">
        <v>580</v>
      </c>
      <c r="C812" s="306" t="s">
        <v>580</v>
      </c>
      <c r="D812" s="307" t="s">
        <v>580</v>
      </c>
      <c r="E812" s="307" t="s">
        <v>580</v>
      </c>
      <c r="F812" s="308" t="s">
        <v>580</v>
      </c>
      <c r="G812" s="308"/>
      <c r="H812" s="308" t="s">
        <v>580</v>
      </c>
      <c r="I812" s="309" t="s">
        <v>580</v>
      </c>
      <c r="J812" s="309" t="s">
        <v>580</v>
      </c>
      <c r="K812" s="310" t="s">
        <v>580</v>
      </c>
      <c r="L812" s="310" t="s">
        <v>580</v>
      </c>
      <c r="M812" s="310" t="s">
        <v>580</v>
      </c>
      <c r="N812" s="311" t="s">
        <v>580</v>
      </c>
      <c r="O812" s="309" t="s">
        <v>580</v>
      </c>
      <c r="P812" s="309" t="s">
        <v>580</v>
      </c>
      <c r="Q812" s="310" t="s">
        <v>580</v>
      </c>
      <c r="R812" s="310" t="s">
        <v>580</v>
      </c>
      <c r="S812" s="310" t="s">
        <v>580</v>
      </c>
      <c r="T812" s="311" t="s">
        <v>580</v>
      </c>
      <c r="U812" s="310" t="s">
        <v>580</v>
      </c>
    </row>
    <row r="813" spans="2:21" x14ac:dyDescent="0.2">
      <c r="B813" s="305" t="s">
        <v>580</v>
      </c>
      <c r="C813" s="306" t="s">
        <v>580</v>
      </c>
      <c r="D813" s="307" t="s">
        <v>580</v>
      </c>
      <c r="E813" s="307" t="s">
        <v>580</v>
      </c>
      <c r="F813" s="308" t="s">
        <v>580</v>
      </c>
      <c r="G813" s="308"/>
      <c r="H813" s="308" t="s">
        <v>580</v>
      </c>
      <c r="I813" s="309" t="s">
        <v>580</v>
      </c>
      <c r="J813" s="309" t="s">
        <v>580</v>
      </c>
      <c r="K813" s="310" t="s">
        <v>580</v>
      </c>
      <c r="L813" s="310" t="s">
        <v>580</v>
      </c>
      <c r="M813" s="310" t="s">
        <v>580</v>
      </c>
      <c r="N813" s="311" t="s">
        <v>580</v>
      </c>
      <c r="O813" s="309" t="s">
        <v>580</v>
      </c>
      <c r="P813" s="309" t="s">
        <v>580</v>
      </c>
      <c r="Q813" s="310" t="s">
        <v>580</v>
      </c>
      <c r="R813" s="310" t="s">
        <v>580</v>
      </c>
      <c r="S813" s="310" t="s">
        <v>580</v>
      </c>
      <c r="T813" s="311" t="s">
        <v>580</v>
      </c>
      <c r="U813" s="310" t="s">
        <v>580</v>
      </c>
    </row>
    <row r="814" spans="2:21" x14ac:dyDescent="0.2">
      <c r="B814" s="305" t="s">
        <v>580</v>
      </c>
      <c r="C814" s="306" t="s">
        <v>580</v>
      </c>
      <c r="D814" s="307" t="s">
        <v>580</v>
      </c>
      <c r="E814" s="307" t="s">
        <v>580</v>
      </c>
      <c r="F814" s="308" t="s">
        <v>580</v>
      </c>
      <c r="G814" s="308"/>
      <c r="H814" s="308" t="s">
        <v>580</v>
      </c>
      <c r="I814" s="309" t="s">
        <v>580</v>
      </c>
      <c r="J814" s="309" t="s">
        <v>580</v>
      </c>
      <c r="K814" s="310" t="s">
        <v>580</v>
      </c>
      <c r="L814" s="310" t="s">
        <v>580</v>
      </c>
      <c r="M814" s="310" t="s">
        <v>580</v>
      </c>
      <c r="N814" s="311" t="s">
        <v>580</v>
      </c>
      <c r="O814" s="309" t="s">
        <v>580</v>
      </c>
      <c r="P814" s="309" t="s">
        <v>580</v>
      </c>
      <c r="Q814" s="310" t="s">
        <v>580</v>
      </c>
      <c r="R814" s="310" t="s">
        <v>580</v>
      </c>
      <c r="S814" s="310" t="s">
        <v>580</v>
      </c>
      <c r="T814" s="311" t="s">
        <v>580</v>
      </c>
      <c r="U814" s="310" t="s">
        <v>580</v>
      </c>
    </row>
    <row r="815" spans="2:21" x14ac:dyDescent="0.2">
      <c r="B815" s="305" t="s">
        <v>580</v>
      </c>
      <c r="C815" s="306" t="s">
        <v>580</v>
      </c>
      <c r="D815" s="307" t="s">
        <v>580</v>
      </c>
      <c r="E815" s="307" t="s">
        <v>580</v>
      </c>
      <c r="F815" s="308" t="s">
        <v>580</v>
      </c>
      <c r="G815" s="308"/>
      <c r="H815" s="308" t="s">
        <v>580</v>
      </c>
      <c r="I815" s="309" t="s">
        <v>580</v>
      </c>
      <c r="J815" s="309" t="s">
        <v>580</v>
      </c>
      <c r="K815" s="310" t="s">
        <v>580</v>
      </c>
      <c r="L815" s="310" t="s">
        <v>580</v>
      </c>
      <c r="M815" s="310" t="s">
        <v>580</v>
      </c>
      <c r="N815" s="311" t="s">
        <v>580</v>
      </c>
      <c r="O815" s="309" t="s">
        <v>580</v>
      </c>
      <c r="P815" s="309" t="s">
        <v>580</v>
      </c>
      <c r="Q815" s="310" t="s">
        <v>580</v>
      </c>
      <c r="R815" s="310" t="s">
        <v>580</v>
      </c>
      <c r="S815" s="310" t="s">
        <v>580</v>
      </c>
      <c r="T815" s="311" t="s">
        <v>580</v>
      </c>
      <c r="U815" s="310" t="s">
        <v>580</v>
      </c>
    </row>
    <row r="816" spans="2:21" x14ac:dyDescent="0.2">
      <c r="B816" s="305" t="s">
        <v>580</v>
      </c>
      <c r="C816" s="306" t="s">
        <v>580</v>
      </c>
      <c r="D816" s="307" t="s">
        <v>580</v>
      </c>
      <c r="E816" s="307" t="s">
        <v>580</v>
      </c>
      <c r="F816" s="308" t="s">
        <v>580</v>
      </c>
      <c r="G816" s="308"/>
      <c r="H816" s="308" t="s">
        <v>580</v>
      </c>
      <c r="I816" s="309" t="s">
        <v>580</v>
      </c>
      <c r="J816" s="309" t="s">
        <v>580</v>
      </c>
      <c r="K816" s="310" t="s">
        <v>580</v>
      </c>
      <c r="L816" s="310" t="s">
        <v>580</v>
      </c>
      <c r="M816" s="310" t="s">
        <v>580</v>
      </c>
      <c r="N816" s="311" t="s">
        <v>580</v>
      </c>
      <c r="O816" s="309" t="s">
        <v>580</v>
      </c>
      <c r="P816" s="309" t="s">
        <v>580</v>
      </c>
      <c r="Q816" s="310" t="s">
        <v>580</v>
      </c>
      <c r="R816" s="310" t="s">
        <v>580</v>
      </c>
      <c r="S816" s="310" t="s">
        <v>580</v>
      </c>
      <c r="T816" s="311" t="s">
        <v>580</v>
      </c>
      <c r="U816" s="310" t="s">
        <v>580</v>
      </c>
    </row>
    <row r="817" spans="2:21" x14ac:dyDescent="0.2">
      <c r="B817" s="305" t="s">
        <v>580</v>
      </c>
      <c r="C817" s="306" t="s">
        <v>580</v>
      </c>
      <c r="D817" s="307" t="s">
        <v>580</v>
      </c>
      <c r="E817" s="307" t="s">
        <v>580</v>
      </c>
      <c r="F817" s="308" t="s">
        <v>580</v>
      </c>
      <c r="G817" s="308"/>
      <c r="H817" s="308" t="s">
        <v>580</v>
      </c>
      <c r="I817" s="309" t="s">
        <v>580</v>
      </c>
      <c r="J817" s="309" t="s">
        <v>580</v>
      </c>
      <c r="K817" s="310" t="s">
        <v>580</v>
      </c>
      <c r="L817" s="310" t="s">
        <v>580</v>
      </c>
      <c r="M817" s="310" t="s">
        <v>580</v>
      </c>
      <c r="N817" s="311" t="s">
        <v>580</v>
      </c>
      <c r="O817" s="309" t="s">
        <v>580</v>
      </c>
      <c r="P817" s="309" t="s">
        <v>580</v>
      </c>
      <c r="Q817" s="310" t="s">
        <v>580</v>
      </c>
      <c r="R817" s="310" t="s">
        <v>580</v>
      </c>
      <c r="S817" s="310" t="s">
        <v>580</v>
      </c>
      <c r="T817" s="311" t="s">
        <v>580</v>
      </c>
      <c r="U817" s="310" t="s">
        <v>580</v>
      </c>
    </row>
    <row r="818" spans="2:21" x14ac:dyDescent="0.2">
      <c r="B818" s="305" t="s">
        <v>580</v>
      </c>
      <c r="C818" s="306" t="s">
        <v>580</v>
      </c>
      <c r="D818" s="307" t="s">
        <v>580</v>
      </c>
      <c r="E818" s="307" t="s">
        <v>580</v>
      </c>
      <c r="F818" s="308" t="s">
        <v>580</v>
      </c>
      <c r="G818" s="308"/>
      <c r="H818" s="308" t="s">
        <v>580</v>
      </c>
      <c r="I818" s="309" t="s">
        <v>580</v>
      </c>
      <c r="J818" s="309" t="s">
        <v>580</v>
      </c>
      <c r="K818" s="310" t="s">
        <v>580</v>
      </c>
      <c r="L818" s="310" t="s">
        <v>580</v>
      </c>
      <c r="M818" s="310" t="s">
        <v>580</v>
      </c>
      <c r="N818" s="311" t="s">
        <v>580</v>
      </c>
      <c r="O818" s="309" t="s">
        <v>580</v>
      </c>
      <c r="P818" s="309" t="s">
        <v>580</v>
      </c>
      <c r="Q818" s="310" t="s">
        <v>580</v>
      </c>
      <c r="R818" s="310" t="s">
        <v>580</v>
      </c>
      <c r="S818" s="310" t="s">
        <v>580</v>
      </c>
      <c r="T818" s="311" t="s">
        <v>580</v>
      </c>
      <c r="U818" s="310" t="s">
        <v>580</v>
      </c>
    </row>
    <row r="819" spans="2:21" x14ac:dyDescent="0.2">
      <c r="B819" s="305" t="s">
        <v>580</v>
      </c>
      <c r="C819" s="306" t="s">
        <v>580</v>
      </c>
      <c r="D819" s="307" t="s">
        <v>580</v>
      </c>
      <c r="E819" s="307" t="s">
        <v>580</v>
      </c>
      <c r="F819" s="308" t="s">
        <v>580</v>
      </c>
      <c r="G819" s="308"/>
      <c r="H819" s="308" t="s">
        <v>580</v>
      </c>
      <c r="I819" s="309" t="s">
        <v>580</v>
      </c>
      <c r="J819" s="309" t="s">
        <v>580</v>
      </c>
      <c r="K819" s="310" t="s">
        <v>580</v>
      </c>
      <c r="L819" s="310" t="s">
        <v>580</v>
      </c>
      <c r="M819" s="310" t="s">
        <v>580</v>
      </c>
      <c r="N819" s="311" t="s">
        <v>580</v>
      </c>
      <c r="O819" s="309" t="s">
        <v>580</v>
      </c>
      <c r="P819" s="309" t="s">
        <v>580</v>
      </c>
      <c r="Q819" s="310" t="s">
        <v>580</v>
      </c>
      <c r="R819" s="310" t="s">
        <v>580</v>
      </c>
      <c r="S819" s="310" t="s">
        <v>580</v>
      </c>
      <c r="T819" s="311" t="s">
        <v>580</v>
      </c>
      <c r="U819" s="310" t="s">
        <v>580</v>
      </c>
    </row>
    <row r="820" spans="2:21" x14ac:dyDescent="0.2">
      <c r="B820" s="305" t="s">
        <v>580</v>
      </c>
      <c r="C820" s="306" t="s">
        <v>580</v>
      </c>
      <c r="D820" s="307" t="s">
        <v>580</v>
      </c>
      <c r="E820" s="307" t="s">
        <v>580</v>
      </c>
      <c r="F820" s="308" t="s">
        <v>580</v>
      </c>
      <c r="G820" s="308"/>
      <c r="H820" s="308" t="s">
        <v>580</v>
      </c>
      <c r="I820" s="309" t="s">
        <v>580</v>
      </c>
      <c r="J820" s="309" t="s">
        <v>580</v>
      </c>
      <c r="K820" s="310" t="s">
        <v>580</v>
      </c>
      <c r="L820" s="310" t="s">
        <v>580</v>
      </c>
      <c r="M820" s="310" t="s">
        <v>580</v>
      </c>
      <c r="N820" s="311" t="s">
        <v>580</v>
      </c>
      <c r="O820" s="309" t="s">
        <v>580</v>
      </c>
      <c r="P820" s="309" t="s">
        <v>580</v>
      </c>
      <c r="Q820" s="310" t="s">
        <v>580</v>
      </c>
      <c r="R820" s="310" t="s">
        <v>580</v>
      </c>
      <c r="S820" s="310" t="s">
        <v>580</v>
      </c>
      <c r="T820" s="311" t="s">
        <v>580</v>
      </c>
      <c r="U820" s="310" t="s">
        <v>580</v>
      </c>
    </row>
    <row r="821" spans="2:21" x14ac:dyDescent="0.2">
      <c r="B821" s="305" t="s">
        <v>580</v>
      </c>
      <c r="C821" s="306" t="s">
        <v>580</v>
      </c>
      <c r="D821" s="307" t="s">
        <v>580</v>
      </c>
      <c r="E821" s="307" t="s">
        <v>580</v>
      </c>
      <c r="F821" s="308" t="s">
        <v>580</v>
      </c>
      <c r="G821" s="308"/>
      <c r="H821" s="308" t="s">
        <v>580</v>
      </c>
      <c r="I821" s="309" t="s">
        <v>580</v>
      </c>
      <c r="J821" s="309" t="s">
        <v>580</v>
      </c>
      <c r="K821" s="310" t="s">
        <v>580</v>
      </c>
      <c r="L821" s="310" t="s">
        <v>580</v>
      </c>
      <c r="M821" s="310" t="s">
        <v>580</v>
      </c>
      <c r="N821" s="311" t="s">
        <v>580</v>
      </c>
      <c r="O821" s="309" t="s">
        <v>580</v>
      </c>
      <c r="P821" s="309" t="s">
        <v>580</v>
      </c>
      <c r="Q821" s="310" t="s">
        <v>580</v>
      </c>
      <c r="R821" s="310" t="s">
        <v>580</v>
      </c>
      <c r="S821" s="310" t="s">
        <v>580</v>
      </c>
      <c r="T821" s="311" t="s">
        <v>580</v>
      </c>
      <c r="U821" s="310" t="s">
        <v>580</v>
      </c>
    </row>
    <row r="822" spans="2:21" x14ac:dyDescent="0.2">
      <c r="B822" s="305" t="s">
        <v>580</v>
      </c>
      <c r="C822" s="306" t="s">
        <v>580</v>
      </c>
      <c r="D822" s="307" t="s">
        <v>580</v>
      </c>
      <c r="E822" s="307" t="s">
        <v>580</v>
      </c>
      <c r="F822" s="308" t="s">
        <v>580</v>
      </c>
      <c r="G822" s="308"/>
      <c r="H822" s="308" t="s">
        <v>580</v>
      </c>
      <c r="I822" s="309" t="s">
        <v>580</v>
      </c>
      <c r="J822" s="309" t="s">
        <v>580</v>
      </c>
      <c r="K822" s="310" t="s">
        <v>580</v>
      </c>
      <c r="L822" s="310" t="s">
        <v>580</v>
      </c>
      <c r="M822" s="310" t="s">
        <v>580</v>
      </c>
      <c r="N822" s="311" t="s">
        <v>580</v>
      </c>
      <c r="O822" s="309" t="s">
        <v>580</v>
      </c>
      <c r="P822" s="309" t="s">
        <v>580</v>
      </c>
      <c r="Q822" s="310" t="s">
        <v>580</v>
      </c>
      <c r="R822" s="310" t="s">
        <v>580</v>
      </c>
      <c r="S822" s="310" t="s">
        <v>580</v>
      </c>
      <c r="T822" s="311" t="s">
        <v>580</v>
      </c>
      <c r="U822" s="310" t="s">
        <v>580</v>
      </c>
    </row>
    <row r="823" spans="2:21" x14ac:dyDescent="0.2">
      <c r="B823" s="305" t="s">
        <v>580</v>
      </c>
      <c r="C823" s="306" t="s">
        <v>580</v>
      </c>
      <c r="D823" s="307" t="s">
        <v>580</v>
      </c>
      <c r="E823" s="307" t="s">
        <v>580</v>
      </c>
      <c r="F823" s="308" t="s">
        <v>580</v>
      </c>
      <c r="G823" s="308"/>
      <c r="H823" s="308" t="s">
        <v>580</v>
      </c>
      <c r="I823" s="309" t="s">
        <v>580</v>
      </c>
      <c r="J823" s="309" t="s">
        <v>580</v>
      </c>
      <c r="K823" s="310" t="s">
        <v>580</v>
      </c>
      <c r="L823" s="310" t="s">
        <v>580</v>
      </c>
      <c r="M823" s="310" t="s">
        <v>580</v>
      </c>
      <c r="N823" s="311" t="s">
        <v>580</v>
      </c>
      <c r="O823" s="309" t="s">
        <v>580</v>
      </c>
      <c r="P823" s="309" t="s">
        <v>580</v>
      </c>
      <c r="Q823" s="310" t="s">
        <v>580</v>
      </c>
      <c r="R823" s="310" t="s">
        <v>580</v>
      </c>
      <c r="S823" s="310" t="s">
        <v>580</v>
      </c>
      <c r="T823" s="311" t="s">
        <v>580</v>
      </c>
      <c r="U823" s="310" t="s">
        <v>580</v>
      </c>
    </row>
    <row r="824" spans="2:21" x14ac:dyDescent="0.2">
      <c r="B824" s="305" t="s">
        <v>580</v>
      </c>
      <c r="C824" s="306" t="s">
        <v>580</v>
      </c>
      <c r="D824" s="307" t="s">
        <v>580</v>
      </c>
      <c r="E824" s="307" t="s">
        <v>580</v>
      </c>
      <c r="F824" s="308" t="s">
        <v>580</v>
      </c>
      <c r="G824" s="308"/>
      <c r="H824" s="308" t="s">
        <v>580</v>
      </c>
      <c r="I824" s="309" t="s">
        <v>580</v>
      </c>
      <c r="J824" s="309" t="s">
        <v>580</v>
      </c>
      <c r="K824" s="310" t="s">
        <v>580</v>
      </c>
      <c r="L824" s="310" t="s">
        <v>580</v>
      </c>
      <c r="M824" s="310" t="s">
        <v>580</v>
      </c>
      <c r="N824" s="311" t="s">
        <v>580</v>
      </c>
      <c r="O824" s="309" t="s">
        <v>580</v>
      </c>
      <c r="P824" s="309" t="s">
        <v>580</v>
      </c>
      <c r="Q824" s="310" t="s">
        <v>580</v>
      </c>
      <c r="R824" s="310" t="s">
        <v>580</v>
      </c>
      <c r="S824" s="310" t="s">
        <v>580</v>
      </c>
      <c r="T824" s="311" t="s">
        <v>580</v>
      </c>
      <c r="U824" s="310" t="s">
        <v>580</v>
      </c>
    </row>
    <row r="825" spans="2:21" x14ac:dyDescent="0.2">
      <c r="B825" s="305" t="s">
        <v>580</v>
      </c>
      <c r="C825" s="306" t="s">
        <v>580</v>
      </c>
      <c r="D825" s="307" t="s">
        <v>580</v>
      </c>
      <c r="E825" s="307" t="s">
        <v>580</v>
      </c>
      <c r="F825" s="308" t="s">
        <v>580</v>
      </c>
      <c r="G825" s="308"/>
      <c r="H825" s="308" t="s">
        <v>580</v>
      </c>
      <c r="I825" s="309" t="s">
        <v>580</v>
      </c>
      <c r="J825" s="309" t="s">
        <v>580</v>
      </c>
      <c r="K825" s="310" t="s">
        <v>580</v>
      </c>
      <c r="L825" s="310" t="s">
        <v>580</v>
      </c>
      <c r="M825" s="310" t="s">
        <v>580</v>
      </c>
      <c r="N825" s="311" t="s">
        <v>580</v>
      </c>
      <c r="O825" s="309" t="s">
        <v>580</v>
      </c>
      <c r="P825" s="309" t="s">
        <v>580</v>
      </c>
      <c r="Q825" s="310" t="s">
        <v>580</v>
      </c>
      <c r="R825" s="310" t="s">
        <v>580</v>
      </c>
      <c r="S825" s="310" t="s">
        <v>580</v>
      </c>
      <c r="T825" s="311" t="s">
        <v>580</v>
      </c>
      <c r="U825" s="310" t="s">
        <v>580</v>
      </c>
    </row>
    <row r="826" spans="2:21" x14ac:dyDescent="0.2">
      <c r="B826" s="305" t="s">
        <v>580</v>
      </c>
      <c r="C826" s="306" t="s">
        <v>580</v>
      </c>
      <c r="D826" s="307" t="s">
        <v>580</v>
      </c>
      <c r="E826" s="307" t="s">
        <v>580</v>
      </c>
      <c r="F826" s="308" t="s">
        <v>580</v>
      </c>
      <c r="G826" s="308"/>
      <c r="H826" s="308" t="s">
        <v>580</v>
      </c>
      <c r="I826" s="309" t="s">
        <v>580</v>
      </c>
      <c r="J826" s="309" t="s">
        <v>580</v>
      </c>
      <c r="K826" s="310" t="s">
        <v>580</v>
      </c>
      <c r="L826" s="310" t="s">
        <v>580</v>
      </c>
      <c r="M826" s="310" t="s">
        <v>580</v>
      </c>
      <c r="N826" s="311" t="s">
        <v>580</v>
      </c>
      <c r="O826" s="309" t="s">
        <v>580</v>
      </c>
      <c r="P826" s="309" t="s">
        <v>580</v>
      </c>
      <c r="Q826" s="310" t="s">
        <v>580</v>
      </c>
      <c r="R826" s="310" t="s">
        <v>580</v>
      </c>
      <c r="S826" s="310" t="s">
        <v>580</v>
      </c>
      <c r="T826" s="311" t="s">
        <v>580</v>
      </c>
      <c r="U826" s="310" t="s">
        <v>580</v>
      </c>
    </row>
    <row r="827" spans="2:21" x14ac:dyDescent="0.2">
      <c r="B827" s="305" t="s">
        <v>580</v>
      </c>
      <c r="C827" s="306" t="s">
        <v>580</v>
      </c>
      <c r="D827" s="307" t="s">
        <v>580</v>
      </c>
      <c r="E827" s="307" t="s">
        <v>580</v>
      </c>
      <c r="F827" s="308" t="s">
        <v>580</v>
      </c>
      <c r="G827" s="308"/>
      <c r="H827" s="308" t="s">
        <v>580</v>
      </c>
      <c r="I827" s="309" t="s">
        <v>580</v>
      </c>
      <c r="J827" s="309" t="s">
        <v>580</v>
      </c>
      <c r="K827" s="310" t="s">
        <v>580</v>
      </c>
      <c r="L827" s="310" t="s">
        <v>580</v>
      </c>
      <c r="M827" s="310" t="s">
        <v>580</v>
      </c>
      <c r="N827" s="311" t="s">
        <v>580</v>
      </c>
      <c r="O827" s="309" t="s">
        <v>580</v>
      </c>
      <c r="P827" s="309" t="s">
        <v>580</v>
      </c>
      <c r="Q827" s="310" t="s">
        <v>580</v>
      </c>
      <c r="R827" s="310" t="s">
        <v>580</v>
      </c>
      <c r="S827" s="310" t="s">
        <v>580</v>
      </c>
      <c r="T827" s="311" t="s">
        <v>580</v>
      </c>
      <c r="U827" s="310" t="s">
        <v>580</v>
      </c>
    </row>
    <row r="828" spans="2:21" x14ac:dyDescent="0.2">
      <c r="B828" s="305" t="s">
        <v>580</v>
      </c>
      <c r="C828" s="306" t="s">
        <v>580</v>
      </c>
      <c r="D828" s="307" t="s">
        <v>580</v>
      </c>
      <c r="E828" s="307" t="s">
        <v>580</v>
      </c>
      <c r="F828" s="308" t="s">
        <v>580</v>
      </c>
      <c r="G828" s="308"/>
      <c r="H828" s="308" t="s">
        <v>580</v>
      </c>
      <c r="I828" s="309" t="s">
        <v>580</v>
      </c>
      <c r="J828" s="309" t="s">
        <v>580</v>
      </c>
      <c r="K828" s="310" t="s">
        <v>580</v>
      </c>
      <c r="L828" s="310" t="s">
        <v>580</v>
      </c>
      <c r="M828" s="310" t="s">
        <v>580</v>
      </c>
      <c r="N828" s="311" t="s">
        <v>580</v>
      </c>
      <c r="O828" s="309" t="s">
        <v>580</v>
      </c>
      <c r="P828" s="309" t="s">
        <v>580</v>
      </c>
      <c r="Q828" s="310" t="s">
        <v>580</v>
      </c>
      <c r="R828" s="310" t="s">
        <v>580</v>
      </c>
      <c r="S828" s="310" t="s">
        <v>580</v>
      </c>
      <c r="T828" s="311" t="s">
        <v>580</v>
      </c>
      <c r="U828" s="310" t="s">
        <v>580</v>
      </c>
    </row>
    <row r="829" spans="2:21" x14ac:dyDescent="0.2">
      <c r="B829" s="305" t="s">
        <v>580</v>
      </c>
      <c r="C829" s="306" t="s">
        <v>580</v>
      </c>
      <c r="D829" s="307" t="s">
        <v>580</v>
      </c>
      <c r="E829" s="307" t="s">
        <v>580</v>
      </c>
      <c r="F829" s="308" t="s">
        <v>580</v>
      </c>
      <c r="G829" s="308"/>
      <c r="H829" s="308" t="s">
        <v>580</v>
      </c>
      <c r="I829" s="309" t="s">
        <v>580</v>
      </c>
      <c r="J829" s="309" t="s">
        <v>580</v>
      </c>
      <c r="K829" s="310" t="s">
        <v>580</v>
      </c>
      <c r="L829" s="310" t="s">
        <v>580</v>
      </c>
      <c r="M829" s="310" t="s">
        <v>580</v>
      </c>
      <c r="N829" s="311" t="s">
        <v>580</v>
      </c>
      <c r="O829" s="309" t="s">
        <v>580</v>
      </c>
      <c r="P829" s="309" t="s">
        <v>580</v>
      </c>
      <c r="Q829" s="310" t="s">
        <v>580</v>
      </c>
      <c r="R829" s="310" t="s">
        <v>580</v>
      </c>
      <c r="S829" s="310" t="s">
        <v>580</v>
      </c>
      <c r="T829" s="311" t="s">
        <v>580</v>
      </c>
      <c r="U829" s="310" t="s">
        <v>580</v>
      </c>
    </row>
    <row r="830" spans="2:21" x14ac:dyDescent="0.2">
      <c r="B830" s="305" t="s">
        <v>580</v>
      </c>
      <c r="C830" s="306" t="s">
        <v>580</v>
      </c>
      <c r="D830" s="307" t="s">
        <v>580</v>
      </c>
      <c r="E830" s="307" t="s">
        <v>580</v>
      </c>
      <c r="F830" s="308" t="s">
        <v>580</v>
      </c>
      <c r="G830" s="308"/>
      <c r="H830" s="308" t="s">
        <v>580</v>
      </c>
      <c r="I830" s="309" t="s">
        <v>580</v>
      </c>
      <c r="J830" s="309" t="s">
        <v>580</v>
      </c>
      <c r="K830" s="310" t="s">
        <v>580</v>
      </c>
      <c r="L830" s="310" t="s">
        <v>580</v>
      </c>
      <c r="M830" s="310" t="s">
        <v>580</v>
      </c>
      <c r="N830" s="311" t="s">
        <v>580</v>
      </c>
      <c r="O830" s="309" t="s">
        <v>580</v>
      </c>
      <c r="P830" s="309" t="s">
        <v>580</v>
      </c>
      <c r="Q830" s="310" t="s">
        <v>580</v>
      </c>
      <c r="R830" s="310" t="s">
        <v>580</v>
      </c>
      <c r="S830" s="310" t="s">
        <v>580</v>
      </c>
      <c r="T830" s="311" t="s">
        <v>580</v>
      </c>
      <c r="U830" s="310" t="s">
        <v>580</v>
      </c>
    </row>
    <row r="831" spans="2:21" x14ac:dyDescent="0.2">
      <c r="B831" s="305" t="s">
        <v>580</v>
      </c>
      <c r="C831" s="306" t="s">
        <v>580</v>
      </c>
      <c r="D831" s="307" t="s">
        <v>580</v>
      </c>
      <c r="E831" s="307" t="s">
        <v>580</v>
      </c>
      <c r="F831" s="308" t="s">
        <v>580</v>
      </c>
      <c r="G831" s="308"/>
      <c r="H831" s="308" t="s">
        <v>580</v>
      </c>
      <c r="I831" s="309" t="s">
        <v>580</v>
      </c>
      <c r="J831" s="309" t="s">
        <v>580</v>
      </c>
      <c r="K831" s="310" t="s">
        <v>580</v>
      </c>
      <c r="L831" s="310" t="s">
        <v>580</v>
      </c>
      <c r="M831" s="310" t="s">
        <v>580</v>
      </c>
      <c r="N831" s="311" t="s">
        <v>580</v>
      </c>
      <c r="O831" s="309" t="s">
        <v>580</v>
      </c>
      <c r="P831" s="309" t="s">
        <v>580</v>
      </c>
      <c r="Q831" s="310" t="s">
        <v>580</v>
      </c>
      <c r="R831" s="310" t="s">
        <v>580</v>
      </c>
      <c r="S831" s="310" t="s">
        <v>580</v>
      </c>
      <c r="T831" s="311" t="s">
        <v>580</v>
      </c>
      <c r="U831" s="310" t="s">
        <v>580</v>
      </c>
    </row>
    <row r="832" spans="2:21" x14ac:dyDescent="0.2">
      <c r="B832" s="305" t="s">
        <v>580</v>
      </c>
      <c r="C832" s="306" t="s">
        <v>580</v>
      </c>
      <c r="D832" s="307" t="s">
        <v>580</v>
      </c>
      <c r="E832" s="307" t="s">
        <v>580</v>
      </c>
      <c r="F832" s="308" t="s">
        <v>580</v>
      </c>
      <c r="G832" s="308"/>
      <c r="H832" s="308" t="s">
        <v>580</v>
      </c>
      <c r="I832" s="309" t="s">
        <v>580</v>
      </c>
      <c r="J832" s="309" t="s">
        <v>580</v>
      </c>
      <c r="K832" s="310" t="s">
        <v>580</v>
      </c>
      <c r="L832" s="310" t="s">
        <v>580</v>
      </c>
      <c r="M832" s="310" t="s">
        <v>580</v>
      </c>
      <c r="N832" s="311" t="s">
        <v>580</v>
      </c>
      <c r="O832" s="309" t="s">
        <v>580</v>
      </c>
      <c r="P832" s="309" t="s">
        <v>580</v>
      </c>
      <c r="Q832" s="310" t="s">
        <v>580</v>
      </c>
      <c r="R832" s="310" t="s">
        <v>580</v>
      </c>
      <c r="S832" s="310" t="s">
        <v>580</v>
      </c>
      <c r="T832" s="311" t="s">
        <v>580</v>
      </c>
      <c r="U832" s="310" t="s">
        <v>580</v>
      </c>
    </row>
    <row r="833" spans="2:21" x14ac:dyDescent="0.2">
      <c r="B833" s="305" t="s">
        <v>580</v>
      </c>
      <c r="C833" s="306" t="s">
        <v>580</v>
      </c>
      <c r="D833" s="307" t="s">
        <v>580</v>
      </c>
      <c r="E833" s="307" t="s">
        <v>580</v>
      </c>
      <c r="F833" s="308" t="s">
        <v>580</v>
      </c>
      <c r="G833" s="308"/>
      <c r="H833" s="308" t="s">
        <v>580</v>
      </c>
      <c r="I833" s="309" t="s">
        <v>580</v>
      </c>
      <c r="J833" s="309" t="s">
        <v>580</v>
      </c>
      <c r="K833" s="310" t="s">
        <v>580</v>
      </c>
      <c r="L833" s="310" t="s">
        <v>580</v>
      </c>
      <c r="M833" s="310" t="s">
        <v>580</v>
      </c>
      <c r="N833" s="311" t="s">
        <v>580</v>
      </c>
      <c r="O833" s="309" t="s">
        <v>580</v>
      </c>
      <c r="P833" s="309" t="s">
        <v>580</v>
      </c>
      <c r="Q833" s="310" t="s">
        <v>580</v>
      </c>
      <c r="R833" s="310" t="s">
        <v>580</v>
      </c>
      <c r="S833" s="310" t="s">
        <v>580</v>
      </c>
      <c r="T833" s="311" t="s">
        <v>580</v>
      </c>
      <c r="U833" s="310" t="s">
        <v>580</v>
      </c>
    </row>
    <row r="834" spans="2:21" x14ac:dyDescent="0.2">
      <c r="B834" s="305" t="s">
        <v>580</v>
      </c>
      <c r="C834" s="306" t="s">
        <v>580</v>
      </c>
      <c r="D834" s="307" t="s">
        <v>580</v>
      </c>
      <c r="E834" s="307" t="s">
        <v>580</v>
      </c>
      <c r="F834" s="308" t="s">
        <v>580</v>
      </c>
      <c r="G834" s="308"/>
      <c r="H834" s="308" t="s">
        <v>580</v>
      </c>
      <c r="I834" s="309" t="s">
        <v>580</v>
      </c>
      <c r="J834" s="309" t="s">
        <v>580</v>
      </c>
      <c r="K834" s="310" t="s">
        <v>580</v>
      </c>
      <c r="L834" s="310" t="s">
        <v>580</v>
      </c>
      <c r="M834" s="310" t="s">
        <v>580</v>
      </c>
      <c r="N834" s="311" t="s">
        <v>580</v>
      </c>
      <c r="O834" s="309" t="s">
        <v>580</v>
      </c>
      <c r="P834" s="309" t="s">
        <v>580</v>
      </c>
      <c r="Q834" s="310" t="s">
        <v>580</v>
      </c>
      <c r="R834" s="310" t="s">
        <v>580</v>
      </c>
      <c r="S834" s="310" t="s">
        <v>580</v>
      </c>
      <c r="T834" s="311" t="s">
        <v>580</v>
      </c>
      <c r="U834" s="310" t="s">
        <v>580</v>
      </c>
    </row>
    <row r="835" spans="2:21" x14ac:dyDescent="0.2">
      <c r="B835" s="305" t="s">
        <v>580</v>
      </c>
      <c r="C835" s="306" t="s">
        <v>580</v>
      </c>
      <c r="D835" s="307" t="s">
        <v>580</v>
      </c>
      <c r="E835" s="307" t="s">
        <v>580</v>
      </c>
      <c r="F835" s="308" t="s">
        <v>580</v>
      </c>
      <c r="G835" s="308"/>
      <c r="H835" s="308" t="s">
        <v>580</v>
      </c>
      <c r="I835" s="309" t="s">
        <v>580</v>
      </c>
      <c r="J835" s="309" t="s">
        <v>580</v>
      </c>
      <c r="K835" s="310" t="s">
        <v>580</v>
      </c>
      <c r="L835" s="310" t="s">
        <v>580</v>
      </c>
      <c r="M835" s="310" t="s">
        <v>580</v>
      </c>
      <c r="N835" s="311" t="s">
        <v>580</v>
      </c>
      <c r="O835" s="309" t="s">
        <v>580</v>
      </c>
      <c r="P835" s="309" t="s">
        <v>580</v>
      </c>
      <c r="Q835" s="310" t="s">
        <v>580</v>
      </c>
      <c r="R835" s="310" t="s">
        <v>580</v>
      </c>
      <c r="S835" s="310" t="s">
        <v>580</v>
      </c>
      <c r="T835" s="311" t="s">
        <v>580</v>
      </c>
      <c r="U835" s="310" t="s">
        <v>580</v>
      </c>
    </row>
    <row r="836" spans="2:21" x14ac:dyDescent="0.2">
      <c r="B836" s="305" t="s">
        <v>580</v>
      </c>
      <c r="C836" s="306" t="s">
        <v>580</v>
      </c>
      <c r="D836" s="307" t="s">
        <v>580</v>
      </c>
      <c r="E836" s="307" t="s">
        <v>580</v>
      </c>
      <c r="F836" s="308" t="s">
        <v>580</v>
      </c>
      <c r="G836" s="308"/>
      <c r="H836" s="308" t="s">
        <v>580</v>
      </c>
      <c r="I836" s="309" t="s">
        <v>580</v>
      </c>
      <c r="J836" s="309" t="s">
        <v>580</v>
      </c>
      <c r="K836" s="310" t="s">
        <v>580</v>
      </c>
      <c r="L836" s="310" t="s">
        <v>580</v>
      </c>
      <c r="M836" s="310" t="s">
        <v>580</v>
      </c>
      <c r="N836" s="311" t="s">
        <v>580</v>
      </c>
      <c r="O836" s="309" t="s">
        <v>580</v>
      </c>
      <c r="P836" s="309" t="s">
        <v>580</v>
      </c>
      <c r="Q836" s="310" t="s">
        <v>580</v>
      </c>
      <c r="R836" s="310" t="s">
        <v>580</v>
      </c>
      <c r="S836" s="310" t="s">
        <v>580</v>
      </c>
      <c r="T836" s="311" t="s">
        <v>580</v>
      </c>
      <c r="U836" s="310" t="s">
        <v>580</v>
      </c>
    </row>
    <row r="837" spans="2:21" x14ac:dyDescent="0.2">
      <c r="B837" s="305" t="s">
        <v>580</v>
      </c>
      <c r="C837" s="306" t="s">
        <v>580</v>
      </c>
      <c r="D837" s="307" t="s">
        <v>580</v>
      </c>
      <c r="E837" s="307" t="s">
        <v>580</v>
      </c>
      <c r="F837" s="308" t="s">
        <v>580</v>
      </c>
      <c r="G837" s="308"/>
      <c r="H837" s="308" t="s">
        <v>580</v>
      </c>
      <c r="I837" s="309" t="s">
        <v>580</v>
      </c>
      <c r="J837" s="309" t="s">
        <v>580</v>
      </c>
      <c r="K837" s="310" t="s">
        <v>580</v>
      </c>
      <c r="L837" s="310" t="s">
        <v>580</v>
      </c>
      <c r="M837" s="310" t="s">
        <v>580</v>
      </c>
      <c r="N837" s="311" t="s">
        <v>580</v>
      </c>
      <c r="O837" s="309" t="s">
        <v>580</v>
      </c>
      <c r="P837" s="309" t="s">
        <v>580</v>
      </c>
      <c r="Q837" s="310" t="s">
        <v>580</v>
      </c>
      <c r="R837" s="310" t="s">
        <v>580</v>
      </c>
      <c r="S837" s="310" t="s">
        <v>580</v>
      </c>
      <c r="T837" s="311" t="s">
        <v>580</v>
      </c>
      <c r="U837" s="310" t="s">
        <v>580</v>
      </c>
    </row>
    <row r="838" spans="2:21" x14ac:dyDescent="0.2">
      <c r="B838" s="305" t="s">
        <v>580</v>
      </c>
      <c r="C838" s="306" t="s">
        <v>580</v>
      </c>
      <c r="D838" s="307" t="s">
        <v>580</v>
      </c>
      <c r="E838" s="307" t="s">
        <v>580</v>
      </c>
      <c r="F838" s="308" t="s">
        <v>580</v>
      </c>
      <c r="G838" s="308"/>
      <c r="H838" s="308" t="s">
        <v>580</v>
      </c>
      <c r="I838" s="309" t="s">
        <v>580</v>
      </c>
      <c r="J838" s="309" t="s">
        <v>580</v>
      </c>
      <c r="K838" s="310" t="s">
        <v>580</v>
      </c>
      <c r="L838" s="310" t="s">
        <v>580</v>
      </c>
      <c r="M838" s="310" t="s">
        <v>580</v>
      </c>
      <c r="N838" s="311" t="s">
        <v>580</v>
      </c>
      <c r="O838" s="309" t="s">
        <v>580</v>
      </c>
      <c r="P838" s="309" t="s">
        <v>580</v>
      </c>
      <c r="Q838" s="310" t="s">
        <v>580</v>
      </c>
      <c r="R838" s="310" t="s">
        <v>580</v>
      </c>
      <c r="S838" s="310" t="s">
        <v>580</v>
      </c>
      <c r="T838" s="311" t="s">
        <v>580</v>
      </c>
      <c r="U838" s="310" t="s">
        <v>580</v>
      </c>
    </row>
    <row r="839" spans="2:21" x14ac:dyDescent="0.2">
      <c r="B839" s="305" t="s">
        <v>580</v>
      </c>
      <c r="C839" s="306" t="s">
        <v>580</v>
      </c>
      <c r="D839" s="307" t="s">
        <v>580</v>
      </c>
      <c r="E839" s="307" t="s">
        <v>580</v>
      </c>
      <c r="F839" s="308" t="s">
        <v>580</v>
      </c>
      <c r="G839" s="308"/>
      <c r="H839" s="308" t="s">
        <v>580</v>
      </c>
      <c r="I839" s="309" t="s">
        <v>580</v>
      </c>
      <c r="J839" s="309" t="s">
        <v>580</v>
      </c>
      <c r="K839" s="310" t="s">
        <v>580</v>
      </c>
      <c r="L839" s="310" t="s">
        <v>580</v>
      </c>
      <c r="M839" s="310" t="s">
        <v>580</v>
      </c>
      <c r="N839" s="311" t="s">
        <v>580</v>
      </c>
      <c r="O839" s="309" t="s">
        <v>580</v>
      </c>
      <c r="P839" s="309" t="s">
        <v>580</v>
      </c>
      <c r="Q839" s="310" t="s">
        <v>580</v>
      </c>
      <c r="R839" s="310" t="s">
        <v>580</v>
      </c>
      <c r="S839" s="310" t="s">
        <v>580</v>
      </c>
      <c r="T839" s="311" t="s">
        <v>580</v>
      </c>
      <c r="U839" s="310" t="s">
        <v>580</v>
      </c>
    </row>
    <row r="840" spans="2:21" x14ac:dyDescent="0.2">
      <c r="B840" s="305" t="s">
        <v>580</v>
      </c>
      <c r="C840" s="306" t="s">
        <v>580</v>
      </c>
      <c r="D840" s="307" t="s">
        <v>580</v>
      </c>
      <c r="E840" s="307" t="s">
        <v>580</v>
      </c>
      <c r="F840" s="308" t="s">
        <v>580</v>
      </c>
      <c r="G840" s="308"/>
      <c r="H840" s="308" t="s">
        <v>580</v>
      </c>
      <c r="I840" s="309" t="s">
        <v>580</v>
      </c>
      <c r="J840" s="309" t="s">
        <v>580</v>
      </c>
      <c r="K840" s="310" t="s">
        <v>580</v>
      </c>
      <c r="L840" s="310" t="s">
        <v>580</v>
      </c>
      <c r="M840" s="310" t="s">
        <v>580</v>
      </c>
      <c r="N840" s="311" t="s">
        <v>580</v>
      </c>
      <c r="O840" s="309" t="s">
        <v>580</v>
      </c>
      <c r="P840" s="309" t="s">
        <v>580</v>
      </c>
      <c r="Q840" s="310" t="s">
        <v>580</v>
      </c>
      <c r="R840" s="310" t="s">
        <v>580</v>
      </c>
      <c r="S840" s="310" t="s">
        <v>580</v>
      </c>
      <c r="T840" s="311" t="s">
        <v>580</v>
      </c>
      <c r="U840" s="310" t="s">
        <v>580</v>
      </c>
    </row>
    <row r="841" spans="2:21" x14ac:dyDescent="0.2">
      <c r="B841" s="305" t="s">
        <v>580</v>
      </c>
      <c r="C841" s="306" t="s">
        <v>580</v>
      </c>
      <c r="D841" s="307" t="s">
        <v>580</v>
      </c>
      <c r="E841" s="307" t="s">
        <v>580</v>
      </c>
      <c r="F841" s="308" t="s">
        <v>580</v>
      </c>
      <c r="G841" s="308"/>
      <c r="H841" s="308" t="s">
        <v>580</v>
      </c>
      <c r="I841" s="309" t="s">
        <v>580</v>
      </c>
      <c r="J841" s="309" t="s">
        <v>580</v>
      </c>
      <c r="K841" s="310" t="s">
        <v>580</v>
      </c>
      <c r="L841" s="310" t="s">
        <v>580</v>
      </c>
      <c r="M841" s="310" t="s">
        <v>580</v>
      </c>
      <c r="N841" s="311" t="s">
        <v>580</v>
      </c>
      <c r="O841" s="309" t="s">
        <v>580</v>
      </c>
      <c r="P841" s="309" t="s">
        <v>580</v>
      </c>
      <c r="Q841" s="310" t="s">
        <v>580</v>
      </c>
      <c r="R841" s="310" t="s">
        <v>580</v>
      </c>
      <c r="S841" s="310" t="s">
        <v>580</v>
      </c>
      <c r="T841" s="311" t="s">
        <v>580</v>
      </c>
      <c r="U841" s="310" t="s">
        <v>580</v>
      </c>
    </row>
    <row r="842" spans="2:21" x14ac:dyDescent="0.2">
      <c r="B842" s="305" t="s">
        <v>580</v>
      </c>
      <c r="C842" s="306" t="s">
        <v>580</v>
      </c>
      <c r="D842" s="307" t="s">
        <v>580</v>
      </c>
      <c r="E842" s="307" t="s">
        <v>580</v>
      </c>
      <c r="F842" s="308" t="s">
        <v>580</v>
      </c>
      <c r="G842" s="308"/>
      <c r="H842" s="308" t="s">
        <v>580</v>
      </c>
      <c r="I842" s="309" t="s">
        <v>580</v>
      </c>
      <c r="J842" s="309" t="s">
        <v>580</v>
      </c>
      <c r="K842" s="310" t="s">
        <v>580</v>
      </c>
      <c r="L842" s="310" t="s">
        <v>580</v>
      </c>
      <c r="M842" s="310" t="s">
        <v>580</v>
      </c>
      <c r="N842" s="311" t="s">
        <v>580</v>
      </c>
      <c r="O842" s="309" t="s">
        <v>580</v>
      </c>
      <c r="P842" s="309" t="s">
        <v>580</v>
      </c>
      <c r="Q842" s="310" t="s">
        <v>580</v>
      </c>
      <c r="R842" s="310" t="s">
        <v>580</v>
      </c>
      <c r="S842" s="310" t="s">
        <v>580</v>
      </c>
      <c r="T842" s="311" t="s">
        <v>580</v>
      </c>
      <c r="U842" s="310" t="s">
        <v>580</v>
      </c>
    </row>
    <row r="843" spans="2:21" x14ac:dyDescent="0.2">
      <c r="B843" s="305" t="s">
        <v>580</v>
      </c>
      <c r="C843" s="306" t="s">
        <v>580</v>
      </c>
      <c r="D843" s="307" t="s">
        <v>580</v>
      </c>
      <c r="E843" s="307" t="s">
        <v>580</v>
      </c>
      <c r="F843" s="308" t="s">
        <v>580</v>
      </c>
      <c r="G843" s="308"/>
      <c r="H843" s="308" t="s">
        <v>580</v>
      </c>
      <c r="I843" s="309" t="s">
        <v>580</v>
      </c>
      <c r="J843" s="309" t="s">
        <v>580</v>
      </c>
      <c r="K843" s="310" t="s">
        <v>580</v>
      </c>
      <c r="L843" s="310" t="s">
        <v>580</v>
      </c>
      <c r="M843" s="310" t="s">
        <v>580</v>
      </c>
      <c r="N843" s="311" t="s">
        <v>580</v>
      </c>
      <c r="O843" s="309" t="s">
        <v>580</v>
      </c>
      <c r="P843" s="309" t="s">
        <v>580</v>
      </c>
      <c r="Q843" s="310" t="s">
        <v>580</v>
      </c>
      <c r="R843" s="310" t="s">
        <v>580</v>
      </c>
      <c r="S843" s="310" t="s">
        <v>580</v>
      </c>
      <c r="T843" s="311" t="s">
        <v>580</v>
      </c>
      <c r="U843" s="310" t="s">
        <v>580</v>
      </c>
    </row>
    <row r="844" spans="2:21" x14ac:dyDescent="0.2">
      <c r="B844" s="305" t="s">
        <v>580</v>
      </c>
      <c r="C844" s="306" t="s">
        <v>580</v>
      </c>
      <c r="D844" s="307" t="s">
        <v>580</v>
      </c>
      <c r="E844" s="307" t="s">
        <v>580</v>
      </c>
      <c r="F844" s="308" t="s">
        <v>580</v>
      </c>
      <c r="G844" s="308"/>
      <c r="H844" s="308" t="s">
        <v>580</v>
      </c>
      <c r="I844" s="309" t="s">
        <v>580</v>
      </c>
      <c r="J844" s="309" t="s">
        <v>580</v>
      </c>
      <c r="K844" s="310" t="s">
        <v>580</v>
      </c>
      <c r="L844" s="310" t="s">
        <v>580</v>
      </c>
      <c r="M844" s="310" t="s">
        <v>580</v>
      </c>
      <c r="N844" s="311" t="s">
        <v>580</v>
      </c>
      <c r="O844" s="309" t="s">
        <v>580</v>
      </c>
      <c r="P844" s="309" t="s">
        <v>580</v>
      </c>
      <c r="Q844" s="310" t="s">
        <v>580</v>
      </c>
      <c r="R844" s="310" t="s">
        <v>580</v>
      </c>
      <c r="S844" s="310" t="s">
        <v>580</v>
      </c>
      <c r="T844" s="311" t="s">
        <v>580</v>
      </c>
      <c r="U844" s="310" t="s">
        <v>580</v>
      </c>
    </row>
    <row r="845" spans="2:21" x14ac:dyDescent="0.2">
      <c r="B845" s="305" t="s">
        <v>580</v>
      </c>
      <c r="C845" s="306" t="s">
        <v>580</v>
      </c>
      <c r="D845" s="307" t="s">
        <v>580</v>
      </c>
      <c r="E845" s="307" t="s">
        <v>580</v>
      </c>
      <c r="F845" s="308" t="s">
        <v>580</v>
      </c>
      <c r="G845" s="308"/>
      <c r="H845" s="308" t="s">
        <v>580</v>
      </c>
      <c r="I845" s="309" t="s">
        <v>580</v>
      </c>
      <c r="J845" s="309" t="s">
        <v>580</v>
      </c>
      <c r="K845" s="310" t="s">
        <v>580</v>
      </c>
      <c r="L845" s="310" t="s">
        <v>580</v>
      </c>
      <c r="M845" s="310" t="s">
        <v>580</v>
      </c>
      <c r="N845" s="311" t="s">
        <v>580</v>
      </c>
      <c r="O845" s="309" t="s">
        <v>580</v>
      </c>
      <c r="P845" s="309" t="s">
        <v>580</v>
      </c>
      <c r="Q845" s="310" t="s">
        <v>580</v>
      </c>
      <c r="R845" s="310" t="s">
        <v>580</v>
      </c>
      <c r="S845" s="310" t="s">
        <v>580</v>
      </c>
      <c r="T845" s="311" t="s">
        <v>580</v>
      </c>
      <c r="U845" s="310" t="s">
        <v>580</v>
      </c>
    </row>
    <row r="846" spans="2:21" x14ac:dyDescent="0.2">
      <c r="B846" s="305" t="s">
        <v>580</v>
      </c>
      <c r="C846" s="306" t="s">
        <v>580</v>
      </c>
      <c r="D846" s="307" t="s">
        <v>580</v>
      </c>
      <c r="E846" s="307" t="s">
        <v>580</v>
      </c>
      <c r="F846" s="308" t="s">
        <v>580</v>
      </c>
      <c r="G846" s="308"/>
      <c r="H846" s="308" t="s">
        <v>580</v>
      </c>
      <c r="I846" s="309" t="s">
        <v>580</v>
      </c>
      <c r="J846" s="309" t="s">
        <v>580</v>
      </c>
      <c r="K846" s="310" t="s">
        <v>580</v>
      </c>
      <c r="L846" s="310" t="s">
        <v>580</v>
      </c>
      <c r="M846" s="310" t="s">
        <v>580</v>
      </c>
      <c r="N846" s="311" t="s">
        <v>580</v>
      </c>
      <c r="O846" s="309" t="s">
        <v>580</v>
      </c>
      <c r="P846" s="309" t="s">
        <v>580</v>
      </c>
      <c r="Q846" s="310" t="s">
        <v>580</v>
      </c>
      <c r="R846" s="310" t="s">
        <v>580</v>
      </c>
      <c r="S846" s="310" t="s">
        <v>580</v>
      </c>
      <c r="T846" s="311" t="s">
        <v>580</v>
      </c>
      <c r="U846" s="310" t="s">
        <v>580</v>
      </c>
    </row>
    <row r="847" spans="2:21" x14ac:dyDescent="0.2">
      <c r="B847" s="305" t="s">
        <v>580</v>
      </c>
      <c r="C847" s="306" t="s">
        <v>580</v>
      </c>
      <c r="D847" s="307" t="s">
        <v>580</v>
      </c>
      <c r="E847" s="307" t="s">
        <v>580</v>
      </c>
      <c r="F847" s="308" t="s">
        <v>580</v>
      </c>
      <c r="G847" s="308"/>
      <c r="H847" s="308" t="s">
        <v>580</v>
      </c>
      <c r="I847" s="309" t="s">
        <v>580</v>
      </c>
      <c r="J847" s="309" t="s">
        <v>580</v>
      </c>
      <c r="K847" s="310" t="s">
        <v>580</v>
      </c>
      <c r="L847" s="310" t="s">
        <v>580</v>
      </c>
      <c r="M847" s="310" t="s">
        <v>580</v>
      </c>
      <c r="N847" s="311" t="s">
        <v>580</v>
      </c>
      <c r="O847" s="309" t="s">
        <v>580</v>
      </c>
      <c r="P847" s="309" t="s">
        <v>580</v>
      </c>
      <c r="Q847" s="310" t="s">
        <v>580</v>
      </c>
      <c r="R847" s="310" t="s">
        <v>580</v>
      </c>
      <c r="S847" s="310" t="s">
        <v>580</v>
      </c>
      <c r="T847" s="311" t="s">
        <v>580</v>
      </c>
      <c r="U847" s="310" t="s">
        <v>580</v>
      </c>
    </row>
    <row r="848" spans="2:21" x14ac:dyDescent="0.2">
      <c r="B848" s="305" t="s">
        <v>580</v>
      </c>
      <c r="C848" s="306" t="s">
        <v>580</v>
      </c>
      <c r="D848" s="307" t="s">
        <v>580</v>
      </c>
      <c r="E848" s="307" t="s">
        <v>580</v>
      </c>
      <c r="F848" s="308" t="s">
        <v>580</v>
      </c>
      <c r="G848" s="308"/>
      <c r="H848" s="308" t="s">
        <v>580</v>
      </c>
      <c r="I848" s="309" t="s">
        <v>580</v>
      </c>
      <c r="J848" s="309" t="s">
        <v>580</v>
      </c>
      <c r="K848" s="310" t="s">
        <v>580</v>
      </c>
      <c r="L848" s="310" t="s">
        <v>580</v>
      </c>
      <c r="M848" s="310" t="s">
        <v>580</v>
      </c>
      <c r="N848" s="311" t="s">
        <v>580</v>
      </c>
      <c r="O848" s="309" t="s">
        <v>580</v>
      </c>
      <c r="P848" s="309" t="s">
        <v>580</v>
      </c>
      <c r="Q848" s="310" t="s">
        <v>580</v>
      </c>
      <c r="R848" s="310" t="s">
        <v>580</v>
      </c>
      <c r="S848" s="310" t="s">
        <v>580</v>
      </c>
      <c r="T848" s="311" t="s">
        <v>580</v>
      </c>
      <c r="U848" s="310" t="s">
        <v>580</v>
      </c>
    </row>
    <row r="849" spans="2:21" x14ac:dyDescent="0.2">
      <c r="B849" s="305" t="s">
        <v>580</v>
      </c>
      <c r="C849" s="306" t="s">
        <v>580</v>
      </c>
      <c r="D849" s="307" t="s">
        <v>580</v>
      </c>
      <c r="E849" s="307" t="s">
        <v>580</v>
      </c>
      <c r="F849" s="308" t="s">
        <v>580</v>
      </c>
      <c r="G849" s="308"/>
      <c r="H849" s="308" t="s">
        <v>580</v>
      </c>
      <c r="I849" s="309" t="s">
        <v>580</v>
      </c>
      <c r="J849" s="309" t="s">
        <v>580</v>
      </c>
      <c r="K849" s="310" t="s">
        <v>580</v>
      </c>
      <c r="L849" s="310" t="s">
        <v>580</v>
      </c>
      <c r="M849" s="310" t="s">
        <v>580</v>
      </c>
      <c r="N849" s="311" t="s">
        <v>580</v>
      </c>
      <c r="O849" s="309" t="s">
        <v>580</v>
      </c>
      <c r="P849" s="309" t="s">
        <v>580</v>
      </c>
      <c r="Q849" s="310" t="s">
        <v>580</v>
      </c>
      <c r="R849" s="310" t="s">
        <v>580</v>
      </c>
      <c r="S849" s="310" t="s">
        <v>580</v>
      </c>
      <c r="T849" s="311" t="s">
        <v>580</v>
      </c>
      <c r="U849" s="310" t="s">
        <v>580</v>
      </c>
    </row>
    <row r="850" spans="2:21" x14ac:dyDescent="0.2">
      <c r="B850" s="305" t="s">
        <v>580</v>
      </c>
      <c r="C850" s="306" t="s">
        <v>580</v>
      </c>
      <c r="D850" s="307" t="s">
        <v>580</v>
      </c>
      <c r="E850" s="307" t="s">
        <v>580</v>
      </c>
      <c r="F850" s="308" t="s">
        <v>580</v>
      </c>
      <c r="G850" s="308"/>
      <c r="H850" s="308" t="s">
        <v>580</v>
      </c>
      <c r="I850" s="309" t="s">
        <v>580</v>
      </c>
      <c r="J850" s="309" t="s">
        <v>580</v>
      </c>
      <c r="K850" s="310" t="s">
        <v>580</v>
      </c>
      <c r="L850" s="310" t="s">
        <v>580</v>
      </c>
      <c r="M850" s="310" t="s">
        <v>580</v>
      </c>
      <c r="N850" s="311" t="s">
        <v>580</v>
      </c>
      <c r="O850" s="309" t="s">
        <v>580</v>
      </c>
      <c r="P850" s="309" t="s">
        <v>580</v>
      </c>
      <c r="Q850" s="310" t="s">
        <v>580</v>
      </c>
      <c r="R850" s="310" t="s">
        <v>580</v>
      </c>
      <c r="S850" s="310" t="s">
        <v>580</v>
      </c>
      <c r="T850" s="311" t="s">
        <v>580</v>
      </c>
      <c r="U850" s="310" t="s">
        <v>580</v>
      </c>
    </row>
    <row r="851" spans="2:21" x14ac:dyDescent="0.2">
      <c r="B851" s="305" t="s">
        <v>580</v>
      </c>
      <c r="C851" s="306" t="s">
        <v>580</v>
      </c>
      <c r="D851" s="307" t="s">
        <v>580</v>
      </c>
      <c r="E851" s="307" t="s">
        <v>580</v>
      </c>
      <c r="F851" s="308" t="s">
        <v>580</v>
      </c>
      <c r="G851" s="308"/>
      <c r="H851" s="308" t="s">
        <v>580</v>
      </c>
      <c r="I851" s="309" t="s">
        <v>580</v>
      </c>
      <c r="J851" s="309" t="s">
        <v>580</v>
      </c>
      <c r="K851" s="310" t="s">
        <v>580</v>
      </c>
      <c r="L851" s="310" t="s">
        <v>580</v>
      </c>
      <c r="M851" s="310" t="s">
        <v>580</v>
      </c>
      <c r="N851" s="311" t="s">
        <v>580</v>
      </c>
      <c r="O851" s="309" t="s">
        <v>580</v>
      </c>
      <c r="P851" s="309" t="s">
        <v>580</v>
      </c>
      <c r="Q851" s="310" t="s">
        <v>580</v>
      </c>
      <c r="R851" s="310" t="s">
        <v>580</v>
      </c>
      <c r="S851" s="310" t="s">
        <v>580</v>
      </c>
      <c r="T851" s="311" t="s">
        <v>580</v>
      </c>
      <c r="U851" s="310" t="s">
        <v>580</v>
      </c>
    </row>
    <row r="852" spans="2:21" x14ac:dyDescent="0.2">
      <c r="B852" s="305" t="s">
        <v>580</v>
      </c>
      <c r="C852" s="306" t="s">
        <v>580</v>
      </c>
      <c r="D852" s="307" t="s">
        <v>580</v>
      </c>
      <c r="E852" s="307" t="s">
        <v>580</v>
      </c>
      <c r="F852" s="308" t="s">
        <v>580</v>
      </c>
      <c r="G852" s="308"/>
      <c r="H852" s="308" t="s">
        <v>580</v>
      </c>
      <c r="I852" s="309" t="s">
        <v>580</v>
      </c>
      <c r="J852" s="309" t="s">
        <v>580</v>
      </c>
      <c r="K852" s="310" t="s">
        <v>580</v>
      </c>
      <c r="L852" s="310" t="s">
        <v>580</v>
      </c>
      <c r="M852" s="310" t="s">
        <v>580</v>
      </c>
      <c r="N852" s="311" t="s">
        <v>580</v>
      </c>
      <c r="O852" s="309" t="s">
        <v>580</v>
      </c>
      <c r="P852" s="309" t="s">
        <v>580</v>
      </c>
      <c r="Q852" s="310" t="s">
        <v>580</v>
      </c>
      <c r="R852" s="310" t="s">
        <v>580</v>
      </c>
      <c r="S852" s="310" t="s">
        <v>580</v>
      </c>
      <c r="T852" s="311" t="s">
        <v>580</v>
      </c>
      <c r="U852" s="310" t="s">
        <v>580</v>
      </c>
    </row>
    <row r="853" spans="2:21" x14ac:dyDescent="0.2">
      <c r="B853" s="305" t="s">
        <v>580</v>
      </c>
      <c r="C853" s="306" t="s">
        <v>580</v>
      </c>
      <c r="D853" s="307" t="s">
        <v>580</v>
      </c>
      <c r="E853" s="307" t="s">
        <v>580</v>
      </c>
      <c r="F853" s="308" t="s">
        <v>580</v>
      </c>
      <c r="G853" s="308"/>
      <c r="H853" s="308" t="s">
        <v>580</v>
      </c>
      <c r="I853" s="309" t="s">
        <v>580</v>
      </c>
      <c r="J853" s="309" t="s">
        <v>580</v>
      </c>
      <c r="K853" s="310" t="s">
        <v>580</v>
      </c>
      <c r="L853" s="310" t="s">
        <v>580</v>
      </c>
      <c r="M853" s="310" t="s">
        <v>580</v>
      </c>
      <c r="N853" s="311" t="s">
        <v>580</v>
      </c>
      <c r="O853" s="309" t="s">
        <v>580</v>
      </c>
      <c r="P853" s="309" t="s">
        <v>580</v>
      </c>
      <c r="Q853" s="310" t="s">
        <v>580</v>
      </c>
      <c r="R853" s="310" t="s">
        <v>580</v>
      </c>
      <c r="S853" s="310" t="s">
        <v>580</v>
      </c>
      <c r="T853" s="311" t="s">
        <v>580</v>
      </c>
      <c r="U853" s="310" t="s">
        <v>580</v>
      </c>
    </row>
    <row r="854" spans="2:21" x14ac:dyDescent="0.2">
      <c r="B854" s="305" t="s">
        <v>580</v>
      </c>
      <c r="C854" s="306" t="s">
        <v>580</v>
      </c>
      <c r="D854" s="307" t="s">
        <v>580</v>
      </c>
      <c r="E854" s="307" t="s">
        <v>580</v>
      </c>
      <c r="F854" s="308" t="s">
        <v>580</v>
      </c>
      <c r="G854" s="308"/>
      <c r="H854" s="308" t="s">
        <v>580</v>
      </c>
      <c r="I854" s="309" t="s">
        <v>580</v>
      </c>
      <c r="J854" s="309" t="s">
        <v>580</v>
      </c>
      <c r="K854" s="310" t="s">
        <v>580</v>
      </c>
      <c r="L854" s="310" t="s">
        <v>580</v>
      </c>
      <c r="M854" s="310" t="s">
        <v>580</v>
      </c>
      <c r="N854" s="311" t="s">
        <v>580</v>
      </c>
      <c r="O854" s="309" t="s">
        <v>580</v>
      </c>
      <c r="P854" s="309" t="s">
        <v>580</v>
      </c>
      <c r="Q854" s="310" t="s">
        <v>580</v>
      </c>
      <c r="R854" s="310" t="s">
        <v>580</v>
      </c>
      <c r="S854" s="310" t="s">
        <v>580</v>
      </c>
      <c r="T854" s="311" t="s">
        <v>580</v>
      </c>
      <c r="U854" s="310" t="s">
        <v>580</v>
      </c>
    </row>
    <row r="855" spans="2:21" x14ac:dyDescent="0.2">
      <c r="B855" s="305" t="s">
        <v>580</v>
      </c>
      <c r="C855" s="306" t="s">
        <v>580</v>
      </c>
      <c r="D855" s="307" t="s">
        <v>580</v>
      </c>
      <c r="E855" s="307" t="s">
        <v>580</v>
      </c>
      <c r="F855" s="308" t="s">
        <v>580</v>
      </c>
      <c r="G855" s="308"/>
      <c r="H855" s="308" t="s">
        <v>580</v>
      </c>
      <c r="I855" s="309" t="s">
        <v>580</v>
      </c>
      <c r="J855" s="309" t="s">
        <v>580</v>
      </c>
      <c r="K855" s="310" t="s">
        <v>580</v>
      </c>
      <c r="L855" s="310" t="s">
        <v>580</v>
      </c>
      <c r="M855" s="310" t="s">
        <v>580</v>
      </c>
      <c r="N855" s="311" t="s">
        <v>580</v>
      </c>
      <c r="O855" s="309" t="s">
        <v>580</v>
      </c>
      <c r="P855" s="309" t="s">
        <v>580</v>
      </c>
      <c r="Q855" s="310" t="s">
        <v>580</v>
      </c>
      <c r="R855" s="310" t="s">
        <v>580</v>
      </c>
      <c r="S855" s="310" t="s">
        <v>580</v>
      </c>
      <c r="T855" s="311" t="s">
        <v>580</v>
      </c>
      <c r="U855" s="310" t="s">
        <v>580</v>
      </c>
    </row>
    <row r="856" spans="2:21" x14ac:dyDescent="0.2">
      <c r="B856" s="305" t="s">
        <v>580</v>
      </c>
      <c r="C856" s="306" t="s">
        <v>580</v>
      </c>
      <c r="D856" s="307" t="s">
        <v>580</v>
      </c>
      <c r="E856" s="307" t="s">
        <v>580</v>
      </c>
      <c r="F856" s="308" t="s">
        <v>580</v>
      </c>
      <c r="G856" s="308"/>
      <c r="H856" s="308" t="s">
        <v>580</v>
      </c>
      <c r="I856" s="309" t="s">
        <v>580</v>
      </c>
      <c r="J856" s="309" t="s">
        <v>580</v>
      </c>
      <c r="K856" s="310" t="s">
        <v>580</v>
      </c>
      <c r="L856" s="310" t="s">
        <v>580</v>
      </c>
      <c r="M856" s="310" t="s">
        <v>580</v>
      </c>
      <c r="N856" s="311" t="s">
        <v>580</v>
      </c>
      <c r="O856" s="309" t="s">
        <v>580</v>
      </c>
      <c r="P856" s="309" t="s">
        <v>580</v>
      </c>
      <c r="Q856" s="310" t="s">
        <v>580</v>
      </c>
      <c r="R856" s="310" t="s">
        <v>580</v>
      </c>
      <c r="S856" s="310" t="s">
        <v>580</v>
      </c>
      <c r="T856" s="311" t="s">
        <v>580</v>
      </c>
      <c r="U856" s="310" t="s">
        <v>580</v>
      </c>
    </row>
    <row r="857" spans="2:21" x14ac:dyDescent="0.2">
      <c r="B857" s="305" t="s">
        <v>580</v>
      </c>
      <c r="C857" s="306" t="s">
        <v>580</v>
      </c>
      <c r="D857" s="307" t="s">
        <v>580</v>
      </c>
      <c r="E857" s="307" t="s">
        <v>580</v>
      </c>
      <c r="F857" s="308" t="s">
        <v>580</v>
      </c>
      <c r="G857" s="308"/>
      <c r="H857" s="308" t="s">
        <v>580</v>
      </c>
      <c r="I857" s="309" t="s">
        <v>580</v>
      </c>
      <c r="J857" s="309" t="s">
        <v>580</v>
      </c>
      <c r="K857" s="310" t="s">
        <v>580</v>
      </c>
      <c r="L857" s="310" t="s">
        <v>580</v>
      </c>
      <c r="M857" s="310" t="s">
        <v>580</v>
      </c>
      <c r="N857" s="311" t="s">
        <v>580</v>
      </c>
      <c r="O857" s="309" t="s">
        <v>580</v>
      </c>
      <c r="P857" s="309" t="s">
        <v>580</v>
      </c>
      <c r="Q857" s="310" t="s">
        <v>580</v>
      </c>
      <c r="R857" s="310" t="s">
        <v>580</v>
      </c>
      <c r="S857" s="310" t="s">
        <v>580</v>
      </c>
      <c r="T857" s="311" t="s">
        <v>580</v>
      </c>
      <c r="U857" s="310" t="s">
        <v>580</v>
      </c>
    </row>
    <row r="858" spans="2:21" x14ac:dyDescent="0.2">
      <c r="B858" s="305" t="s">
        <v>580</v>
      </c>
      <c r="C858" s="306" t="s">
        <v>580</v>
      </c>
      <c r="D858" s="307" t="s">
        <v>580</v>
      </c>
      <c r="E858" s="307" t="s">
        <v>580</v>
      </c>
      <c r="F858" s="308" t="s">
        <v>580</v>
      </c>
      <c r="G858" s="308"/>
      <c r="H858" s="308" t="s">
        <v>580</v>
      </c>
      <c r="I858" s="309" t="s">
        <v>580</v>
      </c>
      <c r="J858" s="309" t="s">
        <v>580</v>
      </c>
      <c r="K858" s="310" t="s">
        <v>580</v>
      </c>
      <c r="L858" s="310" t="s">
        <v>580</v>
      </c>
      <c r="M858" s="310" t="s">
        <v>580</v>
      </c>
      <c r="N858" s="311" t="s">
        <v>580</v>
      </c>
      <c r="O858" s="309" t="s">
        <v>580</v>
      </c>
      <c r="P858" s="309" t="s">
        <v>580</v>
      </c>
      <c r="Q858" s="310" t="s">
        <v>580</v>
      </c>
      <c r="R858" s="310" t="s">
        <v>580</v>
      </c>
      <c r="S858" s="310" t="s">
        <v>580</v>
      </c>
      <c r="T858" s="311" t="s">
        <v>580</v>
      </c>
      <c r="U858" s="310" t="s">
        <v>580</v>
      </c>
    </row>
    <row r="859" spans="2:21" x14ac:dyDescent="0.2">
      <c r="B859" s="305" t="s">
        <v>580</v>
      </c>
      <c r="C859" s="306" t="s">
        <v>580</v>
      </c>
      <c r="D859" s="307" t="s">
        <v>580</v>
      </c>
      <c r="E859" s="307" t="s">
        <v>580</v>
      </c>
      <c r="F859" s="308" t="s">
        <v>580</v>
      </c>
      <c r="G859" s="308"/>
      <c r="H859" s="308" t="s">
        <v>580</v>
      </c>
      <c r="I859" s="309" t="s">
        <v>580</v>
      </c>
      <c r="J859" s="309" t="s">
        <v>580</v>
      </c>
      <c r="K859" s="310" t="s">
        <v>580</v>
      </c>
      <c r="L859" s="310" t="s">
        <v>580</v>
      </c>
      <c r="M859" s="310" t="s">
        <v>580</v>
      </c>
      <c r="N859" s="311" t="s">
        <v>580</v>
      </c>
      <c r="O859" s="309" t="s">
        <v>580</v>
      </c>
      <c r="P859" s="309" t="s">
        <v>580</v>
      </c>
      <c r="Q859" s="310" t="s">
        <v>580</v>
      </c>
      <c r="R859" s="310" t="s">
        <v>580</v>
      </c>
      <c r="S859" s="310" t="s">
        <v>580</v>
      </c>
      <c r="T859" s="311" t="s">
        <v>580</v>
      </c>
      <c r="U859" s="310" t="s">
        <v>580</v>
      </c>
    </row>
    <row r="860" spans="2:21" x14ac:dyDescent="0.2">
      <c r="B860" s="305" t="s">
        <v>580</v>
      </c>
      <c r="C860" s="306" t="s">
        <v>580</v>
      </c>
      <c r="D860" s="307" t="s">
        <v>580</v>
      </c>
      <c r="E860" s="307" t="s">
        <v>580</v>
      </c>
      <c r="F860" s="308" t="s">
        <v>580</v>
      </c>
      <c r="G860" s="308"/>
      <c r="H860" s="308" t="s">
        <v>580</v>
      </c>
      <c r="I860" s="309" t="s">
        <v>580</v>
      </c>
      <c r="J860" s="309" t="s">
        <v>580</v>
      </c>
      <c r="K860" s="310" t="s">
        <v>580</v>
      </c>
      <c r="L860" s="310" t="s">
        <v>580</v>
      </c>
      <c r="M860" s="310" t="s">
        <v>580</v>
      </c>
      <c r="N860" s="311" t="s">
        <v>580</v>
      </c>
      <c r="O860" s="309" t="s">
        <v>580</v>
      </c>
      <c r="P860" s="309" t="s">
        <v>580</v>
      </c>
      <c r="Q860" s="310" t="s">
        <v>580</v>
      </c>
      <c r="R860" s="310" t="s">
        <v>580</v>
      </c>
      <c r="S860" s="310" t="s">
        <v>580</v>
      </c>
      <c r="T860" s="311" t="s">
        <v>580</v>
      </c>
      <c r="U860" s="310" t="s">
        <v>580</v>
      </c>
    </row>
    <row r="861" spans="2:21" x14ac:dyDescent="0.2">
      <c r="B861" s="305" t="s">
        <v>580</v>
      </c>
      <c r="C861" s="306" t="s">
        <v>580</v>
      </c>
      <c r="D861" s="307" t="s">
        <v>580</v>
      </c>
      <c r="E861" s="307" t="s">
        <v>580</v>
      </c>
      <c r="F861" s="308" t="s">
        <v>580</v>
      </c>
      <c r="G861" s="308"/>
      <c r="H861" s="308" t="s">
        <v>580</v>
      </c>
      <c r="I861" s="309" t="s">
        <v>580</v>
      </c>
      <c r="J861" s="309" t="s">
        <v>580</v>
      </c>
      <c r="K861" s="310" t="s">
        <v>580</v>
      </c>
      <c r="L861" s="310" t="s">
        <v>580</v>
      </c>
      <c r="M861" s="310" t="s">
        <v>580</v>
      </c>
      <c r="N861" s="311" t="s">
        <v>580</v>
      </c>
      <c r="O861" s="309" t="s">
        <v>580</v>
      </c>
      <c r="P861" s="309" t="s">
        <v>580</v>
      </c>
      <c r="Q861" s="310" t="s">
        <v>580</v>
      </c>
      <c r="R861" s="310" t="s">
        <v>580</v>
      </c>
      <c r="S861" s="310" t="s">
        <v>580</v>
      </c>
      <c r="T861" s="311" t="s">
        <v>580</v>
      </c>
      <c r="U861" s="310" t="s">
        <v>580</v>
      </c>
    </row>
    <row r="862" spans="2:21" x14ac:dyDescent="0.2">
      <c r="B862" s="305" t="s">
        <v>580</v>
      </c>
      <c r="C862" s="306" t="s">
        <v>580</v>
      </c>
      <c r="D862" s="307" t="s">
        <v>580</v>
      </c>
      <c r="E862" s="307" t="s">
        <v>580</v>
      </c>
      <c r="F862" s="308" t="s">
        <v>580</v>
      </c>
      <c r="G862" s="308"/>
      <c r="H862" s="308" t="s">
        <v>580</v>
      </c>
      <c r="I862" s="309" t="s">
        <v>580</v>
      </c>
      <c r="J862" s="309" t="s">
        <v>580</v>
      </c>
      <c r="K862" s="310" t="s">
        <v>580</v>
      </c>
      <c r="L862" s="310" t="s">
        <v>580</v>
      </c>
      <c r="M862" s="310" t="s">
        <v>580</v>
      </c>
      <c r="N862" s="311" t="s">
        <v>580</v>
      </c>
      <c r="O862" s="309" t="s">
        <v>580</v>
      </c>
      <c r="P862" s="309" t="s">
        <v>580</v>
      </c>
      <c r="Q862" s="310" t="s">
        <v>580</v>
      </c>
      <c r="R862" s="310" t="s">
        <v>580</v>
      </c>
      <c r="S862" s="310" t="s">
        <v>580</v>
      </c>
      <c r="T862" s="311" t="s">
        <v>580</v>
      </c>
      <c r="U862" s="310" t="s">
        <v>580</v>
      </c>
    </row>
    <row r="863" spans="2:21" x14ac:dyDescent="0.2">
      <c r="B863" s="305" t="s">
        <v>580</v>
      </c>
      <c r="C863" s="306" t="s">
        <v>580</v>
      </c>
      <c r="D863" s="307" t="s">
        <v>580</v>
      </c>
      <c r="E863" s="307" t="s">
        <v>580</v>
      </c>
      <c r="F863" s="308" t="s">
        <v>580</v>
      </c>
      <c r="G863" s="308"/>
      <c r="H863" s="308" t="s">
        <v>580</v>
      </c>
      <c r="I863" s="309" t="s">
        <v>580</v>
      </c>
      <c r="J863" s="309" t="s">
        <v>580</v>
      </c>
      <c r="K863" s="310" t="s">
        <v>580</v>
      </c>
      <c r="L863" s="310" t="s">
        <v>580</v>
      </c>
      <c r="M863" s="310" t="s">
        <v>580</v>
      </c>
      <c r="N863" s="311" t="s">
        <v>580</v>
      </c>
      <c r="O863" s="309" t="s">
        <v>580</v>
      </c>
      <c r="P863" s="309" t="s">
        <v>580</v>
      </c>
      <c r="Q863" s="310" t="s">
        <v>580</v>
      </c>
      <c r="R863" s="310" t="s">
        <v>580</v>
      </c>
      <c r="S863" s="310" t="s">
        <v>580</v>
      </c>
      <c r="T863" s="311" t="s">
        <v>580</v>
      </c>
      <c r="U863" s="310" t="s">
        <v>580</v>
      </c>
    </row>
    <row r="864" spans="2:21" x14ac:dyDescent="0.2">
      <c r="B864" s="305" t="s">
        <v>580</v>
      </c>
      <c r="C864" s="306" t="s">
        <v>580</v>
      </c>
      <c r="D864" s="307" t="s">
        <v>580</v>
      </c>
      <c r="E864" s="307" t="s">
        <v>580</v>
      </c>
      <c r="F864" s="308" t="s">
        <v>580</v>
      </c>
      <c r="G864" s="308"/>
      <c r="H864" s="308" t="s">
        <v>580</v>
      </c>
      <c r="I864" s="309" t="s">
        <v>580</v>
      </c>
      <c r="J864" s="309" t="s">
        <v>580</v>
      </c>
      <c r="K864" s="310" t="s">
        <v>580</v>
      </c>
      <c r="L864" s="310" t="s">
        <v>580</v>
      </c>
      <c r="M864" s="310" t="s">
        <v>580</v>
      </c>
      <c r="N864" s="311" t="s">
        <v>580</v>
      </c>
      <c r="O864" s="309" t="s">
        <v>580</v>
      </c>
      <c r="P864" s="309" t="s">
        <v>580</v>
      </c>
      <c r="Q864" s="310" t="s">
        <v>580</v>
      </c>
      <c r="R864" s="310" t="s">
        <v>580</v>
      </c>
      <c r="S864" s="310" t="s">
        <v>580</v>
      </c>
      <c r="T864" s="311" t="s">
        <v>580</v>
      </c>
      <c r="U864" s="310" t="s">
        <v>580</v>
      </c>
    </row>
    <row r="865" spans="2:21" x14ac:dyDescent="0.2">
      <c r="B865" s="305" t="s">
        <v>580</v>
      </c>
      <c r="C865" s="306" t="s">
        <v>580</v>
      </c>
      <c r="D865" s="307" t="s">
        <v>580</v>
      </c>
      <c r="E865" s="307" t="s">
        <v>580</v>
      </c>
      <c r="F865" s="308" t="s">
        <v>580</v>
      </c>
      <c r="G865" s="308"/>
      <c r="H865" s="308" t="s">
        <v>580</v>
      </c>
      <c r="I865" s="309" t="s">
        <v>580</v>
      </c>
      <c r="J865" s="309" t="s">
        <v>580</v>
      </c>
      <c r="K865" s="310" t="s">
        <v>580</v>
      </c>
      <c r="L865" s="310" t="s">
        <v>580</v>
      </c>
      <c r="M865" s="310" t="s">
        <v>580</v>
      </c>
      <c r="N865" s="311" t="s">
        <v>580</v>
      </c>
      <c r="O865" s="309" t="s">
        <v>580</v>
      </c>
      <c r="P865" s="309" t="s">
        <v>580</v>
      </c>
      <c r="Q865" s="310" t="s">
        <v>580</v>
      </c>
      <c r="R865" s="310" t="s">
        <v>580</v>
      </c>
      <c r="S865" s="310" t="s">
        <v>580</v>
      </c>
      <c r="T865" s="311" t="s">
        <v>580</v>
      </c>
      <c r="U865" s="310" t="s">
        <v>580</v>
      </c>
    </row>
    <row r="866" spans="2:21" x14ac:dyDescent="0.2">
      <c r="B866" s="305" t="s">
        <v>580</v>
      </c>
      <c r="C866" s="306" t="s">
        <v>580</v>
      </c>
      <c r="D866" s="307" t="s">
        <v>580</v>
      </c>
      <c r="E866" s="307" t="s">
        <v>580</v>
      </c>
      <c r="F866" s="308" t="s">
        <v>580</v>
      </c>
      <c r="G866" s="308"/>
      <c r="H866" s="308" t="s">
        <v>580</v>
      </c>
      <c r="I866" s="309" t="s">
        <v>580</v>
      </c>
      <c r="J866" s="309" t="s">
        <v>580</v>
      </c>
      <c r="K866" s="310" t="s">
        <v>580</v>
      </c>
      <c r="L866" s="310" t="s">
        <v>580</v>
      </c>
      <c r="M866" s="310" t="s">
        <v>580</v>
      </c>
      <c r="N866" s="311" t="s">
        <v>580</v>
      </c>
      <c r="O866" s="309" t="s">
        <v>580</v>
      </c>
      <c r="P866" s="309" t="s">
        <v>580</v>
      </c>
      <c r="Q866" s="310" t="s">
        <v>580</v>
      </c>
      <c r="R866" s="310" t="s">
        <v>580</v>
      </c>
      <c r="S866" s="310" t="s">
        <v>580</v>
      </c>
      <c r="T866" s="311" t="s">
        <v>580</v>
      </c>
      <c r="U866" s="310" t="s">
        <v>580</v>
      </c>
    </row>
    <row r="867" spans="2:21" x14ac:dyDescent="0.2">
      <c r="B867" s="305" t="s">
        <v>580</v>
      </c>
      <c r="C867" s="306" t="s">
        <v>580</v>
      </c>
      <c r="D867" s="307" t="s">
        <v>580</v>
      </c>
      <c r="E867" s="307" t="s">
        <v>580</v>
      </c>
      <c r="F867" s="308" t="s">
        <v>580</v>
      </c>
      <c r="G867" s="308"/>
      <c r="H867" s="308" t="s">
        <v>580</v>
      </c>
      <c r="I867" s="309" t="s">
        <v>580</v>
      </c>
      <c r="J867" s="309" t="s">
        <v>580</v>
      </c>
      <c r="K867" s="310" t="s">
        <v>580</v>
      </c>
      <c r="L867" s="310" t="s">
        <v>580</v>
      </c>
      <c r="M867" s="310" t="s">
        <v>580</v>
      </c>
      <c r="N867" s="311" t="s">
        <v>580</v>
      </c>
      <c r="O867" s="309" t="s">
        <v>580</v>
      </c>
      <c r="P867" s="309" t="s">
        <v>580</v>
      </c>
      <c r="Q867" s="310" t="s">
        <v>580</v>
      </c>
      <c r="R867" s="310" t="s">
        <v>580</v>
      </c>
      <c r="S867" s="310" t="s">
        <v>580</v>
      </c>
      <c r="T867" s="311" t="s">
        <v>580</v>
      </c>
      <c r="U867" s="310" t="s">
        <v>580</v>
      </c>
    </row>
    <row r="868" spans="2:21" x14ac:dyDescent="0.2">
      <c r="B868" s="305" t="s">
        <v>580</v>
      </c>
      <c r="C868" s="306" t="s">
        <v>580</v>
      </c>
      <c r="D868" s="307" t="s">
        <v>580</v>
      </c>
      <c r="E868" s="307" t="s">
        <v>580</v>
      </c>
      <c r="F868" s="308" t="s">
        <v>580</v>
      </c>
      <c r="G868" s="308"/>
      <c r="H868" s="308" t="s">
        <v>580</v>
      </c>
      <c r="I868" s="309" t="s">
        <v>580</v>
      </c>
      <c r="J868" s="309" t="s">
        <v>580</v>
      </c>
      <c r="K868" s="310" t="s">
        <v>580</v>
      </c>
      <c r="L868" s="310" t="s">
        <v>580</v>
      </c>
      <c r="M868" s="310" t="s">
        <v>580</v>
      </c>
      <c r="N868" s="311" t="s">
        <v>580</v>
      </c>
      <c r="O868" s="309" t="s">
        <v>580</v>
      </c>
      <c r="P868" s="309" t="s">
        <v>580</v>
      </c>
      <c r="Q868" s="310" t="s">
        <v>580</v>
      </c>
      <c r="R868" s="310" t="s">
        <v>580</v>
      </c>
      <c r="S868" s="310" t="s">
        <v>580</v>
      </c>
      <c r="T868" s="311" t="s">
        <v>580</v>
      </c>
      <c r="U868" s="310" t="s">
        <v>580</v>
      </c>
    </row>
    <row r="869" spans="2:21" x14ac:dyDescent="0.2">
      <c r="B869" s="305" t="s">
        <v>580</v>
      </c>
      <c r="C869" s="306" t="s">
        <v>580</v>
      </c>
      <c r="D869" s="307" t="s">
        <v>580</v>
      </c>
      <c r="E869" s="307" t="s">
        <v>580</v>
      </c>
      <c r="F869" s="308" t="s">
        <v>580</v>
      </c>
      <c r="G869" s="308"/>
      <c r="H869" s="308" t="s">
        <v>580</v>
      </c>
      <c r="I869" s="309" t="s">
        <v>580</v>
      </c>
      <c r="J869" s="309" t="s">
        <v>580</v>
      </c>
      <c r="K869" s="310" t="s">
        <v>580</v>
      </c>
      <c r="L869" s="310" t="s">
        <v>580</v>
      </c>
      <c r="M869" s="310" t="s">
        <v>580</v>
      </c>
      <c r="N869" s="311" t="s">
        <v>580</v>
      </c>
      <c r="O869" s="309" t="s">
        <v>580</v>
      </c>
      <c r="P869" s="309" t="s">
        <v>580</v>
      </c>
      <c r="Q869" s="310" t="s">
        <v>580</v>
      </c>
      <c r="R869" s="310" t="s">
        <v>580</v>
      </c>
      <c r="S869" s="310" t="s">
        <v>580</v>
      </c>
      <c r="T869" s="311" t="s">
        <v>580</v>
      </c>
      <c r="U869" s="310" t="s">
        <v>580</v>
      </c>
    </row>
    <row r="870" spans="2:21" x14ac:dyDescent="0.2">
      <c r="B870" s="305" t="s">
        <v>580</v>
      </c>
      <c r="C870" s="306" t="s">
        <v>580</v>
      </c>
      <c r="D870" s="307" t="s">
        <v>580</v>
      </c>
      <c r="E870" s="307" t="s">
        <v>580</v>
      </c>
      <c r="F870" s="308" t="s">
        <v>580</v>
      </c>
      <c r="G870" s="308"/>
      <c r="H870" s="308" t="s">
        <v>580</v>
      </c>
      <c r="I870" s="309" t="s">
        <v>580</v>
      </c>
      <c r="J870" s="309" t="s">
        <v>580</v>
      </c>
      <c r="K870" s="310" t="s">
        <v>580</v>
      </c>
      <c r="L870" s="310" t="s">
        <v>580</v>
      </c>
      <c r="M870" s="310" t="s">
        <v>580</v>
      </c>
      <c r="N870" s="311" t="s">
        <v>580</v>
      </c>
      <c r="O870" s="309" t="s">
        <v>580</v>
      </c>
      <c r="P870" s="309" t="s">
        <v>580</v>
      </c>
      <c r="Q870" s="310" t="s">
        <v>580</v>
      </c>
      <c r="R870" s="310" t="s">
        <v>580</v>
      </c>
      <c r="S870" s="310" t="s">
        <v>580</v>
      </c>
      <c r="T870" s="311" t="s">
        <v>580</v>
      </c>
      <c r="U870" s="310" t="s">
        <v>580</v>
      </c>
    </row>
    <row r="871" spans="2:21" x14ac:dyDescent="0.2">
      <c r="B871" s="305" t="s">
        <v>580</v>
      </c>
      <c r="C871" s="306" t="s">
        <v>580</v>
      </c>
      <c r="D871" s="307" t="s">
        <v>580</v>
      </c>
      <c r="E871" s="307" t="s">
        <v>580</v>
      </c>
      <c r="F871" s="308" t="s">
        <v>580</v>
      </c>
      <c r="G871" s="308"/>
      <c r="H871" s="308" t="s">
        <v>580</v>
      </c>
      <c r="I871" s="309" t="s">
        <v>580</v>
      </c>
      <c r="J871" s="309" t="s">
        <v>580</v>
      </c>
      <c r="K871" s="310" t="s">
        <v>580</v>
      </c>
      <c r="L871" s="310" t="s">
        <v>580</v>
      </c>
      <c r="M871" s="310" t="s">
        <v>580</v>
      </c>
      <c r="N871" s="311" t="s">
        <v>580</v>
      </c>
      <c r="O871" s="309" t="s">
        <v>580</v>
      </c>
      <c r="P871" s="309" t="s">
        <v>580</v>
      </c>
      <c r="Q871" s="310" t="s">
        <v>580</v>
      </c>
      <c r="R871" s="310" t="s">
        <v>580</v>
      </c>
      <c r="S871" s="310" t="s">
        <v>580</v>
      </c>
      <c r="T871" s="311" t="s">
        <v>580</v>
      </c>
      <c r="U871" s="310" t="s">
        <v>580</v>
      </c>
    </row>
    <row r="872" spans="2:21" x14ac:dyDescent="0.2">
      <c r="B872" s="305" t="s">
        <v>580</v>
      </c>
      <c r="C872" s="306" t="s">
        <v>580</v>
      </c>
      <c r="D872" s="307" t="s">
        <v>580</v>
      </c>
      <c r="E872" s="307" t="s">
        <v>580</v>
      </c>
      <c r="F872" s="308" t="s">
        <v>580</v>
      </c>
      <c r="G872" s="308"/>
      <c r="H872" s="308" t="s">
        <v>580</v>
      </c>
      <c r="I872" s="309" t="s">
        <v>580</v>
      </c>
      <c r="J872" s="309" t="s">
        <v>580</v>
      </c>
      <c r="K872" s="310" t="s">
        <v>580</v>
      </c>
      <c r="L872" s="310" t="s">
        <v>580</v>
      </c>
      <c r="M872" s="310" t="s">
        <v>580</v>
      </c>
      <c r="N872" s="311" t="s">
        <v>580</v>
      </c>
      <c r="O872" s="309" t="s">
        <v>580</v>
      </c>
      <c r="P872" s="309" t="s">
        <v>580</v>
      </c>
      <c r="Q872" s="310" t="s">
        <v>580</v>
      </c>
      <c r="R872" s="310" t="s">
        <v>580</v>
      </c>
      <c r="S872" s="310" t="s">
        <v>580</v>
      </c>
      <c r="T872" s="311" t="s">
        <v>580</v>
      </c>
      <c r="U872" s="310" t="s">
        <v>580</v>
      </c>
    </row>
    <row r="873" spans="2:21" x14ac:dyDescent="0.2">
      <c r="B873" s="305" t="s">
        <v>580</v>
      </c>
      <c r="C873" s="306" t="s">
        <v>580</v>
      </c>
      <c r="D873" s="307" t="s">
        <v>580</v>
      </c>
      <c r="E873" s="307" t="s">
        <v>580</v>
      </c>
      <c r="F873" s="308" t="s">
        <v>580</v>
      </c>
      <c r="G873" s="308"/>
      <c r="H873" s="308" t="s">
        <v>580</v>
      </c>
      <c r="I873" s="309" t="s">
        <v>580</v>
      </c>
      <c r="J873" s="309" t="s">
        <v>580</v>
      </c>
      <c r="K873" s="310" t="s">
        <v>580</v>
      </c>
      <c r="L873" s="310" t="s">
        <v>580</v>
      </c>
      <c r="M873" s="310" t="s">
        <v>580</v>
      </c>
      <c r="N873" s="311" t="s">
        <v>580</v>
      </c>
      <c r="O873" s="309" t="s">
        <v>580</v>
      </c>
      <c r="P873" s="309" t="s">
        <v>580</v>
      </c>
      <c r="Q873" s="310" t="s">
        <v>580</v>
      </c>
      <c r="R873" s="310" t="s">
        <v>580</v>
      </c>
      <c r="S873" s="310" t="s">
        <v>580</v>
      </c>
      <c r="T873" s="311" t="s">
        <v>580</v>
      </c>
      <c r="U873" s="310" t="s">
        <v>580</v>
      </c>
    </row>
    <row r="874" spans="2:21" x14ac:dyDescent="0.2">
      <c r="B874" s="305" t="s">
        <v>580</v>
      </c>
      <c r="C874" s="306" t="s">
        <v>580</v>
      </c>
      <c r="D874" s="307" t="s">
        <v>580</v>
      </c>
      <c r="E874" s="307" t="s">
        <v>580</v>
      </c>
      <c r="F874" s="308" t="s">
        <v>580</v>
      </c>
      <c r="G874" s="308"/>
      <c r="H874" s="308" t="s">
        <v>580</v>
      </c>
      <c r="I874" s="309" t="s">
        <v>580</v>
      </c>
      <c r="J874" s="309" t="s">
        <v>580</v>
      </c>
      <c r="K874" s="310" t="s">
        <v>580</v>
      </c>
      <c r="L874" s="310" t="s">
        <v>580</v>
      </c>
      <c r="M874" s="310" t="s">
        <v>580</v>
      </c>
      <c r="N874" s="311" t="s">
        <v>580</v>
      </c>
      <c r="O874" s="309" t="s">
        <v>580</v>
      </c>
      <c r="P874" s="309" t="s">
        <v>580</v>
      </c>
      <c r="Q874" s="310" t="s">
        <v>580</v>
      </c>
      <c r="R874" s="310" t="s">
        <v>580</v>
      </c>
      <c r="S874" s="310" t="s">
        <v>580</v>
      </c>
      <c r="T874" s="311" t="s">
        <v>580</v>
      </c>
      <c r="U874" s="310" t="s">
        <v>580</v>
      </c>
    </row>
    <row r="875" spans="2:21" x14ac:dyDescent="0.2">
      <c r="B875" s="305" t="s">
        <v>580</v>
      </c>
      <c r="C875" s="306" t="s">
        <v>580</v>
      </c>
      <c r="D875" s="307" t="s">
        <v>580</v>
      </c>
      <c r="E875" s="307" t="s">
        <v>580</v>
      </c>
      <c r="F875" s="308" t="s">
        <v>580</v>
      </c>
      <c r="G875" s="308"/>
      <c r="H875" s="308" t="s">
        <v>580</v>
      </c>
      <c r="I875" s="309" t="s">
        <v>580</v>
      </c>
      <c r="J875" s="309" t="s">
        <v>580</v>
      </c>
      <c r="K875" s="310" t="s">
        <v>580</v>
      </c>
      <c r="L875" s="310" t="s">
        <v>580</v>
      </c>
      <c r="M875" s="310" t="s">
        <v>580</v>
      </c>
      <c r="N875" s="311" t="s">
        <v>580</v>
      </c>
      <c r="O875" s="309" t="s">
        <v>580</v>
      </c>
      <c r="P875" s="309" t="s">
        <v>580</v>
      </c>
      <c r="Q875" s="310" t="s">
        <v>580</v>
      </c>
      <c r="R875" s="310" t="s">
        <v>580</v>
      </c>
      <c r="S875" s="310" t="s">
        <v>580</v>
      </c>
      <c r="T875" s="311" t="s">
        <v>580</v>
      </c>
      <c r="U875" s="310" t="s">
        <v>580</v>
      </c>
    </row>
    <row r="876" spans="2:21" x14ac:dyDescent="0.2">
      <c r="B876" s="305" t="s">
        <v>580</v>
      </c>
      <c r="C876" s="306" t="s">
        <v>580</v>
      </c>
      <c r="D876" s="307" t="s">
        <v>580</v>
      </c>
      <c r="E876" s="307" t="s">
        <v>580</v>
      </c>
      <c r="F876" s="308" t="s">
        <v>580</v>
      </c>
      <c r="G876" s="308"/>
      <c r="H876" s="308" t="s">
        <v>580</v>
      </c>
      <c r="I876" s="309" t="s">
        <v>580</v>
      </c>
      <c r="J876" s="309" t="s">
        <v>580</v>
      </c>
      <c r="K876" s="310" t="s">
        <v>580</v>
      </c>
      <c r="L876" s="310" t="s">
        <v>580</v>
      </c>
      <c r="M876" s="310" t="s">
        <v>580</v>
      </c>
      <c r="N876" s="311" t="s">
        <v>580</v>
      </c>
      <c r="O876" s="309" t="s">
        <v>580</v>
      </c>
      <c r="P876" s="309" t="s">
        <v>580</v>
      </c>
      <c r="Q876" s="310" t="s">
        <v>580</v>
      </c>
      <c r="R876" s="310" t="s">
        <v>580</v>
      </c>
      <c r="S876" s="310" t="s">
        <v>580</v>
      </c>
      <c r="T876" s="311" t="s">
        <v>580</v>
      </c>
      <c r="U876" s="310" t="s">
        <v>580</v>
      </c>
    </row>
    <row r="877" spans="2:21" x14ac:dyDescent="0.2">
      <c r="B877" s="305" t="s">
        <v>580</v>
      </c>
      <c r="C877" s="306" t="s">
        <v>580</v>
      </c>
      <c r="D877" s="307" t="s">
        <v>580</v>
      </c>
      <c r="E877" s="307" t="s">
        <v>580</v>
      </c>
      <c r="F877" s="308" t="s">
        <v>580</v>
      </c>
      <c r="G877" s="308"/>
      <c r="H877" s="308" t="s">
        <v>580</v>
      </c>
      <c r="I877" s="309" t="s">
        <v>580</v>
      </c>
      <c r="J877" s="309" t="s">
        <v>580</v>
      </c>
      <c r="K877" s="310" t="s">
        <v>580</v>
      </c>
      <c r="L877" s="310" t="s">
        <v>580</v>
      </c>
      <c r="M877" s="310" t="s">
        <v>580</v>
      </c>
      <c r="N877" s="311" t="s">
        <v>580</v>
      </c>
      <c r="O877" s="309" t="s">
        <v>580</v>
      </c>
      <c r="P877" s="309" t="s">
        <v>580</v>
      </c>
      <c r="Q877" s="310" t="s">
        <v>580</v>
      </c>
      <c r="R877" s="310" t="s">
        <v>580</v>
      </c>
      <c r="S877" s="310" t="s">
        <v>580</v>
      </c>
      <c r="T877" s="311" t="s">
        <v>580</v>
      </c>
      <c r="U877" s="310" t="s">
        <v>580</v>
      </c>
    </row>
    <row r="878" spans="2:21" x14ac:dyDescent="0.2">
      <c r="B878" s="305" t="s">
        <v>580</v>
      </c>
      <c r="C878" s="306" t="s">
        <v>580</v>
      </c>
      <c r="D878" s="307" t="s">
        <v>580</v>
      </c>
      <c r="E878" s="307" t="s">
        <v>580</v>
      </c>
      <c r="F878" s="308" t="s">
        <v>580</v>
      </c>
      <c r="G878" s="308"/>
      <c r="H878" s="308" t="s">
        <v>580</v>
      </c>
      <c r="I878" s="309" t="s">
        <v>580</v>
      </c>
      <c r="J878" s="309" t="s">
        <v>580</v>
      </c>
      <c r="K878" s="310" t="s">
        <v>580</v>
      </c>
      <c r="L878" s="310" t="s">
        <v>580</v>
      </c>
      <c r="M878" s="310" t="s">
        <v>580</v>
      </c>
      <c r="N878" s="311" t="s">
        <v>580</v>
      </c>
      <c r="O878" s="309" t="s">
        <v>580</v>
      </c>
      <c r="P878" s="309" t="s">
        <v>580</v>
      </c>
      <c r="Q878" s="310" t="s">
        <v>580</v>
      </c>
      <c r="R878" s="310" t="s">
        <v>580</v>
      </c>
      <c r="S878" s="310" t="s">
        <v>580</v>
      </c>
      <c r="T878" s="311" t="s">
        <v>580</v>
      </c>
      <c r="U878" s="310" t="s">
        <v>580</v>
      </c>
    </row>
    <row r="879" spans="2:21" x14ac:dyDescent="0.2">
      <c r="B879" s="305" t="s">
        <v>580</v>
      </c>
      <c r="C879" s="306" t="s">
        <v>580</v>
      </c>
      <c r="D879" s="307" t="s">
        <v>580</v>
      </c>
      <c r="E879" s="307" t="s">
        <v>580</v>
      </c>
      <c r="F879" s="308" t="s">
        <v>580</v>
      </c>
      <c r="G879" s="308"/>
      <c r="H879" s="308" t="s">
        <v>580</v>
      </c>
      <c r="I879" s="309" t="s">
        <v>580</v>
      </c>
      <c r="J879" s="309" t="s">
        <v>580</v>
      </c>
      <c r="K879" s="310" t="s">
        <v>580</v>
      </c>
      <c r="L879" s="310" t="s">
        <v>580</v>
      </c>
      <c r="M879" s="310" t="s">
        <v>580</v>
      </c>
      <c r="N879" s="311" t="s">
        <v>580</v>
      </c>
      <c r="O879" s="309" t="s">
        <v>580</v>
      </c>
      <c r="P879" s="309" t="s">
        <v>580</v>
      </c>
      <c r="Q879" s="310" t="s">
        <v>580</v>
      </c>
      <c r="R879" s="310" t="s">
        <v>580</v>
      </c>
      <c r="S879" s="310" t="s">
        <v>580</v>
      </c>
      <c r="T879" s="311" t="s">
        <v>580</v>
      </c>
      <c r="U879" s="310" t="s">
        <v>580</v>
      </c>
    </row>
    <row r="880" spans="2:21" x14ac:dyDescent="0.2">
      <c r="B880" s="305" t="s">
        <v>580</v>
      </c>
      <c r="C880" s="306" t="s">
        <v>580</v>
      </c>
      <c r="D880" s="307" t="s">
        <v>580</v>
      </c>
      <c r="E880" s="307" t="s">
        <v>580</v>
      </c>
      <c r="F880" s="308" t="s">
        <v>580</v>
      </c>
      <c r="G880" s="308"/>
      <c r="H880" s="308" t="s">
        <v>580</v>
      </c>
      <c r="I880" s="309" t="s">
        <v>580</v>
      </c>
      <c r="J880" s="309" t="s">
        <v>580</v>
      </c>
      <c r="K880" s="310" t="s">
        <v>580</v>
      </c>
      <c r="L880" s="310" t="s">
        <v>580</v>
      </c>
      <c r="M880" s="310" t="s">
        <v>580</v>
      </c>
      <c r="N880" s="311" t="s">
        <v>580</v>
      </c>
      <c r="O880" s="309" t="s">
        <v>580</v>
      </c>
      <c r="P880" s="309" t="s">
        <v>580</v>
      </c>
      <c r="Q880" s="310" t="s">
        <v>580</v>
      </c>
      <c r="R880" s="310" t="s">
        <v>580</v>
      </c>
      <c r="S880" s="310" t="s">
        <v>580</v>
      </c>
      <c r="T880" s="311" t="s">
        <v>580</v>
      </c>
      <c r="U880" s="310" t="s">
        <v>580</v>
      </c>
    </row>
    <row r="881" spans="2:21" x14ac:dyDescent="0.2">
      <c r="B881" s="305" t="s">
        <v>580</v>
      </c>
      <c r="C881" s="306" t="s">
        <v>580</v>
      </c>
      <c r="D881" s="307" t="s">
        <v>580</v>
      </c>
      <c r="E881" s="307" t="s">
        <v>580</v>
      </c>
      <c r="F881" s="308" t="s">
        <v>580</v>
      </c>
      <c r="G881" s="308"/>
      <c r="H881" s="308" t="s">
        <v>580</v>
      </c>
      <c r="I881" s="309" t="s">
        <v>580</v>
      </c>
      <c r="J881" s="309" t="s">
        <v>580</v>
      </c>
      <c r="K881" s="310" t="s">
        <v>580</v>
      </c>
      <c r="L881" s="310" t="s">
        <v>580</v>
      </c>
      <c r="M881" s="310" t="s">
        <v>580</v>
      </c>
      <c r="N881" s="311" t="s">
        <v>580</v>
      </c>
      <c r="O881" s="309" t="s">
        <v>580</v>
      </c>
      <c r="P881" s="309" t="s">
        <v>580</v>
      </c>
      <c r="Q881" s="310" t="s">
        <v>580</v>
      </c>
      <c r="R881" s="310" t="s">
        <v>580</v>
      </c>
      <c r="S881" s="310" t="s">
        <v>580</v>
      </c>
      <c r="T881" s="311" t="s">
        <v>580</v>
      </c>
      <c r="U881" s="310" t="s">
        <v>580</v>
      </c>
    </row>
    <row r="882" spans="2:21" x14ac:dyDescent="0.2">
      <c r="B882" s="305" t="s">
        <v>580</v>
      </c>
      <c r="C882" s="306" t="s">
        <v>580</v>
      </c>
      <c r="D882" s="307" t="s">
        <v>580</v>
      </c>
      <c r="E882" s="307" t="s">
        <v>580</v>
      </c>
      <c r="F882" s="308" t="s">
        <v>580</v>
      </c>
      <c r="G882" s="308"/>
      <c r="H882" s="308" t="s">
        <v>580</v>
      </c>
      <c r="I882" s="309" t="s">
        <v>580</v>
      </c>
      <c r="J882" s="309" t="s">
        <v>580</v>
      </c>
      <c r="K882" s="310" t="s">
        <v>580</v>
      </c>
      <c r="L882" s="310" t="s">
        <v>580</v>
      </c>
      <c r="M882" s="310" t="s">
        <v>580</v>
      </c>
      <c r="N882" s="311" t="s">
        <v>580</v>
      </c>
      <c r="O882" s="309" t="s">
        <v>580</v>
      </c>
      <c r="P882" s="309" t="s">
        <v>580</v>
      </c>
      <c r="Q882" s="310" t="s">
        <v>580</v>
      </c>
      <c r="R882" s="310" t="s">
        <v>580</v>
      </c>
      <c r="S882" s="310" t="s">
        <v>580</v>
      </c>
      <c r="T882" s="311" t="s">
        <v>580</v>
      </c>
      <c r="U882" s="310" t="s">
        <v>580</v>
      </c>
    </row>
    <row r="883" spans="2:21" x14ac:dyDescent="0.2">
      <c r="B883" s="305" t="s">
        <v>580</v>
      </c>
      <c r="C883" s="306" t="s">
        <v>580</v>
      </c>
      <c r="D883" s="307" t="s">
        <v>580</v>
      </c>
      <c r="E883" s="307" t="s">
        <v>580</v>
      </c>
      <c r="F883" s="308" t="s">
        <v>580</v>
      </c>
      <c r="G883" s="308"/>
      <c r="H883" s="308" t="s">
        <v>580</v>
      </c>
      <c r="I883" s="309" t="s">
        <v>580</v>
      </c>
      <c r="J883" s="309" t="s">
        <v>580</v>
      </c>
      <c r="K883" s="310" t="s">
        <v>580</v>
      </c>
      <c r="L883" s="310" t="s">
        <v>580</v>
      </c>
      <c r="M883" s="310" t="s">
        <v>580</v>
      </c>
      <c r="N883" s="311" t="s">
        <v>580</v>
      </c>
      <c r="O883" s="309" t="s">
        <v>580</v>
      </c>
      <c r="P883" s="309" t="s">
        <v>580</v>
      </c>
      <c r="Q883" s="310" t="s">
        <v>580</v>
      </c>
      <c r="R883" s="310" t="s">
        <v>580</v>
      </c>
      <c r="S883" s="310" t="s">
        <v>580</v>
      </c>
      <c r="T883" s="311" t="s">
        <v>580</v>
      </c>
      <c r="U883" s="310" t="s">
        <v>580</v>
      </c>
    </row>
    <row r="884" spans="2:21" x14ac:dyDescent="0.2">
      <c r="B884" s="305" t="s">
        <v>580</v>
      </c>
      <c r="C884" s="306" t="s">
        <v>580</v>
      </c>
      <c r="D884" s="307" t="s">
        <v>580</v>
      </c>
      <c r="E884" s="307" t="s">
        <v>580</v>
      </c>
      <c r="F884" s="308" t="s">
        <v>580</v>
      </c>
      <c r="G884" s="308"/>
      <c r="H884" s="308" t="s">
        <v>580</v>
      </c>
      <c r="I884" s="309" t="s">
        <v>580</v>
      </c>
      <c r="J884" s="309" t="s">
        <v>580</v>
      </c>
      <c r="K884" s="310" t="s">
        <v>580</v>
      </c>
      <c r="L884" s="310" t="s">
        <v>580</v>
      </c>
      <c r="M884" s="310" t="s">
        <v>580</v>
      </c>
      <c r="N884" s="311" t="s">
        <v>580</v>
      </c>
      <c r="O884" s="309" t="s">
        <v>580</v>
      </c>
      <c r="P884" s="309" t="s">
        <v>580</v>
      </c>
      <c r="Q884" s="310" t="s">
        <v>580</v>
      </c>
      <c r="R884" s="310" t="s">
        <v>580</v>
      </c>
      <c r="S884" s="310" t="s">
        <v>580</v>
      </c>
      <c r="T884" s="311" t="s">
        <v>580</v>
      </c>
      <c r="U884" s="310" t="s">
        <v>580</v>
      </c>
    </row>
    <row r="885" spans="2:21" x14ac:dyDescent="0.2">
      <c r="B885" s="305" t="s">
        <v>580</v>
      </c>
      <c r="C885" s="306" t="s">
        <v>580</v>
      </c>
      <c r="D885" s="307" t="s">
        <v>580</v>
      </c>
      <c r="E885" s="307" t="s">
        <v>580</v>
      </c>
      <c r="F885" s="308" t="s">
        <v>580</v>
      </c>
      <c r="G885" s="308"/>
      <c r="H885" s="308" t="s">
        <v>580</v>
      </c>
      <c r="I885" s="309" t="s">
        <v>580</v>
      </c>
      <c r="J885" s="309" t="s">
        <v>580</v>
      </c>
      <c r="K885" s="310" t="s">
        <v>580</v>
      </c>
      <c r="L885" s="310" t="s">
        <v>580</v>
      </c>
      <c r="M885" s="310" t="s">
        <v>580</v>
      </c>
      <c r="N885" s="311" t="s">
        <v>580</v>
      </c>
      <c r="O885" s="309" t="s">
        <v>580</v>
      </c>
      <c r="P885" s="309" t="s">
        <v>580</v>
      </c>
      <c r="Q885" s="310" t="s">
        <v>580</v>
      </c>
      <c r="R885" s="310" t="s">
        <v>580</v>
      </c>
      <c r="S885" s="310" t="s">
        <v>580</v>
      </c>
      <c r="T885" s="311" t="s">
        <v>580</v>
      </c>
      <c r="U885" s="310" t="s">
        <v>580</v>
      </c>
    </row>
    <row r="886" spans="2:21" x14ac:dyDescent="0.2">
      <c r="B886" s="305" t="s">
        <v>580</v>
      </c>
      <c r="C886" s="306" t="s">
        <v>580</v>
      </c>
      <c r="D886" s="307" t="s">
        <v>580</v>
      </c>
      <c r="E886" s="307" t="s">
        <v>580</v>
      </c>
      <c r="F886" s="308" t="s">
        <v>580</v>
      </c>
      <c r="G886" s="308"/>
      <c r="H886" s="308" t="s">
        <v>580</v>
      </c>
      <c r="I886" s="309" t="s">
        <v>580</v>
      </c>
      <c r="J886" s="309" t="s">
        <v>580</v>
      </c>
      <c r="K886" s="310" t="s">
        <v>580</v>
      </c>
      <c r="L886" s="310" t="s">
        <v>580</v>
      </c>
      <c r="M886" s="310" t="s">
        <v>580</v>
      </c>
      <c r="N886" s="311" t="s">
        <v>580</v>
      </c>
      <c r="O886" s="309" t="s">
        <v>580</v>
      </c>
      <c r="P886" s="309" t="s">
        <v>580</v>
      </c>
      <c r="Q886" s="310" t="s">
        <v>580</v>
      </c>
      <c r="R886" s="310" t="s">
        <v>580</v>
      </c>
      <c r="S886" s="310" t="s">
        <v>580</v>
      </c>
      <c r="T886" s="311" t="s">
        <v>580</v>
      </c>
      <c r="U886" s="310" t="s">
        <v>580</v>
      </c>
    </row>
    <row r="887" spans="2:21" x14ac:dyDescent="0.2">
      <c r="B887" s="305" t="s">
        <v>580</v>
      </c>
      <c r="C887" s="306" t="s">
        <v>580</v>
      </c>
      <c r="D887" s="307" t="s">
        <v>580</v>
      </c>
      <c r="E887" s="307" t="s">
        <v>580</v>
      </c>
      <c r="F887" s="308" t="s">
        <v>580</v>
      </c>
      <c r="G887" s="308"/>
      <c r="H887" s="308" t="s">
        <v>580</v>
      </c>
      <c r="I887" s="309" t="s">
        <v>580</v>
      </c>
      <c r="J887" s="309" t="s">
        <v>580</v>
      </c>
      <c r="K887" s="310" t="s">
        <v>580</v>
      </c>
      <c r="L887" s="310" t="s">
        <v>580</v>
      </c>
      <c r="M887" s="310" t="s">
        <v>580</v>
      </c>
      <c r="N887" s="311" t="s">
        <v>580</v>
      </c>
      <c r="O887" s="309" t="s">
        <v>580</v>
      </c>
      <c r="P887" s="309" t="s">
        <v>580</v>
      </c>
      <c r="Q887" s="310" t="s">
        <v>580</v>
      </c>
      <c r="R887" s="310" t="s">
        <v>580</v>
      </c>
      <c r="S887" s="310" t="s">
        <v>580</v>
      </c>
      <c r="T887" s="311" t="s">
        <v>580</v>
      </c>
      <c r="U887" s="310" t="s">
        <v>580</v>
      </c>
    </row>
    <row r="888" spans="2:21" x14ac:dyDescent="0.2">
      <c r="B888" s="305" t="s">
        <v>580</v>
      </c>
      <c r="C888" s="306" t="s">
        <v>580</v>
      </c>
      <c r="D888" s="307" t="s">
        <v>580</v>
      </c>
      <c r="E888" s="307" t="s">
        <v>580</v>
      </c>
      <c r="F888" s="308" t="s">
        <v>580</v>
      </c>
      <c r="G888" s="308"/>
      <c r="H888" s="308" t="s">
        <v>580</v>
      </c>
      <c r="I888" s="309" t="s">
        <v>580</v>
      </c>
      <c r="J888" s="309" t="s">
        <v>580</v>
      </c>
      <c r="K888" s="310" t="s">
        <v>580</v>
      </c>
      <c r="L888" s="310" t="s">
        <v>580</v>
      </c>
      <c r="M888" s="310" t="s">
        <v>580</v>
      </c>
      <c r="N888" s="311" t="s">
        <v>580</v>
      </c>
      <c r="O888" s="309" t="s">
        <v>580</v>
      </c>
      <c r="P888" s="309" t="s">
        <v>580</v>
      </c>
      <c r="Q888" s="310" t="s">
        <v>580</v>
      </c>
      <c r="R888" s="310" t="s">
        <v>580</v>
      </c>
      <c r="S888" s="310" t="s">
        <v>580</v>
      </c>
      <c r="T888" s="311" t="s">
        <v>580</v>
      </c>
      <c r="U888" s="310" t="s">
        <v>580</v>
      </c>
    </row>
    <row r="889" spans="2:21" x14ac:dyDescent="0.2">
      <c r="B889" s="305" t="s">
        <v>580</v>
      </c>
      <c r="C889" s="306" t="s">
        <v>580</v>
      </c>
      <c r="D889" s="307" t="s">
        <v>580</v>
      </c>
      <c r="E889" s="307" t="s">
        <v>580</v>
      </c>
      <c r="F889" s="308" t="s">
        <v>580</v>
      </c>
      <c r="G889" s="308"/>
      <c r="H889" s="308" t="s">
        <v>580</v>
      </c>
      <c r="I889" s="309" t="s">
        <v>580</v>
      </c>
      <c r="J889" s="309" t="s">
        <v>580</v>
      </c>
      <c r="K889" s="310" t="s">
        <v>580</v>
      </c>
      <c r="L889" s="310" t="s">
        <v>580</v>
      </c>
      <c r="M889" s="310" t="s">
        <v>580</v>
      </c>
      <c r="N889" s="311" t="s">
        <v>580</v>
      </c>
      <c r="O889" s="309" t="s">
        <v>580</v>
      </c>
      <c r="P889" s="309" t="s">
        <v>580</v>
      </c>
      <c r="Q889" s="310" t="s">
        <v>580</v>
      </c>
      <c r="R889" s="310" t="s">
        <v>580</v>
      </c>
      <c r="S889" s="310" t="s">
        <v>580</v>
      </c>
      <c r="T889" s="311" t="s">
        <v>580</v>
      </c>
      <c r="U889" s="310" t="s">
        <v>580</v>
      </c>
    </row>
    <row r="890" spans="2:21" x14ac:dyDescent="0.2">
      <c r="B890" s="305" t="s">
        <v>580</v>
      </c>
      <c r="C890" s="306" t="s">
        <v>580</v>
      </c>
      <c r="D890" s="307" t="s">
        <v>580</v>
      </c>
      <c r="E890" s="307" t="s">
        <v>580</v>
      </c>
      <c r="F890" s="308" t="s">
        <v>580</v>
      </c>
      <c r="G890" s="308"/>
      <c r="H890" s="308" t="s">
        <v>580</v>
      </c>
      <c r="I890" s="309" t="s">
        <v>580</v>
      </c>
      <c r="J890" s="309" t="s">
        <v>580</v>
      </c>
      <c r="K890" s="310" t="s">
        <v>580</v>
      </c>
      <c r="L890" s="310" t="s">
        <v>580</v>
      </c>
      <c r="M890" s="310" t="s">
        <v>580</v>
      </c>
      <c r="N890" s="311" t="s">
        <v>580</v>
      </c>
      <c r="O890" s="309" t="s">
        <v>580</v>
      </c>
      <c r="P890" s="309" t="s">
        <v>580</v>
      </c>
      <c r="Q890" s="310" t="s">
        <v>580</v>
      </c>
      <c r="R890" s="310" t="s">
        <v>580</v>
      </c>
      <c r="S890" s="310" t="s">
        <v>580</v>
      </c>
      <c r="T890" s="311" t="s">
        <v>580</v>
      </c>
      <c r="U890" s="310" t="s">
        <v>580</v>
      </c>
    </row>
    <row r="891" spans="2:21" x14ac:dyDescent="0.2">
      <c r="B891" s="305" t="s">
        <v>580</v>
      </c>
      <c r="C891" s="306" t="s">
        <v>580</v>
      </c>
      <c r="D891" s="307" t="s">
        <v>580</v>
      </c>
      <c r="E891" s="307" t="s">
        <v>580</v>
      </c>
      <c r="F891" s="308" t="s">
        <v>580</v>
      </c>
      <c r="G891" s="308"/>
      <c r="H891" s="308" t="s">
        <v>580</v>
      </c>
      <c r="I891" s="309" t="s">
        <v>580</v>
      </c>
      <c r="J891" s="309" t="s">
        <v>580</v>
      </c>
      <c r="K891" s="310" t="s">
        <v>580</v>
      </c>
      <c r="L891" s="310" t="s">
        <v>580</v>
      </c>
      <c r="M891" s="310" t="s">
        <v>580</v>
      </c>
      <c r="N891" s="311" t="s">
        <v>580</v>
      </c>
      <c r="O891" s="309" t="s">
        <v>580</v>
      </c>
      <c r="P891" s="309" t="s">
        <v>580</v>
      </c>
      <c r="Q891" s="310" t="s">
        <v>580</v>
      </c>
      <c r="R891" s="310" t="s">
        <v>580</v>
      </c>
      <c r="S891" s="310" t="s">
        <v>580</v>
      </c>
      <c r="T891" s="311" t="s">
        <v>580</v>
      </c>
      <c r="U891" s="310" t="s">
        <v>580</v>
      </c>
    </row>
    <row r="892" spans="2:21" x14ac:dyDescent="0.2">
      <c r="B892" s="305" t="s">
        <v>580</v>
      </c>
      <c r="C892" s="306" t="s">
        <v>580</v>
      </c>
      <c r="D892" s="307" t="s">
        <v>580</v>
      </c>
      <c r="E892" s="307" t="s">
        <v>580</v>
      </c>
      <c r="F892" s="308" t="s">
        <v>580</v>
      </c>
      <c r="G892" s="308"/>
      <c r="H892" s="308" t="s">
        <v>580</v>
      </c>
      <c r="I892" s="309" t="s">
        <v>580</v>
      </c>
      <c r="J892" s="309" t="s">
        <v>580</v>
      </c>
      <c r="K892" s="310" t="s">
        <v>580</v>
      </c>
      <c r="L892" s="310" t="s">
        <v>580</v>
      </c>
      <c r="M892" s="310" t="s">
        <v>580</v>
      </c>
      <c r="N892" s="311" t="s">
        <v>580</v>
      </c>
      <c r="O892" s="309" t="s">
        <v>580</v>
      </c>
      <c r="P892" s="309" t="s">
        <v>580</v>
      </c>
      <c r="Q892" s="310" t="s">
        <v>580</v>
      </c>
      <c r="R892" s="310" t="s">
        <v>580</v>
      </c>
      <c r="S892" s="310" t="s">
        <v>580</v>
      </c>
      <c r="T892" s="311" t="s">
        <v>580</v>
      </c>
      <c r="U892" s="310" t="s">
        <v>580</v>
      </c>
    </row>
    <row r="893" spans="2:21" x14ac:dyDescent="0.2">
      <c r="B893" s="305" t="s">
        <v>580</v>
      </c>
      <c r="C893" s="306" t="s">
        <v>580</v>
      </c>
      <c r="D893" s="307" t="s">
        <v>580</v>
      </c>
      <c r="E893" s="307" t="s">
        <v>580</v>
      </c>
      <c r="F893" s="308" t="s">
        <v>580</v>
      </c>
      <c r="G893" s="308"/>
      <c r="H893" s="308" t="s">
        <v>580</v>
      </c>
      <c r="I893" s="309" t="s">
        <v>580</v>
      </c>
      <c r="J893" s="309" t="s">
        <v>580</v>
      </c>
      <c r="K893" s="310" t="s">
        <v>580</v>
      </c>
      <c r="L893" s="310" t="s">
        <v>580</v>
      </c>
      <c r="M893" s="310" t="s">
        <v>580</v>
      </c>
      <c r="N893" s="311" t="s">
        <v>580</v>
      </c>
      <c r="O893" s="309" t="s">
        <v>580</v>
      </c>
      <c r="P893" s="309" t="s">
        <v>580</v>
      </c>
      <c r="Q893" s="310" t="s">
        <v>580</v>
      </c>
      <c r="R893" s="310" t="s">
        <v>580</v>
      </c>
      <c r="S893" s="310" t="s">
        <v>580</v>
      </c>
      <c r="T893" s="311" t="s">
        <v>580</v>
      </c>
      <c r="U893" s="310" t="s">
        <v>580</v>
      </c>
    </row>
    <row r="894" spans="2:21" x14ac:dyDescent="0.2">
      <c r="B894" s="305" t="s">
        <v>580</v>
      </c>
      <c r="C894" s="306" t="s">
        <v>580</v>
      </c>
      <c r="D894" s="307" t="s">
        <v>580</v>
      </c>
      <c r="E894" s="307" t="s">
        <v>580</v>
      </c>
      <c r="F894" s="308" t="s">
        <v>580</v>
      </c>
      <c r="G894" s="308"/>
      <c r="H894" s="308" t="s">
        <v>580</v>
      </c>
      <c r="I894" s="309" t="s">
        <v>580</v>
      </c>
      <c r="J894" s="309" t="s">
        <v>580</v>
      </c>
      <c r="K894" s="310" t="s">
        <v>580</v>
      </c>
      <c r="L894" s="310" t="s">
        <v>580</v>
      </c>
      <c r="M894" s="310" t="s">
        <v>580</v>
      </c>
      <c r="N894" s="311" t="s">
        <v>580</v>
      </c>
      <c r="O894" s="309" t="s">
        <v>580</v>
      </c>
      <c r="P894" s="309" t="s">
        <v>580</v>
      </c>
      <c r="Q894" s="310" t="s">
        <v>580</v>
      </c>
      <c r="R894" s="310" t="s">
        <v>580</v>
      </c>
      <c r="S894" s="310" t="s">
        <v>580</v>
      </c>
      <c r="T894" s="311" t="s">
        <v>580</v>
      </c>
      <c r="U894" s="310" t="s">
        <v>580</v>
      </c>
    </row>
    <row r="895" spans="2:21" x14ac:dyDescent="0.2">
      <c r="B895" s="305" t="s">
        <v>580</v>
      </c>
      <c r="C895" s="306" t="s">
        <v>580</v>
      </c>
      <c r="D895" s="307" t="s">
        <v>580</v>
      </c>
      <c r="E895" s="307" t="s">
        <v>580</v>
      </c>
      <c r="F895" s="308" t="s">
        <v>580</v>
      </c>
      <c r="G895" s="308"/>
      <c r="H895" s="308" t="s">
        <v>580</v>
      </c>
      <c r="I895" s="309" t="s">
        <v>580</v>
      </c>
      <c r="J895" s="309" t="s">
        <v>580</v>
      </c>
      <c r="K895" s="310" t="s">
        <v>580</v>
      </c>
      <c r="L895" s="310" t="s">
        <v>580</v>
      </c>
      <c r="M895" s="310" t="s">
        <v>580</v>
      </c>
      <c r="N895" s="311" t="s">
        <v>580</v>
      </c>
      <c r="O895" s="309" t="s">
        <v>580</v>
      </c>
      <c r="P895" s="309" t="s">
        <v>580</v>
      </c>
      <c r="Q895" s="310" t="s">
        <v>580</v>
      </c>
      <c r="R895" s="310" t="s">
        <v>580</v>
      </c>
      <c r="S895" s="310" t="s">
        <v>580</v>
      </c>
      <c r="T895" s="311" t="s">
        <v>580</v>
      </c>
      <c r="U895" s="310" t="s">
        <v>580</v>
      </c>
    </row>
    <row r="896" spans="2:21" x14ac:dyDescent="0.2">
      <c r="B896" s="305" t="s">
        <v>580</v>
      </c>
      <c r="C896" s="306" t="s">
        <v>580</v>
      </c>
      <c r="D896" s="307" t="s">
        <v>580</v>
      </c>
      <c r="E896" s="307" t="s">
        <v>580</v>
      </c>
      <c r="F896" s="308" t="s">
        <v>580</v>
      </c>
      <c r="G896" s="308"/>
      <c r="H896" s="308" t="s">
        <v>580</v>
      </c>
      <c r="I896" s="309" t="s">
        <v>580</v>
      </c>
      <c r="J896" s="309" t="s">
        <v>580</v>
      </c>
      <c r="K896" s="310" t="s">
        <v>580</v>
      </c>
      <c r="L896" s="310" t="s">
        <v>580</v>
      </c>
      <c r="M896" s="310" t="s">
        <v>580</v>
      </c>
      <c r="N896" s="311" t="s">
        <v>580</v>
      </c>
      <c r="O896" s="309" t="s">
        <v>580</v>
      </c>
      <c r="P896" s="309" t="s">
        <v>580</v>
      </c>
      <c r="Q896" s="310" t="s">
        <v>580</v>
      </c>
      <c r="R896" s="310" t="s">
        <v>580</v>
      </c>
      <c r="S896" s="310" t="s">
        <v>580</v>
      </c>
      <c r="T896" s="311" t="s">
        <v>580</v>
      </c>
      <c r="U896" s="310" t="s">
        <v>580</v>
      </c>
    </row>
    <row r="897" spans="2:21" x14ac:dyDescent="0.2">
      <c r="B897" s="305" t="s">
        <v>580</v>
      </c>
      <c r="C897" s="306" t="s">
        <v>580</v>
      </c>
      <c r="D897" s="307" t="s">
        <v>580</v>
      </c>
      <c r="E897" s="307" t="s">
        <v>580</v>
      </c>
      <c r="F897" s="308" t="s">
        <v>580</v>
      </c>
      <c r="G897" s="308"/>
      <c r="H897" s="308" t="s">
        <v>580</v>
      </c>
      <c r="I897" s="309" t="s">
        <v>580</v>
      </c>
      <c r="J897" s="309" t="s">
        <v>580</v>
      </c>
      <c r="K897" s="310" t="s">
        <v>580</v>
      </c>
      <c r="L897" s="310" t="s">
        <v>580</v>
      </c>
      <c r="M897" s="310" t="s">
        <v>580</v>
      </c>
      <c r="N897" s="311" t="s">
        <v>580</v>
      </c>
      <c r="O897" s="309" t="s">
        <v>580</v>
      </c>
      <c r="P897" s="309" t="s">
        <v>580</v>
      </c>
      <c r="Q897" s="310" t="s">
        <v>580</v>
      </c>
      <c r="R897" s="310" t="s">
        <v>580</v>
      </c>
      <c r="S897" s="310" t="s">
        <v>580</v>
      </c>
      <c r="T897" s="311" t="s">
        <v>580</v>
      </c>
      <c r="U897" s="310" t="s">
        <v>580</v>
      </c>
    </row>
    <row r="898" spans="2:21" x14ac:dyDescent="0.2">
      <c r="B898" s="305" t="s">
        <v>580</v>
      </c>
      <c r="C898" s="306" t="s">
        <v>580</v>
      </c>
      <c r="D898" s="307" t="s">
        <v>580</v>
      </c>
      <c r="E898" s="307" t="s">
        <v>580</v>
      </c>
      <c r="F898" s="308" t="s">
        <v>580</v>
      </c>
      <c r="G898" s="308"/>
      <c r="H898" s="308" t="s">
        <v>580</v>
      </c>
      <c r="I898" s="309" t="s">
        <v>580</v>
      </c>
      <c r="J898" s="309" t="s">
        <v>580</v>
      </c>
      <c r="K898" s="310" t="s">
        <v>580</v>
      </c>
      <c r="L898" s="310" t="s">
        <v>580</v>
      </c>
      <c r="M898" s="310" t="s">
        <v>580</v>
      </c>
      <c r="N898" s="311" t="s">
        <v>580</v>
      </c>
      <c r="O898" s="309" t="s">
        <v>580</v>
      </c>
      <c r="P898" s="309" t="s">
        <v>580</v>
      </c>
      <c r="Q898" s="310" t="s">
        <v>580</v>
      </c>
      <c r="R898" s="310" t="s">
        <v>580</v>
      </c>
      <c r="S898" s="310" t="s">
        <v>580</v>
      </c>
      <c r="T898" s="311" t="s">
        <v>580</v>
      </c>
      <c r="U898" s="310" t="s">
        <v>580</v>
      </c>
    </row>
    <row r="899" spans="2:21" x14ac:dyDescent="0.2">
      <c r="B899" s="305" t="s">
        <v>580</v>
      </c>
      <c r="C899" s="306" t="s">
        <v>580</v>
      </c>
      <c r="D899" s="307" t="s">
        <v>580</v>
      </c>
      <c r="E899" s="307" t="s">
        <v>580</v>
      </c>
      <c r="F899" s="308" t="s">
        <v>580</v>
      </c>
      <c r="G899" s="308"/>
      <c r="H899" s="308" t="s">
        <v>580</v>
      </c>
      <c r="I899" s="309" t="s">
        <v>580</v>
      </c>
      <c r="J899" s="309" t="s">
        <v>580</v>
      </c>
      <c r="K899" s="310" t="s">
        <v>580</v>
      </c>
      <c r="L899" s="310" t="s">
        <v>580</v>
      </c>
      <c r="M899" s="310" t="s">
        <v>580</v>
      </c>
      <c r="N899" s="311" t="s">
        <v>580</v>
      </c>
      <c r="O899" s="309" t="s">
        <v>580</v>
      </c>
      <c r="P899" s="309" t="s">
        <v>580</v>
      </c>
      <c r="Q899" s="310" t="s">
        <v>580</v>
      </c>
      <c r="R899" s="310" t="s">
        <v>580</v>
      </c>
      <c r="S899" s="310" t="s">
        <v>580</v>
      </c>
      <c r="T899" s="311" t="s">
        <v>580</v>
      </c>
      <c r="U899" s="310" t="s">
        <v>580</v>
      </c>
    </row>
    <row r="900" spans="2:21" x14ac:dyDescent="0.2">
      <c r="B900" s="305" t="s">
        <v>580</v>
      </c>
      <c r="C900" s="306" t="s">
        <v>580</v>
      </c>
      <c r="D900" s="307" t="s">
        <v>580</v>
      </c>
      <c r="E900" s="307" t="s">
        <v>580</v>
      </c>
      <c r="F900" s="308" t="s">
        <v>580</v>
      </c>
      <c r="G900" s="308"/>
      <c r="H900" s="308" t="s">
        <v>580</v>
      </c>
      <c r="I900" s="309" t="s">
        <v>580</v>
      </c>
      <c r="J900" s="309" t="s">
        <v>580</v>
      </c>
      <c r="K900" s="310" t="s">
        <v>580</v>
      </c>
      <c r="L900" s="310" t="s">
        <v>580</v>
      </c>
      <c r="M900" s="310" t="s">
        <v>580</v>
      </c>
      <c r="N900" s="311" t="s">
        <v>580</v>
      </c>
      <c r="O900" s="309" t="s">
        <v>580</v>
      </c>
      <c r="P900" s="309" t="s">
        <v>580</v>
      </c>
      <c r="Q900" s="310" t="s">
        <v>580</v>
      </c>
      <c r="R900" s="310" t="s">
        <v>580</v>
      </c>
      <c r="S900" s="310" t="s">
        <v>580</v>
      </c>
      <c r="T900" s="311" t="s">
        <v>580</v>
      </c>
      <c r="U900" s="310" t="s">
        <v>580</v>
      </c>
    </row>
    <row r="901" spans="2:21" x14ac:dyDescent="0.2">
      <c r="B901" s="305" t="s">
        <v>580</v>
      </c>
      <c r="C901" s="306" t="s">
        <v>580</v>
      </c>
      <c r="D901" s="307" t="s">
        <v>580</v>
      </c>
      <c r="E901" s="307" t="s">
        <v>580</v>
      </c>
      <c r="F901" s="308" t="s">
        <v>580</v>
      </c>
      <c r="G901" s="308"/>
      <c r="H901" s="308" t="s">
        <v>580</v>
      </c>
      <c r="I901" s="309" t="s">
        <v>580</v>
      </c>
      <c r="J901" s="309" t="s">
        <v>580</v>
      </c>
      <c r="K901" s="310" t="s">
        <v>580</v>
      </c>
      <c r="L901" s="310" t="s">
        <v>580</v>
      </c>
      <c r="M901" s="310" t="s">
        <v>580</v>
      </c>
      <c r="N901" s="311" t="s">
        <v>580</v>
      </c>
      <c r="O901" s="309" t="s">
        <v>580</v>
      </c>
      <c r="P901" s="309" t="s">
        <v>580</v>
      </c>
      <c r="Q901" s="310" t="s">
        <v>580</v>
      </c>
      <c r="R901" s="310" t="s">
        <v>580</v>
      </c>
      <c r="S901" s="310" t="s">
        <v>580</v>
      </c>
      <c r="T901" s="311" t="s">
        <v>580</v>
      </c>
      <c r="U901" s="310" t="s">
        <v>580</v>
      </c>
    </row>
    <row r="902" spans="2:21" x14ac:dyDescent="0.2">
      <c r="B902" s="305" t="s">
        <v>580</v>
      </c>
      <c r="C902" s="306" t="s">
        <v>580</v>
      </c>
      <c r="D902" s="307" t="s">
        <v>580</v>
      </c>
      <c r="E902" s="307" t="s">
        <v>580</v>
      </c>
      <c r="F902" s="308" t="s">
        <v>580</v>
      </c>
      <c r="G902" s="308"/>
      <c r="H902" s="308" t="s">
        <v>580</v>
      </c>
      <c r="I902" s="309" t="s">
        <v>580</v>
      </c>
      <c r="J902" s="309" t="s">
        <v>580</v>
      </c>
      <c r="K902" s="310" t="s">
        <v>580</v>
      </c>
      <c r="L902" s="310" t="s">
        <v>580</v>
      </c>
      <c r="M902" s="310" t="s">
        <v>580</v>
      </c>
      <c r="N902" s="311" t="s">
        <v>580</v>
      </c>
      <c r="O902" s="309" t="s">
        <v>580</v>
      </c>
      <c r="P902" s="309" t="s">
        <v>580</v>
      </c>
      <c r="Q902" s="310" t="s">
        <v>580</v>
      </c>
      <c r="R902" s="310" t="s">
        <v>580</v>
      </c>
      <c r="S902" s="310" t="s">
        <v>580</v>
      </c>
      <c r="T902" s="311" t="s">
        <v>580</v>
      </c>
      <c r="U902" s="310" t="s">
        <v>580</v>
      </c>
    </row>
    <row r="903" spans="2:21" x14ac:dyDescent="0.2">
      <c r="B903" s="305" t="s">
        <v>580</v>
      </c>
      <c r="C903" s="306" t="s">
        <v>580</v>
      </c>
      <c r="D903" s="307" t="s">
        <v>580</v>
      </c>
      <c r="E903" s="307" t="s">
        <v>580</v>
      </c>
      <c r="F903" s="308" t="s">
        <v>580</v>
      </c>
      <c r="G903" s="308"/>
      <c r="H903" s="308" t="s">
        <v>580</v>
      </c>
      <c r="I903" s="309" t="s">
        <v>580</v>
      </c>
      <c r="J903" s="309" t="s">
        <v>580</v>
      </c>
      <c r="K903" s="310" t="s">
        <v>580</v>
      </c>
      <c r="L903" s="310" t="s">
        <v>580</v>
      </c>
      <c r="M903" s="310" t="s">
        <v>580</v>
      </c>
      <c r="N903" s="311" t="s">
        <v>580</v>
      </c>
      <c r="O903" s="309" t="s">
        <v>580</v>
      </c>
      <c r="P903" s="309" t="s">
        <v>580</v>
      </c>
      <c r="Q903" s="310" t="s">
        <v>580</v>
      </c>
      <c r="R903" s="310" t="s">
        <v>580</v>
      </c>
      <c r="S903" s="310" t="s">
        <v>580</v>
      </c>
      <c r="T903" s="311" t="s">
        <v>580</v>
      </c>
      <c r="U903" s="310" t="s">
        <v>580</v>
      </c>
    </row>
    <row r="904" spans="2:21" x14ac:dyDescent="0.2">
      <c r="B904" s="305" t="s">
        <v>580</v>
      </c>
      <c r="C904" s="306" t="s">
        <v>580</v>
      </c>
      <c r="D904" s="307" t="s">
        <v>580</v>
      </c>
      <c r="E904" s="307" t="s">
        <v>580</v>
      </c>
      <c r="F904" s="308" t="s">
        <v>580</v>
      </c>
      <c r="G904" s="308"/>
      <c r="H904" s="308" t="s">
        <v>580</v>
      </c>
      <c r="I904" s="309" t="s">
        <v>580</v>
      </c>
      <c r="J904" s="309" t="s">
        <v>580</v>
      </c>
      <c r="K904" s="310" t="s">
        <v>580</v>
      </c>
      <c r="L904" s="310" t="s">
        <v>580</v>
      </c>
      <c r="M904" s="310" t="s">
        <v>580</v>
      </c>
      <c r="N904" s="311" t="s">
        <v>580</v>
      </c>
      <c r="O904" s="309" t="s">
        <v>580</v>
      </c>
      <c r="P904" s="309" t="s">
        <v>580</v>
      </c>
      <c r="Q904" s="310" t="s">
        <v>580</v>
      </c>
      <c r="R904" s="310" t="s">
        <v>580</v>
      </c>
      <c r="S904" s="310" t="s">
        <v>580</v>
      </c>
      <c r="T904" s="311" t="s">
        <v>580</v>
      </c>
      <c r="U904" s="310" t="s">
        <v>580</v>
      </c>
    </row>
    <row r="905" spans="2:21" x14ac:dyDescent="0.2">
      <c r="B905" s="305" t="s">
        <v>580</v>
      </c>
      <c r="C905" s="306" t="s">
        <v>580</v>
      </c>
      <c r="D905" s="307" t="s">
        <v>580</v>
      </c>
      <c r="E905" s="307" t="s">
        <v>580</v>
      </c>
      <c r="F905" s="308" t="s">
        <v>580</v>
      </c>
      <c r="G905" s="308"/>
      <c r="H905" s="308" t="s">
        <v>580</v>
      </c>
      <c r="I905" s="309" t="s">
        <v>580</v>
      </c>
      <c r="J905" s="309" t="s">
        <v>580</v>
      </c>
      <c r="K905" s="310" t="s">
        <v>580</v>
      </c>
      <c r="L905" s="310" t="s">
        <v>580</v>
      </c>
      <c r="M905" s="310" t="s">
        <v>580</v>
      </c>
      <c r="N905" s="311" t="s">
        <v>580</v>
      </c>
      <c r="O905" s="309" t="s">
        <v>580</v>
      </c>
      <c r="P905" s="309" t="s">
        <v>580</v>
      </c>
      <c r="Q905" s="310" t="s">
        <v>580</v>
      </c>
      <c r="R905" s="310" t="s">
        <v>580</v>
      </c>
      <c r="S905" s="310" t="s">
        <v>580</v>
      </c>
      <c r="T905" s="311" t="s">
        <v>580</v>
      </c>
      <c r="U905" s="310" t="s">
        <v>580</v>
      </c>
    </row>
    <row r="906" spans="2:21" x14ac:dyDescent="0.2">
      <c r="B906" s="305" t="s">
        <v>580</v>
      </c>
      <c r="C906" s="306" t="s">
        <v>580</v>
      </c>
      <c r="D906" s="307" t="s">
        <v>580</v>
      </c>
      <c r="E906" s="307" t="s">
        <v>580</v>
      </c>
      <c r="F906" s="308" t="s">
        <v>580</v>
      </c>
      <c r="G906" s="308"/>
      <c r="H906" s="308" t="s">
        <v>580</v>
      </c>
      <c r="I906" s="309" t="s">
        <v>580</v>
      </c>
      <c r="J906" s="309" t="s">
        <v>580</v>
      </c>
      <c r="K906" s="310" t="s">
        <v>580</v>
      </c>
      <c r="L906" s="310" t="s">
        <v>580</v>
      </c>
      <c r="M906" s="310" t="s">
        <v>580</v>
      </c>
      <c r="N906" s="311" t="s">
        <v>580</v>
      </c>
      <c r="O906" s="309" t="s">
        <v>580</v>
      </c>
      <c r="P906" s="309" t="s">
        <v>580</v>
      </c>
      <c r="Q906" s="310" t="s">
        <v>580</v>
      </c>
      <c r="R906" s="310" t="s">
        <v>580</v>
      </c>
      <c r="S906" s="310" t="s">
        <v>580</v>
      </c>
      <c r="T906" s="311" t="s">
        <v>580</v>
      </c>
      <c r="U906" s="310" t="s">
        <v>580</v>
      </c>
    </row>
    <row r="907" spans="2:21" x14ac:dyDescent="0.2">
      <c r="B907" s="305" t="s">
        <v>580</v>
      </c>
      <c r="C907" s="306" t="s">
        <v>580</v>
      </c>
      <c r="D907" s="307" t="s">
        <v>580</v>
      </c>
      <c r="E907" s="307" t="s">
        <v>580</v>
      </c>
      <c r="F907" s="308" t="s">
        <v>580</v>
      </c>
      <c r="G907" s="308"/>
      <c r="H907" s="308" t="s">
        <v>580</v>
      </c>
      <c r="I907" s="309" t="s">
        <v>580</v>
      </c>
      <c r="J907" s="309" t="s">
        <v>580</v>
      </c>
      <c r="K907" s="310" t="s">
        <v>580</v>
      </c>
      <c r="L907" s="310" t="s">
        <v>580</v>
      </c>
      <c r="M907" s="310" t="s">
        <v>580</v>
      </c>
      <c r="N907" s="311" t="s">
        <v>580</v>
      </c>
      <c r="O907" s="309" t="s">
        <v>580</v>
      </c>
      <c r="P907" s="309" t="s">
        <v>580</v>
      </c>
      <c r="Q907" s="310" t="s">
        <v>580</v>
      </c>
      <c r="R907" s="310" t="s">
        <v>580</v>
      </c>
      <c r="S907" s="310" t="s">
        <v>580</v>
      </c>
      <c r="T907" s="311" t="s">
        <v>580</v>
      </c>
      <c r="U907" s="310" t="s">
        <v>580</v>
      </c>
    </row>
    <row r="908" spans="2:21" x14ac:dyDescent="0.2">
      <c r="B908" s="305" t="s">
        <v>580</v>
      </c>
      <c r="C908" s="306" t="s">
        <v>580</v>
      </c>
      <c r="D908" s="307" t="s">
        <v>580</v>
      </c>
      <c r="E908" s="307" t="s">
        <v>580</v>
      </c>
      <c r="F908" s="308" t="s">
        <v>580</v>
      </c>
      <c r="G908" s="308"/>
      <c r="H908" s="308" t="s">
        <v>580</v>
      </c>
      <c r="I908" s="309" t="s">
        <v>580</v>
      </c>
      <c r="J908" s="309" t="s">
        <v>580</v>
      </c>
      <c r="K908" s="310" t="s">
        <v>580</v>
      </c>
      <c r="L908" s="310" t="s">
        <v>580</v>
      </c>
      <c r="M908" s="310" t="s">
        <v>580</v>
      </c>
      <c r="N908" s="311" t="s">
        <v>580</v>
      </c>
      <c r="O908" s="309" t="s">
        <v>580</v>
      </c>
      <c r="P908" s="309" t="s">
        <v>580</v>
      </c>
      <c r="Q908" s="310" t="s">
        <v>580</v>
      </c>
      <c r="R908" s="310" t="s">
        <v>580</v>
      </c>
      <c r="S908" s="310" t="s">
        <v>580</v>
      </c>
      <c r="T908" s="311" t="s">
        <v>580</v>
      </c>
      <c r="U908" s="310" t="s">
        <v>580</v>
      </c>
    </row>
    <row r="909" spans="2:21" x14ac:dyDescent="0.2">
      <c r="B909" s="305" t="s">
        <v>580</v>
      </c>
      <c r="C909" s="306" t="s">
        <v>580</v>
      </c>
      <c r="D909" s="307" t="s">
        <v>580</v>
      </c>
      <c r="E909" s="307" t="s">
        <v>580</v>
      </c>
      <c r="F909" s="308" t="s">
        <v>580</v>
      </c>
      <c r="G909" s="308"/>
      <c r="H909" s="308" t="s">
        <v>580</v>
      </c>
      <c r="I909" s="309" t="s">
        <v>580</v>
      </c>
      <c r="J909" s="309" t="s">
        <v>580</v>
      </c>
      <c r="K909" s="310" t="s">
        <v>580</v>
      </c>
      <c r="L909" s="310" t="s">
        <v>580</v>
      </c>
      <c r="M909" s="310" t="s">
        <v>580</v>
      </c>
      <c r="N909" s="311" t="s">
        <v>580</v>
      </c>
      <c r="O909" s="309" t="s">
        <v>580</v>
      </c>
      <c r="P909" s="309" t="s">
        <v>580</v>
      </c>
      <c r="Q909" s="310" t="s">
        <v>580</v>
      </c>
      <c r="R909" s="310" t="s">
        <v>580</v>
      </c>
      <c r="S909" s="310" t="s">
        <v>580</v>
      </c>
      <c r="T909" s="311" t="s">
        <v>580</v>
      </c>
      <c r="U909" s="310" t="s">
        <v>580</v>
      </c>
    </row>
    <row r="910" spans="2:21" x14ac:dyDescent="0.2">
      <c r="B910" s="305" t="s">
        <v>580</v>
      </c>
      <c r="C910" s="306" t="s">
        <v>580</v>
      </c>
      <c r="D910" s="307" t="s">
        <v>580</v>
      </c>
      <c r="E910" s="307" t="s">
        <v>580</v>
      </c>
      <c r="F910" s="308" t="s">
        <v>580</v>
      </c>
      <c r="G910" s="308"/>
      <c r="H910" s="308" t="s">
        <v>580</v>
      </c>
      <c r="I910" s="309" t="s">
        <v>580</v>
      </c>
      <c r="J910" s="309" t="s">
        <v>580</v>
      </c>
      <c r="K910" s="310" t="s">
        <v>580</v>
      </c>
      <c r="L910" s="310" t="s">
        <v>580</v>
      </c>
      <c r="M910" s="310" t="s">
        <v>580</v>
      </c>
      <c r="N910" s="311" t="s">
        <v>580</v>
      </c>
      <c r="O910" s="309" t="s">
        <v>580</v>
      </c>
      <c r="P910" s="309" t="s">
        <v>580</v>
      </c>
      <c r="Q910" s="310" t="s">
        <v>580</v>
      </c>
      <c r="R910" s="310" t="s">
        <v>580</v>
      </c>
      <c r="S910" s="310" t="s">
        <v>580</v>
      </c>
      <c r="T910" s="311" t="s">
        <v>580</v>
      </c>
      <c r="U910" s="310" t="s">
        <v>580</v>
      </c>
    </row>
    <row r="911" spans="2:21" x14ac:dyDescent="0.2">
      <c r="B911" s="305" t="s">
        <v>580</v>
      </c>
      <c r="C911" s="306" t="s">
        <v>580</v>
      </c>
      <c r="D911" s="307" t="s">
        <v>580</v>
      </c>
      <c r="E911" s="307" t="s">
        <v>580</v>
      </c>
      <c r="F911" s="308" t="s">
        <v>580</v>
      </c>
      <c r="G911" s="308"/>
      <c r="H911" s="308" t="s">
        <v>580</v>
      </c>
      <c r="I911" s="309" t="s">
        <v>580</v>
      </c>
      <c r="J911" s="309" t="s">
        <v>580</v>
      </c>
      <c r="K911" s="310" t="s">
        <v>580</v>
      </c>
      <c r="L911" s="310" t="s">
        <v>580</v>
      </c>
      <c r="M911" s="310" t="s">
        <v>580</v>
      </c>
      <c r="N911" s="311" t="s">
        <v>580</v>
      </c>
      <c r="O911" s="309" t="s">
        <v>580</v>
      </c>
      <c r="P911" s="309" t="s">
        <v>580</v>
      </c>
      <c r="Q911" s="310" t="s">
        <v>580</v>
      </c>
      <c r="R911" s="310" t="s">
        <v>580</v>
      </c>
      <c r="S911" s="310" t="s">
        <v>580</v>
      </c>
      <c r="T911" s="311" t="s">
        <v>580</v>
      </c>
      <c r="U911" s="310" t="s">
        <v>580</v>
      </c>
    </row>
    <row r="912" spans="2:21" x14ac:dyDescent="0.2">
      <c r="B912" s="305" t="s">
        <v>580</v>
      </c>
      <c r="C912" s="306" t="s">
        <v>580</v>
      </c>
      <c r="D912" s="307" t="s">
        <v>580</v>
      </c>
      <c r="E912" s="307" t="s">
        <v>580</v>
      </c>
      <c r="F912" s="308" t="s">
        <v>580</v>
      </c>
      <c r="G912" s="308"/>
      <c r="H912" s="308" t="s">
        <v>580</v>
      </c>
      <c r="I912" s="309" t="s">
        <v>580</v>
      </c>
      <c r="J912" s="309" t="s">
        <v>580</v>
      </c>
      <c r="K912" s="310" t="s">
        <v>580</v>
      </c>
      <c r="L912" s="310" t="s">
        <v>580</v>
      </c>
      <c r="M912" s="310" t="s">
        <v>580</v>
      </c>
      <c r="N912" s="311" t="s">
        <v>580</v>
      </c>
      <c r="O912" s="309" t="s">
        <v>580</v>
      </c>
      <c r="P912" s="309" t="s">
        <v>580</v>
      </c>
      <c r="Q912" s="310" t="s">
        <v>580</v>
      </c>
      <c r="R912" s="310" t="s">
        <v>580</v>
      </c>
      <c r="S912" s="310" t="s">
        <v>580</v>
      </c>
      <c r="T912" s="311" t="s">
        <v>580</v>
      </c>
      <c r="U912" s="310" t="s">
        <v>580</v>
      </c>
    </row>
    <row r="913" spans="2:21" x14ac:dyDescent="0.2">
      <c r="B913" s="305" t="s">
        <v>580</v>
      </c>
      <c r="C913" s="306" t="s">
        <v>580</v>
      </c>
      <c r="D913" s="307" t="s">
        <v>580</v>
      </c>
      <c r="E913" s="307" t="s">
        <v>580</v>
      </c>
      <c r="F913" s="308" t="s">
        <v>580</v>
      </c>
      <c r="G913" s="308"/>
      <c r="H913" s="308" t="s">
        <v>580</v>
      </c>
      <c r="I913" s="309" t="s">
        <v>580</v>
      </c>
      <c r="J913" s="309" t="s">
        <v>580</v>
      </c>
      <c r="K913" s="310" t="s">
        <v>580</v>
      </c>
      <c r="L913" s="310" t="s">
        <v>580</v>
      </c>
      <c r="M913" s="310" t="s">
        <v>580</v>
      </c>
      <c r="N913" s="311" t="s">
        <v>580</v>
      </c>
      <c r="O913" s="309" t="s">
        <v>580</v>
      </c>
      <c r="P913" s="309" t="s">
        <v>580</v>
      </c>
      <c r="Q913" s="310" t="s">
        <v>580</v>
      </c>
      <c r="R913" s="310" t="s">
        <v>580</v>
      </c>
      <c r="S913" s="310" t="s">
        <v>580</v>
      </c>
      <c r="T913" s="311" t="s">
        <v>580</v>
      </c>
      <c r="U913" s="310" t="s">
        <v>580</v>
      </c>
    </row>
    <row r="914" spans="2:21" x14ac:dyDescent="0.2">
      <c r="B914" s="305" t="s">
        <v>580</v>
      </c>
      <c r="C914" s="306" t="s">
        <v>580</v>
      </c>
      <c r="D914" s="307" t="s">
        <v>580</v>
      </c>
      <c r="E914" s="307" t="s">
        <v>580</v>
      </c>
      <c r="F914" s="308" t="s">
        <v>580</v>
      </c>
      <c r="G914" s="308"/>
      <c r="H914" s="308" t="s">
        <v>580</v>
      </c>
      <c r="I914" s="309" t="s">
        <v>580</v>
      </c>
      <c r="J914" s="309" t="s">
        <v>580</v>
      </c>
      <c r="K914" s="310" t="s">
        <v>580</v>
      </c>
      <c r="L914" s="310" t="s">
        <v>580</v>
      </c>
      <c r="M914" s="310" t="s">
        <v>580</v>
      </c>
      <c r="N914" s="311" t="s">
        <v>580</v>
      </c>
      <c r="O914" s="309" t="s">
        <v>580</v>
      </c>
      <c r="P914" s="309" t="s">
        <v>580</v>
      </c>
      <c r="Q914" s="310" t="s">
        <v>580</v>
      </c>
      <c r="R914" s="310" t="s">
        <v>580</v>
      </c>
      <c r="S914" s="310" t="s">
        <v>580</v>
      </c>
      <c r="T914" s="311" t="s">
        <v>580</v>
      </c>
      <c r="U914" s="310" t="s">
        <v>580</v>
      </c>
    </row>
    <row r="915" spans="2:21" x14ac:dyDescent="0.2">
      <c r="B915" s="305" t="s">
        <v>580</v>
      </c>
      <c r="C915" s="306" t="s">
        <v>580</v>
      </c>
      <c r="D915" s="307" t="s">
        <v>580</v>
      </c>
      <c r="E915" s="307" t="s">
        <v>580</v>
      </c>
      <c r="F915" s="308" t="s">
        <v>580</v>
      </c>
      <c r="G915" s="308"/>
      <c r="H915" s="308" t="s">
        <v>580</v>
      </c>
      <c r="I915" s="309" t="s">
        <v>580</v>
      </c>
      <c r="J915" s="309" t="s">
        <v>580</v>
      </c>
      <c r="K915" s="310" t="s">
        <v>580</v>
      </c>
      <c r="L915" s="310" t="s">
        <v>580</v>
      </c>
      <c r="M915" s="310" t="s">
        <v>580</v>
      </c>
      <c r="N915" s="311" t="s">
        <v>580</v>
      </c>
      <c r="O915" s="309" t="s">
        <v>580</v>
      </c>
      <c r="P915" s="309" t="s">
        <v>580</v>
      </c>
      <c r="Q915" s="310" t="s">
        <v>580</v>
      </c>
      <c r="R915" s="310" t="s">
        <v>580</v>
      </c>
      <c r="S915" s="310" t="s">
        <v>580</v>
      </c>
      <c r="T915" s="311" t="s">
        <v>580</v>
      </c>
      <c r="U915" s="310" t="s">
        <v>580</v>
      </c>
    </row>
    <row r="916" spans="2:21" x14ac:dyDescent="0.2">
      <c r="B916" s="305" t="s">
        <v>580</v>
      </c>
      <c r="C916" s="306" t="s">
        <v>580</v>
      </c>
      <c r="D916" s="307" t="s">
        <v>580</v>
      </c>
      <c r="E916" s="307" t="s">
        <v>580</v>
      </c>
      <c r="F916" s="308" t="s">
        <v>580</v>
      </c>
      <c r="G916" s="308"/>
      <c r="H916" s="308" t="s">
        <v>580</v>
      </c>
      <c r="I916" s="309" t="s">
        <v>580</v>
      </c>
      <c r="J916" s="309" t="s">
        <v>580</v>
      </c>
      <c r="K916" s="310" t="s">
        <v>580</v>
      </c>
      <c r="L916" s="310" t="s">
        <v>580</v>
      </c>
      <c r="M916" s="310" t="s">
        <v>580</v>
      </c>
      <c r="N916" s="311" t="s">
        <v>580</v>
      </c>
      <c r="O916" s="309" t="s">
        <v>580</v>
      </c>
      <c r="P916" s="309" t="s">
        <v>580</v>
      </c>
      <c r="Q916" s="310" t="s">
        <v>580</v>
      </c>
      <c r="R916" s="310" t="s">
        <v>580</v>
      </c>
      <c r="S916" s="310" t="s">
        <v>580</v>
      </c>
      <c r="T916" s="311" t="s">
        <v>580</v>
      </c>
      <c r="U916" s="310" t="s">
        <v>580</v>
      </c>
    </row>
    <row r="917" spans="2:21" x14ac:dyDescent="0.2">
      <c r="B917" s="305" t="s">
        <v>580</v>
      </c>
      <c r="C917" s="306" t="s">
        <v>580</v>
      </c>
      <c r="D917" s="307" t="s">
        <v>580</v>
      </c>
      <c r="E917" s="307" t="s">
        <v>580</v>
      </c>
      <c r="F917" s="308" t="s">
        <v>580</v>
      </c>
      <c r="G917" s="308"/>
      <c r="H917" s="308" t="s">
        <v>580</v>
      </c>
      <c r="I917" s="309" t="s">
        <v>580</v>
      </c>
      <c r="J917" s="309" t="s">
        <v>580</v>
      </c>
      <c r="K917" s="310" t="s">
        <v>580</v>
      </c>
      <c r="L917" s="310" t="s">
        <v>580</v>
      </c>
      <c r="M917" s="310" t="s">
        <v>580</v>
      </c>
      <c r="N917" s="311" t="s">
        <v>580</v>
      </c>
      <c r="O917" s="309" t="s">
        <v>580</v>
      </c>
      <c r="P917" s="309" t="s">
        <v>580</v>
      </c>
      <c r="Q917" s="310" t="s">
        <v>580</v>
      </c>
      <c r="R917" s="310" t="s">
        <v>580</v>
      </c>
      <c r="S917" s="310" t="s">
        <v>580</v>
      </c>
      <c r="T917" s="311" t="s">
        <v>580</v>
      </c>
      <c r="U917" s="310" t="s">
        <v>580</v>
      </c>
    </row>
    <row r="918" spans="2:21" x14ac:dyDescent="0.2">
      <c r="B918" s="305" t="s">
        <v>580</v>
      </c>
      <c r="C918" s="306" t="s">
        <v>580</v>
      </c>
      <c r="D918" s="307" t="s">
        <v>580</v>
      </c>
      <c r="E918" s="307" t="s">
        <v>580</v>
      </c>
      <c r="F918" s="308" t="s">
        <v>580</v>
      </c>
      <c r="G918" s="308"/>
      <c r="H918" s="308" t="s">
        <v>580</v>
      </c>
      <c r="I918" s="309" t="s">
        <v>580</v>
      </c>
      <c r="J918" s="309" t="s">
        <v>580</v>
      </c>
      <c r="K918" s="310" t="s">
        <v>580</v>
      </c>
      <c r="L918" s="310" t="s">
        <v>580</v>
      </c>
      <c r="M918" s="310" t="s">
        <v>580</v>
      </c>
      <c r="N918" s="311" t="s">
        <v>580</v>
      </c>
      <c r="O918" s="309" t="s">
        <v>580</v>
      </c>
      <c r="P918" s="309" t="s">
        <v>580</v>
      </c>
      <c r="Q918" s="310" t="s">
        <v>580</v>
      </c>
      <c r="R918" s="310" t="s">
        <v>580</v>
      </c>
      <c r="S918" s="310" t="s">
        <v>580</v>
      </c>
      <c r="T918" s="311" t="s">
        <v>580</v>
      </c>
      <c r="U918" s="310" t="s">
        <v>580</v>
      </c>
    </row>
    <row r="919" spans="2:21" x14ac:dyDescent="0.2">
      <c r="B919" s="305" t="s">
        <v>580</v>
      </c>
      <c r="C919" s="306" t="s">
        <v>580</v>
      </c>
      <c r="D919" s="307" t="s">
        <v>580</v>
      </c>
      <c r="E919" s="307" t="s">
        <v>580</v>
      </c>
      <c r="F919" s="308" t="s">
        <v>580</v>
      </c>
      <c r="G919" s="308"/>
      <c r="H919" s="308" t="s">
        <v>580</v>
      </c>
      <c r="I919" s="309" t="s">
        <v>580</v>
      </c>
      <c r="J919" s="309" t="s">
        <v>580</v>
      </c>
      <c r="K919" s="310" t="s">
        <v>580</v>
      </c>
      <c r="L919" s="310" t="s">
        <v>580</v>
      </c>
      <c r="M919" s="310" t="s">
        <v>580</v>
      </c>
      <c r="N919" s="311" t="s">
        <v>580</v>
      </c>
      <c r="O919" s="309" t="s">
        <v>580</v>
      </c>
      <c r="P919" s="309" t="s">
        <v>580</v>
      </c>
      <c r="Q919" s="310" t="s">
        <v>580</v>
      </c>
      <c r="R919" s="310" t="s">
        <v>580</v>
      </c>
      <c r="S919" s="310" t="s">
        <v>580</v>
      </c>
      <c r="T919" s="311" t="s">
        <v>580</v>
      </c>
      <c r="U919" s="310" t="s">
        <v>580</v>
      </c>
    </row>
    <row r="920" spans="2:21" x14ac:dyDescent="0.2">
      <c r="B920" s="305" t="s">
        <v>580</v>
      </c>
      <c r="C920" s="306" t="s">
        <v>580</v>
      </c>
      <c r="D920" s="307" t="s">
        <v>580</v>
      </c>
      <c r="E920" s="307" t="s">
        <v>580</v>
      </c>
      <c r="F920" s="308" t="s">
        <v>580</v>
      </c>
      <c r="G920" s="308"/>
      <c r="H920" s="308" t="s">
        <v>580</v>
      </c>
      <c r="I920" s="309" t="s">
        <v>580</v>
      </c>
      <c r="J920" s="309" t="s">
        <v>580</v>
      </c>
      <c r="K920" s="310" t="s">
        <v>580</v>
      </c>
      <c r="L920" s="310" t="s">
        <v>580</v>
      </c>
      <c r="M920" s="310" t="s">
        <v>580</v>
      </c>
      <c r="N920" s="311" t="s">
        <v>580</v>
      </c>
      <c r="O920" s="309" t="s">
        <v>580</v>
      </c>
      <c r="P920" s="309" t="s">
        <v>580</v>
      </c>
      <c r="Q920" s="310" t="s">
        <v>580</v>
      </c>
      <c r="R920" s="310" t="s">
        <v>580</v>
      </c>
      <c r="S920" s="310" t="s">
        <v>580</v>
      </c>
      <c r="T920" s="311" t="s">
        <v>580</v>
      </c>
      <c r="U920" s="310" t="s">
        <v>580</v>
      </c>
    </row>
    <row r="921" spans="2:21" x14ac:dyDescent="0.2">
      <c r="B921" s="305" t="s">
        <v>580</v>
      </c>
      <c r="C921" s="306" t="s">
        <v>580</v>
      </c>
      <c r="D921" s="307" t="s">
        <v>580</v>
      </c>
      <c r="E921" s="307" t="s">
        <v>580</v>
      </c>
      <c r="F921" s="308" t="s">
        <v>580</v>
      </c>
      <c r="G921" s="308"/>
      <c r="H921" s="308" t="s">
        <v>580</v>
      </c>
      <c r="I921" s="309" t="s">
        <v>580</v>
      </c>
      <c r="J921" s="309" t="s">
        <v>580</v>
      </c>
      <c r="K921" s="310" t="s">
        <v>580</v>
      </c>
      <c r="L921" s="310" t="s">
        <v>580</v>
      </c>
      <c r="M921" s="310" t="s">
        <v>580</v>
      </c>
      <c r="N921" s="311" t="s">
        <v>580</v>
      </c>
      <c r="O921" s="309" t="s">
        <v>580</v>
      </c>
      <c r="P921" s="309" t="s">
        <v>580</v>
      </c>
      <c r="Q921" s="310" t="s">
        <v>580</v>
      </c>
      <c r="R921" s="310" t="s">
        <v>580</v>
      </c>
      <c r="S921" s="310" t="s">
        <v>580</v>
      </c>
      <c r="T921" s="311" t="s">
        <v>580</v>
      </c>
      <c r="U921" s="310" t="s">
        <v>580</v>
      </c>
    </row>
    <row r="922" spans="2:21" x14ac:dyDescent="0.2">
      <c r="B922" s="305" t="s">
        <v>580</v>
      </c>
      <c r="C922" s="306" t="s">
        <v>580</v>
      </c>
      <c r="D922" s="307" t="s">
        <v>580</v>
      </c>
      <c r="E922" s="307" t="s">
        <v>580</v>
      </c>
      <c r="F922" s="308" t="s">
        <v>580</v>
      </c>
      <c r="G922" s="308"/>
      <c r="H922" s="308" t="s">
        <v>580</v>
      </c>
      <c r="I922" s="309" t="s">
        <v>580</v>
      </c>
      <c r="J922" s="309" t="s">
        <v>580</v>
      </c>
      <c r="K922" s="310" t="s">
        <v>580</v>
      </c>
      <c r="L922" s="310" t="s">
        <v>580</v>
      </c>
      <c r="M922" s="310" t="s">
        <v>580</v>
      </c>
      <c r="N922" s="311" t="s">
        <v>580</v>
      </c>
      <c r="O922" s="309" t="s">
        <v>580</v>
      </c>
      <c r="P922" s="309" t="s">
        <v>580</v>
      </c>
      <c r="Q922" s="310" t="s">
        <v>580</v>
      </c>
      <c r="R922" s="310" t="s">
        <v>580</v>
      </c>
      <c r="S922" s="310" t="s">
        <v>580</v>
      </c>
      <c r="T922" s="311" t="s">
        <v>580</v>
      </c>
      <c r="U922" s="310" t="s">
        <v>580</v>
      </c>
    </row>
    <row r="923" spans="2:21" x14ac:dyDescent="0.2">
      <c r="B923" s="305" t="s">
        <v>580</v>
      </c>
      <c r="C923" s="306" t="s">
        <v>580</v>
      </c>
      <c r="D923" s="307" t="s">
        <v>580</v>
      </c>
      <c r="E923" s="307" t="s">
        <v>580</v>
      </c>
      <c r="F923" s="308" t="s">
        <v>580</v>
      </c>
      <c r="G923" s="308"/>
      <c r="H923" s="308" t="s">
        <v>580</v>
      </c>
      <c r="I923" s="309" t="s">
        <v>580</v>
      </c>
      <c r="J923" s="309" t="s">
        <v>580</v>
      </c>
      <c r="K923" s="310" t="s">
        <v>580</v>
      </c>
      <c r="L923" s="310" t="s">
        <v>580</v>
      </c>
      <c r="M923" s="310" t="s">
        <v>580</v>
      </c>
      <c r="N923" s="311" t="s">
        <v>580</v>
      </c>
      <c r="O923" s="309" t="s">
        <v>580</v>
      </c>
      <c r="P923" s="309" t="s">
        <v>580</v>
      </c>
      <c r="Q923" s="310" t="s">
        <v>580</v>
      </c>
      <c r="R923" s="310" t="s">
        <v>580</v>
      </c>
      <c r="S923" s="310" t="s">
        <v>580</v>
      </c>
      <c r="T923" s="311" t="s">
        <v>580</v>
      </c>
      <c r="U923" s="310" t="s">
        <v>580</v>
      </c>
    </row>
    <row r="924" spans="2:21" x14ac:dyDescent="0.2">
      <c r="B924" s="305" t="s">
        <v>580</v>
      </c>
      <c r="C924" s="306" t="s">
        <v>580</v>
      </c>
      <c r="D924" s="307" t="s">
        <v>580</v>
      </c>
      <c r="E924" s="307" t="s">
        <v>580</v>
      </c>
      <c r="F924" s="308" t="s">
        <v>580</v>
      </c>
      <c r="G924" s="308"/>
      <c r="H924" s="308" t="s">
        <v>580</v>
      </c>
      <c r="I924" s="309" t="s">
        <v>580</v>
      </c>
      <c r="J924" s="309" t="s">
        <v>580</v>
      </c>
      <c r="K924" s="310" t="s">
        <v>580</v>
      </c>
      <c r="L924" s="310" t="s">
        <v>580</v>
      </c>
      <c r="M924" s="310" t="s">
        <v>580</v>
      </c>
      <c r="N924" s="311" t="s">
        <v>580</v>
      </c>
      <c r="O924" s="309" t="s">
        <v>580</v>
      </c>
      <c r="P924" s="309" t="s">
        <v>580</v>
      </c>
      <c r="Q924" s="310" t="s">
        <v>580</v>
      </c>
      <c r="R924" s="310" t="s">
        <v>580</v>
      </c>
      <c r="S924" s="310" t="s">
        <v>580</v>
      </c>
      <c r="T924" s="311" t="s">
        <v>580</v>
      </c>
      <c r="U924" s="310" t="s">
        <v>580</v>
      </c>
    </row>
    <row r="925" spans="2:21" x14ac:dyDescent="0.2">
      <c r="B925" s="305" t="s">
        <v>580</v>
      </c>
      <c r="C925" s="306" t="s">
        <v>580</v>
      </c>
      <c r="D925" s="307" t="s">
        <v>580</v>
      </c>
      <c r="E925" s="307" t="s">
        <v>580</v>
      </c>
      <c r="F925" s="308" t="s">
        <v>580</v>
      </c>
      <c r="G925" s="308"/>
      <c r="H925" s="308" t="s">
        <v>580</v>
      </c>
      <c r="I925" s="309" t="s">
        <v>580</v>
      </c>
      <c r="J925" s="309" t="s">
        <v>580</v>
      </c>
      <c r="K925" s="310" t="s">
        <v>580</v>
      </c>
      <c r="L925" s="310" t="s">
        <v>580</v>
      </c>
      <c r="M925" s="310" t="s">
        <v>580</v>
      </c>
      <c r="N925" s="311" t="s">
        <v>580</v>
      </c>
      <c r="O925" s="309" t="s">
        <v>580</v>
      </c>
      <c r="P925" s="309" t="s">
        <v>580</v>
      </c>
      <c r="Q925" s="310" t="s">
        <v>580</v>
      </c>
      <c r="R925" s="310" t="s">
        <v>580</v>
      </c>
      <c r="S925" s="310" t="s">
        <v>580</v>
      </c>
      <c r="T925" s="311" t="s">
        <v>580</v>
      </c>
      <c r="U925" s="310" t="s">
        <v>580</v>
      </c>
    </row>
    <row r="926" spans="2:21" x14ac:dyDescent="0.2">
      <c r="B926" s="305" t="s">
        <v>580</v>
      </c>
      <c r="C926" s="306" t="s">
        <v>580</v>
      </c>
      <c r="D926" s="307" t="s">
        <v>580</v>
      </c>
      <c r="E926" s="307" t="s">
        <v>580</v>
      </c>
      <c r="F926" s="308" t="s">
        <v>580</v>
      </c>
      <c r="G926" s="308"/>
      <c r="H926" s="308" t="s">
        <v>580</v>
      </c>
      <c r="I926" s="309" t="s">
        <v>580</v>
      </c>
      <c r="J926" s="309" t="s">
        <v>580</v>
      </c>
      <c r="K926" s="310" t="s">
        <v>580</v>
      </c>
      <c r="L926" s="310" t="s">
        <v>580</v>
      </c>
      <c r="M926" s="310" t="s">
        <v>580</v>
      </c>
      <c r="N926" s="311" t="s">
        <v>580</v>
      </c>
      <c r="O926" s="309" t="s">
        <v>580</v>
      </c>
      <c r="P926" s="309" t="s">
        <v>580</v>
      </c>
      <c r="Q926" s="310" t="s">
        <v>580</v>
      </c>
      <c r="R926" s="310" t="s">
        <v>580</v>
      </c>
      <c r="S926" s="310" t="s">
        <v>580</v>
      </c>
      <c r="T926" s="311" t="s">
        <v>580</v>
      </c>
      <c r="U926" s="310" t="s">
        <v>580</v>
      </c>
    </row>
    <row r="927" spans="2:21" x14ac:dyDescent="0.2">
      <c r="B927" s="305" t="s">
        <v>580</v>
      </c>
      <c r="C927" s="306" t="s">
        <v>580</v>
      </c>
      <c r="D927" s="307" t="s">
        <v>580</v>
      </c>
      <c r="E927" s="307" t="s">
        <v>580</v>
      </c>
      <c r="F927" s="308" t="s">
        <v>580</v>
      </c>
      <c r="G927" s="308"/>
      <c r="H927" s="308" t="s">
        <v>580</v>
      </c>
      <c r="I927" s="309" t="s">
        <v>580</v>
      </c>
      <c r="J927" s="309" t="s">
        <v>580</v>
      </c>
      <c r="K927" s="310" t="s">
        <v>580</v>
      </c>
      <c r="L927" s="310" t="s">
        <v>580</v>
      </c>
      <c r="M927" s="310" t="s">
        <v>580</v>
      </c>
      <c r="N927" s="311" t="s">
        <v>580</v>
      </c>
      <c r="O927" s="309" t="s">
        <v>580</v>
      </c>
      <c r="P927" s="309" t="s">
        <v>580</v>
      </c>
      <c r="Q927" s="310" t="s">
        <v>580</v>
      </c>
      <c r="R927" s="310" t="s">
        <v>580</v>
      </c>
      <c r="S927" s="310" t="s">
        <v>580</v>
      </c>
      <c r="T927" s="311" t="s">
        <v>580</v>
      </c>
      <c r="U927" s="310" t="s">
        <v>580</v>
      </c>
    </row>
    <row r="928" spans="2:21" x14ac:dyDescent="0.2">
      <c r="B928" s="305" t="s">
        <v>580</v>
      </c>
      <c r="C928" s="306" t="s">
        <v>580</v>
      </c>
      <c r="D928" s="307" t="s">
        <v>580</v>
      </c>
      <c r="E928" s="307" t="s">
        <v>580</v>
      </c>
      <c r="F928" s="308" t="s">
        <v>580</v>
      </c>
      <c r="G928" s="308"/>
      <c r="H928" s="308" t="s">
        <v>580</v>
      </c>
      <c r="I928" s="309" t="s">
        <v>580</v>
      </c>
      <c r="J928" s="309" t="s">
        <v>580</v>
      </c>
      <c r="K928" s="310" t="s">
        <v>580</v>
      </c>
      <c r="L928" s="310" t="s">
        <v>580</v>
      </c>
      <c r="M928" s="310" t="s">
        <v>580</v>
      </c>
      <c r="N928" s="311" t="s">
        <v>580</v>
      </c>
      <c r="O928" s="309" t="s">
        <v>580</v>
      </c>
      <c r="P928" s="309" t="s">
        <v>580</v>
      </c>
      <c r="Q928" s="310" t="s">
        <v>580</v>
      </c>
      <c r="R928" s="310" t="s">
        <v>580</v>
      </c>
      <c r="S928" s="310" t="s">
        <v>580</v>
      </c>
      <c r="T928" s="311" t="s">
        <v>580</v>
      </c>
      <c r="U928" s="310" t="s">
        <v>580</v>
      </c>
    </row>
    <row r="929" spans="2:21" x14ac:dyDescent="0.2">
      <c r="B929" s="305" t="s">
        <v>580</v>
      </c>
      <c r="C929" s="306" t="s">
        <v>580</v>
      </c>
      <c r="D929" s="307" t="s">
        <v>580</v>
      </c>
      <c r="E929" s="307" t="s">
        <v>580</v>
      </c>
      <c r="F929" s="308" t="s">
        <v>580</v>
      </c>
      <c r="G929" s="308"/>
      <c r="H929" s="308" t="s">
        <v>580</v>
      </c>
      <c r="I929" s="309" t="s">
        <v>580</v>
      </c>
      <c r="J929" s="309" t="s">
        <v>580</v>
      </c>
      <c r="K929" s="310" t="s">
        <v>580</v>
      </c>
      <c r="L929" s="310" t="s">
        <v>580</v>
      </c>
      <c r="M929" s="310" t="s">
        <v>580</v>
      </c>
      <c r="N929" s="311" t="s">
        <v>580</v>
      </c>
      <c r="O929" s="309" t="s">
        <v>580</v>
      </c>
      <c r="P929" s="309" t="s">
        <v>580</v>
      </c>
      <c r="Q929" s="310" t="s">
        <v>580</v>
      </c>
      <c r="R929" s="310" t="s">
        <v>580</v>
      </c>
      <c r="S929" s="310" t="s">
        <v>580</v>
      </c>
      <c r="T929" s="311" t="s">
        <v>580</v>
      </c>
      <c r="U929" s="310" t="s">
        <v>580</v>
      </c>
    </row>
    <row r="930" spans="2:21" x14ac:dyDescent="0.2">
      <c r="B930" s="305" t="s">
        <v>580</v>
      </c>
      <c r="C930" s="306" t="s">
        <v>580</v>
      </c>
      <c r="D930" s="307" t="s">
        <v>580</v>
      </c>
      <c r="E930" s="307" t="s">
        <v>580</v>
      </c>
      <c r="F930" s="308" t="s">
        <v>580</v>
      </c>
      <c r="G930" s="308"/>
      <c r="H930" s="308" t="s">
        <v>580</v>
      </c>
      <c r="I930" s="309" t="s">
        <v>580</v>
      </c>
      <c r="J930" s="309" t="s">
        <v>580</v>
      </c>
      <c r="K930" s="310" t="s">
        <v>580</v>
      </c>
      <c r="L930" s="310" t="s">
        <v>580</v>
      </c>
      <c r="M930" s="310" t="s">
        <v>580</v>
      </c>
      <c r="N930" s="311" t="s">
        <v>580</v>
      </c>
      <c r="O930" s="309" t="s">
        <v>580</v>
      </c>
      <c r="P930" s="309" t="s">
        <v>580</v>
      </c>
      <c r="Q930" s="310" t="s">
        <v>580</v>
      </c>
      <c r="R930" s="310" t="s">
        <v>580</v>
      </c>
      <c r="S930" s="310" t="s">
        <v>580</v>
      </c>
      <c r="T930" s="311" t="s">
        <v>580</v>
      </c>
      <c r="U930" s="310" t="s">
        <v>580</v>
      </c>
    </row>
    <row r="931" spans="2:21" x14ac:dyDescent="0.2">
      <c r="B931" s="305" t="s">
        <v>580</v>
      </c>
      <c r="C931" s="306" t="s">
        <v>580</v>
      </c>
      <c r="D931" s="307" t="s">
        <v>580</v>
      </c>
      <c r="E931" s="307" t="s">
        <v>580</v>
      </c>
      <c r="F931" s="308" t="s">
        <v>580</v>
      </c>
      <c r="G931" s="308"/>
      <c r="H931" s="308" t="s">
        <v>580</v>
      </c>
      <c r="I931" s="309" t="s">
        <v>580</v>
      </c>
      <c r="J931" s="309" t="s">
        <v>580</v>
      </c>
      <c r="K931" s="310" t="s">
        <v>580</v>
      </c>
      <c r="L931" s="310" t="s">
        <v>580</v>
      </c>
      <c r="M931" s="310" t="s">
        <v>580</v>
      </c>
      <c r="N931" s="311" t="s">
        <v>580</v>
      </c>
      <c r="O931" s="309" t="s">
        <v>580</v>
      </c>
      <c r="P931" s="309" t="s">
        <v>580</v>
      </c>
      <c r="Q931" s="310" t="s">
        <v>580</v>
      </c>
      <c r="R931" s="310" t="s">
        <v>580</v>
      </c>
      <c r="S931" s="310" t="s">
        <v>580</v>
      </c>
      <c r="T931" s="311" t="s">
        <v>580</v>
      </c>
      <c r="U931" s="310" t="s">
        <v>580</v>
      </c>
    </row>
    <row r="932" spans="2:21" x14ac:dyDescent="0.2">
      <c r="B932" s="305" t="s">
        <v>580</v>
      </c>
      <c r="C932" s="306" t="s">
        <v>580</v>
      </c>
      <c r="D932" s="307" t="s">
        <v>580</v>
      </c>
      <c r="E932" s="307" t="s">
        <v>580</v>
      </c>
      <c r="F932" s="308" t="s">
        <v>580</v>
      </c>
      <c r="G932" s="308"/>
      <c r="H932" s="308" t="s">
        <v>580</v>
      </c>
      <c r="I932" s="309" t="s">
        <v>580</v>
      </c>
      <c r="J932" s="309" t="s">
        <v>580</v>
      </c>
      <c r="K932" s="310" t="s">
        <v>580</v>
      </c>
      <c r="L932" s="310" t="s">
        <v>580</v>
      </c>
      <c r="M932" s="310" t="s">
        <v>580</v>
      </c>
      <c r="N932" s="311" t="s">
        <v>580</v>
      </c>
      <c r="O932" s="309" t="s">
        <v>580</v>
      </c>
      <c r="P932" s="309" t="s">
        <v>580</v>
      </c>
      <c r="Q932" s="310" t="s">
        <v>580</v>
      </c>
      <c r="R932" s="310" t="s">
        <v>580</v>
      </c>
      <c r="S932" s="310" t="s">
        <v>580</v>
      </c>
      <c r="T932" s="311" t="s">
        <v>580</v>
      </c>
      <c r="U932" s="310" t="s">
        <v>580</v>
      </c>
    </row>
    <row r="933" spans="2:21" x14ac:dyDescent="0.2">
      <c r="B933" s="305" t="s">
        <v>580</v>
      </c>
      <c r="C933" s="306" t="s">
        <v>580</v>
      </c>
      <c r="D933" s="307" t="s">
        <v>580</v>
      </c>
      <c r="E933" s="307" t="s">
        <v>580</v>
      </c>
      <c r="F933" s="308" t="s">
        <v>580</v>
      </c>
      <c r="G933" s="308"/>
      <c r="H933" s="308" t="s">
        <v>580</v>
      </c>
      <c r="I933" s="309" t="s">
        <v>580</v>
      </c>
      <c r="J933" s="309" t="s">
        <v>580</v>
      </c>
      <c r="K933" s="310" t="s">
        <v>580</v>
      </c>
      <c r="L933" s="310" t="s">
        <v>580</v>
      </c>
      <c r="M933" s="310" t="s">
        <v>580</v>
      </c>
      <c r="N933" s="311" t="s">
        <v>580</v>
      </c>
      <c r="O933" s="309" t="s">
        <v>580</v>
      </c>
      <c r="P933" s="309" t="s">
        <v>580</v>
      </c>
      <c r="Q933" s="310" t="s">
        <v>580</v>
      </c>
      <c r="R933" s="310" t="s">
        <v>580</v>
      </c>
      <c r="S933" s="310" t="s">
        <v>580</v>
      </c>
      <c r="T933" s="311" t="s">
        <v>580</v>
      </c>
      <c r="U933" s="310" t="s">
        <v>580</v>
      </c>
    </row>
    <row r="934" spans="2:21" x14ac:dyDescent="0.2">
      <c r="B934" s="305" t="s">
        <v>580</v>
      </c>
      <c r="C934" s="306" t="s">
        <v>580</v>
      </c>
      <c r="D934" s="307" t="s">
        <v>580</v>
      </c>
      <c r="E934" s="307" t="s">
        <v>580</v>
      </c>
      <c r="F934" s="308" t="s">
        <v>580</v>
      </c>
      <c r="G934" s="308"/>
      <c r="H934" s="308" t="s">
        <v>580</v>
      </c>
      <c r="I934" s="309" t="s">
        <v>580</v>
      </c>
      <c r="J934" s="309" t="s">
        <v>580</v>
      </c>
      <c r="K934" s="310" t="s">
        <v>580</v>
      </c>
      <c r="L934" s="310" t="s">
        <v>580</v>
      </c>
      <c r="M934" s="310" t="s">
        <v>580</v>
      </c>
      <c r="N934" s="311" t="s">
        <v>580</v>
      </c>
      <c r="O934" s="309" t="s">
        <v>580</v>
      </c>
      <c r="P934" s="309" t="s">
        <v>580</v>
      </c>
      <c r="Q934" s="310" t="s">
        <v>580</v>
      </c>
      <c r="R934" s="310" t="s">
        <v>580</v>
      </c>
      <c r="S934" s="310" t="s">
        <v>580</v>
      </c>
      <c r="T934" s="311" t="s">
        <v>580</v>
      </c>
      <c r="U934" s="310" t="s">
        <v>580</v>
      </c>
    </row>
    <row r="935" spans="2:21" x14ac:dyDescent="0.2">
      <c r="B935" s="305" t="s">
        <v>580</v>
      </c>
      <c r="C935" s="306" t="s">
        <v>580</v>
      </c>
      <c r="D935" s="307" t="s">
        <v>580</v>
      </c>
      <c r="E935" s="307" t="s">
        <v>580</v>
      </c>
      <c r="F935" s="308" t="s">
        <v>580</v>
      </c>
      <c r="G935" s="308"/>
      <c r="H935" s="308" t="s">
        <v>580</v>
      </c>
      <c r="I935" s="309" t="s">
        <v>580</v>
      </c>
      <c r="J935" s="309" t="s">
        <v>580</v>
      </c>
      <c r="K935" s="310" t="s">
        <v>580</v>
      </c>
      <c r="L935" s="310" t="s">
        <v>580</v>
      </c>
      <c r="M935" s="310" t="s">
        <v>580</v>
      </c>
      <c r="N935" s="311" t="s">
        <v>580</v>
      </c>
      <c r="O935" s="309" t="s">
        <v>580</v>
      </c>
      <c r="P935" s="309" t="s">
        <v>580</v>
      </c>
      <c r="Q935" s="310" t="s">
        <v>580</v>
      </c>
      <c r="R935" s="310" t="s">
        <v>580</v>
      </c>
      <c r="S935" s="310" t="s">
        <v>580</v>
      </c>
      <c r="T935" s="311" t="s">
        <v>580</v>
      </c>
      <c r="U935" s="310" t="s">
        <v>580</v>
      </c>
    </row>
    <row r="936" spans="2:21" x14ac:dyDescent="0.2">
      <c r="B936" s="305" t="s">
        <v>580</v>
      </c>
      <c r="C936" s="306" t="s">
        <v>580</v>
      </c>
      <c r="D936" s="307" t="s">
        <v>580</v>
      </c>
      <c r="E936" s="307" t="s">
        <v>580</v>
      </c>
      <c r="F936" s="308" t="s">
        <v>580</v>
      </c>
      <c r="G936" s="308"/>
      <c r="H936" s="308" t="s">
        <v>580</v>
      </c>
      <c r="I936" s="309" t="s">
        <v>580</v>
      </c>
      <c r="J936" s="309" t="s">
        <v>580</v>
      </c>
      <c r="K936" s="310" t="s">
        <v>580</v>
      </c>
      <c r="L936" s="310" t="s">
        <v>580</v>
      </c>
      <c r="M936" s="310" t="s">
        <v>580</v>
      </c>
      <c r="N936" s="311" t="s">
        <v>580</v>
      </c>
      <c r="O936" s="309" t="s">
        <v>580</v>
      </c>
      <c r="P936" s="309" t="s">
        <v>580</v>
      </c>
      <c r="Q936" s="310" t="s">
        <v>580</v>
      </c>
      <c r="R936" s="310" t="s">
        <v>580</v>
      </c>
      <c r="S936" s="310" t="s">
        <v>580</v>
      </c>
      <c r="T936" s="311" t="s">
        <v>580</v>
      </c>
      <c r="U936" s="310" t="s">
        <v>580</v>
      </c>
    </row>
    <row r="937" spans="2:21" x14ac:dyDescent="0.2">
      <c r="B937" s="305" t="s">
        <v>580</v>
      </c>
      <c r="C937" s="306" t="s">
        <v>580</v>
      </c>
      <c r="D937" s="307" t="s">
        <v>580</v>
      </c>
      <c r="E937" s="307" t="s">
        <v>580</v>
      </c>
      <c r="F937" s="308" t="s">
        <v>580</v>
      </c>
      <c r="G937" s="308"/>
      <c r="H937" s="308" t="s">
        <v>580</v>
      </c>
      <c r="I937" s="309" t="s">
        <v>580</v>
      </c>
      <c r="J937" s="309" t="s">
        <v>580</v>
      </c>
      <c r="K937" s="310" t="s">
        <v>580</v>
      </c>
      <c r="L937" s="310" t="s">
        <v>580</v>
      </c>
      <c r="M937" s="310" t="s">
        <v>580</v>
      </c>
      <c r="N937" s="311" t="s">
        <v>580</v>
      </c>
      <c r="O937" s="309" t="s">
        <v>580</v>
      </c>
      <c r="P937" s="309" t="s">
        <v>580</v>
      </c>
      <c r="Q937" s="310" t="s">
        <v>580</v>
      </c>
      <c r="R937" s="310" t="s">
        <v>580</v>
      </c>
      <c r="S937" s="310" t="s">
        <v>580</v>
      </c>
      <c r="T937" s="311" t="s">
        <v>580</v>
      </c>
      <c r="U937" s="310" t="s">
        <v>580</v>
      </c>
    </row>
    <row r="938" spans="2:21" x14ac:dyDescent="0.2">
      <c r="B938" s="305" t="s">
        <v>580</v>
      </c>
      <c r="C938" s="306" t="s">
        <v>580</v>
      </c>
      <c r="D938" s="307" t="s">
        <v>580</v>
      </c>
      <c r="E938" s="307" t="s">
        <v>580</v>
      </c>
      <c r="F938" s="308" t="s">
        <v>580</v>
      </c>
      <c r="G938" s="308"/>
      <c r="H938" s="308" t="s">
        <v>580</v>
      </c>
      <c r="I938" s="309" t="s">
        <v>580</v>
      </c>
      <c r="J938" s="309" t="s">
        <v>580</v>
      </c>
      <c r="K938" s="310" t="s">
        <v>580</v>
      </c>
      <c r="L938" s="310" t="s">
        <v>580</v>
      </c>
      <c r="M938" s="310" t="s">
        <v>580</v>
      </c>
      <c r="N938" s="311" t="s">
        <v>580</v>
      </c>
      <c r="O938" s="309" t="s">
        <v>580</v>
      </c>
      <c r="P938" s="309" t="s">
        <v>580</v>
      </c>
      <c r="Q938" s="310" t="s">
        <v>580</v>
      </c>
      <c r="R938" s="310" t="s">
        <v>580</v>
      </c>
      <c r="S938" s="310" t="s">
        <v>580</v>
      </c>
      <c r="T938" s="311" t="s">
        <v>580</v>
      </c>
      <c r="U938" s="310" t="s">
        <v>580</v>
      </c>
    </row>
    <row r="939" spans="2:21" x14ac:dyDescent="0.2">
      <c r="B939" s="305" t="s">
        <v>580</v>
      </c>
      <c r="C939" s="306" t="s">
        <v>580</v>
      </c>
      <c r="D939" s="307" t="s">
        <v>580</v>
      </c>
      <c r="E939" s="307" t="s">
        <v>580</v>
      </c>
      <c r="F939" s="308" t="s">
        <v>580</v>
      </c>
      <c r="G939" s="308"/>
      <c r="H939" s="308" t="s">
        <v>580</v>
      </c>
      <c r="I939" s="309" t="s">
        <v>580</v>
      </c>
      <c r="J939" s="309" t="s">
        <v>580</v>
      </c>
      <c r="K939" s="310" t="s">
        <v>580</v>
      </c>
      <c r="L939" s="310" t="s">
        <v>580</v>
      </c>
      <c r="M939" s="310" t="s">
        <v>580</v>
      </c>
      <c r="N939" s="311" t="s">
        <v>580</v>
      </c>
      <c r="O939" s="309" t="s">
        <v>580</v>
      </c>
      <c r="P939" s="309" t="s">
        <v>580</v>
      </c>
      <c r="Q939" s="310" t="s">
        <v>580</v>
      </c>
      <c r="R939" s="310" t="s">
        <v>580</v>
      </c>
      <c r="S939" s="310" t="s">
        <v>580</v>
      </c>
      <c r="T939" s="311" t="s">
        <v>580</v>
      </c>
      <c r="U939" s="310" t="s">
        <v>580</v>
      </c>
    </row>
    <row r="940" spans="2:21" x14ac:dyDescent="0.2">
      <c r="B940" s="305" t="s">
        <v>580</v>
      </c>
      <c r="C940" s="306" t="s">
        <v>580</v>
      </c>
      <c r="D940" s="307" t="s">
        <v>580</v>
      </c>
      <c r="E940" s="307" t="s">
        <v>580</v>
      </c>
      <c r="F940" s="308" t="s">
        <v>580</v>
      </c>
      <c r="G940" s="308"/>
      <c r="H940" s="308" t="s">
        <v>580</v>
      </c>
      <c r="I940" s="309" t="s">
        <v>580</v>
      </c>
      <c r="J940" s="309" t="s">
        <v>580</v>
      </c>
      <c r="K940" s="310" t="s">
        <v>580</v>
      </c>
      <c r="L940" s="310" t="s">
        <v>580</v>
      </c>
      <c r="M940" s="310" t="s">
        <v>580</v>
      </c>
      <c r="N940" s="311" t="s">
        <v>580</v>
      </c>
      <c r="O940" s="309" t="s">
        <v>580</v>
      </c>
      <c r="P940" s="309" t="s">
        <v>580</v>
      </c>
      <c r="Q940" s="310" t="s">
        <v>580</v>
      </c>
      <c r="R940" s="310" t="s">
        <v>580</v>
      </c>
      <c r="S940" s="310" t="s">
        <v>580</v>
      </c>
      <c r="T940" s="311" t="s">
        <v>580</v>
      </c>
      <c r="U940" s="310" t="s">
        <v>580</v>
      </c>
    </row>
    <row r="941" spans="2:21" x14ac:dyDescent="0.2">
      <c r="B941" s="305" t="s">
        <v>580</v>
      </c>
      <c r="C941" s="306" t="s">
        <v>580</v>
      </c>
      <c r="D941" s="307" t="s">
        <v>580</v>
      </c>
      <c r="E941" s="307" t="s">
        <v>580</v>
      </c>
      <c r="F941" s="308" t="s">
        <v>580</v>
      </c>
      <c r="G941" s="308"/>
      <c r="H941" s="308" t="s">
        <v>580</v>
      </c>
      <c r="I941" s="309" t="s">
        <v>580</v>
      </c>
      <c r="J941" s="309" t="s">
        <v>580</v>
      </c>
      <c r="K941" s="310" t="s">
        <v>580</v>
      </c>
      <c r="L941" s="310" t="s">
        <v>580</v>
      </c>
      <c r="M941" s="310" t="s">
        <v>580</v>
      </c>
      <c r="N941" s="311" t="s">
        <v>580</v>
      </c>
      <c r="O941" s="309" t="s">
        <v>580</v>
      </c>
      <c r="P941" s="309" t="s">
        <v>580</v>
      </c>
      <c r="Q941" s="310" t="s">
        <v>580</v>
      </c>
      <c r="R941" s="310" t="s">
        <v>580</v>
      </c>
      <c r="S941" s="310" t="s">
        <v>580</v>
      </c>
      <c r="T941" s="311" t="s">
        <v>580</v>
      </c>
      <c r="U941" s="310" t="s">
        <v>580</v>
      </c>
    </row>
    <row r="942" spans="2:21" x14ac:dyDescent="0.2">
      <c r="B942" s="305" t="s">
        <v>580</v>
      </c>
      <c r="C942" s="306" t="s">
        <v>580</v>
      </c>
      <c r="D942" s="307" t="s">
        <v>580</v>
      </c>
      <c r="E942" s="307" t="s">
        <v>580</v>
      </c>
      <c r="F942" s="308" t="s">
        <v>580</v>
      </c>
      <c r="G942" s="308"/>
      <c r="H942" s="308" t="s">
        <v>580</v>
      </c>
      <c r="I942" s="309" t="s">
        <v>580</v>
      </c>
      <c r="J942" s="309" t="s">
        <v>580</v>
      </c>
      <c r="K942" s="310" t="s">
        <v>580</v>
      </c>
      <c r="L942" s="310" t="s">
        <v>580</v>
      </c>
      <c r="M942" s="310" t="s">
        <v>580</v>
      </c>
      <c r="N942" s="311" t="s">
        <v>580</v>
      </c>
      <c r="O942" s="309" t="s">
        <v>580</v>
      </c>
      <c r="P942" s="309" t="s">
        <v>580</v>
      </c>
      <c r="Q942" s="310" t="s">
        <v>580</v>
      </c>
      <c r="R942" s="310" t="s">
        <v>580</v>
      </c>
      <c r="S942" s="310" t="s">
        <v>580</v>
      </c>
      <c r="T942" s="311" t="s">
        <v>580</v>
      </c>
      <c r="U942" s="310" t="s">
        <v>580</v>
      </c>
    </row>
    <row r="943" spans="2:21" x14ac:dyDescent="0.2">
      <c r="B943" s="305" t="s">
        <v>580</v>
      </c>
      <c r="C943" s="306" t="s">
        <v>580</v>
      </c>
      <c r="D943" s="307" t="s">
        <v>580</v>
      </c>
      <c r="E943" s="307" t="s">
        <v>580</v>
      </c>
      <c r="F943" s="308" t="s">
        <v>580</v>
      </c>
      <c r="G943" s="308"/>
      <c r="H943" s="308" t="s">
        <v>580</v>
      </c>
      <c r="I943" s="309" t="s">
        <v>580</v>
      </c>
      <c r="J943" s="309" t="s">
        <v>580</v>
      </c>
      <c r="K943" s="310" t="s">
        <v>580</v>
      </c>
      <c r="L943" s="310" t="s">
        <v>580</v>
      </c>
      <c r="M943" s="310" t="s">
        <v>580</v>
      </c>
      <c r="N943" s="311" t="s">
        <v>580</v>
      </c>
      <c r="O943" s="309" t="s">
        <v>580</v>
      </c>
      <c r="P943" s="309" t="s">
        <v>580</v>
      </c>
      <c r="Q943" s="310" t="s">
        <v>580</v>
      </c>
      <c r="R943" s="310" t="s">
        <v>580</v>
      </c>
      <c r="S943" s="310" t="s">
        <v>580</v>
      </c>
      <c r="T943" s="311" t="s">
        <v>580</v>
      </c>
      <c r="U943" s="310" t="s">
        <v>580</v>
      </c>
    </row>
    <row r="944" spans="2:21" x14ac:dyDescent="0.2">
      <c r="B944" s="305" t="s">
        <v>580</v>
      </c>
      <c r="C944" s="306" t="s">
        <v>580</v>
      </c>
      <c r="D944" s="307" t="s">
        <v>580</v>
      </c>
      <c r="E944" s="307" t="s">
        <v>580</v>
      </c>
      <c r="F944" s="308" t="s">
        <v>580</v>
      </c>
      <c r="G944" s="308"/>
      <c r="H944" s="308" t="s">
        <v>580</v>
      </c>
      <c r="I944" s="309" t="s">
        <v>580</v>
      </c>
      <c r="J944" s="309" t="s">
        <v>580</v>
      </c>
      <c r="K944" s="310" t="s">
        <v>580</v>
      </c>
      <c r="L944" s="310" t="s">
        <v>580</v>
      </c>
      <c r="M944" s="310" t="s">
        <v>580</v>
      </c>
      <c r="N944" s="311" t="s">
        <v>580</v>
      </c>
      <c r="O944" s="309" t="s">
        <v>580</v>
      </c>
      <c r="P944" s="309" t="s">
        <v>580</v>
      </c>
      <c r="Q944" s="310" t="s">
        <v>580</v>
      </c>
      <c r="R944" s="310" t="s">
        <v>580</v>
      </c>
      <c r="S944" s="310" t="s">
        <v>580</v>
      </c>
      <c r="T944" s="311" t="s">
        <v>580</v>
      </c>
      <c r="U944" s="310" t="s">
        <v>580</v>
      </c>
    </row>
    <row r="945" spans="2:21" x14ac:dyDescent="0.2">
      <c r="B945" s="305" t="s">
        <v>580</v>
      </c>
      <c r="C945" s="306" t="s">
        <v>580</v>
      </c>
      <c r="D945" s="307" t="s">
        <v>580</v>
      </c>
      <c r="E945" s="307" t="s">
        <v>580</v>
      </c>
      <c r="F945" s="308" t="s">
        <v>580</v>
      </c>
      <c r="G945" s="308"/>
      <c r="H945" s="308" t="s">
        <v>580</v>
      </c>
      <c r="I945" s="309" t="s">
        <v>580</v>
      </c>
      <c r="J945" s="309" t="s">
        <v>580</v>
      </c>
      <c r="K945" s="310" t="s">
        <v>580</v>
      </c>
      <c r="L945" s="310" t="s">
        <v>580</v>
      </c>
      <c r="M945" s="310" t="s">
        <v>580</v>
      </c>
      <c r="N945" s="311" t="s">
        <v>580</v>
      </c>
      <c r="O945" s="309" t="s">
        <v>580</v>
      </c>
      <c r="P945" s="309" t="s">
        <v>580</v>
      </c>
      <c r="Q945" s="310" t="s">
        <v>580</v>
      </c>
      <c r="R945" s="310" t="s">
        <v>580</v>
      </c>
      <c r="S945" s="310" t="s">
        <v>580</v>
      </c>
      <c r="T945" s="311" t="s">
        <v>580</v>
      </c>
      <c r="U945" s="310" t="s">
        <v>580</v>
      </c>
    </row>
    <row r="946" spans="2:21" x14ac:dyDescent="0.2">
      <c r="B946" s="305" t="s">
        <v>580</v>
      </c>
      <c r="C946" s="306" t="s">
        <v>580</v>
      </c>
      <c r="D946" s="307" t="s">
        <v>580</v>
      </c>
      <c r="E946" s="307" t="s">
        <v>580</v>
      </c>
      <c r="F946" s="308" t="s">
        <v>580</v>
      </c>
      <c r="G946" s="308"/>
      <c r="H946" s="308" t="s">
        <v>580</v>
      </c>
      <c r="I946" s="309" t="s">
        <v>580</v>
      </c>
      <c r="J946" s="309" t="s">
        <v>580</v>
      </c>
      <c r="K946" s="310" t="s">
        <v>580</v>
      </c>
      <c r="L946" s="310" t="s">
        <v>580</v>
      </c>
      <c r="M946" s="310" t="s">
        <v>580</v>
      </c>
      <c r="N946" s="311" t="s">
        <v>580</v>
      </c>
      <c r="O946" s="309" t="s">
        <v>580</v>
      </c>
      <c r="P946" s="309" t="s">
        <v>580</v>
      </c>
      <c r="Q946" s="310" t="s">
        <v>580</v>
      </c>
      <c r="R946" s="310" t="s">
        <v>580</v>
      </c>
      <c r="S946" s="310" t="s">
        <v>580</v>
      </c>
      <c r="T946" s="311" t="s">
        <v>580</v>
      </c>
      <c r="U946" s="310" t="s">
        <v>580</v>
      </c>
    </row>
    <row r="947" spans="2:21" x14ac:dyDescent="0.2">
      <c r="B947" s="305" t="s">
        <v>580</v>
      </c>
      <c r="C947" s="306" t="s">
        <v>580</v>
      </c>
      <c r="D947" s="307" t="s">
        <v>580</v>
      </c>
      <c r="E947" s="307" t="s">
        <v>580</v>
      </c>
      <c r="F947" s="308" t="s">
        <v>580</v>
      </c>
      <c r="G947" s="308"/>
      <c r="H947" s="308" t="s">
        <v>580</v>
      </c>
      <c r="I947" s="309" t="s">
        <v>580</v>
      </c>
      <c r="J947" s="309" t="s">
        <v>580</v>
      </c>
      <c r="K947" s="310" t="s">
        <v>580</v>
      </c>
      <c r="L947" s="310" t="s">
        <v>580</v>
      </c>
      <c r="M947" s="310" t="s">
        <v>580</v>
      </c>
      <c r="N947" s="311" t="s">
        <v>580</v>
      </c>
      <c r="O947" s="309" t="s">
        <v>580</v>
      </c>
      <c r="P947" s="309" t="s">
        <v>580</v>
      </c>
      <c r="Q947" s="310" t="s">
        <v>580</v>
      </c>
      <c r="R947" s="310" t="s">
        <v>580</v>
      </c>
      <c r="S947" s="310" t="s">
        <v>580</v>
      </c>
      <c r="T947" s="311" t="s">
        <v>580</v>
      </c>
      <c r="U947" s="310" t="s">
        <v>580</v>
      </c>
    </row>
    <row r="948" spans="2:21" x14ac:dyDescent="0.2">
      <c r="B948" s="305" t="s">
        <v>580</v>
      </c>
      <c r="C948" s="306" t="s">
        <v>580</v>
      </c>
      <c r="D948" s="307" t="s">
        <v>580</v>
      </c>
      <c r="E948" s="307" t="s">
        <v>580</v>
      </c>
      <c r="F948" s="308" t="s">
        <v>580</v>
      </c>
      <c r="G948" s="308"/>
      <c r="H948" s="308" t="s">
        <v>580</v>
      </c>
      <c r="I948" s="309" t="s">
        <v>580</v>
      </c>
      <c r="J948" s="309" t="s">
        <v>580</v>
      </c>
      <c r="K948" s="310" t="s">
        <v>580</v>
      </c>
      <c r="L948" s="310" t="s">
        <v>580</v>
      </c>
      <c r="M948" s="310" t="s">
        <v>580</v>
      </c>
      <c r="N948" s="311" t="s">
        <v>580</v>
      </c>
      <c r="O948" s="309" t="s">
        <v>580</v>
      </c>
      <c r="P948" s="309" t="s">
        <v>580</v>
      </c>
      <c r="Q948" s="310" t="s">
        <v>580</v>
      </c>
      <c r="R948" s="310" t="s">
        <v>580</v>
      </c>
      <c r="S948" s="310" t="s">
        <v>580</v>
      </c>
      <c r="T948" s="311" t="s">
        <v>580</v>
      </c>
      <c r="U948" s="310" t="s">
        <v>580</v>
      </c>
    </row>
    <row r="949" spans="2:21" x14ac:dyDescent="0.2">
      <c r="B949" s="305" t="s">
        <v>580</v>
      </c>
      <c r="C949" s="306" t="s">
        <v>580</v>
      </c>
      <c r="D949" s="307" t="s">
        <v>580</v>
      </c>
      <c r="E949" s="307" t="s">
        <v>580</v>
      </c>
      <c r="F949" s="308" t="s">
        <v>580</v>
      </c>
      <c r="G949" s="308"/>
      <c r="H949" s="308" t="s">
        <v>580</v>
      </c>
      <c r="I949" s="309" t="s">
        <v>580</v>
      </c>
      <c r="J949" s="309" t="s">
        <v>580</v>
      </c>
      <c r="K949" s="310" t="s">
        <v>580</v>
      </c>
      <c r="L949" s="310" t="s">
        <v>580</v>
      </c>
      <c r="M949" s="310" t="s">
        <v>580</v>
      </c>
      <c r="N949" s="311" t="s">
        <v>580</v>
      </c>
      <c r="O949" s="309" t="s">
        <v>580</v>
      </c>
      <c r="P949" s="309" t="s">
        <v>580</v>
      </c>
      <c r="Q949" s="310" t="s">
        <v>580</v>
      </c>
      <c r="R949" s="310" t="s">
        <v>580</v>
      </c>
      <c r="S949" s="310" t="s">
        <v>580</v>
      </c>
      <c r="T949" s="311" t="s">
        <v>580</v>
      </c>
      <c r="U949" s="310" t="s">
        <v>580</v>
      </c>
    </row>
    <row r="950" spans="2:21" x14ac:dyDescent="0.2">
      <c r="B950" s="305" t="s">
        <v>580</v>
      </c>
      <c r="C950" s="306" t="s">
        <v>580</v>
      </c>
      <c r="D950" s="307" t="s">
        <v>580</v>
      </c>
      <c r="E950" s="307" t="s">
        <v>580</v>
      </c>
      <c r="F950" s="308" t="s">
        <v>580</v>
      </c>
      <c r="G950" s="308"/>
      <c r="H950" s="308" t="s">
        <v>580</v>
      </c>
      <c r="I950" s="309" t="s">
        <v>580</v>
      </c>
      <c r="J950" s="309" t="s">
        <v>580</v>
      </c>
      <c r="K950" s="310" t="s">
        <v>580</v>
      </c>
      <c r="L950" s="310" t="s">
        <v>580</v>
      </c>
      <c r="M950" s="310" t="s">
        <v>580</v>
      </c>
      <c r="N950" s="311" t="s">
        <v>580</v>
      </c>
      <c r="O950" s="309" t="s">
        <v>580</v>
      </c>
      <c r="P950" s="309" t="s">
        <v>580</v>
      </c>
      <c r="Q950" s="310" t="s">
        <v>580</v>
      </c>
      <c r="R950" s="310" t="s">
        <v>580</v>
      </c>
      <c r="S950" s="310" t="s">
        <v>580</v>
      </c>
      <c r="T950" s="311" t="s">
        <v>580</v>
      </c>
      <c r="U950" s="310" t="s">
        <v>580</v>
      </c>
    </row>
    <row r="951" spans="2:21" x14ac:dyDescent="0.2">
      <c r="B951" s="305" t="s">
        <v>580</v>
      </c>
      <c r="C951" s="306" t="s">
        <v>580</v>
      </c>
      <c r="D951" s="307" t="s">
        <v>580</v>
      </c>
      <c r="E951" s="307" t="s">
        <v>580</v>
      </c>
      <c r="F951" s="308" t="s">
        <v>580</v>
      </c>
      <c r="G951" s="308"/>
      <c r="H951" s="308" t="s">
        <v>580</v>
      </c>
      <c r="I951" s="309" t="s">
        <v>580</v>
      </c>
      <c r="J951" s="309" t="s">
        <v>580</v>
      </c>
      <c r="K951" s="310" t="s">
        <v>580</v>
      </c>
      <c r="L951" s="310" t="s">
        <v>580</v>
      </c>
      <c r="M951" s="310" t="s">
        <v>580</v>
      </c>
      <c r="N951" s="311" t="s">
        <v>580</v>
      </c>
      <c r="O951" s="309" t="s">
        <v>580</v>
      </c>
      <c r="P951" s="309" t="s">
        <v>580</v>
      </c>
      <c r="Q951" s="310" t="s">
        <v>580</v>
      </c>
      <c r="R951" s="310" t="s">
        <v>580</v>
      </c>
      <c r="S951" s="310" t="s">
        <v>580</v>
      </c>
      <c r="T951" s="311" t="s">
        <v>580</v>
      </c>
      <c r="U951" s="310" t="s">
        <v>580</v>
      </c>
    </row>
    <row r="952" spans="2:21" x14ac:dyDescent="0.2">
      <c r="B952" s="305" t="s">
        <v>580</v>
      </c>
      <c r="C952" s="306" t="s">
        <v>580</v>
      </c>
      <c r="D952" s="307" t="s">
        <v>580</v>
      </c>
      <c r="E952" s="307" t="s">
        <v>580</v>
      </c>
      <c r="F952" s="308" t="s">
        <v>580</v>
      </c>
      <c r="G952" s="308"/>
      <c r="H952" s="308" t="s">
        <v>580</v>
      </c>
      <c r="I952" s="309" t="s">
        <v>580</v>
      </c>
      <c r="J952" s="309" t="s">
        <v>580</v>
      </c>
      <c r="K952" s="310" t="s">
        <v>580</v>
      </c>
      <c r="L952" s="310" t="s">
        <v>580</v>
      </c>
      <c r="M952" s="310" t="s">
        <v>580</v>
      </c>
      <c r="N952" s="311" t="s">
        <v>580</v>
      </c>
      <c r="O952" s="309" t="s">
        <v>580</v>
      </c>
      <c r="P952" s="309" t="s">
        <v>580</v>
      </c>
      <c r="Q952" s="310" t="s">
        <v>580</v>
      </c>
      <c r="R952" s="310" t="s">
        <v>580</v>
      </c>
      <c r="S952" s="310" t="s">
        <v>580</v>
      </c>
      <c r="T952" s="311" t="s">
        <v>580</v>
      </c>
      <c r="U952" s="310" t="s">
        <v>580</v>
      </c>
    </row>
    <row r="953" spans="2:21" x14ac:dyDescent="0.2">
      <c r="B953" s="305" t="s">
        <v>580</v>
      </c>
      <c r="C953" s="306" t="s">
        <v>580</v>
      </c>
      <c r="D953" s="307" t="s">
        <v>580</v>
      </c>
      <c r="E953" s="307" t="s">
        <v>580</v>
      </c>
      <c r="F953" s="308" t="s">
        <v>580</v>
      </c>
      <c r="G953" s="308"/>
      <c r="H953" s="308" t="s">
        <v>580</v>
      </c>
      <c r="I953" s="309" t="s">
        <v>580</v>
      </c>
      <c r="J953" s="309" t="s">
        <v>580</v>
      </c>
      <c r="K953" s="310" t="s">
        <v>580</v>
      </c>
      <c r="L953" s="310" t="s">
        <v>580</v>
      </c>
      <c r="M953" s="310" t="s">
        <v>580</v>
      </c>
      <c r="N953" s="311" t="s">
        <v>580</v>
      </c>
      <c r="O953" s="309" t="s">
        <v>580</v>
      </c>
      <c r="P953" s="309" t="s">
        <v>580</v>
      </c>
      <c r="Q953" s="310" t="s">
        <v>580</v>
      </c>
      <c r="R953" s="310" t="s">
        <v>580</v>
      </c>
      <c r="S953" s="310" t="s">
        <v>580</v>
      </c>
      <c r="T953" s="311" t="s">
        <v>580</v>
      </c>
      <c r="U953" s="310" t="s">
        <v>580</v>
      </c>
    </row>
    <row r="954" spans="2:21" x14ac:dyDescent="0.2">
      <c r="B954" s="305" t="s">
        <v>580</v>
      </c>
      <c r="C954" s="306" t="s">
        <v>580</v>
      </c>
      <c r="D954" s="307" t="s">
        <v>580</v>
      </c>
      <c r="E954" s="307" t="s">
        <v>580</v>
      </c>
      <c r="F954" s="308" t="s">
        <v>580</v>
      </c>
      <c r="G954" s="308"/>
      <c r="H954" s="308" t="s">
        <v>580</v>
      </c>
      <c r="I954" s="309" t="s">
        <v>580</v>
      </c>
      <c r="J954" s="309" t="s">
        <v>580</v>
      </c>
      <c r="K954" s="310" t="s">
        <v>580</v>
      </c>
      <c r="L954" s="310" t="s">
        <v>580</v>
      </c>
      <c r="M954" s="310" t="s">
        <v>580</v>
      </c>
      <c r="N954" s="311" t="s">
        <v>580</v>
      </c>
      <c r="O954" s="309" t="s">
        <v>580</v>
      </c>
      <c r="P954" s="309" t="s">
        <v>580</v>
      </c>
      <c r="Q954" s="310" t="s">
        <v>580</v>
      </c>
      <c r="R954" s="310" t="s">
        <v>580</v>
      </c>
      <c r="S954" s="310" t="s">
        <v>580</v>
      </c>
      <c r="T954" s="311" t="s">
        <v>580</v>
      </c>
      <c r="U954" s="310" t="s">
        <v>580</v>
      </c>
    </row>
    <row r="955" spans="2:21" x14ac:dyDescent="0.2">
      <c r="B955" s="305" t="s">
        <v>580</v>
      </c>
      <c r="C955" s="306" t="s">
        <v>580</v>
      </c>
      <c r="D955" s="307" t="s">
        <v>580</v>
      </c>
      <c r="E955" s="307" t="s">
        <v>580</v>
      </c>
      <c r="F955" s="308" t="s">
        <v>580</v>
      </c>
      <c r="G955" s="308"/>
      <c r="H955" s="308" t="s">
        <v>580</v>
      </c>
      <c r="I955" s="309" t="s">
        <v>580</v>
      </c>
      <c r="J955" s="309" t="s">
        <v>580</v>
      </c>
      <c r="K955" s="310" t="s">
        <v>580</v>
      </c>
      <c r="L955" s="310" t="s">
        <v>580</v>
      </c>
      <c r="M955" s="310" t="s">
        <v>580</v>
      </c>
      <c r="N955" s="311" t="s">
        <v>580</v>
      </c>
      <c r="O955" s="309" t="s">
        <v>580</v>
      </c>
      <c r="P955" s="309" t="s">
        <v>580</v>
      </c>
      <c r="Q955" s="310" t="s">
        <v>580</v>
      </c>
      <c r="R955" s="310" t="s">
        <v>580</v>
      </c>
      <c r="S955" s="310" t="s">
        <v>580</v>
      </c>
      <c r="T955" s="311" t="s">
        <v>580</v>
      </c>
      <c r="U955" s="310" t="s">
        <v>580</v>
      </c>
    </row>
    <row r="956" spans="2:21" x14ac:dyDescent="0.2">
      <c r="B956" s="305" t="s">
        <v>580</v>
      </c>
      <c r="C956" s="306" t="s">
        <v>580</v>
      </c>
      <c r="D956" s="307" t="s">
        <v>580</v>
      </c>
      <c r="E956" s="307" t="s">
        <v>580</v>
      </c>
      <c r="F956" s="308" t="s">
        <v>580</v>
      </c>
      <c r="G956" s="308"/>
      <c r="H956" s="308" t="s">
        <v>580</v>
      </c>
      <c r="I956" s="309" t="s">
        <v>580</v>
      </c>
      <c r="J956" s="309" t="s">
        <v>580</v>
      </c>
      <c r="K956" s="310" t="s">
        <v>580</v>
      </c>
      <c r="L956" s="310" t="s">
        <v>580</v>
      </c>
      <c r="M956" s="310" t="s">
        <v>580</v>
      </c>
      <c r="N956" s="311" t="s">
        <v>580</v>
      </c>
      <c r="O956" s="309" t="s">
        <v>580</v>
      </c>
      <c r="P956" s="309" t="s">
        <v>580</v>
      </c>
      <c r="Q956" s="310" t="s">
        <v>580</v>
      </c>
      <c r="R956" s="310" t="s">
        <v>580</v>
      </c>
      <c r="S956" s="310" t="s">
        <v>580</v>
      </c>
      <c r="T956" s="311" t="s">
        <v>580</v>
      </c>
      <c r="U956" s="310" t="s">
        <v>580</v>
      </c>
    </row>
    <row r="957" spans="2:21" x14ac:dyDescent="0.2">
      <c r="B957" s="305" t="s">
        <v>580</v>
      </c>
      <c r="C957" s="306" t="s">
        <v>580</v>
      </c>
      <c r="D957" s="307" t="s">
        <v>580</v>
      </c>
      <c r="E957" s="307" t="s">
        <v>580</v>
      </c>
      <c r="F957" s="308" t="s">
        <v>580</v>
      </c>
      <c r="G957" s="308"/>
      <c r="H957" s="308" t="s">
        <v>580</v>
      </c>
      <c r="I957" s="309" t="s">
        <v>580</v>
      </c>
      <c r="J957" s="309" t="s">
        <v>580</v>
      </c>
      <c r="K957" s="310" t="s">
        <v>580</v>
      </c>
      <c r="L957" s="310" t="s">
        <v>580</v>
      </c>
      <c r="M957" s="310" t="s">
        <v>580</v>
      </c>
      <c r="N957" s="311" t="s">
        <v>580</v>
      </c>
      <c r="O957" s="309" t="s">
        <v>580</v>
      </c>
      <c r="P957" s="309" t="s">
        <v>580</v>
      </c>
      <c r="Q957" s="310" t="s">
        <v>580</v>
      </c>
      <c r="R957" s="310" t="s">
        <v>580</v>
      </c>
      <c r="S957" s="310" t="s">
        <v>580</v>
      </c>
      <c r="T957" s="311" t="s">
        <v>580</v>
      </c>
      <c r="U957" s="310" t="s">
        <v>580</v>
      </c>
    </row>
    <row r="958" spans="2:21" x14ac:dyDescent="0.2">
      <c r="B958" s="305" t="s">
        <v>580</v>
      </c>
      <c r="C958" s="306" t="s">
        <v>580</v>
      </c>
      <c r="D958" s="307" t="s">
        <v>580</v>
      </c>
      <c r="E958" s="307" t="s">
        <v>580</v>
      </c>
      <c r="F958" s="308" t="s">
        <v>580</v>
      </c>
      <c r="G958" s="308"/>
      <c r="H958" s="308" t="s">
        <v>580</v>
      </c>
      <c r="I958" s="309" t="s">
        <v>580</v>
      </c>
      <c r="J958" s="309" t="s">
        <v>580</v>
      </c>
      <c r="K958" s="310" t="s">
        <v>580</v>
      </c>
      <c r="L958" s="310" t="s">
        <v>580</v>
      </c>
      <c r="M958" s="310" t="s">
        <v>580</v>
      </c>
      <c r="N958" s="311" t="s">
        <v>580</v>
      </c>
      <c r="O958" s="309" t="s">
        <v>580</v>
      </c>
      <c r="P958" s="309" t="s">
        <v>580</v>
      </c>
      <c r="Q958" s="310" t="s">
        <v>580</v>
      </c>
      <c r="R958" s="310" t="s">
        <v>580</v>
      </c>
      <c r="S958" s="310" t="s">
        <v>580</v>
      </c>
      <c r="T958" s="311" t="s">
        <v>580</v>
      </c>
      <c r="U958" s="310" t="s">
        <v>580</v>
      </c>
    </row>
    <row r="959" spans="2:21" x14ac:dyDescent="0.2">
      <c r="B959" s="305" t="s">
        <v>580</v>
      </c>
      <c r="C959" s="306" t="s">
        <v>580</v>
      </c>
      <c r="D959" s="307" t="s">
        <v>580</v>
      </c>
      <c r="E959" s="307" t="s">
        <v>580</v>
      </c>
      <c r="F959" s="308" t="s">
        <v>580</v>
      </c>
      <c r="G959" s="308"/>
      <c r="H959" s="308" t="s">
        <v>580</v>
      </c>
      <c r="I959" s="309" t="s">
        <v>580</v>
      </c>
      <c r="J959" s="309" t="s">
        <v>580</v>
      </c>
      <c r="K959" s="310" t="s">
        <v>580</v>
      </c>
      <c r="L959" s="310" t="s">
        <v>580</v>
      </c>
      <c r="M959" s="310" t="s">
        <v>580</v>
      </c>
      <c r="N959" s="311" t="s">
        <v>580</v>
      </c>
      <c r="O959" s="309" t="s">
        <v>580</v>
      </c>
      <c r="P959" s="309" t="s">
        <v>580</v>
      </c>
      <c r="Q959" s="310" t="s">
        <v>580</v>
      </c>
      <c r="R959" s="310" t="s">
        <v>580</v>
      </c>
      <c r="S959" s="310" t="s">
        <v>580</v>
      </c>
      <c r="T959" s="311" t="s">
        <v>580</v>
      </c>
      <c r="U959" s="310" t="s">
        <v>580</v>
      </c>
    </row>
    <row r="960" spans="2:21" x14ac:dyDescent="0.2">
      <c r="B960" s="305" t="s">
        <v>580</v>
      </c>
      <c r="C960" s="306" t="s">
        <v>580</v>
      </c>
      <c r="D960" s="307" t="s">
        <v>580</v>
      </c>
      <c r="E960" s="307" t="s">
        <v>580</v>
      </c>
      <c r="F960" s="308" t="s">
        <v>580</v>
      </c>
      <c r="G960" s="308"/>
      <c r="H960" s="308" t="s">
        <v>580</v>
      </c>
      <c r="I960" s="309" t="s">
        <v>580</v>
      </c>
      <c r="J960" s="309" t="s">
        <v>580</v>
      </c>
      <c r="K960" s="310" t="s">
        <v>580</v>
      </c>
      <c r="L960" s="310" t="s">
        <v>580</v>
      </c>
      <c r="M960" s="310" t="s">
        <v>580</v>
      </c>
      <c r="N960" s="311" t="s">
        <v>580</v>
      </c>
      <c r="O960" s="309" t="s">
        <v>580</v>
      </c>
      <c r="P960" s="309" t="s">
        <v>580</v>
      </c>
      <c r="Q960" s="310" t="s">
        <v>580</v>
      </c>
      <c r="R960" s="310" t="s">
        <v>580</v>
      </c>
      <c r="S960" s="310" t="s">
        <v>580</v>
      </c>
      <c r="T960" s="311" t="s">
        <v>580</v>
      </c>
      <c r="U960" s="310" t="s">
        <v>580</v>
      </c>
    </row>
    <row r="961" spans="2:21" x14ac:dyDescent="0.2">
      <c r="B961" s="305" t="s">
        <v>580</v>
      </c>
      <c r="C961" s="306" t="s">
        <v>580</v>
      </c>
      <c r="D961" s="307" t="s">
        <v>580</v>
      </c>
      <c r="E961" s="307" t="s">
        <v>580</v>
      </c>
      <c r="F961" s="308" t="s">
        <v>580</v>
      </c>
      <c r="G961" s="308"/>
      <c r="H961" s="308" t="s">
        <v>580</v>
      </c>
      <c r="I961" s="309" t="s">
        <v>580</v>
      </c>
      <c r="J961" s="309" t="s">
        <v>580</v>
      </c>
      <c r="K961" s="310" t="s">
        <v>580</v>
      </c>
      <c r="L961" s="310" t="s">
        <v>580</v>
      </c>
      <c r="M961" s="310" t="s">
        <v>580</v>
      </c>
      <c r="N961" s="311" t="s">
        <v>580</v>
      </c>
      <c r="O961" s="309" t="s">
        <v>580</v>
      </c>
      <c r="P961" s="309" t="s">
        <v>580</v>
      </c>
      <c r="Q961" s="310" t="s">
        <v>580</v>
      </c>
      <c r="R961" s="310" t="s">
        <v>580</v>
      </c>
      <c r="S961" s="310" t="s">
        <v>580</v>
      </c>
      <c r="T961" s="311" t="s">
        <v>580</v>
      </c>
      <c r="U961" s="310" t="s">
        <v>580</v>
      </c>
    </row>
    <row r="962" spans="2:21" x14ac:dyDescent="0.2">
      <c r="B962" s="305" t="s">
        <v>580</v>
      </c>
      <c r="C962" s="306" t="s">
        <v>580</v>
      </c>
      <c r="D962" s="307" t="s">
        <v>580</v>
      </c>
      <c r="E962" s="307" t="s">
        <v>580</v>
      </c>
      <c r="F962" s="308" t="s">
        <v>580</v>
      </c>
      <c r="G962" s="308"/>
      <c r="H962" s="308" t="s">
        <v>580</v>
      </c>
      <c r="I962" s="309" t="s">
        <v>580</v>
      </c>
      <c r="J962" s="309" t="s">
        <v>580</v>
      </c>
      <c r="K962" s="310" t="s">
        <v>580</v>
      </c>
      <c r="L962" s="310" t="s">
        <v>580</v>
      </c>
      <c r="M962" s="310" t="s">
        <v>580</v>
      </c>
      <c r="N962" s="311" t="s">
        <v>580</v>
      </c>
      <c r="O962" s="309" t="s">
        <v>580</v>
      </c>
      <c r="P962" s="309" t="s">
        <v>580</v>
      </c>
      <c r="Q962" s="310" t="s">
        <v>580</v>
      </c>
      <c r="R962" s="310" t="s">
        <v>580</v>
      </c>
      <c r="S962" s="310" t="s">
        <v>580</v>
      </c>
      <c r="T962" s="311" t="s">
        <v>580</v>
      </c>
      <c r="U962" s="310" t="s">
        <v>580</v>
      </c>
    </row>
    <row r="963" spans="2:21" x14ac:dyDescent="0.2">
      <c r="B963" s="305" t="s">
        <v>580</v>
      </c>
      <c r="C963" s="306" t="s">
        <v>580</v>
      </c>
      <c r="D963" s="307" t="s">
        <v>580</v>
      </c>
      <c r="E963" s="307" t="s">
        <v>580</v>
      </c>
      <c r="F963" s="308" t="s">
        <v>580</v>
      </c>
      <c r="G963" s="308"/>
      <c r="H963" s="308" t="s">
        <v>580</v>
      </c>
      <c r="I963" s="309" t="s">
        <v>580</v>
      </c>
      <c r="J963" s="309" t="s">
        <v>580</v>
      </c>
      <c r="K963" s="310" t="s">
        <v>580</v>
      </c>
      <c r="L963" s="310" t="s">
        <v>580</v>
      </c>
      <c r="M963" s="310" t="s">
        <v>580</v>
      </c>
      <c r="N963" s="311" t="s">
        <v>580</v>
      </c>
      <c r="O963" s="309" t="s">
        <v>580</v>
      </c>
      <c r="P963" s="309" t="s">
        <v>580</v>
      </c>
      <c r="Q963" s="310" t="s">
        <v>580</v>
      </c>
      <c r="R963" s="310" t="s">
        <v>580</v>
      </c>
      <c r="S963" s="310" t="s">
        <v>580</v>
      </c>
      <c r="T963" s="311" t="s">
        <v>580</v>
      </c>
      <c r="U963" s="310" t="s">
        <v>580</v>
      </c>
    </row>
    <row r="964" spans="2:21" x14ac:dyDescent="0.2">
      <c r="B964" s="305" t="s">
        <v>580</v>
      </c>
      <c r="C964" s="306" t="s">
        <v>580</v>
      </c>
      <c r="D964" s="307" t="s">
        <v>580</v>
      </c>
      <c r="E964" s="307" t="s">
        <v>580</v>
      </c>
      <c r="F964" s="308" t="s">
        <v>580</v>
      </c>
      <c r="G964" s="308"/>
      <c r="H964" s="308" t="s">
        <v>580</v>
      </c>
      <c r="I964" s="309" t="s">
        <v>580</v>
      </c>
      <c r="J964" s="309" t="s">
        <v>580</v>
      </c>
      <c r="K964" s="310" t="s">
        <v>580</v>
      </c>
      <c r="L964" s="310" t="s">
        <v>580</v>
      </c>
      <c r="M964" s="310" t="s">
        <v>580</v>
      </c>
      <c r="N964" s="311" t="s">
        <v>580</v>
      </c>
      <c r="O964" s="309" t="s">
        <v>580</v>
      </c>
      <c r="P964" s="309" t="s">
        <v>580</v>
      </c>
      <c r="Q964" s="310" t="s">
        <v>580</v>
      </c>
      <c r="R964" s="310" t="s">
        <v>580</v>
      </c>
      <c r="S964" s="310" t="s">
        <v>580</v>
      </c>
      <c r="T964" s="311" t="s">
        <v>580</v>
      </c>
      <c r="U964" s="310" t="s">
        <v>580</v>
      </c>
    </row>
    <row r="965" spans="2:21" x14ac:dyDescent="0.2">
      <c r="B965" s="305" t="s">
        <v>580</v>
      </c>
      <c r="C965" s="306" t="s">
        <v>580</v>
      </c>
      <c r="D965" s="307" t="s">
        <v>580</v>
      </c>
      <c r="E965" s="307" t="s">
        <v>580</v>
      </c>
      <c r="F965" s="308" t="s">
        <v>580</v>
      </c>
      <c r="G965" s="308"/>
      <c r="H965" s="308" t="s">
        <v>580</v>
      </c>
      <c r="I965" s="309" t="s">
        <v>580</v>
      </c>
      <c r="J965" s="309" t="s">
        <v>580</v>
      </c>
      <c r="K965" s="310" t="s">
        <v>580</v>
      </c>
      <c r="L965" s="310" t="s">
        <v>580</v>
      </c>
      <c r="M965" s="310" t="s">
        <v>580</v>
      </c>
      <c r="N965" s="311" t="s">
        <v>580</v>
      </c>
      <c r="O965" s="309" t="s">
        <v>580</v>
      </c>
      <c r="P965" s="309" t="s">
        <v>580</v>
      </c>
      <c r="Q965" s="310" t="s">
        <v>580</v>
      </c>
      <c r="R965" s="310" t="s">
        <v>580</v>
      </c>
      <c r="S965" s="310" t="s">
        <v>580</v>
      </c>
      <c r="T965" s="311" t="s">
        <v>580</v>
      </c>
      <c r="U965" s="310" t="s">
        <v>580</v>
      </c>
    </row>
    <row r="966" spans="2:21" x14ac:dyDescent="0.2">
      <c r="B966" s="305" t="s">
        <v>580</v>
      </c>
      <c r="C966" s="306" t="s">
        <v>580</v>
      </c>
      <c r="D966" s="307" t="s">
        <v>580</v>
      </c>
      <c r="E966" s="307" t="s">
        <v>580</v>
      </c>
      <c r="F966" s="308" t="s">
        <v>580</v>
      </c>
      <c r="G966" s="308"/>
      <c r="H966" s="308" t="s">
        <v>580</v>
      </c>
      <c r="I966" s="309" t="s">
        <v>580</v>
      </c>
      <c r="J966" s="309" t="s">
        <v>580</v>
      </c>
      <c r="K966" s="310" t="s">
        <v>580</v>
      </c>
      <c r="L966" s="310" t="s">
        <v>580</v>
      </c>
      <c r="M966" s="310" t="s">
        <v>580</v>
      </c>
      <c r="N966" s="311" t="s">
        <v>580</v>
      </c>
      <c r="O966" s="309" t="s">
        <v>580</v>
      </c>
      <c r="P966" s="309" t="s">
        <v>580</v>
      </c>
      <c r="Q966" s="310" t="s">
        <v>580</v>
      </c>
      <c r="R966" s="310" t="s">
        <v>580</v>
      </c>
      <c r="S966" s="310" t="s">
        <v>580</v>
      </c>
      <c r="T966" s="311" t="s">
        <v>580</v>
      </c>
      <c r="U966" s="310" t="s">
        <v>580</v>
      </c>
    </row>
    <row r="967" spans="2:21" x14ac:dyDescent="0.2">
      <c r="B967" s="305" t="s">
        <v>580</v>
      </c>
      <c r="C967" s="306" t="s">
        <v>580</v>
      </c>
      <c r="D967" s="307" t="s">
        <v>580</v>
      </c>
      <c r="E967" s="307" t="s">
        <v>580</v>
      </c>
      <c r="F967" s="308" t="s">
        <v>580</v>
      </c>
      <c r="G967" s="308"/>
      <c r="H967" s="308" t="s">
        <v>580</v>
      </c>
      <c r="I967" s="309" t="s">
        <v>580</v>
      </c>
      <c r="J967" s="309" t="s">
        <v>580</v>
      </c>
      <c r="K967" s="310" t="s">
        <v>580</v>
      </c>
      <c r="L967" s="310" t="s">
        <v>580</v>
      </c>
      <c r="M967" s="310" t="s">
        <v>580</v>
      </c>
      <c r="N967" s="311" t="s">
        <v>580</v>
      </c>
      <c r="O967" s="309" t="s">
        <v>580</v>
      </c>
      <c r="P967" s="309" t="s">
        <v>580</v>
      </c>
      <c r="Q967" s="310" t="s">
        <v>580</v>
      </c>
      <c r="R967" s="310" t="s">
        <v>580</v>
      </c>
      <c r="S967" s="310" t="s">
        <v>580</v>
      </c>
      <c r="T967" s="311" t="s">
        <v>580</v>
      </c>
      <c r="U967" s="310" t="s">
        <v>580</v>
      </c>
    </row>
    <row r="968" spans="2:21" x14ac:dyDescent="0.2">
      <c r="B968" s="305" t="s">
        <v>580</v>
      </c>
      <c r="C968" s="306" t="s">
        <v>580</v>
      </c>
      <c r="D968" s="307" t="s">
        <v>580</v>
      </c>
      <c r="E968" s="307" t="s">
        <v>580</v>
      </c>
      <c r="F968" s="308" t="s">
        <v>580</v>
      </c>
      <c r="G968" s="308"/>
      <c r="H968" s="308" t="s">
        <v>580</v>
      </c>
      <c r="I968" s="309" t="s">
        <v>580</v>
      </c>
      <c r="J968" s="309" t="s">
        <v>580</v>
      </c>
      <c r="K968" s="310" t="s">
        <v>580</v>
      </c>
      <c r="L968" s="310" t="s">
        <v>580</v>
      </c>
      <c r="M968" s="310" t="s">
        <v>580</v>
      </c>
      <c r="N968" s="311" t="s">
        <v>580</v>
      </c>
      <c r="O968" s="309" t="s">
        <v>580</v>
      </c>
      <c r="P968" s="309" t="s">
        <v>580</v>
      </c>
      <c r="Q968" s="310" t="s">
        <v>580</v>
      </c>
      <c r="R968" s="310" t="s">
        <v>580</v>
      </c>
      <c r="S968" s="310" t="s">
        <v>580</v>
      </c>
      <c r="T968" s="311" t="s">
        <v>580</v>
      </c>
      <c r="U968" s="310" t="s">
        <v>580</v>
      </c>
    </row>
    <row r="969" spans="2:21" x14ac:dyDescent="0.2">
      <c r="B969" s="305" t="s">
        <v>580</v>
      </c>
      <c r="C969" s="306" t="s">
        <v>580</v>
      </c>
      <c r="D969" s="307" t="s">
        <v>580</v>
      </c>
      <c r="E969" s="307" t="s">
        <v>580</v>
      </c>
      <c r="F969" s="308" t="s">
        <v>580</v>
      </c>
      <c r="G969" s="308"/>
      <c r="H969" s="308" t="s">
        <v>580</v>
      </c>
      <c r="I969" s="309" t="s">
        <v>580</v>
      </c>
      <c r="J969" s="309" t="s">
        <v>580</v>
      </c>
      <c r="K969" s="310" t="s">
        <v>580</v>
      </c>
      <c r="L969" s="310" t="s">
        <v>580</v>
      </c>
      <c r="M969" s="310" t="s">
        <v>580</v>
      </c>
      <c r="N969" s="311" t="s">
        <v>580</v>
      </c>
      <c r="O969" s="309" t="s">
        <v>580</v>
      </c>
      <c r="P969" s="309" t="s">
        <v>580</v>
      </c>
      <c r="Q969" s="310" t="s">
        <v>580</v>
      </c>
      <c r="R969" s="310" t="s">
        <v>580</v>
      </c>
      <c r="S969" s="310" t="s">
        <v>580</v>
      </c>
      <c r="T969" s="311" t="s">
        <v>580</v>
      </c>
      <c r="U969" s="310" t="s">
        <v>580</v>
      </c>
    </row>
    <row r="970" spans="2:21" x14ac:dyDescent="0.2">
      <c r="B970" s="305" t="s">
        <v>580</v>
      </c>
      <c r="C970" s="306" t="s">
        <v>580</v>
      </c>
      <c r="D970" s="307" t="s">
        <v>580</v>
      </c>
      <c r="E970" s="307" t="s">
        <v>580</v>
      </c>
      <c r="F970" s="308" t="s">
        <v>580</v>
      </c>
      <c r="G970" s="308"/>
      <c r="H970" s="308" t="s">
        <v>580</v>
      </c>
      <c r="I970" s="309" t="s">
        <v>580</v>
      </c>
      <c r="J970" s="309" t="s">
        <v>580</v>
      </c>
      <c r="K970" s="310" t="s">
        <v>580</v>
      </c>
      <c r="L970" s="310" t="s">
        <v>580</v>
      </c>
      <c r="M970" s="310" t="s">
        <v>580</v>
      </c>
      <c r="N970" s="311" t="s">
        <v>580</v>
      </c>
      <c r="O970" s="309" t="s">
        <v>580</v>
      </c>
      <c r="P970" s="309" t="s">
        <v>580</v>
      </c>
      <c r="Q970" s="310" t="s">
        <v>580</v>
      </c>
      <c r="R970" s="310" t="s">
        <v>580</v>
      </c>
      <c r="S970" s="310" t="s">
        <v>580</v>
      </c>
      <c r="T970" s="311" t="s">
        <v>580</v>
      </c>
      <c r="U970" s="310" t="s">
        <v>580</v>
      </c>
    </row>
    <row r="971" spans="2:21" x14ac:dyDescent="0.2">
      <c r="B971" s="305" t="s">
        <v>580</v>
      </c>
      <c r="C971" s="306" t="s">
        <v>580</v>
      </c>
      <c r="D971" s="307" t="s">
        <v>580</v>
      </c>
      <c r="E971" s="307" t="s">
        <v>580</v>
      </c>
      <c r="F971" s="308" t="s">
        <v>580</v>
      </c>
      <c r="G971" s="308"/>
      <c r="H971" s="308" t="s">
        <v>580</v>
      </c>
      <c r="I971" s="309" t="s">
        <v>580</v>
      </c>
      <c r="J971" s="309" t="s">
        <v>580</v>
      </c>
      <c r="K971" s="310" t="s">
        <v>580</v>
      </c>
      <c r="L971" s="310" t="s">
        <v>580</v>
      </c>
      <c r="M971" s="310" t="s">
        <v>580</v>
      </c>
      <c r="N971" s="311" t="s">
        <v>580</v>
      </c>
      <c r="O971" s="309" t="s">
        <v>580</v>
      </c>
      <c r="P971" s="309" t="s">
        <v>580</v>
      </c>
      <c r="Q971" s="310" t="s">
        <v>580</v>
      </c>
      <c r="R971" s="310" t="s">
        <v>580</v>
      </c>
      <c r="S971" s="310" t="s">
        <v>580</v>
      </c>
      <c r="T971" s="311" t="s">
        <v>580</v>
      </c>
      <c r="U971" s="310" t="s">
        <v>580</v>
      </c>
    </row>
    <row r="972" spans="2:21" x14ac:dyDescent="0.2">
      <c r="B972" s="305" t="s">
        <v>580</v>
      </c>
      <c r="C972" s="306" t="s">
        <v>580</v>
      </c>
      <c r="D972" s="307" t="s">
        <v>580</v>
      </c>
      <c r="E972" s="307" t="s">
        <v>580</v>
      </c>
      <c r="F972" s="308" t="s">
        <v>580</v>
      </c>
      <c r="G972" s="308"/>
      <c r="H972" s="308" t="s">
        <v>580</v>
      </c>
      <c r="I972" s="309" t="s">
        <v>580</v>
      </c>
      <c r="J972" s="309" t="s">
        <v>580</v>
      </c>
      <c r="K972" s="310" t="s">
        <v>580</v>
      </c>
      <c r="L972" s="310" t="s">
        <v>580</v>
      </c>
      <c r="M972" s="310" t="s">
        <v>580</v>
      </c>
      <c r="N972" s="311" t="s">
        <v>580</v>
      </c>
      <c r="O972" s="309" t="s">
        <v>580</v>
      </c>
      <c r="P972" s="309" t="s">
        <v>580</v>
      </c>
      <c r="Q972" s="310" t="s">
        <v>580</v>
      </c>
      <c r="R972" s="310" t="s">
        <v>580</v>
      </c>
      <c r="S972" s="310" t="s">
        <v>580</v>
      </c>
      <c r="T972" s="311" t="s">
        <v>580</v>
      </c>
      <c r="U972" s="310" t="s">
        <v>580</v>
      </c>
    </row>
    <row r="973" spans="2:21" x14ac:dyDescent="0.2">
      <c r="B973" s="305" t="s">
        <v>580</v>
      </c>
      <c r="C973" s="306" t="s">
        <v>580</v>
      </c>
      <c r="D973" s="307" t="s">
        <v>580</v>
      </c>
      <c r="E973" s="307" t="s">
        <v>580</v>
      </c>
      <c r="F973" s="308" t="s">
        <v>580</v>
      </c>
      <c r="G973" s="308"/>
      <c r="H973" s="308" t="s">
        <v>580</v>
      </c>
      <c r="I973" s="309" t="s">
        <v>580</v>
      </c>
      <c r="J973" s="309" t="s">
        <v>580</v>
      </c>
      <c r="K973" s="310" t="s">
        <v>580</v>
      </c>
      <c r="L973" s="310" t="s">
        <v>580</v>
      </c>
      <c r="M973" s="310" t="s">
        <v>580</v>
      </c>
      <c r="N973" s="311" t="s">
        <v>580</v>
      </c>
      <c r="O973" s="309" t="s">
        <v>580</v>
      </c>
      <c r="P973" s="309" t="s">
        <v>580</v>
      </c>
      <c r="Q973" s="310" t="s">
        <v>580</v>
      </c>
      <c r="R973" s="310" t="s">
        <v>580</v>
      </c>
      <c r="S973" s="310" t="s">
        <v>580</v>
      </c>
      <c r="T973" s="311" t="s">
        <v>580</v>
      </c>
      <c r="U973" s="310" t="s">
        <v>580</v>
      </c>
    </row>
    <row r="974" spans="2:21" x14ac:dyDescent="0.2">
      <c r="B974" s="305" t="s">
        <v>580</v>
      </c>
      <c r="C974" s="306" t="s">
        <v>580</v>
      </c>
      <c r="D974" s="307" t="s">
        <v>580</v>
      </c>
      <c r="E974" s="307" t="s">
        <v>580</v>
      </c>
      <c r="F974" s="308" t="s">
        <v>580</v>
      </c>
      <c r="G974" s="308"/>
      <c r="H974" s="308" t="s">
        <v>580</v>
      </c>
      <c r="I974" s="309" t="s">
        <v>580</v>
      </c>
      <c r="J974" s="309" t="s">
        <v>580</v>
      </c>
      <c r="K974" s="310" t="s">
        <v>580</v>
      </c>
      <c r="L974" s="310" t="s">
        <v>580</v>
      </c>
      <c r="M974" s="310" t="s">
        <v>580</v>
      </c>
      <c r="N974" s="311" t="s">
        <v>580</v>
      </c>
      <c r="O974" s="309" t="s">
        <v>580</v>
      </c>
      <c r="P974" s="309" t="s">
        <v>580</v>
      </c>
      <c r="Q974" s="310" t="s">
        <v>580</v>
      </c>
      <c r="R974" s="310" t="s">
        <v>580</v>
      </c>
      <c r="S974" s="310" t="s">
        <v>580</v>
      </c>
      <c r="T974" s="311" t="s">
        <v>580</v>
      </c>
      <c r="U974" s="310" t="s">
        <v>580</v>
      </c>
    </row>
    <row r="975" spans="2:21" x14ac:dyDescent="0.2">
      <c r="B975" s="305" t="s">
        <v>580</v>
      </c>
      <c r="C975" s="306" t="s">
        <v>580</v>
      </c>
      <c r="D975" s="307" t="s">
        <v>580</v>
      </c>
      <c r="E975" s="307" t="s">
        <v>580</v>
      </c>
      <c r="F975" s="308" t="s">
        <v>580</v>
      </c>
      <c r="G975" s="308"/>
      <c r="H975" s="308" t="s">
        <v>580</v>
      </c>
      <c r="I975" s="309" t="s">
        <v>580</v>
      </c>
      <c r="J975" s="309" t="s">
        <v>580</v>
      </c>
      <c r="K975" s="310" t="s">
        <v>580</v>
      </c>
      <c r="L975" s="310" t="s">
        <v>580</v>
      </c>
      <c r="M975" s="310" t="s">
        <v>580</v>
      </c>
      <c r="N975" s="311" t="s">
        <v>580</v>
      </c>
      <c r="O975" s="309" t="s">
        <v>580</v>
      </c>
      <c r="P975" s="309" t="s">
        <v>580</v>
      </c>
      <c r="Q975" s="310" t="s">
        <v>580</v>
      </c>
      <c r="R975" s="310" t="s">
        <v>580</v>
      </c>
      <c r="S975" s="310" t="s">
        <v>580</v>
      </c>
      <c r="T975" s="311" t="s">
        <v>580</v>
      </c>
      <c r="U975" s="310" t="s">
        <v>580</v>
      </c>
    </row>
    <row r="976" spans="2:21" x14ac:dyDescent="0.2">
      <c r="B976" s="305" t="s">
        <v>580</v>
      </c>
      <c r="C976" s="306" t="s">
        <v>580</v>
      </c>
      <c r="D976" s="307" t="s">
        <v>580</v>
      </c>
      <c r="E976" s="307" t="s">
        <v>580</v>
      </c>
      <c r="F976" s="308" t="s">
        <v>580</v>
      </c>
      <c r="G976" s="308"/>
      <c r="H976" s="308" t="s">
        <v>580</v>
      </c>
      <c r="I976" s="309" t="s">
        <v>580</v>
      </c>
      <c r="J976" s="309" t="s">
        <v>580</v>
      </c>
      <c r="K976" s="310" t="s">
        <v>580</v>
      </c>
      <c r="L976" s="310" t="s">
        <v>580</v>
      </c>
      <c r="M976" s="310" t="s">
        <v>580</v>
      </c>
      <c r="N976" s="311" t="s">
        <v>580</v>
      </c>
      <c r="O976" s="309" t="s">
        <v>580</v>
      </c>
      <c r="P976" s="309" t="s">
        <v>580</v>
      </c>
      <c r="Q976" s="310" t="s">
        <v>580</v>
      </c>
      <c r="R976" s="310" t="s">
        <v>580</v>
      </c>
      <c r="S976" s="310" t="s">
        <v>580</v>
      </c>
      <c r="T976" s="311" t="s">
        <v>580</v>
      </c>
      <c r="U976" s="310" t="s">
        <v>580</v>
      </c>
    </row>
    <row r="977" spans="2:21" x14ac:dyDescent="0.2">
      <c r="B977" s="305" t="s">
        <v>580</v>
      </c>
      <c r="C977" s="306" t="s">
        <v>580</v>
      </c>
      <c r="D977" s="307" t="s">
        <v>580</v>
      </c>
      <c r="E977" s="307" t="s">
        <v>580</v>
      </c>
      <c r="F977" s="308" t="s">
        <v>580</v>
      </c>
      <c r="G977" s="308"/>
      <c r="H977" s="308" t="s">
        <v>580</v>
      </c>
      <c r="I977" s="309" t="s">
        <v>580</v>
      </c>
      <c r="J977" s="309" t="s">
        <v>580</v>
      </c>
      <c r="K977" s="310" t="s">
        <v>580</v>
      </c>
      <c r="L977" s="310" t="s">
        <v>580</v>
      </c>
      <c r="M977" s="310" t="s">
        <v>580</v>
      </c>
      <c r="N977" s="311" t="s">
        <v>580</v>
      </c>
      <c r="O977" s="309" t="s">
        <v>580</v>
      </c>
      <c r="P977" s="309" t="s">
        <v>580</v>
      </c>
      <c r="Q977" s="310" t="s">
        <v>580</v>
      </c>
      <c r="R977" s="310" t="s">
        <v>580</v>
      </c>
      <c r="S977" s="310" t="s">
        <v>580</v>
      </c>
      <c r="T977" s="311" t="s">
        <v>580</v>
      </c>
      <c r="U977" s="310" t="s">
        <v>580</v>
      </c>
    </row>
    <row r="978" spans="2:21" x14ac:dyDescent="0.2">
      <c r="B978" s="305" t="s">
        <v>580</v>
      </c>
      <c r="C978" s="306" t="s">
        <v>580</v>
      </c>
      <c r="D978" s="307" t="s">
        <v>580</v>
      </c>
      <c r="E978" s="307" t="s">
        <v>580</v>
      </c>
      <c r="F978" s="308" t="s">
        <v>580</v>
      </c>
      <c r="G978" s="308"/>
      <c r="H978" s="308" t="s">
        <v>580</v>
      </c>
      <c r="I978" s="309" t="s">
        <v>580</v>
      </c>
      <c r="J978" s="309" t="s">
        <v>580</v>
      </c>
      <c r="K978" s="310" t="s">
        <v>580</v>
      </c>
      <c r="L978" s="310" t="s">
        <v>580</v>
      </c>
      <c r="M978" s="310" t="s">
        <v>580</v>
      </c>
      <c r="N978" s="311" t="s">
        <v>580</v>
      </c>
      <c r="O978" s="309" t="s">
        <v>580</v>
      </c>
      <c r="P978" s="309" t="s">
        <v>580</v>
      </c>
      <c r="Q978" s="310" t="s">
        <v>580</v>
      </c>
      <c r="R978" s="310" t="s">
        <v>580</v>
      </c>
      <c r="S978" s="310" t="s">
        <v>580</v>
      </c>
      <c r="T978" s="311" t="s">
        <v>580</v>
      </c>
      <c r="U978" s="310" t="s">
        <v>580</v>
      </c>
    </row>
    <row r="979" spans="2:21" x14ac:dyDescent="0.2">
      <c r="B979" s="305" t="s">
        <v>580</v>
      </c>
      <c r="C979" s="306" t="s">
        <v>580</v>
      </c>
      <c r="D979" s="307" t="s">
        <v>580</v>
      </c>
      <c r="E979" s="307" t="s">
        <v>580</v>
      </c>
      <c r="F979" s="308" t="s">
        <v>580</v>
      </c>
      <c r="G979" s="308"/>
      <c r="H979" s="308" t="s">
        <v>580</v>
      </c>
      <c r="I979" s="309" t="s">
        <v>580</v>
      </c>
      <c r="J979" s="309" t="s">
        <v>580</v>
      </c>
      <c r="K979" s="310" t="s">
        <v>580</v>
      </c>
      <c r="L979" s="310" t="s">
        <v>580</v>
      </c>
      <c r="M979" s="310" t="s">
        <v>580</v>
      </c>
      <c r="N979" s="311" t="s">
        <v>580</v>
      </c>
      <c r="O979" s="309" t="s">
        <v>580</v>
      </c>
      <c r="P979" s="309" t="s">
        <v>580</v>
      </c>
      <c r="Q979" s="310" t="s">
        <v>580</v>
      </c>
      <c r="R979" s="310" t="s">
        <v>580</v>
      </c>
      <c r="S979" s="310" t="s">
        <v>580</v>
      </c>
      <c r="T979" s="311" t="s">
        <v>580</v>
      </c>
      <c r="U979" s="310" t="s">
        <v>580</v>
      </c>
    </row>
    <row r="980" spans="2:21" x14ac:dyDescent="0.2">
      <c r="B980" s="305" t="s">
        <v>580</v>
      </c>
      <c r="C980" s="306" t="s">
        <v>580</v>
      </c>
      <c r="D980" s="307" t="s">
        <v>580</v>
      </c>
      <c r="E980" s="307" t="s">
        <v>580</v>
      </c>
      <c r="F980" s="308" t="s">
        <v>580</v>
      </c>
      <c r="G980" s="308"/>
      <c r="H980" s="308" t="s">
        <v>580</v>
      </c>
      <c r="I980" s="309" t="s">
        <v>580</v>
      </c>
      <c r="J980" s="309" t="s">
        <v>580</v>
      </c>
      <c r="K980" s="310" t="s">
        <v>580</v>
      </c>
      <c r="L980" s="310" t="s">
        <v>580</v>
      </c>
      <c r="M980" s="310" t="s">
        <v>580</v>
      </c>
      <c r="N980" s="311" t="s">
        <v>580</v>
      </c>
      <c r="O980" s="309" t="s">
        <v>580</v>
      </c>
      <c r="P980" s="309" t="s">
        <v>580</v>
      </c>
      <c r="Q980" s="310" t="s">
        <v>580</v>
      </c>
      <c r="R980" s="310" t="s">
        <v>580</v>
      </c>
      <c r="S980" s="310" t="s">
        <v>580</v>
      </c>
      <c r="T980" s="311" t="s">
        <v>580</v>
      </c>
      <c r="U980" s="310" t="s">
        <v>580</v>
      </c>
    </row>
    <row r="981" spans="2:21" x14ac:dyDescent="0.2">
      <c r="B981" s="305" t="s">
        <v>580</v>
      </c>
      <c r="C981" s="306" t="s">
        <v>580</v>
      </c>
      <c r="D981" s="307" t="s">
        <v>580</v>
      </c>
      <c r="E981" s="307" t="s">
        <v>580</v>
      </c>
      <c r="F981" s="308" t="s">
        <v>580</v>
      </c>
      <c r="G981" s="308"/>
      <c r="H981" s="308" t="s">
        <v>580</v>
      </c>
      <c r="I981" s="309" t="s">
        <v>580</v>
      </c>
      <c r="J981" s="309" t="s">
        <v>580</v>
      </c>
      <c r="K981" s="310" t="s">
        <v>580</v>
      </c>
      <c r="L981" s="310" t="s">
        <v>580</v>
      </c>
      <c r="M981" s="310" t="s">
        <v>580</v>
      </c>
      <c r="N981" s="311" t="s">
        <v>580</v>
      </c>
      <c r="O981" s="309" t="s">
        <v>580</v>
      </c>
      <c r="P981" s="309" t="s">
        <v>580</v>
      </c>
      <c r="Q981" s="310" t="s">
        <v>580</v>
      </c>
      <c r="R981" s="310" t="s">
        <v>580</v>
      </c>
      <c r="S981" s="310" t="s">
        <v>580</v>
      </c>
      <c r="T981" s="311" t="s">
        <v>580</v>
      </c>
      <c r="U981" s="310" t="s">
        <v>580</v>
      </c>
    </row>
    <row r="982" spans="2:21" x14ac:dyDescent="0.2">
      <c r="B982" s="305" t="s">
        <v>580</v>
      </c>
      <c r="C982" s="306" t="s">
        <v>580</v>
      </c>
      <c r="D982" s="307" t="s">
        <v>580</v>
      </c>
      <c r="E982" s="307" t="s">
        <v>580</v>
      </c>
      <c r="F982" s="308" t="s">
        <v>580</v>
      </c>
      <c r="G982" s="308"/>
      <c r="H982" s="308" t="s">
        <v>580</v>
      </c>
      <c r="I982" s="309" t="s">
        <v>580</v>
      </c>
      <c r="J982" s="309" t="s">
        <v>580</v>
      </c>
      <c r="K982" s="310" t="s">
        <v>580</v>
      </c>
      <c r="L982" s="310" t="s">
        <v>580</v>
      </c>
      <c r="M982" s="310" t="s">
        <v>580</v>
      </c>
      <c r="N982" s="311" t="s">
        <v>580</v>
      </c>
      <c r="O982" s="309" t="s">
        <v>580</v>
      </c>
      <c r="P982" s="309" t="s">
        <v>580</v>
      </c>
      <c r="Q982" s="310" t="s">
        <v>580</v>
      </c>
      <c r="R982" s="310" t="s">
        <v>580</v>
      </c>
      <c r="S982" s="310" t="s">
        <v>580</v>
      </c>
      <c r="T982" s="311" t="s">
        <v>580</v>
      </c>
      <c r="U982" s="310" t="s">
        <v>580</v>
      </c>
    </row>
    <row r="983" spans="2:21" x14ac:dyDescent="0.2">
      <c r="B983" s="305" t="s">
        <v>580</v>
      </c>
      <c r="C983" s="306" t="s">
        <v>580</v>
      </c>
      <c r="D983" s="307" t="s">
        <v>580</v>
      </c>
      <c r="E983" s="307" t="s">
        <v>580</v>
      </c>
      <c r="F983" s="308" t="s">
        <v>580</v>
      </c>
      <c r="G983" s="308"/>
      <c r="H983" s="308" t="s">
        <v>580</v>
      </c>
      <c r="I983" s="309" t="s">
        <v>580</v>
      </c>
      <c r="J983" s="309" t="s">
        <v>580</v>
      </c>
      <c r="K983" s="310" t="s">
        <v>580</v>
      </c>
      <c r="L983" s="310" t="s">
        <v>580</v>
      </c>
      <c r="M983" s="310" t="s">
        <v>580</v>
      </c>
      <c r="N983" s="311" t="s">
        <v>580</v>
      </c>
      <c r="O983" s="309" t="s">
        <v>580</v>
      </c>
      <c r="P983" s="309" t="s">
        <v>580</v>
      </c>
      <c r="Q983" s="310" t="s">
        <v>580</v>
      </c>
      <c r="R983" s="310" t="s">
        <v>580</v>
      </c>
      <c r="S983" s="310" t="s">
        <v>580</v>
      </c>
      <c r="T983" s="311" t="s">
        <v>580</v>
      </c>
      <c r="U983" s="310" t="s">
        <v>580</v>
      </c>
    </row>
    <row r="984" spans="2:21" x14ac:dyDescent="0.2">
      <c r="B984" s="305" t="s">
        <v>580</v>
      </c>
      <c r="C984" s="306" t="s">
        <v>580</v>
      </c>
      <c r="D984" s="307" t="s">
        <v>580</v>
      </c>
      <c r="E984" s="307" t="s">
        <v>580</v>
      </c>
      <c r="F984" s="308" t="s">
        <v>580</v>
      </c>
      <c r="G984" s="308"/>
      <c r="H984" s="308" t="s">
        <v>580</v>
      </c>
      <c r="I984" s="309" t="s">
        <v>580</v>
      </c>
      <c r="J984" s="309" t="s">
        <v>580</v>
      </c>
      <c r="K984" s="310" t="s">
        <v>580</v>
      </c>
      <c r="L984" s="310" t="s">
        <v>580</v>
      </c>
      <c r="M984" s="310" t="s">
        <v>580</v>
      </c>
      <c r="N984" s="311" t="s">
        <v>580</v>
      </c>
      <c r="O984" s="309" t="s">
        <v>580</v>
      </c>
      <c r="P984" s="309" t="s">
        <v>580</v>
      </c>
      <c r="Q984" s="310" t="s">
        <v>580</v>
      </c>
      <c r="R984" s="310" t="s">
        <v>580</v>
      </c>
      <c r="S984" s="310" t="s">
        <v>580</v>
      </c>
      <c r="T984" s="311" t="s">
        <v>580</v>
      </c>
      <c r="U984" s="310" t="s">
        <v>580</v>
      </c>
    </row>
    <row r="985" spans="2:21" x14ac:dyDescent="0.2">
      <c r="B985" s="305" t="s">
        <v>580</v>
      </c>
      <c r="C985" s="306" t="s">
        <v>580</v>
      </c>
      <c r="D985" s="307" t="s">
        <v>580</v>
      </c>
      <c r="E985" s="307" t="s">
        <v>580</v>
      </c>
      <c r="F985" s="308" t="s">
        <v>580</v>
      </c>
      <c r="G985" s="308"/>
      <c r="H985" s="308" t="s">
        <v>580</v>
      </c>
      <c r="I985" s="309" t="s">
        <v>580</v>
      </c>
      <c r="J985" s="309" t="s">
        <v>580</v>
      </c>
      <c r="K985" s="310" t="s">
        <v>580</v>
      </c>
      <c r="L985" s="310" t="s">
        <v>580</v>
      </c>
      <c r="M985" s="310" t="s">
        <v>580</v>
      </c>
      <c r="N985" s="311" t="s">
        <v>580</v>
      </c>
      <c r="O985" s="309" t="s">
        <v>580</v>
      </c>
      <c r="P985" s="309" t="s">
        <v>580</v>
      </c>
      <c r="Q985" s="310" t="s">
        <v>580</v>
      </c>
      <c r="R985" s="310" t="s">
        <v>580</v>
      </c>
      <c r="S985" s="310" t="s">
        <v>580</v>
      </c>
      <c r="T985" s="311" t="s">
        <v>580</v>
      </c>
      <c r="U985" s="310" t="s">
        <v>580</v>
      </c>
    </row>
    <row r="986" spans="2:21" x14ac:dyDescent="0.2">
      <c r="B986" s="305" t="s">
        <v>580</v>
      </c>
      <c r="C986" s="306" t="s">
        <v>580</v>
      </c>
      <c r="D986" s="307" t="s">
        <v>580</v>
      </c>
      <c r="E986" s="307" t="s">
        <v>580</v>
      </c>
      <c r="F986" s="308" t="s">
        <v>580</v>
      </c>
      <c r="G986" s="308"/>
      <c r="H986" s="308" t="s">
        <v>580</v>
      </c>
      <c r="I986" s="309" t="s">
        <v>580</v>
      </c>
      <c r="J986" s="309" t="s">
        <v>580</v>
      </c>
      <c r="K986" s="310" t="s">
        <v>580</v>
      </c>
      <c r="L986" s="310" t="s">
        <v>580</v>
      </c>
      <c r="M986" s="310" t="s">
        <v>580</v>
      </c>
      <c r="N986" s="311" t="s">
        <v>580</v>
      </c>
      <c r="O986" s="309" t="s">
        <v>580</v>
      </c>
      <c r="P986" s="309" t="s">
        <v>580</v>
      </c>
      <c r="Q986" s="310" t="s">
        <v>580</v>
      </c>
      <c r="R986" s="310" t="s">
        <v>580</v>
      </c>
      <c r="S986" s="310" t="s">
        <v>580</v>
      </c>
      <c r="T986" s="311" t="s">
        <v>580</v>
      </c>
      <c r="U986" s="310" t="s">
        <v>580</v>
      </c>
    </row>
    <row r="987" spans="2:21" x14ac:dyDescent="0.2">
      <c r="B987" s="305" t="s">
        <v>580</v>
      </c>
      <c r="C987" s="306" t="s">
        <v>580</v>
      </c>
      <c r="D987" s="307" t="s">
        <v>580</v>
      </c>
      <c r="E987" s="307" t="s">
        <v>580</v>
      </c>
      <c r="F987" s="308" t="s">
        <v>580</v>
      </c>
      <c r="G987" s="308"/>
      <c r="H987" s="308" t="s">
        <v>580</v>
      </c>
      <c r="I987" s="309" t="s">
        <v>580</v>
      </c>
      <c r="J987" s="309" t="s">
        <v>580</v>
      </c>
      <c r="K987" s="310" t="s">
        <v>580</v>
      </c>
      <c r="L987" s="310" t="s">
        <v>580</v>
      </c>
      <c r="M987" s="310" t="s">
        <v>580</v>
      </c>
      <c r="N987" s="311" t="s">
        <v>580</v>
      </c>
      <c r="O987" s="309" t="s">
        <v>580</v>
      </c>
      <c r="P987" s="309" t="s">
        <v>580</v>
      </c>
      <c r="Q987" s="310" t="s">
        <v>580</v>
      </c>
      <c r="R987" s="310" t="s">
        <v>580</v>
      </c>
      <c r="S987" s="310" t="s">
        <v>580</v>
      </c>
      <c r="T987" s="311" t="s">
        <v>580</v>
      </c>
      <c r="U987" s="310" t="s">
        <v>580</v>
      </c>
    </row>
    <row r="988" spans="2:21" x14ac:dyDescent="0.2">
      <c r="B988" s="305" t="s">
        <v>580</v>
      </c>
      <c r="C988" s="306" t="s">
        <v>580</v>
      </c>
      <c r="D988" s="307" t="s">
        <v>580</v>
      </c>
      <c r="E988" s="307" t="s">
        <v>580</v>
      </c>
      <c r="F988" s="308" t="s">
        <v>580</v>
      </c>
      <c r="G988" s="308"/>
      <c r="H988" s="308" t="s">
        <v>580</v>
      </c>
      <c r="I988" s="309" t="s">
        <v>580</v>
      </c>
      <c r="J988" s="309" t="s">
        <v>580</v>
      </c>
      <c r="K988" s="310" t="s">
        <v>580</v>
      </c>
      <c r="L988" s="310" t="s">
        <v>580</v>
      </c>
      <c r="M988" s="310" t="s">
        <v>580</v>
      </c>
      <c r="N988" s="311" t="s">
        <v>580</v>
      </c>
      <c r="O988" s="309" t="s">
        <v>580</v>
      </c>
      <c r="P988" s="309" t="s">
        <v>580</v>
      </c>
      <c r="Q988" s="310" t="s">
        <v>580</v>
      </c>
      <c r="R988" s="310" t="s">
        <v>580</v>
      </c>
      <c r="S988" s="310" t="s">
        <v>580</v>
      </c>
      <c r="T988" s="311" t="s">
        <v>580</v>
      </c>
      <c r="U988" s="310" t="s">
        <v>580</v>
      </c>
    </row>
    <row r="989" spans="2:21" x14ac:dyDescent="0.2">
      <c r="B989" s="305" t="s">
        <v>580</v>
      </c>
      <c r="C989" s="306" t="s">
        <v>580</v>
      </c>
      <c r="D989" s="307" t="s">
        <v>580</v>
      </c>
      <c r="E989" s="307" t="s">
        <v>580</v>
      </c>
      <c r="F989" s="308" t="s">
        <v>580</v>
      </c>
      <c r="G989" s="308"/>
      <c r="H989" s="308" t="s">
        <v>580</v>
      </c>
      <c r="I989" s="309" t="s">
        <v>580</v>
      </c>
      <c r="J989" s="309" t="s">
        <v>580</v>
      </c>
      <c r="K989" s="310" t="s">
        <v>580</v>
      </c>
      <c r="L989" s="310" t="s">
        <v>580</v>
      </c>
      <c r="M989" s="310" t="s">
        <v>580</v>
      </c>
      <c r="N989" s="311" t="s">
        <v>580</v>
      </c>
      <c r="O989" s="309" t="s">
        <v>580</v>
      </c>
      <c r="P989" s="309" t="s">
        <v>580</v>
      </c>
      <c r="Q989" s="310" t="s">
        <v>580</v>
      </c>
      <c r="R989" s="310" t="s">
        <v>580</v>
      </c>
      <c r="S989" s="310" t="s">
        <v>580</v>
      </c>
      <c r="T989" s="311" t="s">
        <v>580</v>
      </c>
      <c r="U989" s="310" t="s">
        <v>580</v>
      </c>
    </row>
    <row r="990" spans="2:21" x14ac:dyDescent="0.2">
      <c r="B990" s="305" t="s">
        <v>580</v>
      </c>
      <c r="C990" s="306" t="s">
        <v>580</v>
      </c>
      <c r="D990" s="307" t="s">
        <v>580</v>
      </c>
      <c r="E990" s="307" t="s">
        <v>580</v>
      </c>
      <c r="F990" s="308" t="s">
        <v>580</v>
      </c>
      <c r="G990" s="308"/>
      <c r="H990" s="308" t="s">
        <v>580</v>
      </c>
      <c r="I990" s="309" t="s">
        <v>580</v>
      </c>
      <c r="J990" s="309" t="s">
        <v>580</v>
      </c>
      <c r="K990" s="310" t="s">
        <v>580</v>
      </c>
      <c r="L990" s="310" t="s">
        <v>580</v>
      </c>
      <c r="M990" s="310" t="s">
        <v>580</v>
      </c>
      <c r="N990" s="311" t="s">
        <v>580</v>
      </c>
      <c r="O990" s="309" t="s">
        <v>580</v>
      </c>
      <c r="P990" s="309" t="s">
        <v>580</v>
      </c>
      <c r="Q990" s="310" t="s">
        <v>580</v>
      </c>
      <c r="R990" s="310" t="s">
        <v>580</v>
      </c>
      <c r="S990" s="310" t="s">
        <v>580</v>
      </c>
      <c r="T990" s="311" t="s">
        <v>580</v>
      </c>
      <c r="U990" s="310" t="s">
        <v>580</v>
      </c>
    </row>
    <row r="991" spans="2:21" x14ac:dyDescent="0.2">
      <c r="B991" s="305" t="s">
        <v>580</v>
      </c>
      <c r="C991" s="306" t="s">
        <v>580</v>
      </c>
      <c r="D991" s="307" t="s">
        <v>580</v>
      </c>
      <c r="E991" s="307" t="s">
        <v>580</v>
      </c>
      <c r="F991" s="308" t="s">
        <v>580</v>
      </c>
      <c r="G991" s="308"/>
      <c r="H991" s="308" t="s">
        <v>580</v>
      </c>
      <c r="I991" s="309" t="s">
        <v>580</v>
      </c>
      <c r="J991" s="309" t="s">
        <v>580</v>
      </c>
      <c r="K991" s="310" t="s">
        <v>580</v>
      </c>
      <c r="L991" s="310" t="s">
        <v>580</v>
      </c>
      <c r="M991" s="310" t="s">
        <v>580</v>
      </c>
      <c r="N991" s="311" t="s">
        <v>580</v>
      </c>
      <c r="O991" s="309" t="s">
        <v>580</v>
      </c>
      <c r="P991" s="309" t="s">
        <v>580</v>
      </c>
      <c r="Q991" s="310" t="s">
        <v>580</v>
      </c>
      <c r="R991" s="310" t="s">
        <v>580</v>
      </c>
      <c r="S991" s="310" t="s">
        <v>580</v>
      </c>
      <c r="T991" s="311" t="s">
        <v>580</v>
      </c>
      <c r="U991" s="310" t="s">
        <v>580</v>
      </c>
    </row>
    <row r="992" spans="2:21" x14ac:dyDescent="0.2">
      <c r="B992" s="305" t="s">
        <v>580</v>
      </c>
      <c r="C992" s="306" t="s">
        <v>580</v>
      </c>
      <c r="D992" s="307" t="s">
        <v>580</v>
      </c>
      <c r="E992" s="307" t="s">
        <v>580</v>
      </c>
      <c r="F992" s="308" t="s">
        <v>580</v>
      </c>
      <c r="G992" s="308"/>
      <c r="H992" s="308" t="s">
        <v>580</v>
      </c>
      <c r="I992" s="309" t="s">
        <v>580</v>
      </c>
      <c r="J992" s="309" t="s">
        <v>580</v>
      </c>
      <c r="K992" s="310" t="s">
        <v>580</v>
      </c>
      <c r="L992" s="310" t="s">
        <v>580</v>
      </c>
      <c r="M992" s="310" t="s">
        <v>580</v>
      </c>
      <c r="N992" s="311" t="s">
        <v>580</v>
      </c>
      <c r="O992" s="309" t="s">
        <v>580</v>
      </c>
      <c r="P992" s="309" t="s">
        <v>580</v>
      </c>
      <c r="Q992" s="310" t="s">
        <v>580</v>
      </c>
      <c r="R992" s="310" t="s">
        <v>580</v>
      </c>
      <c r="S992" s="310" t="s">
        <v>580</v>
      </c>
      <c r="T992" s="311" t="s">
        <v>580</v>
      </c>
      <c r="U992" s="310" t="s">
        <v>580</v>
      </c>
    </row>
    <row r="993" spans="2:21" x14ac:dyDescent="0.2">
      <c r="B993" s="305" t="s">
        <v>580</v>
      </c>
      <c r="C993" s="306" t="s">
        <v>580</v>
      </c>
      <c r="D993" s="307" t="s">
        <v>580</v>
      </c>
      <c r="E993" s="307" t="s">
        <v>580</v>
      </c>
      <c r="F993" s="308" t="s">
        <v>580</v>
      </c>
      <c r="G993" s="308"/>
      <c r="H993" s="308" t="s">
        <v>580</v>
      </c>
      <c r="I993" s="309" t="s">
        <v>580</v>
      </c>
      <c r="J993" s="309" t="s">
        <v>580</v>
      </c>
      <c r="K993" s="310" t="s">
        <v>580</v>
      </c>
      <c r="L993" s="310" t="s">
        <v>580</v>
      </c>
      <c r="M993" s="310" t="s">
        <v>580</v>
      </c>
      <c r="N993" s="311" t="s">
        <v>580</v>
      </c>
      <c r="O993" s="309" t="s">
        <v>580</v>
      </c>
      <c r="P993" s="309" t="s">
        <v>580</v>
      </c>
      <c r="Q993" s="310" t="s">
        <v>580</v>
      </c>
      <c r="R993" s="310" t="s">
        <v>580</v>
      </c>
      <c r="S993" s="310" t="s">
        <v>580</v>
      </c>
      <c r="T993" s="311" t="s">
        <v>580</v>
      </c>
      <c r="U993" s="310" t="s">
        <v>580</v>
      </c>
    </row>
    <row r="994" spans="2:21" x14ac:dyDescent="0.2">
      <c r="B994" s="305" t="s">
        <v>580</v>
      </c>
      <c r="C994" s="306" t="s">
        <v>580</v>
      </c>
      <c r="D994" s="307" t="s">
        <v>580</v>
      </c>
      <c r="E994" s="307" t="s">
        <v>580</v>
      </c>
      <c r="F994" s="308" t="s">
        <v>580</v>
      </c>
      <c r="G994" s="308"/>
      <c r="H994" s="308" t="s">
        <v>580</v>
      </c>
      <c r="I994" s="309" t="s">
        <v>580</v>
      </c>
      <c r="J994" s="309" t="s">
        <v>580</v>
      </c>
      <c r="K994" s="310" t="s">
        <v>580</v>
      </c>
      <c r="L994" s="310" t="s">
        <v>580</v>
      </c>
      <c r="M994" s="310" t="s">
        <v>580</v>
      </c>
      <c r="N994" s="311" t="s">
        <v>580</v>
      </c>
      <c r="O994" s="309" t="s">
        <v>580</v>
      </c>
      <c r="P994" s="309" t="s">
        <v>580</v>
      </c>
      <c r="Q994" s="310" t="s">
        <v>580</v>
      </c>
      <c r="R994" s="310" t="s">
        <v>580</v>
      </c>
      <c r="S994" s="310" t="s">
        <v>580</v>
      </c>
      <c r="T994" s="311" t="s">
        <v>580</v>
      </c>
      <c r="U994" s="310" t="s">
        <v>580</v>
      </c>
    </row>
    <row r="995" spans="2:21" x14ac:dyDescent="0.2">
      <c r="B995" s="305" t="s">
        <v>580</v>
      </c>
      <c r="C995" s="306" t="s">
        <v>580</v>
      </c>
      <c r="D995" s="307" t="s">
        <v>580</v>
      </c>
      <c r="E995" s="307" t="s">
        <v>580</v>
      </c>
      <c r="F995" s="308" t="s">
        <v>580</v>
      </c>
      <c r="G995" s="308"/>
      <c r="H995" s="308" t="s">
        <v>580</v>
      </c>
      <c r="I995" s="309" t="s">
        <v>580</v>
      </c>
      <c r="J995" s="309" t="s">
        <v>580</v>
      </c>
      <c r="K995" s="310" t="s">
        <v>580</v>
      </c>
      <c r="L995" s="310" t="s">
        <v>580</v>
      </c>
      <c r="M995" s="310" t="s">
        <v>580</v>
      </c>
      <c r="N995" s="311" t="s">
        <v>580</v>
      </c>
      <c r="O995" s="309" t="s">
        <v>580</v>
      </c>
      <c r="P995" s="309" t="s">
        <v>580</v>
      </c>
      <c r="Q995" s="310" t="s">
        <v>580</v>
      </c>
      <c r="R995" s="310" t="s">
        <v>580</v>
      </c>
      <c r="S995" s="310" t="s">
        <v>580</v>
      </c>
      <c r="T995" s="311" t="s">
        <v>580</v>
      </c>
      <c r="U995" s="310" t="s">
        <v>580</v>
      </c>
    </row>
    <row r="996" spans="2:21" x14ac:dyDescent="0.2">
      <c r="B996" s="305" t="s">
        <v>580</v>
      </c>
      <c r="C996" s="306" t="s">
        <v>580</v>
      </c>
      <c r="D996" s="307" t="s">
        <v>580</v>
      </c>
      <c r="E996" s="307" t="s">
        <v>580</v>
      </c>
      <c r="F996" s="308" t="s">
        <v>580</v>
      </c>
      <c r="G996" s="308"/>
      <c r="H996" s="308" t="s">
        <v>580</v>
      </c>
      <c r="I996" s="309" t="s">
        <v>580</v>
      </c>
      <c r="J996" s="309" t="s">
        <v>580</v>
      </c>
      <c r="K996" s="310" t="s">
        <v>580</v>
      </c>
      <c r="L996" s="310" t="s">
        <v>580</v>
      </c>
      <c r="M996" s="310" t="s">
        <v>580</v>
      </c>
      <c r="N996" s="311" t="s">
        <v>580</v>
      </c>
      <c r="O996" s="309" t="s">
        <v>580</v>
      </c>
      <c r="P996" s="309" t="s">
        <v>580</v>
      </c>
      <c r="Q996" s="310" t="s">
        <v>580</v>
      </c>
      <c r="R996" s="310" t="s">
        <v>580</v>
      </c>
      <c r="S996" s="310" t="s">
        <v>580</v>
      </c>
      <c r="T996" s="311" t="s">
        <v>580</v>
      </c>
      <c r="U996" s="310" t="s">
        <v>580</v>
      </c>
    </row>
    <row r="997" spans="2:21" x14ac:dyDescent="0.2">
      <c r="B997" s="305" t="s">
        <v>580</v>
      </c>
      <c r="C997" s="306" t="s">
        <v>580</v>
      </c>
      <c r="D997" s="307" t="s">
        <v>580</v>
      </c>
      <c r="E997" s="307" t="s">
        <v>580</v>
      </c>
      <c r="F997" s="308" t="s">
        <v>580</v>
      </c>
      <c r="G997" s="308"/>
      <c r="H997" s="308" t="s">
        <v>580</v>
      </c>
      <c r="I997" s="309" t="s">
        <v>580</v>
      </c>
      <c r="J997" s="309" t="s">
        <v>580</v>
      </c>
      <c r="K997" s="310" t="s">
        <v>580</v>
      </c>
      <c r="L997" s="310" t="s">
        <v>580</v>
      </c>
      <c r="M997" s="310" t="s">
        <v>580</v>
      </c>
      <c r="N997" s="311" t="s">
        <v>580</v>
      </c>
      <c r="O997" s="309" t="s">
        <v>580</v>
      </c>
      <c r="P997" s="309" t="s">
        <v>580</v>
      </c>
      <c r="Q997" s="310" t="s">
        <v>580</v>
      </c>
      <c r="R997" s="310" t="s">
        <v>580</v>
      </c>
      <c r="S997" s="310" t="s">
        <v>580</v>
      </c>
      <c r="T997" s="311" t="s">
        <v>580</v>
      </c>
      <c r="U997" s="310" t="s">
        <v>580</v>
      </c>
    </row>
    <row r="998" spans="2:21" x14ac:dyDescent="0.2">
      <c r="B998" s="305" t="s">
        <v>580</v>
      </c>
      <c r="C998" s="306" t="s">
        <v>580</v>
      </c>
      <c r="D998" s="307" t="s">
        <v>580</v>
      </c>
      <c r="E998" s="307" t="s">
        <v>580</v>
      </c>
      <c r="F998" s="308" t="s">
        <v>580</v>
      </c>
      <c r="G998" s="308"/>
      <c r="H998" s="308" t="s">
        <v>580</v>
      </c>
      <c r="I998" s="309" t="s">
        <v>580</v>
      </c>
      <c r="J998" s="309" t="s">
        <v>580</v>
      </c>
      <c r="K998" s="310" t="s">
        <v>580</v>
      </c>
      <c r="L998" s="310" t="s">
        <v>580</v>
      </c>
      <c r="M998" s="310" t="s">
        <v>580</v>
      </c>
      <c r="N998" s="311" t="s">
        <v>580</v>
      </c>
      <c r="O998" s="309" t="s">
        <v>580</v>
      </c>
      <c r="P998" s="309" t="s">
        <v>580</v>
      </c>
      <c r="Q998" s="310" t="s">
        <v>580</v>
      </c>
      <c r="R998" s="310" t="s">
        <v>580</v>
      </c>
      <c r="S998" s="310" t="s">
        <v>580</v>
      </c>
      <c r="T998" s="311" t="s">
        <v>580</v>
      </c>
      <c r="U998" s="310" t="s">
        <v>580</v>
      </c>
    </row>
    <row r="999" spans="2:21" x14ac:dyDescent="0.2">
      <c r="B999" s="305" t="s">
        <v>580</v>
      </c>
      <c r="C999" s="306" t="s">
        <v>580</v>
      </c>
      <c r="D999" s="307" t="s">
        <v>580</v>
      </c>
      <c r="E999" s="307" t="s">
        <v>580</v>
      </c>
      <c r="F999" s="308" t="s">
        <v>580</v>
      </c>
      <c r="G999" s="308"/>
      <c r="H999" s="308" t="s">
        <v>580</v>
      </c>
      <c r="I999" s="309" t="s">
        <v>580</v>
      </c>
      <c r="J999" s="309" t="s">
        <v>580</v>
      </c>
      <c r="K999" s="310" t="s">
        <v>580</v>
      </c>
      <c r="L999" s="310" t="s">
        <v>580</v>
      </c>
      <c r="M999" s="310" t="s">
        <v>580</v>
      </c>
      <c r="N999" s="311" t="s">
        <v>580</v>
      </c>
      <c r="O999" s="309" t="s">
        <v>580</v>
      </c>
      <c r="P999" s="309" t="s">
        <v>580</v>
      </c>
      <c r="Q999" s="310" t="s">
        <v>580</v>
      </c>
      <c r="R999" s="310" t="s">
        <v>580</v>
      </c>
      <c r="S999" s="310" t="s">
        <v>580</v>
      </c>
      <c r="T999" s="311" t="s">
        <v>580</v>
      </c>
      <c r="U999" s="310" t="s">
        <v>580</v>
      </c>
    </row>
    <row r="1000" spans="2:21" x14ac:dyDescent="0.2">
      <c r="B1000" s="305" t="s">
        <v>580</v>
      </c>
      <c r="C1000" s="306" t="s">
        <v>580</v>
      </c>
      <c r="D1000" s="307" t="s">
        <v>580</v>
      </c>
      <c r="E1000" s="307" t="s">
        <v>580</v>
      </c>
      <c r="F1000" s="308" t="s">
        <v>580</v>
      </c>
      <c r="G1000" s="308"/>
      <c r="H1000" s="308" t="s">
        <v>580</v>
      </c>
      <c r="I1000" s="309" t="s">
        <v>580</v>
      </c>
      <c r="J1000" s="309" t="s">
        <v>580</v>
      </c>
      <c r="K1000" s="310" t="s">
        <v>580</v>
      </c>
      <c r="L1000" s="310" t="s">
        <v>580</v>
      </c>
      <c r="M1000" s="310" t="s">
        <v>580</v>
      </c>
      <c r="N1000" s="311" t="s">
        <v>580</v>
      </c>
      <c r="O1000" s="309" t="s">
        <v>580</v>
      </c>
      <c r="P1000" s="309" t="s">
        <v>580</v>
      </c>
      <c r="Q1000" s="310" t="s">
        <v>580</v>
      </c>
      <c r="R1000" s="310" t="s">
        <v>580</v>
      </c>
      <c r="S1000" s="310" t="s">
        <v>580</v>
      </c>
      <c r="T1000" s="311" t="s">
        <v>580</v>
      </c>
      <c r="U1000" s="310" t="s">
        <v>580</v>
      </c>
    </row>
    <row r="1001" spans="2:21" x14ac:dyDescent="0.2">
      <c r="B1001" s="305" t="s">
        <v>580</v>
      </c>
      <c r="C1001" s="306" t="s">
        <v>580</v>
      </c>
      <c r="D1001" s="307" t="s">
        <v>580</v>
      </c>
      <c r="E1001" s="307" t="s">
        <v>580</v>
      </c>
      <c r="F1001" s="308" t="s">
        <v>580</v>
      </c>
      <c r="G1001" s="308"/>
      <c r="H1001" s="308" t="s">
        <v>580</v>
      </c>
      <c r="I1001" s="309" t="s">
        <v>580</v>
      </c>
      <c r="J1001" s="309" t="s">
        <v>580</v>
      </c>
      <c r="K1001" s="310" t="s">
        <v>580</v>
      </c>
      <c r="L1001" s="310" t="s">
        <v>580</v>
      </c>
      <c r="M1001" s="310" t="s">
        <v>580</v>
      </c>
      <c r="N1001" s="311" t="s">
        <v>580</v>
      </c>
      <c r="O1001" s="309" t="s">
        <v>580</v>
      </c>
      <c r="P1001" s="309" t="s">
        <v>580</v>
      </c>
      <c r="Q1001" s="310" t="s">
        <v>580</v>
      </c>
      <c r="R1001" s="310" t="s">
        <v>580</v>
      </c>
      <c r="S1001" s="310" t="s">
        <v>580</v>
      </c>
      <c r="T1001" s="311" t="s">
        <v>580</v>
      </c>
      <c r="U1001" s="310" t="s">
        <v>580</v>
      </c>
    </row>
    <row r="1002" spans="2:21" x14ac:dyDescent="0.2">
      <c r="B1002" s="305" t="s">
        <v>580</v>
      </c>
      <c r="C1002" s="306" t="s">
        <v>580</v>
      </c>
      <c r="D1002" s="307" t="s">
        <v>580</v>
      </c>
      <c r="E1002" s="307" t="s">
        <v>580</v>
      </c>
      <c r="F1002" s="308" t="s">
        <v>580</v>
      </c>
      <c r="G1002" s="308"/>
      <c r="H1002" s="308" t="s">
        <v>580</v>
      </c>
      <c r="I1002" s="309" t="s">
        <v>580</v>
      </c>
      <c r="J1002" s="309" t="s">
        <v>580</v>
      </c>
      <c r="K1002" s="310" t="s">
        <v>580</v>
      </c>
      <c r="L1002" s="310" t="s">
        <v>580</v>
      </c>
      <c r="M1002" s="310" t="s">
        <v>580</v>
      </c>
      <c r="N1002" s="311" t="s">
        <v>580</v>
      </c>
      <c r="O1002" s="309" t="s">
        <v>580</v>
      </c>
      <c r="P1002" s="309" t="s">
        <v>580</v>
      </c>
      <c r="Q1002" s="310" t="s">
        <v>580</v>
      </c>
      <c r="R1002" s="310" t="s">
        <v>580</v>
      </c>
      <c r="S1002" s="310" t="s">
        <v>580</v>
      </c>
      <c r="T1002" s="311" t="s">
        <v>580</v>
      </c>
      <c r="U1002" s="310" t="s">
        <v>580</v>
      </c>
    </row>
    <row r="1003" spans="2:21" x14ac:dyDescent="0.2">
      <c r="B1003" s="305" t="s">
        <v>580</v>
      </c>
      <c r="C1003" s="306" t="s">
        <v>580</v>
      </c>
      <c r="D1003" s="307" t="s">
        <v>580</v>
      </c>
      <c r="E1003" s="307" t="s">
        <v>580</v>
      </c>
      <c r="F1003" s="308" t="s">
        <v>580</v>
      </c>
      <c r="G1003" s="308"/>
      <c r="H1003" s="308" t="s">
        <v>580</v>
      </c>
      <c r="I1003" s="309" t="s">
        <v>580</v>
      </c>
      <c r="J1003" s="309" t="s">
        <v>580</v>
      </c>
      <c r="K1003" s="310" t="s">
        <v>580</v>
      </c>
      <c r="L1003" s="310" t="s">
        <v>580</v>
      </c>
      <c r="M1003" s="310" t="s">
        <v>580</v>
      </c>
      <c r="N1003" s="311" t="s">
        <v>580</v>
      </c>
      <c r="O1003" s="309" t="s">
        <v>580</v>
      </c>
      <c r="P1003" s="309" t="s">
        <v>580</v>
      </c>
      <c r="Q1003" s="310" t="s">
        <v>580</v>
      </c>
      <c r="R1003" s="310" t="s">
        <v>580</v>
      </c>
      <c r="S1003" s="310" t="s">
        <v>580</v>
      </c>
      <c r="T1003" s="311" t="s">
        <v>580</v>
      </c>
      <c r="U1003" s="310" t="s">
        <v>580</v>
      </c>
    </row>
    <row r="1004" spans="2:21" x14ac:dyDescent="0.2">
      <c r="B1004" s="305" t="s">
        <v>580</v>
      </c>
      <c r="C1004" s="306" t="s">
        <v>580</v>
      </c>
      <c r="D1004" s="307" t="s">
        <v>580</v>
      </c>
      <c r="E1004" s="307" t="s">
        <v>580</v>
      </c>
      <c r="F1004" s="308" t="s">
        <v>580</v>
      </c>
      <c r="G1004" s="308"/>
      <c r="H1004" s="308" t="s">
        <v>580</v>
      </c>
      <c r="I1004" s="309" t="s">
        <v>580</v>
      </c>
      <c r="J1004" s="309" t="s">
        <v>580</v>
      </c>
      <c r="K1004" s="310" t="s">
        <v>580</v>
      </c>
      <c r="L1004" s="310" t="s">
        <v>580</v>
      </c>
      <c r="M1004" s="310" t="s">
        <v>580</v>
      </c>
      <c r="N1004" s="311" t="s">
        <v>580</v>
      </c>
      <c r="O1004" s="309" t="s">
        <v>580</v>
      </c>
      <c r="P1004" s="309" t="s">
        <v>580</v>
      </c>
      <c r="Q1004" s="310" t="s">
        <v>580</v>
      </c>
      <c r="R1004" s="310" t="s">
        <v>580</v>
      </c>
      <c r="S1004" s="310" t="s">
        <v>580</v>
      </c>
      <c r="T1004" s="311" t="s">
        <v>580</v>
      </c>
      <c r="U1004" s="310" t="s">
        <v>580</v>
      </c>
    </row>
    <row r="1005" spans="2:21" x14ac:dyDescent="0.2">
      <c r="B1005" s="305" t="s">
        <v>580</v>
      </c>
      <c r="C1005" s="306" t="s">
        <v>580</v>
      </c>
      <c r="D1005" s="307" t="s">
        <v>580</v>
      </c>
      <c r="E1005" s="307" t="s">
        <v>580</v>
      </c>
      <c r="F1005" s="308" t="s">
        <v>580</v>
      </c>
      <c r="G1005" s="308"/>
      <c r="H1005" s="308" t="s">
        <v>580</v>
      </c>
      <c r="I1005" s="309" t="s">
        <v>580</v>
      </c>
      <c r="J1005" s="309" t="s">
        <v>580</v>
      </c>
      <c r="K1005" s="310" t="s">
        <v>580</v>
      </c>
      <c r="L1005" s="310" t="s">
        <v>580</v>
      </c>
      <c r="M1005" s="310" t="s">
        <v>580</v>
      </c>
      <c r="N1005" s="311" t="s">
        <v>580</v>
      </c>
      <c r="O1005" s="309" t="s">
        <v>580</v>
      </c>
      <c r="P1005" s="309" t="s">
        <v>580</v>
      </c>
      <c r="Q1005" s="310" t="s">
        <v>580</v>
      </c>
      <c r="R1005" s="310" t="s">
        <v>580</v>
      </c>
      <c r="S1005" s="310" t="s">
        <v>580</v>
      </c>
      <c r="T1005" s="311" t="s">
        <v>580</v>
      </c>
      <c r="U1005" s="310" t="s">
        <v>580</v>
      </c>
    </row>
    <row r="1006" spans="2:21" x14ac:dyDescent="0.2">
      <c r="B1006" s="305" t="s">
        <v>580</v>
      </c>
      <c r="C1006" s="306" t="s">
        <v>580</v>
      </c>
      <c r="D1006" s="307" t="s">
        <v>580</v>
      </c>
      <c r="E1006" s="307" t="s">
        <v>580</v>
      </c>
      <c r="F1006" s="308" t="s">
        <v>580</v>
      </c>
      <c r="G1006" s="308"/>
      <c r="H1006" s="308" t="s">
        <v>580</v>
      </c>
      <c r="I1006" s="309" t="s">
        <v>580</v>
      </c>
      <c r="J1006" s="309" t="s">
        <v>580</v>
      </c>
      <c r="K1006" s="310" t="s">
        <v>580</v>
      </c>
      <c r="L1006" s="310" t="s">
        <v>580</v>
      </c>
      <c r="M1006" s="310" t="s">
        <v>580</v>
      </c>
      <c r="N1006" s="311" t="s">
        <v>580</v>
      </c>
      <c r="O1006" s="309" t="s">
        <v>580</v>
      </c>
      <c r="P1006" s="309" t="s">
        <v>580</v>
      </c>
      <c r="Q1006" s="310" t="s">
        <v>580</v>
      </c>
      <c r="R1006" s="310" t="s">
        <v>580</v>
      </c>
      <c r="S1006" s="310" t="s">
        <v>580</v>
      </c>
      <c r="T1006" s="311" t="s">
        <v>580</v>
      </c>
      <c r="U1006" s="310" t="s">
        <v>580</v>
      </c>
    </row>
    <row r="1007" spans="2:21" x14ac:dyDescent="0.2">
      <c r="B1007" s="305" t="s">
        <v>580</v>
      </c>
      <c r="C1007" s="306" t="s">
        <v>580</v>
      </c>
      <c r="D1007" s="307" t="s">
        <v>580</v>
      </c>
      <c r="E1007" s="307" t="s">
        <v>580</v>
      </c>
      <c r="F1007" s="308" t="s">
        <v>580</v>
      </c>
      <c r="G1007" s="308"/>
      <c r="H1007" s="308" t="s">
        <v>580</v>
      </c>
      <c r="I1007" s="309" t="s">
        <v>580</v>
      </c>
      <c r="J1007" s="309" t="s">
        <v>580</v>
      </c>
      <c r="K1007" s="310" t="s">
        <v>580</v>
      </c>
      <c r="L1007" s="310" t="s">
        <v>580</v>
      </c>
      <c r="M1007" s="310" t="s">
        <v>580</v>
      </c>
      <c r="N1007" s="311" t="s">
        <v>580</v>
      </c>
      <c r="O1007" s="309" t="s">
        <v>580</v>
      </c>
      <c r="P1007" s="309" t="s">
        <v>580</v>
      </c>
      <c r="Q1007" s="310" t="s">
        <v>580</v>
      </c>
      <c r="R1007" s="310" t="s">
        <v>580</v>
      </c>
      <c r="S1007" s="310" t="s">
        <v>580</v>
      </c>
      <c r="T1007" s="311" t="s">
        <v>580</v>
      </c>
      <c r="U1007" s="310" t="s">
        <v>580</v>
      </c>
    </row>
    <row r="1008" spans="2:21" x14ac:dyDescent="0.2">
      <c r="B1008" s="305" t="s">
        <v>580</v>
      </c>
      <c r="C1008" s="306" t="s">
        <v>580</v>
      </c>
      <c r="D1008" s="307" t="s">
        <v>580</v>
      </c>
      <c r="E1008" s="307" t="s">
        <v>580</v>
      </c>
      <c r="F1008" s="308" t="s">
        <v>580</v>
      </c>
      <c r="G1008" s="308"/>
      <c r="H1008" s="308" t="s">
        <v>580</v>
      </c>
      <c r="I1008" s="309" t="s">
        <v>580</v>
      </c>
      <c r="J1008" s="309" t="s">
        <v>580</v>
      </c>
      <c r="K1008" s="310" t="s">
        <v>580</v>
      </c>
      <c r="L1008" s="310" t="s">
        <v>580</v>
      </c>
      <c r="M1008" s="310" t="s">
        <v>580</v>
      </c>
      <c r="N1008" s="311" t="s">
        <v>580</v>
      </c>
      <c r="O1008" s="309" t="s">
        <v>580</v>
      </c>
      <c r="P1008" s="309" t="s">
        <v>580</v>
      </c>
      <c r="Q1008" s="310" t="s">
        <v>580</v>
      </c>
      <c r="R1008" s="310" t="s">
        <v>580</v>
      </c>
      <c r="S1008" s="310" t="s">
        <v>580</v>
      </c>
      <c r="T1008" s="311" t="s">
        <v>580</v>
      </c>
      <c r="U1008" s="310" t="s">
        <v>580</v>
      </c>
    </row>
    <row r="1009" spans="2:21" x14ac:dyDescent="0.2">
      <c r="B1009" s="305" t="s">
        <v>580</v>
      </c>
      <c r="C1009" s="306" t="s">
        <v>580</v>
      </c>
      <c r="D1009" s="307" t="s">
        <v>580</v>
      </c>
      <c r="E1009" s="307" t="s">
        <v>580</v>
      </c>
      <c r="F1009" s="308" t="s">
        <v>580</v>
      </c>
      <c r="G1009" s="308"/>
      <c r="H1009" s="308" t="s">
        <v>580</v>
      </c>
      <c r="I1009" s="309" t="s">
        <v>580</v>
      </c>
      <c r="J1009" s="309" t="s">
        <v>580</v>
      </c>
      <c r="K1009" s="310" t="s">
        <v>580</v>
      </c>
      <c r="L1009" s="310" t="s">
        <v>580</v>
      </c>
      <c r="M1009" s="310" t="s">
        <v>580</v>
      </c>
      <c r="N1009" s="311" t="s">
        <v>580</v>
      </c>
      <c r="O1009" s="309" t="s">
        <v>580</v>
      </c>
      <c r="P1009" s="309" t="s">
        <v>580</v>
      </c>
      <c r="Q1009" s="310" t="s">
        <v>580</v>
      </c>
      <c r="R1009" s="310" t="s">
        <v>580</v>
      </c>
      <c r="S1009" s="310" t="s">
        <v>580</v>
      </c>
      <c r="T1009" s="311" t="s">
        <v>580</v>
      </c>
      <c r="U1009" s="310" t="s">
        <v>580</v>
      </c>
    </row>
    <row r="1010" spans="2:21" x14ac:dyDescent="0.2">
      <c r="B1010" s="305" t="s">
        <v>580</v>
      </c>
      <c r="C1010" s="306" t="s">
        <v>580</v>
      </c>
      <c r="D1010" s="307" t="s">
        <v>580</v>
      </c>
      <c r="E1010" s="307" t="s">
        <v>580</v>
      </c>
      <c r="F1010" s="308" t="s">
        <v>580</v>
      </c>
      <c r="G1010" s="308"/>
      <c r="H1010" s="308" t="s">
        <v>580</v>
      </c>
      <c r="I1010" s="309" t="s">
        <v>580</v>
      </c>
      <c r="J1010" s="309" t="s">
        <v>580</v>
      </c>
      <c r="K1010" s="310" t="s">
        <v>580</v>
      </c>
      <c r="L1010" s="310" t="s">
        <v>580</v>
      </c>
      <c r="M1010" s="310" t="s">
        <v>580</v>
      </c>
      <c r="N1010" s="311" t="s">
        <v>580</v>
      </c>
      <c r="O1010" s="309" t="s">
        <v>580</v>
      </c>
      <c r="P1010" s="309" t="s">
        <v>580</v>
      </c>
      <c r="Q1010" s="310" t="s">
        <v>580</v>
      </c>
      <c r="R1010" s="310" t="s">
        <v>580</v>
      </c>
      <c r="S1010" s="310" t="s">
        <v>580</v>
      </c>
      <c r="T1010" s="311" t="s">
        <v>580</v>
      </c>
      <c r="U1010" s="310" t="s">
        <v>580</v>
      </c>
    </row>
    <row r="1011" spans="2:21" x14ac:dyDescent="0.2">
      <c r="B1011" s="305" t="s">
        <v>580</v>
      </c>
      <c r="C1011" s="306" t="s">
        <v>580</v>
      </c>
      <c r="D1011" s="307" t="s">
        <v>580</v>
      </c>
      <c r="E1011" s="307" t="s">
        <v>580</v>
      </c>
      <c r="F1011" s="308" t="s">
        <v>580</v>
      </c>
      <c r="G1011" s="308"/>
      <c r="H1011" s="308" t="s">
        <v>580</v>
      </c>
      <c r="I1011" s="309" t="s">
        <v>580</v>
      </c>
      <c r="J1011" s="309" t="s">
        <v>580</v>
      </c>
      <c r="K1011" s="310" t="s">
        <v>580</v>
      </c>
      <c r="L1011" s="310" t="s">
        <v>580</v>
      </c>
      <c r="M1011" s="310" t="s">
        <v>580</v>
      </c>
      <c r="N1011" s="311" t="s">
        <v>580</v>
      </c>
      <c r="O1011" s="309" t="s">
        <v>580</v>
      </c>
      <c r="P1011" s="309" t="s">
        <v>580</v>
      </c>
      <c r="Q1011" s="310" t="s">
        <v>580</v>
      </c>
      <c r="R1011" s="310" t="s">
        <v>580</v>
      </c>
      <c r="S1011" s="310" t="s">
        <v>580</v>
      </c>
      <c r="T1011" s="311" t="s">
        <v>580</v>
      </c>
      <c r="U1011" s="310" t="s">
        <v>580</v>
      </c>
    </row>
    <row r="1012" spans="2:21" x14ac:dyDescent="0.2">
      <c r="B1012" s="305" t="s">
        <v>580</v>
      </c>
      <c r="C1012" s="306" t="s">
        <v>580</v>
      </c>
      <c r="D1012" s="307" t="s">
        <v>580</v>
      </c>
      <c r="E1012" s="307" t="s">
        <v>580</v>
      </c>
      <c r="F1012" s="308" t="s">
        <v>580</v>
      </c>
      <c r="G1012" s="308"/>
      <c r="H1012" s="308" t="s">
        <v>580</v>
      </c>
      <c r="I1012" s="309" t="s">
        <v>580</v>
      </c>
      <c r="J1012" s="309" t="s">
        <v>580</v>
      </c>
      <c r="K1012" s="310" t="s">
        <v>580</v>
      </c>
      <c r="L1012" s="310" t="s">
        <v>580</v>
      </c>
      <c r="M1012" s="310" t="s">
        <v>580</v>
      </c>
      <c r="N1012" s="311" t="s">
        <v>580</v>
      </c>
      <c r="O1012" s="309" t="s">
        <v>580</v>
      </c>
      <c r="P1012" s="309" t="s">
        <v>580</v>
      </c>
      <c r="Q1012" s="310" t="s">
        <v>580</v>
      </c>
      <c r="R1012" s="310" t="s">
        <v>580</v>
      </c>
      <c r="S1012" s="310" t="s">
        <v>580</v>
      </c>
      <c r="T1012" s="311" t="s">
        <v>580</v>
      </c>
      <c r="U1012" s="310" t="s">
        <v>580</v>
      </c>
    </row>
    <row r="1013" spans="2:21" x14ac:dyDescent="0.2">
      <c r="B1013" s="305" t="s">
        <v>580</v>
      </c>
      <c r="C1013" s="306" t="s">
        <v>580</v>
      </c>
      <c r="D1013" s="307" t="s">
        <v>580</v>
      </c>
      <c r="E1013" s="307" t="s">
        <v>580</v>
      </c>
      <c r="F1013" s="308" t="s">
        <v>580</v>
      </c>
      <c r="G1013" s="308"/>
      <c r="H1013" s="308" t="s">
        <v>580</v>
      </c>
      <c r="I1013" s="309" t="s">
        <v>580</v>
      </c>
      <c r="J1013" s="309" t="s">
        <v>580</v>
      </c>
      <c r="K1013" s="310" t="s">
        <v>580</v>
      </c>
      <c r="L1013" s="310" t="s">
        <v>580</v>
      </c>
      <c r="M1013" s="310" t="s">
        <v>580</v>
      </c>
      <c r="N1013" s="311" t="s">
        <v>580</v>
      </c>
      <c r="O1013" s="309" t="s">
        <v>580</v>
      </c>
      <c r="P1013" s="309" t="s">
        <v>580</v>
      </c>
      <c r="Q1013" s="310" t="s">
        <v>580</v>
      </c>
      <c r="R1013" s="310" t="s">
        <v>580</v>
      </c>
      <c r="S1013" s="310" t="s">
        <v>580</v>
      </c>
      <c r="T1013" s="311" t="s">
        <v>580</v>
      </c>
      <c r="U1013" s="310" t="s">
        <v>580</v>
      </c>
    </row>
    <row r="1014" spans="2:21" x14ac:dyDescent="0.2">
      <c r="B1014" s="305" t="s">
        <v>580</v>
      </c>
      <c r="C1014" s="306" t="s">
        <v>580</v>
      </c>
      <c r="D1014" s="307" t="s">
        <v>580</v>
      </c>
      <c r="E1014" s="307" t="s">
        <v>580</v>
      </c>
      <c r="F1014" s="308" t="s">
        <v>580</v>
      </c>
      <c r="G1014" s="308"/>
      <c r="H1014" s="308" t="s">
        <v>580</v>
      </c>
      <c r="I1014" s="309" t="s">
        <v>580</v>
      </c>
      <c r="J1014" s="309" t="s">
        <v>580</v>
      </c>
      <c r="K1014" s="310" t="s">
        <v>580</v>
      </c>
      <c r="L1014" s="310" t="s">
        <v>580</v>
      </c>
      <c r="M1014" s="310" t="s">
        <v>580</v>
      </c>
      <c r="N1014" s="311" t="s">
        <v>580</v>
      </c>
      <c r="O1014" s="309" t="s">
        <v>580</v>
      </c>
      <c r="P1014" s="309" t="s">
        <v>580</v>
      </c>
      <c r="Q1014" s="310" t="s">
        <v>580</v>
      </c>
      <c r="R1014" s="310" t="s">
        <v>580</v>
      </c>
      <c r="S1014" s="310" t="s">
        <v>580</v>
      </c>
      <c r="T1014" s="311" t="s">
        <v>580</v>
      </c>
      <c r="U1014" s="310" t="s">
        <v>580</v>
      </c>
    </row>
    <row r="1015" spans="2:21" x14ac:dyDescent="0.2">
      <c r="B1015" s="305" t="s">
        <v>580</v>
      </c>
      <c r="C1015" s="306" t="s">
        <v>580</v>
      </c>
      <c r="D1015" s="307" t="s">
        <v>580</v>
      </c>
      <c r="E1015" s="307" t="s">
        <v>580</v>
      </c>
      <c r="F1015" s="308" t="s">
        <v>580</v>
      </c>
      <c r="G1015" s="308"/>
      <c r="H1015" s="308" t="s">
        <v>580</v>
      </c>
      <c r="I1015" s="309" t="s">
        <v>580</v>
      </c>
      <c r="J1015" s="309" t="s">
        <v>580</v>
      </c>
      <c r="K1015" s="310" t="s">
        <v>580</v>
      </c>
      <c r="L1015" s="310" t="s">
        <v>580</v>
      </c>
      <c r="M1015" s="310" t="s">
        <v>580</v>
      </c>
      <c r="N1015" s="311" t="s">
        <v>580</v>
      </c>
      <c r="O1015" s="309" t="s">
        <v>580</v>
      </c>
      <c r="P1015" s="309" t="s">
        <v>580</v>
      </c>
      <c r="Q1015" s="310" t="s">
        <v>580</v>
      </c>
      <c r="R1015" s="310" t="s">
        <v>580</v>
      </c>
      <c r="S1015" s="310" t="s">
        <v>580</v>
      </c>
      <c r="T1015" s="311" t="s">
        <v>580</v>
      </c>
      <c r="U1015" s="310" t="s">
        <v>580</v>
      </c>
    </row>
    <row r="1016" spans="2:21" x14ac:dyDescent="0.2">
      <c r="B1016" s="305" t="s">
        <v>580</v>
      </c>
      <c r="C1016" s="306" t="s">
        <v>580</v>
      </c>
      <c r="D1016" s="307" t="s">
        <v>580</v>
      </c>
      <c r="E1016" s="307" t="s">
        <v>580</v>
      </c>
      <c r="F1016" s="308" t="s">
        <v>580</v>
      </c>
      <c r="G1016" s="308"/>
      <c r="H1016" s="308" t="s">
        <v>580</v>
      </c>
      <c r="I1016" s="309" t="s">
        <v>580</v>
      </c>
      <c r="J1016" s="309" t="s">
        <v>580</v>
      </c>
      <c r="K1016" s="310" t="s">
        <v>580</v>
      </c>
      <c r="L1016" s="310" t="s">
        <v>580</v>
      </c>
      <c r="M1016" s="310" t="s">
        <v>580</v>
      </c>
      <c r="N1016" s="311" t="s">
        <v>580</v>
      </c>
      <c r="O1016" s="309" t="s">
        <v>580</v>
      </c>
      <c r="P1016" s="309" t="s">
        <v>580</v>
      </c>
      <c r="Q1016" s="310" t="s">
        <v>580</v>
      </c>
      <c r="R1016" s="310" t="s">
        <v>580</v>
      </c>
      <c r="S1016" s="310" t="s">
        <v>580</v>
      </c>
      <c r="T1016" s="311" t="s">
        <v>580</v>
      </c>
      <c r="U1016" s="310" t="s">
        <v>580</v>
      </c>
    </row>
    <row r="1017" spans="2:21" x14ac:dyDescent="0.2">
      <c r="B1017" s="305" t="s">
        <v>580</v>
      </c>
      <c r="C1017" s="306" t="s">
        <v>580</v>
      </c>
      <c r="D1017" s="307" t="s">
        <v>580</v>
      </c>
      <c r="E1017" s="307" t="s">
        <v>580</v>
      </c>
      <c r="F1017" s="308" t="s">
        <v>580</v>
      </c>
      <c r="G1017" s="308"/>
      <c r="H1017" s="308" t="s">
        <v>580</v>
      </c>
      <c r="I1017" s="309" t="s">
        <v>580</v>
      </c>
      <c r="J1017" s="309" t="s">
        <v>580</v>
      </c>
      <c r="K1017" s="310" t="s">
        <v>580</v>
      </c>
      <c r="L1017" s="310" t="s">
        <v>580</v>
      </c>
      <c r="M1017" s="310" t="s">
        <v>580</v>
      </c>
      <c r="N1017" s="311" t="s">
        <v>580</v>
      </c>
      <c r="O1017" s="309" t="s">
        <v>580</v>
      </c>
      <c r="P1017" s="309" t="s">
        <v>580</v>
      </c>
      <c r="Q1017" s="310" t="s">
        <v>580</v>
      </c>
      <c r="R1017" s="310" t="s">
        <v>580</v>
      </c>
      <c r="S1017" s="310" t="s">
        <v>580</v>
      </c>
      <c r="T1017" s="311" t="s">
        <v>580</v>
      </c>
      <c r="U1017" s="310" t="s">
        <v>580</v>
      </c>
    </row>
    <row r="1018" spans="2:21" x14ac:dyDescent="0.2">
      <c r="B1018" s="305" t="s">
        <v>580</v>
      </c>
      <c r="C1018" s="306" t="s">
        <v>580</v>
      </c>
      <c r="D1018" s="307" t="s">
        <v>580</v>
      </c>
      <c r="E1018" s="307" t="s">
        <v>580</v>
      </c>
      <c r="F1018" s="308" t="s">
        <v>580</v>
      </c>
      <c r="G1018" s="308"/>
      <c r="H1018" s="308" t="s">
        <v>580</v>
      </c>
      <c r="I1018" s="309" t="s">
        <v>580</v>
      </c>
      <c r="J1018" s="309" t="s">
        <v>580</v>
      </c>
      <c r="K1018" s="310" t="s">
        <v>580</v>
      </c>
      <c r="L1018" s="310" t="s">
        <v>580</v>
      </c>
      <c r="M1018" s="310" t="s">
        <v>580</v>
      </c>
      <c r="N1018" s="311" t="s">
        <v>580</v>
      </c>
      <c r="O1018" s="309" t="s">
        <v>580</v>
      </c>
      <c r="P1018" s="309" t="s">
        <v>580</v>
      </c>
      <c r="Q1018" s="310" t="s">
        <v>580</v>
      </c>
      <c r="R1018" s="310" t="s">
        <v>580</v>
      </c>
      <c r="S1018" s="310" t="s">
        <v>580</v>
      </c>
      <c r="T1018" s="311" t="s">
        <v>580</v>
      </c>
      <c r="U1018" s="310" t="s">
        <v>580</v>
      </c>
    </row>
    <row r="1019" spans="2:21" x14ac:dyDescent="0.2">
      <c r="B1019" s="305" t="s">
        <v>580</v>
      </c>
      <c r="C1019" s="306" t="s">
        <v>580</v>
      </c>
      <c r="D1019" s="307" t="s">
        <v>580</v>
      </c>
      <c r="E1019" s="307" t="s">
        <v>580</v>
      </c>
      <c r="F1019" s="308" t="s">
        <v>580</v>
      </c>
      <c r="G1019" s="308"/>
      <c r="H1019" s="308" t="s">
        <v>580</v>
      </c>
      <c r="I1019" s="309" t="s">
        <v>580</v>
      </c>
      <c r="J1019" s="309" t="s">
        <v>580</v>
      </c>
      <c r="K1019" s="310" t="s">
        <v>580</v>
      </c>
      <c r="L1019" s="310" t="s">
        <v>580</v>
      </c>
      <c r="M1019" s="310" t="s">
        <v>580</v>
      </c>
      <c r="N1019" s="311" t="s">
        <v>580</v>
      </c>
      <c r="O1019" s="309" t="s">
        <v>580</v>
      </c>
      <c r="P1019" s="309" t="s">
        <v>580</v>
      </c>
      <c r="Q1019" s="310" t="s">
        <v>580</v>
      </c>
      <c r="R1019" s="310" t="s">
        <v>580</v>
      </c>
      <c r="S1019" s="310" t="s">
        <v>580</v>
      </c>
      <c r="T1019" s="311" t="s">
        <v>580</v>
      </c>
      <c r="U1019" s="310" t="s">
        <v>580</v>
      </c>
    </row>
    <row r="1020" spans="2:21" x14ac:dyDescent="0.2">
      <c r="B1020" s="305" t="s">
        <v>580</v>
      </c>
      <c r="C1020" s="306" t="s">
        <v>580</v>
      </c>
      <c r="D1020" s="307" t="s">
        <v>580</v>
      </c>
      <c r="E1020" s="307" t="s">
        <v>580</v>
      </c>
      <c r="F1020" s="308" t="s">
        <v>580</v>
      </c>
      <c r="G1020" s="308"/>
      <c r="H1020" s="308" t="s">
        <v>580</v>
      </c>
      <c r="I1020" s="309" t="s">
        <v>580</v>
      </c>
      <c r="J1020" s="309" t="s">
        <v>580</v>
      </c>
      <c r="K1020" s="310" t="s">
        <v>580</v>
      </c>
      <c r="L1020" s="310" t="s">
        <v>580</v>
      </c>
      <c r="M1020" s="310" t="s">
        <v>580</v>
      </c>
      <c r="N1020" s="311" t="s">
        <v>580</v>
      </c>
      <c r="O1020" s="309" t="s">
        <v>580</v>
      </c>
      <c r="P1020" s="309" t="s">
        <v>580</v>
      </c>
      <c r="Q1020" s="310" t="s">
        <v>580</v>
      </c>
      <c r="R1020" s="310" t="s">
        <v>580</v>
      </c>
      <c r="S1020" s="310" t="s">
        <v>580</v>
      </c>
      <c r="T1020" s="311" t="s">
        <v>580</v>
      </c>
      <c r="U1020" s="310" t="s">
        <v>580</v>
      </c>
    </row>
    <row r="1021" spans="2:21" x14ac:dyDescent="0.2">
      <c r="B1021" s="305" t="s">
        <v>580</v>
      </c>
      <c r="C1021" s="306" t="s">
        <v>580</v>
      </c>
      <c r="D1021" s="307" t="s">
        <v>580</v>
      </c>
      <c r="E1021" s="307" t="s">
        <v>580</v>
      </c>
      <c r="F1021" s="308" t="s">
        <v>580</v>
      </c>
      <c r="G1021" s="308"/>
      <c r="H1021" s="308" t="s">
        <v>580</v>
      </c>
      <c r="I1021" s="309" t="s">
        <v>580</v>
      </c>
      <c r="J1021" s="309" t="s">
        <v>580</v>
      </c>
      <c r="K1021" s="310" t="s">
        <v>580</v>
      </c>
      <c r="L1021" s="310" t="s">
        <v>580</v>
      </c>
      <c r="M1021" s="310" t="s">
        <v>580</v>
      </c>
      <c r="N1021" s="311" t="s">
        <v>580</v>
      </c>
      <c r="O1021" s="309" t="s">
        <v>580</v>
      </c>
      <c r="P1021" s="309" t="s">
        <v>580</v>
      </c>
      <c r="Q1021" s="310" t="s">
        <v>580</v>
      </c>
      <c r="R1021" s="310" t="s">
        <v>580</v>
      </c>
      <c r="S1021" s="310" t="s">
        <v>580</v>
      </c>
      <c r="T1021" s="311" t="s">
        <v>580</v>
      </c>
      <c r="U1021" s="310" t="s">
        <v>580</v>
      </c>
    </row>
    <row r="1022" spans="2:21" x14ac:dyDescent="0.2">
      <c r="B1022" s="305" t="s">
        <v>580</v>
      </c>
      <c r="C1022" s="306" t="s">
        <v>580</v>
      </c>
      <c r="D1022" s="307" t="s">
        <v>580</v>
      </c>
      <c r="E1022" s="307" t="s">
        <v>580</v>
      </c>
      <c r="F1022" s="308" t="s">
        <v>580</v>
      </c>
      <c r="G1022" s="308"/>
      <c r="H1022" s="308" t="s">
        <v>580</v>
      </c>
      <c r="I1022" s="309" t="s">
        <v>580</v>
      </c>
      <c r="J1022" s="309" t="s">
        <v>580</v>
      </c>
      <c r="K1022" s="310" t="s">
        <v>580</v>
      </c>
      <c r="L1022" s="310" t="s">
        <v>580</v>
      </c>
      <c r="M1022" s="310" t="s">
        <v>580</v>
      </c>
      <c r="N1022" s="311" t="s">
        <v>580</v>
      </c>
      <c r="O1022" s="309" t="s">
        <v>580</v>
      </c>
      <c r="P1022" s="309" t="s">
        <v>580</v>
      </c>
      <c r="Q1022" s="310" t="s">
        <v>580</v>
      </c>
      <c r="R1022" s="310" t="s">
        <v>580</v>
      </c>
      <c r="S1022" s="310" t="s">
        <v>580</v>
      </c>
      <c r="T1022" s="311" t="s">
        <v>580</v>
      </c>
      <c r="U1022" s="310" t="s">
        <v>580</v>
      </c>
    </row>
    <row r="1023" spans="2:21" x14ac:dyDescent="0.2">
      <c r="B1023" s="305" t="s">
        <v>580</v>
      </c>
      <c r="C1023" s="306" t="s">
        <v>580</v>
      </c>
      <c r="D1023" s="307" t="s">
        <v>580</v>
      </c>
      <c r="E1023" s="307" t="s">
        <v>580</v>
      </c>
      <c r="F1023" s="308" t="s">
        <v>580</v>
      </c>
      <c r="G1023" s="308"/>
      <c r="H1023" s="308" t="s">
        <v>580</v>
      </c>
      <c r="I1023" s="309" t="s">
        <v>580</v>
      </c>
      <c r="J1023" s="309" t="s">
        <v>580</v>
      </c>
      <c r="K1023" s="310" t="s">
        <v>580</v>
      </c>
      <c r="L1023" s="310" t="s">
        <v>580</v>
      </c>
      <c r="M1023" s="310" t="s">
        <v>580</v>
      </c>
      <c r="N1023" s="311" t="s">
        <v>580</v>
      </c>
      <c r="O1023" s="309" t="s">
        <v>580</v>
      </c>
      <c r="P1023" s="309" t="s">
        <v>580</v>
      </c>
      <c r="Q1023" s="310" t="s">
        <v>580</v>
      </c>
      <c r="R1023" s="310" t="s">
        <v>580</v>
      </c>
      <c r="S1023" s="310" t="s">
        <v>580</v>
      </c>
      <c r="T1023" s="311" t="s">
        <v>580</v>
      </c>
      <c r="U1023" s="310" t="s">
        <v>580</v>
      </c>
    </row>
    <row r="1024" spans="2:21" x14ac:dyDescent="0.2">
      <c r="B1024" s="305" t="s">
        <v>580</v>
      </c>
      <c r="C1024" s="306" t="s">
        <v>580</v>
      </c>
      <c r="D1024" s="307" t="s">
        <v>580</v>
      </c>
      <c r="E1024" s="307" t="s">
        <v>580</v>
      </c>
      <c r="F1024" s="308" t="s">
        <v>580</v>
      </c>
      <c r="G1024" s="308"/>
      <c r="H1024" s="308" t="s">
        <v>580</v>
      </c>
      <c r="I1024" s="309" t="s">
        <v>580</v>
      </c>
      <c r="J1024" s="309" t="s">
        <v>580</v>
      </c>
      <c r="K1024" s="310" t="s">
        <v>580</v>
      </c>
      <c r="L1024" s="310" t="s">
        <v>580</v>
      </c>
      <c r="M1024" s="310" t="s">
        <v>580</v>
      </c>
      <c r="N1024" s="311" t="s">
        <v>580</v>
      </c>
      <c r="O1024" s="309" t="s">
        <v>580</v>
      </c>
      <c r="P1024" s="309" t="s">
        <v>580</v>
      </c>
      <c r="Q1024" s="310" t="s">
        <v>580</v>
      </c>
      <c r="R1024" s="310" t="s">
        <v>580</v>
      </c>
      <c r="S1024" s="310" t="s">
        <v>580</v>
      </c>
      <c r="T1024" s="311" t="s">
        <v>580</v>
      </c>
      <c r="U1024" s="310" t="s">
        <v>580</v>
      </c>
    </row>
    <row r="1025" spans="2:21" x14ac:dyDescent="0.2">
      <c r="B1025" s="305" t="s">
        <v>580</v>
      </c>
      <c r="C1025" s="306" t="s">
        <v>580</v>
      </c>
      <c r="D1025" s="307" t="s">
        <v>580</v>
      </c>
      <c r="E1025" s="307" t="s">
        <v>580</v>
      </c>
      <c r="F1025" s="308" t="s">
        <v>580</v>
      </c>
      <c r="G1025" s="308"/>
      <c r="H1025" s="308" t="s">
        <v>580</v>
      </c>
      <c r="I1025" s="309" t="s">
        <v>580</v>
      </c>
      <c r="J1025" s="309" t="s">
        <v>580</v>
      </c>
      <c r="K1025" s="310" t="s">
        <v>580</v>
      </c>
      <c r="L1025" s="310" t="s">
        <v>580</v>
      </c>
      <c r="M1025" s="310" t="s">
        <v>580</v>
      </c>
      <c r="N1025" s="311" t="s">
        <v>580</v>
      </c>
      <c r="O1025" s="309" t="s">
        <v>580</v>
      </c>
      <c r="P1025" s="309" t="s">
        <v>580</v>
      </c>
      <c r="Q1025" s="310" t="s">
        <v>580</v>
      </c>
      <c r="R1025" s="310" t="s">
        <v>580</v>
      </c>
      <c r="S1025" s="310" t="s">
        <v>580</v>
      </c>
      <c r="T1025" s="311" t="s">
        <v>580</v>
      </c>
      <c r="U1025" s="310" t="s">
        <v>580</v>
      </c>
    </row>
    <row r="1026" spans="2:21" x14ac:dyDescent="0.2">
      <c r="B1026" s="305" t="s">
        <v>580</v>
      </c>
      <c r="C1026" s="306" t="s">
        <v>580</v>
      </c>
      <c r="D1026" s="307" t="s">
        <v>580</v>
      </c>
      <c r="E1026" s="307" t="s">
        <v>580</v>
      </c>
      <c r="F1026" s="308" t="s">
        <v>580</v>
      </c>
      <c r="G1026" s="308"/>
      <c r="H1026" s="308" t="s">
        <v>580</v>
      </c>
      <c r="I1026" s="309" t="s">
        <v>580</v>
      </c>
      <c r="J1026" s="309" t="s">
        <v>580</v>
      </c>
      <c r="K1026" s="310" t="s">
        <v>580</v>
      </c>
      <c r="L1026" s="310" t="s">
        <v>580</v>
      </c>
      <c r="M1026" s="310" t="s">
        <v>580</v>
      </c>
      <c r="N1026" s="311" t="s">
        <v>580</v>
      </c>
      <c r="O1026" s="309" t="s">
        <v>580</v>
      </c>
      <c r="P1026" s="309" t="s">
        <v>580</v>
      </c>
      <c r="Q1026" s="310" t="s">
        <v>580</v>
      </c>
      <c r="R1026" s="310" t="s">
        <v>580</v>
      </c>
      <c r="S1026" s="310" t="s">
        <v>580</v>
      </c>
      <c r="T1026" s="311" t="s">
        <v>580</v>
      </c>
      <c r="U1026" s="310" t="s">
        <v>580</v>
      </c>
    </row>
    <row r="1027" spans="2:21" x14ac:dyDescent="0.2">
      <c r="B1027" s="305" t="s">
        <v>580</v>
      </c>
      <c r="C1027" s="306" t="s">
        <v>580</v>
      </c>
      <c r="D1027" s="307" t="s">
        <v>580</v>
      </c>
      <c r="E1027" s="307" t="s">
        <v>580</v>
      </c>
      <c r="F1027" s="308" t="s">
        <v>580</v>
      </c>
      <c r="G1027" s="308"/>
      <c r="H1027" s="308" t="s">
        <v>580</v>
      </c>
      <c r="I1027" s="309" t="s">
        <v>580</v>
      </c>
      <c r="J1027" s="309" t="s">
        <v>580</v>
      </c>
      <c r="K1027" s="310" t="s">
        <v>580</v>
      </c>
      <c r="L1027" s="310" t="s">
        <v>580</v>
      </c>
      <c r="M1027" s="310" t="s">
        <v>580</v>
      </c>
      <c r="N1027" s="311" t="s">
        <v>580</v>
      </c>
      <c r="O1027" s="309" t="s">
        <v>580</v>
      </c>
      <c r="P1027" s="309" t="s">
        <v>580</v>
      </c>
      <c r="Q1027" s="310" t="s">
        <v>580</v>
      </c>
      <c r="R1027" s="310" t="s">
        <v>580</v>
      </c>
      <c r="S1027" s="310" t="s">
        <v>580</v>
      </c>
      <c r="T1027" s="311" t="s">
        <v>580</v>
      </c>
      <c r="U1027" s="310" t="s">
        <v>580</v>
      </c>
    </row>
    <row r="1028" spans="2:21" x14ac:dyDescent="0.2">
      <c r="B1028" s="305" t="s">
        <v>580</v>
      </c>
      <c r="C1028" s="306" t="s">
        <v>580</v>
      </c>
      <c r="D1028" s="307" t="s">
        <v>580</v>
      </c>
      <c r="E1028" s="307" t="s">
        <v>580</v>
      </c>
      <c r="F1028" s="308" t="s">
        <v>580</v>
      </c>
      <c r="G1028" s="308"/>
      <c r="H1028" s="308" t="s">
        <v>580</v>
      </c>
      <c r="I1028" s="309" t="s">
        <v>580</v>
      </c>
      <c r="J1028" s="309" t="s">
        <v>580</v>
      </c>
      <c r="K1028" s="310" t="s">
        <v>580</v>
      </c>
      <c r="L1028" s="310" t="s">
        <v>580</v>
      </c>
      <c r="M1028" s="310" t="s">
        <v>580</v>
      </c>
      <c r="N1028" s="311" t="s">
        <v>580</v>
      </c>
      <c r="O1028" s="309" t="s">
        <v>580</v>
      </c>
      <c r="P1028" s="309" t="s">
        <v>580</v>
      </c>
      <c r="Q1028" s="310" t="s">
        <v>580</v>
      </c>
      <c r="R1028" s="310" t="s">
        <v>580</v>
      </c>
      <c r="S1028" s="310" t="s">
        <v>580</v>
      </c>
      <c r="T1028" s="311" t="s">
        <v>580</v>
      </c>
      <c r="U1028" s="310" t="s">
        <v>580</v>
      </c>
    </row>
    <row r="1029" spans="2:21" x14ac:dyDescent="0.2">
      <c r="B1029" s="305" t="s">
        <v>580</v>
      </c>
      <c r="C1029" s="306" t="s">
        <v>580</v>
      </c>
      <c r="D1029" s="307" t="s">
        <v>580</v>
      </c>
      <c r="E1029" s="307" t="s">
        <v>580</v>
      </c>
      <c r="F1029" s="308" t="s">
        <v>580</v>
      </c>
      <c r="G1029" s="308"/>
      <c r="H1029" s="308" t="s">
        <v>580</v>
      </c>
      <c r="I1029" s="309" t="s">
        <v>580</v>
      </c>
      <c r="J1029" s="309" t="s">
        <v>580</v>
      </c>
      <c r="K1029" s="310" t="s">
        <v>580</v>
      </c>
      <c r="L1029" s="310" t="s">
        <v>580</v>
      </c>
      <c r="M1029" s="310" t="s">
        <v>580</v>
      </c>
      <c r="N1029" s="311" t="s">
        <v>580</v>
      </c>
      <c r="O1029" s="309" t="s">
        <v>580</v>
      </c>
      <c r="P1029" s="309" t="s">
        <v>580</v>
      </c>
      <c r="Q1029" s="310" t="s">
        <v>580</v>
      </c>
      <c r="R1029" s="310" t="s">
        <v>580</v>
      </c>
      <c r="S1029" s="310" t="s">
        <v>580</v>
      </c>
      <c r="T1029" s="311" t="s">
        <v>580</v>
      </c>
      <c r="U1029" s="310" t="s">
        <v>580</v>
      </c>
    </row>
    <row r="1030" spans="2:21" x14ac:dyDescent="0.2">
      <c r="B1030" s="305" t="s">
        <v>580</v>
      </c>
      <c r="C1030" s="306" t="s">
        <v>580</v>
      </c>
      <c r="D1030" s="307" t="s">
        <v>580</v>
      </c>
      <c r="E1030" s="307" t="s">
        <v>580</v>
      </c>
      <c r="F1030" s="308" t="s">
        <v>580</v>
      </c>
      <c r="G1030" s="308"/>
      <c r="H1030" s="308" t="s">
        <v>580</v>
      </c>
      <c r="I1030" s="309" t="s">
        <v>580</v>
      </c>
      <c r="J1030" s="309" t="s">
        <v>580</v>
      </c>
      <c r="K1030" s="310" t="s">
        <v>580</v>
      </c>
      <c r="L1030" s="310" t="s">
        <v>580</v>
      </c>
      <c r="M1030" s="310" t="s">
        <v>580</v>
      </c>
      <c r="N1030" s="311" t="s">
        <v>580</v>
      </c>
      <c r="O1030" s="309" t="s">
        <v>580</v>
      </c>
      <c r="P1030" s="309" t="s">
        <v>580</v>
      </c>
      <c r="Q1030" s="310" t="s">
        <v>580</v>
      </c>
      <c r="R1030" s="310" t="s">
        <v>580</v>
      </c>
      <c r="S1030" s="310" t="s">
        <v>580</v>
      </c>
      <c r="T1030" s="311" t="s">
        <v>580</v>
      </c>
      <c r="U1030" s="310" t="s">
        <v>580</v>
      </c>
    </row>
    <row r="1031" spans="2:21" x14ac:dyDescent="0.2">
      <c r="B1031" s="305" t="s">
        <v>580</v>
      </c>
      <c r="C1031" s="306" t="s">
        <v>580</v>
      </c>
      <c r="D1031" s="307" t="s">
        <v>580</v>
      </c>
      <c r="E1031" s="307" t="s">
        <v>580</v>
      </c>
      <c r="F1031" s="308" t="s">
        <v>580</v>
      </c>
      <c r="G1031" s="308"/>
      <c r="H1031" s="308" t="s">
        <v>580</v>
      </c>
      <c r="I1031" s="309" t="s">
        <v>580</v>
      </c>
      <c r="J1031" s="309" t="s">
        <v>580</v>
      </c>
      <c r="K1031" s="310" t="s">
        <v>580</v>
      </c>
      <c r="L1031" s="310" t="s">
        <v>580</v>
      </c>
      <c r="M1031" s="310" t="s">
        <v>580</v>
      </c>
      <c r="N1031" s="311" t="s">
        <v>580</v>
      </c>
      <c r="O1031" s="309" t="s">
        <v>580</v>
      </c>
      <c r="P1031" s="309" t="s">
        <v>580</v>
      </c>
      <c r="Q1031" s="310" t="s">
        <v>580</v>
      </c>
      <c r="R1031" s="310" t="s">
        <v>580</v>
      </c>
      <c r="S1031" s="310" t="s">
        <v>580</v>
      </c>
      <c r="T1031" s="311" t="s">
        <v>580</v>
      </c>
      <c r="U1031" s="310" t="s">
        <v>580</v>
      </c>
    </row>
    <row r="1032" spans="2:21" x14ac:dyDescent="0.2">
      <c r="B1032" s="305" t="s">
        <v>580</v>
      </c>
      <c r="C1032" s="306" t="s">
        <v>580</v>
      </c>
      <c r="D1032" s="307" t="s">
        <v>580</v>
      </c>
      <c r="E1032" s="307" t="s">
        <v>580</v>
      </c>
      <c r="F1032" s="308" t="s">
        <v>580</v>
      </c>
      <c r="G1032" s="308"/>
      <c r="H1032" s="308" t="s">
        <v>580</v>
      </c>
      <c r="I1032" s="309" t="s">
        <v>580</v>
      </c>
      <c r="J1032" s="309" t="s">
        <v>580</v>
      </c>
      <c r="K1032" s="310" t="s">
        <v>580</v>
      </c>
      <c r="L1032" s="310" t="s">
        <v>580</v>
      </c>
      <c r="M1032" s="310" t="s">
        <v>580</v>
      </c>
      <c r="N1032" s="311" t="s">
        <v>580</v>
      </c>
      <c r="O1032" s="309" t="s">
        <v>580</v>
      </c>
      <c r="P1032" s="309" t="s">
        <v>580</v>
      </c>
      <c r="Q1032" s="310" t="s">
        <v>580</v>
      </c>
      <c r="R1032" s="310" t="s">
        <v>580</v>
      </c>
      <c r="S1032" s="310" t="s">
        <v>580</v>
      </c>
      <c r="T1032" s="311" t="s">
        <v>580</v>
      </c>
      <c r="U1032" s="310" t="s">
        <v>580</v>
      </c>
    </row>
    <row r="1033" spans="2:21" x14ac:dyDescent="0.2">
      <c r="B1033" s="305" t="s">
        <v>580</v>
      </c>
      <c r="C1033" s="306" t="s">
        <v>580</v>
      </c>
      <c r="D1033" s="307" t="s">
        <v>580</v>
      </c>
      <c r="E1033" s="307" t="s">
        <v>580</v>
      </c>
      <c r="F1033" s="308" t="s">
        <v>580</v>
      </c>
      <c r="G1033" s="308"/>
      <c r="H1033" s="308" t="s">
        <v>580</v>
      </c>
      <c r="I1033" s="309" t="s">
        <v>580</v>
      </c>
      <c r="J1033" s="309" t="s">
        <v>580</v>
      </c>
      <c r="K1033" s="310" t="s">
        <v>580</v>
      </c>
      <c r="L1033" s="310" t="s">
        <v>580</v>
      </c>
      <c r="M1033" s="310" t="s">
        <v>580</v>
      </c>
      <c r="N1033" s="311" t="s">
        <v>580</v>
      </c>
      <c r="O1033" s="309" t="s">
        <v>580</v>
      </c>
      <c r="P1033" s="309" t="s">
        <v>580</v>
      </c>
      <c r="Q1033" s="310" t="s">
        <v>580</v>
      </c>
      <c r="R1033" s="310" t="s">
        <v>580</v>
      </c>
      <c r="S1033" s="310" t="s">
        <v>580</v>
      </c>
      <c r="T1033" s="311" t="s">
        <v>580</v>
      </c>
      <c r="U1033" s="310" t="s">
        <v>580</v>
      </c>
    </row>
    <row r="1034" spans="2:21" x14ac:dyDescent="0.2">
      <c r="B1034" s="305" t="s">
        <v>580</v>
      </c>
      <c r="C1034" s="306" t="s">
        <v>580</v>
      </c>
      <c r="D1034" s="307" t="s">
        <v>580</v>
      </c>
      <c r="E1034" s="307" t="s">
        <v>580</v>
      </c>
      <c r="F1034" s="308" t="s">
        <v>580</v>
      </c>
      <c r="G1034" s="308"/>
      <c r="H1034" s="308" t="s">
        <v>580</v>
      </c>
      <c r="I1034" s="309" t="s">
        <v>580</v>
      </c>
      <c r="J1034" s="309" t="s">
        <v>580</v>
      </c>
      <c r="K1034" s="310" t="s">
        <v>580</v>
      </c>
      <c r="L1034" s="310" t="s">
        <v>580</v>
      </c>
      <c r="M1034" s="310" t="s">
        <v>580</v>
      </c>
      <c r="N1034" s="311" t="s">
        <v>580</v>
      </c>
      <c r="O1034" s="309" t="s">
        <v>580</v>
      </c>
      <c r="P1034" s="309" t="s">
        <v>580</v>
      </c>
      <c r="Q1034" s="310" t="s">
        <v>580</v>
      </c>
      <c r="R1034" s="310" t="s">
        <v>580</v>
      </c>
      <c r="S1034" s="310" t="s">
        <v>580</v>
      </c>
      <c r="T1034" s="311" t="s">
        <v>580</v>
      </c>
      <c r="U1034" s="310" t="s">
        <v>580</v>
      </c>
    </row>
    <row r="1035" spans="2:21" x14ac:dyDescent="0.2">
      <c r="B1035" s="305" t="s">
        <v>580</v>
      </c>
      <c r="C1035" s="306" t="s">
        <v>580</v>
      </c>
      <c r="D1035" s="307" t="s">
        <v>580</v>
      </c>
      <c r="E1035" s="307" t="s">
        <v>580</v>
      </c>
      <c r="F1035" s="308" t="s">
        <v>580</v>
      </c>
      <c r="G1035" s="308"/>
      <c r="H1035" s="308" t="s">
        <v>580</v>
      </c>
      <c r="I1035" s="309" t="s">
        <v>580</v>
      </c>
      <c r="J1035" s="309" t="s">
        <v>580</v>
      </c>
      <c r="K1035" s="310" t="s">
        <v>580</v>
      </c>
      <c r="L1035" s="310" t="s">
        <v>580</v>
      </c>
      <c r="M1035" s="310" t="s">
        <v>580</v>
      </c>
      <c r="N1035" s="311" t="s">
        <v>580</v>
      </c>
      <c r="O1035" s="309" t="s">
        <v>580</v>
      </c>
      <c r="P1035" s="309" t="s">
        <v>580</v>
      </c>
      <c r="Q1035" s="310" t="s">
        <v>580</v>
      </c>
      <c r="R1035" s="310" t="s">
        <v>580</v>
      </c>
      <c r="S1035" s="310" t="s">
        <v>580</v>
      </c>
      <c r="T1035" s="311" t="s">
        <v>580</v>
      </c>
      <c r="U1035" s="310" t="s">
        <v>580</v>
      </c>
    </row>
    <row r="1036" spans="2:21" x14ac:dyDescent="0.2">
      <c r="B1036" s="305" t="s">
        <v>580</v>
      </c>
      <c r="C1036" s="306" t="s">
        <v>580</v>
      </c>
      <c r="D1036" s="307" t="s">
        <v>580</v>
      </c>
      <c r="E1036" s="307" t="s">
        <v>580</v>
      </c>
      <c r="F1036" s="308" t="s">
        <v>580</v>
      </c>
      <c r="G1036" s="308"/>
      <c r="H1036" s="308" t="s">
        <v>580</v>
      </c>
      <c r="I1036" s="309" t="s">
        <v>580</v>
      </c>
      <c r="J1036" s="309" t="s">
        <v>580</v>
      </c>
      <c r="K1036" s="310" t="s">
        <v>580</v>
      </c>
      <c r="L1036" s="310" t="s">
        <v>580</v>
      </c>
      <c r="M1036" s="310" t="s">
        <v>580</v>
      </c>
      <c r="N1036" s="311" t="s">
        <v>580</v>
      </c>
      <c r="O1036" s="309" t="s">
        <v>580</v>
      </c>
      <c r="P1036" s="309" t="s">
        <v>580</v>
      </c>
      <c r="Q1036" s="310" t="s">
        <v>580</v>
      </c>
      <c r="R1036" s="310" t="s">
        <v>580</v>
      </c>
      <c r="S1036" s="310" t="s">
        <v>580</v>
      </c>
      <c r="T1036" s="311" t="s">
        <v>580</v>
      </c>
      <c r="U1036" s="310" t="s">
        <v>580</v>
      </c>
    </row>
    <row r="1037" spans="2:21" x14ac:dyDescent="0.2">
      <c r="B1037" s="305" t="s">
        <v>580</v>
      </c>
      <c r="C1037" s="306" t="s">
        <v>580</v>
      </c>
      <c r="D1037" s="307" t="s">
        <v>580</v>
      </c>
      <c r="E1037" s="307" t="s">
        <v>580</v>
      </c>
      <c r="F1037" s="308" t="s">
        <v>580</v>
      </c>
      <c r="G1037" s="308"/>
      <c r="H1037" s="308" t="s">
        <v>580</v>
      </c>
      <c r="I1037" s="309" t="s">
        <v>580</v>
      </c>
      <c r="J1037" s="309" t="s">
        <v>580</v>
      </c>
      <c r="K1037" s="310" t="s">
        <v>580</v>
      </c>
      <c r="L1037" s="310" t="s">
        <v>580</v>
      </c>
      <c r="M1037" s="310" t="s">
        <v>580</v>
      </c>
      <c r="N1037" s="311" t="s">
        <v>580</v>
      </c>
      <c r="O1037" s="309" t="s">
        <v>580</v>
      </c>
      <c r="P1037" s="309" t="s">
        <v>580</v>
      </c>
      <c r="Q1037" s="310" t="s">
        <v>580</v>
      </c>
      <c r="R1037" s="310" t="s">
        <v>580</v>
      </c>
      <c r="S1037" s="310" t="s">
        <v>580</v>
      </c>
      <c r="T1037" s="311" t="s">
        <v>580</v>
      </c>
      <c r="U1037" s="310" t="s">
        <v>580</v>
      </c>
    </row>
    <row r="1038" spans="2:21" x14ac:dyDescent="0.2">
      <c r="B1038" s="305" t="s">
        <v>580</v>
      </c>
      <c r="C1038" s="306" t="s">
        <v>580</v>
      </c>
      <c r="D1038" s="307" t="s">
        <v>580</v>
      </c>
      <c r="E1038" s="307" t="s">
        <v>580</v>
      </c>
      <c r="F1038" s="308" t="s">
        <v>580</v>
      </c>
      <c r="G1038" s="308"/>
      <c r="H1038" s="308" t="s">
        <v>580</v>
      </c>
      <c r="I1038" s="309" t="s">
        <v>580</v>
      </c>
      <c r="J1038" s="309" t="s">
        <v>580</v>
      </c>
      <c r="K1038" s="310" t="s">
        <v>580</v>
      </c>
      <c r="L1038" s="310" t="s">
        <v>580</v>
      </c>
      <c r="M1038" s="310" t="s">
        <v>580</v>
      </c>
      <c r="N1038" s="311" t="s">
        <v>580</v>
      </c>
      <c r="O1038" s="309" t="s">
        <v>580</v>
      </c>
      <c r="P1038" s="309" t="s">
        <v>580</v>
      </c>
      <c r="Q1038" s="310" t="s">
        <v>580</v>
      </c>
      <c r="R1038" s="310" t="s">
        <v>580</v>
      </c>
      <c r="S1038" s="310" t="s">
        <v>580</v>
      </c>
      <c r="T1038" s="311" t="s">
        <v>580</v>
      </c>
      <c r="U1038" s="310" t="s">
        <v>580</v>
      </c>
    </row>
    <row r="1039" spans="2:21" x14ac:dyDescent="0.2">
      <c r="B1039" s="305" t="s">
        <v>580</v>
      </c>
      <c r="C1039" s="306" t="s">
        <v>580</v>
      </c>
      <c r="D1039" s="307" t="s">
        <v>580</v>
      </c>
      <c r="E1039" s="307" t="s">
        <v>580</v>
      </c>
      <c r="F1039" s="308" t="s">
        <v>580</v>
      </c>
      <c r="G1039" s="308"/>
      <c r="H1039" s="308" t="s">
        <v>580</v>
      </c>
      <c r="I1039" s="309" t="s">
        <v>580</v>
      </c>
      <c r="J1039" s="309" t="s">
        <v>580</v>
      </c>
      <c r="K1039" s="310" t="s">
        <v>580</v>
      </c>
      <c r="L1039" s="310" t="s">
        <v>580</v>
      </c>
      <c r="M1039" s="310" t="s">
        <v>580</v>
      </c>
      <c r="N1039" s="311" t="s">
        <v>580</v>
      </c>
      <c r="O1039" s="309" t="s">
        <v>580</v>
      </c>
      <c r="P1039" s="309" t="s">
        <v>580</v>
      </c>
      <c r="Q1039" s="310" t="s">
        <v>580</v>
      </c>
      <c r="R1039" s="310" t="s">
        <v>580</v>
      </c>
      <c r="S1039" s="310" t="s">
        <v>580</v>
      </c>
      <c r="T1039" s="311" t="s">
        <v>580</v>
      </c>
      <c r="U1039" s="310" t="s">
        <v>580</v>
      </c>
    </row>
    <row r="1040" spans="2:21" x14ac:dyDescent="0.2">
      <c r="B1040" s="305" t="s">
        <v>580</v>
      </c>
      <c r="C1040" s="306" t="s">
        <v>580</v>
      </c>
      <c r="D1040" s="307" t="s">
        <v>580</v>
      </c>
      <c r="E1040" s="307" t="s">
        <v>580</v>
      </c>
      <c r="F1040" s="308" t="s">
        <v>580</v>
      </c>
      <c r="G1040" s="308"/>
      <c r="H1040" s="308" t="s">
        <v>580</v>
      </c>
      <c r="I1040" s="309" t="s">
        <v>580</v>
      </c>
      <c r="J1040" s="309" t="s">
        <v>580</v>
      </c>
      <c r="K1040" s="310" t="s">
        <v>580</v>
      </c>
      <c r="L1040" s="310" t="s">
        <v>580</v>
      </c>
      <c r="M1040" s="310" t="s">
        <v>580</v>
      </c>
      <c r="N1040" s="311" t="s">
        <v>580</v>
      </c>
      <c r="O1040" s="309" t="s">
        <v>580</v>
      </c>
      <c r="P1040" s="309" t="s">
        <v>580</v>
      </c>
      <c r="Q1040" s="310" t="s">
        <v>580</v>
      </c>
      <c r="R1040" s="310" t="s">
        <v>580</v>
      </c>
      <c r="S1040" s="310" t="s">
        <v>580</v>
      </c>
      <c r="T1040" s="311" t="s">
        <v>580</v>
      </c>
      <c r="U1040" s="310" t="s">
        <v>580</v>
      </c>
    </row>
    <row r="1041" spans="2:21" x14ac:dyDescent="0.2">
      <c r="B1041" s="305" t="s">
        <v>580</v>
      </c>
      <c r="C1041" s="306" t="s">
        <v>580</v>
      </c>
      <c r="D1041" s="307" t="s">
        <v>580</v>
      </c>
      <c r="E1041" s="307" t="s">
        <v>580</v>
      </c>
      <c r="F1041" s="308" t="s">
        <v>580</v>
      </c>
      <c r="G1041" s="308"/>
      <c r="H1041" s="308" t="s">
        <v>580</v>
      </c>
      <c r="I1041" s="309" t="s">
        <v>580</v>
      </c>
      <c r="J1041" s="309" t="s">
        <v>580</v>
      </c>
      <c r="K1041" s="310" t="s">
        <v>580</v>
      </c>
      <c r="L1041" s="310" t="s">
        <v>580</v>
      </c>
      <c r="M1041" s="310" t="s">
        <v>580</v>
      </c>
      <c r="N1041" s="311" t="s">
        <v>580</v>
      </c>
      <c r="O1041" s="309" t="s">
        <v>580</v>
      </c>
      <c r="P1041" s="309" t="s">
        <v>580</v>
      </c>
      <c r="Q1041" s="310" t="s">
        <v>580</v>
      </c>
      <c r="R1041" s="310" t="s">
        <v>580</v>
      </c>
      <c r="S1041" s="310" t="s">
        <v>580</v>
      </c>
      <c r="T1041" s="311" t="s">
        <v>580</v>
      </c>
      <c r="U1041" s="310" t="s">
        <v>580</v>
      </c>
    </row>
    <row r="1042" spans="2:21" x14ac:dyDescent="0.2">
      <c r="B1042" s="305" t="s">
        <v>580</v>
      </c>
      <c r="C1042" s="306" t="s">
        <v>580</v>
      </c>
      <c r="D1042" s="307" t="s">
        <v>580</v>
      </c>
      <c r="E1042" s="307" t="s">
        <v>580</v>
      </c>
      <c r="F1042" s="308" t="s">
        <v>580</v>
      </c>
      <c r="G1042" s="308"/>
      <c r="H1042" s="308" t="s">
        <v>580</v>
      </c>
      <c r="I1042" s="309" t="s">
        <v>580</v>
      </c>
      <c r="J1042" s="309" t="s">
        <v>580</v>
      </c>
      <c r="K1042" s="310" t="s">
        <v>580</v>
      </c>
      <c r="L1042" s="310" t="s">
        <v>580</v>
      </c>
      <c r="M1042" s="310" t="s">
        <v>580</v>
      </c>
      <c r="N1042" s="311" t="s">
        <v>580</v>
      </c>
      <c r="O1042" s="309" t="s">
        <v>580</v>
      </c>
      <c r="P1042" s="309" t="s">
        <v>580</v>
      </c>
      <c r="Q1042" s="310" t="s">
        <v>580</v>
      </c>
      <c r="R1042" s="310" t="s">
        <v>580</v>
      </c>
      <c r="S1042" s="310" t="s">
        <v>580</v>
      </c>
      <c r="T1042" s="311" t="s">
        <v>580</v>
      </c>
      <c r="U1042" s="310" t="s">
        <v>580</v>
      </c>
    </row>
    <row r="1043" spans="2:21" x14ac:dyDescent="0.2">
      <c r="B1043" s="305" t="s">
        <v>580</v>
      </c>
      <c r="C1043" s="306" t="s">
        <v>580</v>
      </c>
      <c r="D1043" s="307" t="s">
        <v>580</v>
      </c>
      <c r="E1043" s="307" t="s">
        <v>580</v>
      </c>
      <c r="F1043" s="308" t="s">
        <v>580</v>
      </c>
      <c r="G1043" s="308"/>
      <c r="H1043" s="308" t="s">
        <v>580</v>
      </c>
      <c r="I1043" s="309" t="s">
        <v>580</v>
      </c>
      <c r="J1043" s="309" t="s">
        <v>580</v>
      </c>
      <c r="K1043" s="310" t="s">
        <v>580</v>
      </c>
      <c r="L1043" s="310" t="s">
        <v>580</v>
      </c>
      <c r="M1043" s="310" t="s">
        <v>580</v>
      </c>
      <c r="N1043" s="311" t="s">
        <v>580</v>
      </c>
      <c r="O1043" s="309" t="s">
        <v>580</v>
      </c>
      <c r="P1043" s="309" t="s">
        <v>580</v>
      </c>
      <c r="Q1043" s="310" t="s">
        <v>580</v>
      </c>
      <c r="R1043" s="310" t="s">
        <v>580</v>
      </c>
      <c r="S1043" s="310" t="s">
        <v>580</v>
      </c>
      <c r="T1043" s="311" t="s">
        <v>580</v>
      </c>
      <c r="U1043" s="310" t="s">
        <v>580</v>
      </c>
    </row>
    <row r="1044" spans="2:21" x14ac:dyDescent="0.2">
      <c r="B1044" s="305" t="s">
        <v>580</v>
      </c>
      <c r="C1044" s="306" t="s">
        <v>580</v>
      </c>
      <c r="D1044" s="307" t="s">
        <v>580</v>
      </c>
      <c r="E1044" s="307" t="s">
        <v>580</v>
      </c>
      <c r="F1044" s="308" t="s">
        <v>580</v>
      </c>
      <c r="G1044" s="308"/>
      <c r="H1044" s="308" t="s">
        <v>580</v>
      </c>
      <c r="I1044" s="309" t="s">
        <v>580</v>
      </c>
      <c r="J1044" s="309" t="s">
        <v>580</v>
      </c>
      <c r="K1044" s="310" t="s">
        <v>580</v>
      </c>
      <c r="L1044" s="310" t="s">
        <v>580</v>
      </c>
      <c r="M1044" s="310" t="s">
        <v>580</v>
      </c>
      <c r="N1044" s="311" t="s">
        <v>580</v>
      </c>
      <c r="O1044" s="309" t="s">
        <v>580</v>
      </c>
      <c r="P1044" s="309" t="s">
        <v>580</v>
      </c>
      <c r="Q1044" s="310" t="s">
        <v>580</v>
      </c>
      <c r="R1044" s="310" t="s">
        <v>580</v>
      </c>
      <c r="S1044" s="310" t="s">
        <v>580</v>
      </c>
      <c r="T1044" s="311" t="s">
        <v>580</v>
      </c>
      <c r="U1044" s="310" t="s">
        <v>580</v>
      </c>
    </row>
    <row r="1045" spans="2:21" x14ac:dyDescent="0.2">
      <c r="B1045" s="305" t="s">
        <v>580</v>
      </c>
      <c r="C1045" s="306" t="s">
        <v>580</v>
      </c>
      <c r="D1045" s="307" t="s">
        <v>580</v>
      </c>
      <c r="E1045" s="307" t="s">
        <v>580</v>
      </c>
      <c r="F1045" s="308" t="s">
        <v>580</v>
      </c>
      <c r="G1045" s="308"/>
      <c r="H1045" s="308" t="s">
        <v>580</v>
      </c>
      <c r="I1045" s="309" t="s">
        <v>580</v>
      </c>
      <c r="J1045" s="309" t="s">
        <v>580</v>
      </c>
      <c r="K1045" s="310" t="s">
        <v>580</v>
      </c>
      <c r="L1045" s="310" t="s">
        <v>580</v>
      </c>
      <c r="M1045" s="310" t="s">
        <v>580</v>
      </c>
      <c r="N1045" s="311" t="s">
        <v>580</v>
      </c>
      <c r="O1045" s="309" t="s">
        <v>580</v>
      </c>
      <c r="P1045" s="309" t="s">
        <v>580</v>
      </c>
      <c r="Q1045" s="310" t="s">
        <v>580</v>
      </c>
      <c r="R1045" s="310" t="s">
        <v>580</v>
      </c>
      <c r="S1045" s="310" t="s">
        <v>580</v>
      </c>
      <c r="T1045" s="311" t="s">
        <v>580</v>
      </c>
      <c r="U1045" s="310" t="s">
        <v>580</v>
      </c>
    </row>
    <row r="1046" spans="2:21" x14ac:dyDescent="0.2">
      <c r="B1046" s="305" t="s">
        <v>580</v>
      </c>
      <c r="C1046" s="306" t="s">
        <v>580</v>
      </c>
      <c r="D1046" s="307" t="s">
        <v>580</v>
      </c>
      <c r="E1046" s="307" t="s">
        <v>580</v>
      </c>
      <c r="F1046" s="308" t="s">
        <v>580</v>
      </c>
      <c r="G1046" s="308"/>
      <c r="H1046" s="308" t="s">
        <v>580</v>
      </c>
      <c r="I1046" s="309" t="s">
        <v>580</v>
      </c>
      <c r="J1046" s="309" t="s">
        <v>580</v>
      </c>
      <c r="K1046" s="310" t="s">
        <v>580</v>
      </c>
      <c r="L1046" s="310" t="s">
        <v>580</v>
      </c>
      <c r="M1046" s="310" t="s">
        <v>580</v>
      </c>
      <c r="N1046" s="311" t="s">
        <v>580</v>
      </c>
      <c r="O1046" s="309" t="s">
        <v>580</v>
      </c>
      <c r="P1046" s="309" t="s">
        <v>580</v>
      </c>
      <c r="Q1046" s="310" t="s">
        <v>580</v>
      </c>
      <c r="R1046" s="310" t="s">
        <v>580</v>
      </c>
      <c r="S1046" s="310" t="s">
        <v>580</v>
      </c>
      <c r="T1046" s="311" t="s">
        <v>580</v>
      </c>
      <c r="U1046" s="310" t="s">
        <v>580</v>
      </c>
    </row>
    <row r="1047" spans="2:21" x14ac:dyDescent="0.2">
      <c r="B1047" s="305" t="s">
        <v>580</v>
      </c>
      <c r="C1047" s="306" t="s">
        <v>580</v>
      </c>
      <c r="D1047" s="307" t="s">
        <v>580</v>
      </c>
      <c r="E1047" s="307" t="s">
        <v>580</v>
      </c>
      <c r="F1047" s="308" t="s">
        <v>580</v>
      </c>
      <c r="G1047" s="308"/>
      <c r="H1047" s="308" t="s">
        <v>580</v>
      </c>
      <c r="I1047" s="309" t="s">
        <v>580</v>
      </c>
      <c r="J1047" s="309" t="s">
        <v>580</v>
      </c>
      <c r="K1047" s="310" t="s">
        <v>580</v>
      </c>
      <c r="L1047" s="310" t="s">
        <v>580</v>
      </c>
      <c r="M1047" s="310" t="s">
        <v>580</v>
      </c>
      <c r="N1047" s="311" t="s">
        <v>580</v>
      </c>
      <c r="O1047" s="309" t="s">
        <v>580</v>
      </c>
      <c r="P1047" s="309" t="s">
        <v>580</v>
      </c>
      <c r="Q1047" s="310" t="s">
        <v>580</v>
      </c>
      <c r="R1047" s="310" t="s">
        <v>580</v>
      </c>
      <c r="S1047" s="310" t="s">
        <v>580</v>
      </c>
      <c r="T1047" s="311" t="s">
        <v>580</v>
      </c>
      <c r="U1047" s="310" t="s">
        <v>580</v>
      </c>
    </row>
    <row r="1048" spans="2:21" x14ac:dyDescent="0.2">
      <c r="B1048" s="305" t="s">
        <v>580</v>
      </c>
      <c r="C1048" s="306" t="s">
        <v>580</v>
      </c>
      <c r="D1048" s="307" t="s">
        <v>580</v>
      </c>
      <c r="E1048" s="307" t="s">
        <v>580</v>
      </c>
      <c r="F1048" s="308" t="s">
        <v>580</v>
      </c>
      <c r="G1048" s="308"/>
      <c r="H1048" s="308" t="s">
        <v>580</v>
      </c>
      <c r="I1048" s="309" t="s">
        <v>580</v>
      </c>
      <c r="J1048" s="309" t="s">
        <v>580</v>
      </c>
      <c r="K1048" s="310" t="s">
        <v>580</v>
      </c>
      <c r="L1048" s="310" t="s">
        <v>580</v>
      </c>
      <c r="M1048" s="310" t="s">
        <v>580</v>
      </c>
      <c r="N1048" s="311" t="s">
        <v>580</v>
      </c>
      <c r="O1048" s="309" t="s">
        <v>580</v>
      </c>
      <c r="P1048" s="309" t="s">
        <v>580</v>
      </c>
      <c r="Q1048" s="310" t="s">
        <v>580</v>
      </c>
      <c r="R1048" s="310" t="s">
        <v>580</v>
      </c>
      <c r="S1048" s="310" t="s">
        <v>580</v>
      </c>
      <c r="T1048" s="311" t="s">
        <v>580</v>
      </c>
      <c r="U1048" s="310" t="s">
        <v>580</v>
      </c>
    </row>
    <row r="1049" spans="2:21" x14ac:dyDescent="0.2">
      <c r="B1049" s="305" t="s">
        <v>580</v>
      </c>
      <c r="C1049" s="306" t="s">
        <v>580</v>
      </c>
      <c r="D1049" s="307" t="s">
        <v>580</v>
      </c>
      <c r="E1049" s="307" t="s">
        <v>580</v>
      </c>
      <c r="F1049" s="308" t="s">
        <v>580</v>
      </c>
      <c r="G1049" s="308"/>
      <c r="H1049" s="308" t="s">
        <v>580</v>
      </c>
      <c r="I1049" s="309" t="s">
        <v>580</v>
      </c>
      <c r="J1049" s="309" t="s">
        <v>580</v>
      </c>
      <c r="K1049" s="310" t="s">
        <v>580</v>
      </c>
      <c r="L1049" s="310" t="s">
        <v>580</v>
      </c>
      <c r="M1049" s="310" t="s">
        <v>580</v>
      </c>
      <c r="N1049" s="311" t="s">
        <v>580</v>
      </c>
      <c r="O1049" s="309" t="s">
        <v>580</v>
      </c>
      <c r="P1049" s="309" t="s">
        <v>580</v>
      </c>
      <c r="Q1049" s="310" t="s">
        <v>580</v>
      </c>
      <c r="R1049" s="310" t="s">
        <v>580</v>
      </c>
      <c r="S1049" s="310" t="s">
        <v>580</v>
      </c>
      <c r="T1049" s="311" t="s">
        <v>580</v>
      </c>
      <c r="U1049" s="310" t="s">
        <v>580</v>
      </c>
    </row>
    <row r="1050" spans="2:21" x14ac:dyDescent="0.2">
      <c r="B1050" s="305" t="s">
        <v>580</v>
      </c>
      <c r="C1050" s="306" t="s">
        <v>580</v>
      </c>
      <c r="D1050" s="307" t="s">
        <v>580</v>
      </c>
      <c r="E1050" s="307" t="s">
        <v>580</v>
      </c>
      <c r="F1050" s="308" t="s">
        <v>580</v>
      </c>
      <c r="G1050" s="308"/>
      <c r="H1050" s="308" t="s">
        <v>580</v>
      </c>
      <c r="I1050" s="309" t="s">
        <v>580</v>
      </c>
      <c r="J1050" s="309" t="s">
        <v>580</v>
      </c>
      <c r="K1050" s="310" t="s">
        <v>580</v>
      </c>
      <c r="L1050" s="310" t="s">
        <v>580</v>
      </c>
      <c r="M1050" s="310" t="s">
        <v>580</v>
      </c>
      <c r="N1050" s="311" t="s">
        <v>580</v>
      </c>
      <c r="O1050" s="309" t="s">
        <v>580</v>
      </c>
      <c r="P1050" s="309" t="s">
        <v>580</v>
      </c>
      <c r="Q1050" s="310" t="s">
        <v>580</v>
      </c>
      <c r="R1050" s="310" t="s">
        <v>580</v>
      </c>
      <c r="S1050" s="310" t="s">
        <v>580</v>
      </c>
      <c r="T1050" s="311" t="s">
        <v>580</v>
      </c>
      <c r="U1050" s="310" t="s">
        <v>580</v>
      </c>
    </row>
    <row r="1051" spans="2:21" x14ac:dyDescent="0.2">
      <c r="B1051" s="305" t="s">
        <v>580</v>
      </c>
      <c r="C1051" s="306" t="s">
        <v>580</v>
      </c>
      <c r="D1051" s="307" t="s">
        <v>580</v>
      </c>
      <c r="E1051" s="307" t="s">
        <v>580</v>
      </c>
      <c r="F1051" s="308" t="s">
        <v>580</v>
      </c>
      <c r="G1051" s="308"/>
      <c r="H1051" s="308" t="s">
        <v>580</v>
      </c>
      <c r="I1051" s="309" t="s">
        <v>580</v>
      </c>
      <c r="J1051" s="309" t="s">
        <v>580</v>
      </c>
      <c r="K1051" s="310" t="s">
        <v>580</v>
      </c>
      <c r="L1051" s="310" t="s">
        <v>580</v>
      </c>
      <c r="M1051" s="310" t="s">
        <v>580</v>
      </c>
      <c r="N1051" s="311" t="s">
        <v>580</v>
      </c>
      <c r="O1051" s="309" t="s">
        <v>580</v>
      </c>
      <c r="P1051" s="309" t="s">
        <v>580</v>
      </c>
      <c r="Q1051" s="310" t="s">
        <v>580</v>
      </c>
      <c r="R1051" s="310" t="s">
        <v>580</v>
      </c>
      <c r="S1051" s="310" t="s">
        <v>580</v>
      </c>
      <c r="T1051" s="311" t="s">
        <v>580</v>
      </c>
      <c r="U1051" s="310" t="s">
        <v>580</v>
      </c>
    </row>
    <row r="1052" spans="2:21" x14ac:dyDescent="0.2">
      <c r="B1052" s="305" t="s">
        <v>580</v>
      </c>
      <c r="C1052" s="306" t="s">
        <v>580</v>
      </c>
      <c r="D1052" s="307" t="s">
        <v>580</v>
      </c>
      <c r="E1052" s="307" t="s">
        <v>580</v>
      </c>
      <c r="F1052" s="308" t="s">
        <v>580</v>
      </c>
      <c r="G1052" s="308"/>
      <c r="H1052" s="308" t="s">
        <v>580</v>
      </c>
      <c r="I1052" s="309" t="s">
        <v>580</v>
      </c>
      <c r="J1052" s="309" t="s">
        <v>580</v>
      </c>
      <c r="K1052" s="310" t="s">
        <v>580</v>
      </c>
      <c r="L1052" s="310" t="s">
        <v>580</v>
      </c>
      <c r="M1052" s="310" t="s">
        <v>580</v>
      </c>
      <c r="N1052" s="311" t="s">
        <v>580</v>
      </c>
      <c r="O1052" s="309" t="s">
        <v>580</v>
      </c>
      <c r="P1052" s="309" t="s">
        <v>580</v>
      </c>
      <c r="Q1052" s="310" t="s">
        <v>580</v>
      </c>
      <c r="R1052" s="310" t="s">
        <v>580</v>
      </c>
      <c r="S1052" s="310" t="s">
        <v>580</v>
      </c>
      <c r="T1052" s="311" t="s">
        <v>580</v>
      </c>
      <c r="U1052" s="310" t="s">
        <v>580</v>
      </c>
    </row>
    <row r="1053" spans="2:21" x14ac:dyDescent="0.2">
      <c r="B1053" s="305" t="s">
        <v>580</v>
      </c>
      <c r="C1053" s="306" t="s">
        <v>580</v>
      </c>
      <c r="D1053" s="307" t="s">
        <v>580</v>
      </c>
      <c r="E1053" s="307" t="s">
        <v>580</v>
      </c>
      <c r="F1053" s="308" t="s">
        <v>580</v>
      </c>
      <c r="G1053" s="308"/>
      <c r="H1053" s="308" t="s">
        <v>580</v>
      </c>
      <c r="I1053" s="309" t="s">
        <v>580</v>
      </c>
      <c r="J1053" s="309" t="s">
        <v>580</v>
      </c>
      <c r="K1053" s="310" t="s">
        <v>580</v>
      </c>
      <c r="L1053" s="310" t="s">
        <v>580</v>
      </c>
      <c r="M1053" s="310" t="s">
        <v>580</v>
      </c>
      <c r="N1053" s="311" t="s">
        <v>580</v>
      </c>
      <c r="O1053" s="309" t="s">
        <v>580</v>
      </c>
      <c r="P1053" s="309" t="s">
        <v>580</v>
      </c>
      <c r="Q1053" s="310" t="s">
        <v>580</v>
      </c>
      <c r="R1053" s="310" t="s">
        <v>580</v>
      </c>
      <c r="S1053" s="310" t="s">
        <v>580</v>
      </c>
      <c r="T1053" s="311" t="s">
        <v>580</v>
      </c>
      <c r="U1053" s="310" t="s">
        <v>580</v>
      </c>
    </row>
    <row r="1054" spans="2:21" x14ac:dyDescent="0.2">
      <c r="B1054" s="305" t="s">
        <v>580</v>
      </c>
      <c r="C1054" s="306" t="s">
        <v>580</v>
      </c>
      <c r="D1054" s="307" t="s">
        <v>580</v>
      </c>
      <c r="E1054" s="307" t="s">
        <v>580</v>
      </c>
      <c r="F1054" s="308" t="s">
        <v>580</v>
      </c>
      <c r="G1054" s="308"/>
      <c r="H1054" s="308" t="s">
        <v>580</v>
      </c>
      <c r="I1054" s="309" t="s">
        <v>580</v>
      </c>
      <c r="J1054" s="309" t="s">
        <v>580</v>
      </c>
      <c r="K1054" s="310" t="s">
        <v>580</v>
      </c>
      <c r="L1054" s="310" t="s">
        <v>580</v>
      </c>
      <c r="M1054" s="310" t="s">
        <v>580</v>
      </c>
      <c r="N1054" s="311" t="s">
        <v>580</v>
      </c>
      <c r="O1054" s="309" t="s">
        <v>580</v>
      </c>
      <c r="P1054" s="309" t="s">
        <v>580</v>
      </c>
      <c r="Q1054" s="310" t="s">
        <v>580</v>
      </c>
      <c r="R1054" s="310" t="s">
        <v>580</v>
      </c>
      <c r="S1054" s="310" t="s">
        <v>580</v>
      </c>
      <c r="T1054" s="311" t="s">
        <v>580</v>
      </c>
      <c r="U1054" s="310" t="s">
        <v>580</v>
      </c>
    </row>
    <row r="1055" spans="2:21" x14ac:dyDescent="0.2">
      <c r="B1055" s="305" t="s">
        <v>580</v>
      </c>
      <c r="C1055" s="306" t="s">
        <v>580</v>
      </c>
      <c r="D1055" s="307" t="s">
        <v>580</v>
      </c>
      <c r="E1055" s="307" t="s">
        <v>580</v>
      </c>
      <c r="F1055" s="308" t="s">
        <v>580</v>
      </c>
      <c r="G1055" s="308"/>
      <c r="H1055" s="308" t="s">
        <v>580</v>
      </c>
      <c r="I1055" s="309" t="s">
        <v>580</v>
      </c>
      <c r="J1055" s="309" t="s">
        <v>580</v>
      </c>
      <c r="K1055" s="310" t="s">
        <v>580</v>
      </c>
      <c r="L1055" s="310" t="s">
        <v>580</v>
      </c>
      <c r="M1055" s="310" t="s">
        <v>580</v>
      </c>
      <c r="N1055" s="311" t="s">
        <v>580</v>
      </c>
      <c r="O1055" s="309" t="s">
        <v>580</v>
      </c>
      <c r="P1055" s="309" t="s">
        <v>580</v>
      </c>
      <c r="Q1055" s="310" t="s">
        <v>580</v>
      </c>
      <c r="R1055" s="310" t="s">
        <v>580</v>
      </c>
      <c r="S1055" s="310" t="s">
        <v>580</v>
      </c>
      <c r="T1055" s="311" t="s">
        <v>580</v>
      </c>
      <c r="U1055" s="310" t="s">
        <v>580</v>
      </c>
    </row>
    <row r="1056" spans="2:21" x14ac:dyDescent="0.2">
      <c r="B1056" s="305" t="s">
        <v>580</v>
      </c>
      <c r="C1056" s="306" t="s">
        <v>580</v>
      </c>
      <c r="D1056" s="307" t="s">
        <v>580</v>
      </c>
      <c r="E1056" s="307" t="s">
        <v>580</v>
      </c>
      <c r="F1056" s="308" t="s">
        <v>580</v>
      </c>
      <c r="G1056" s="308"/>
      <c r="H1056" s="308" t="s">
        <v>580</v>
      </c>
      <c r="I1056" s="309" t="s">
        <v>580</v>
      </c>
      <c r="J1056" s="309" t="s">
        <v>580</v>
      </c>
      <c r="K1056" s="310" t="s">
        <v>580</v>
      </c>
      <c r="L1056" s="310" t="s">
        <v>580</v>
      </c>
      <c r="M1056" s="310" t="s">
        <v>580</v>
      </c>
      <c r="N1056" s="311" t="s">
        <v>580</v>
      </c>
      <c r="O1056" s="309" t="s">
        <v>580</v>
      </c>
      <c r="P1056" s="309" t="s">
        <v>580</v>
      </c>
      <c r="Q1056" s="310" t="s">
        <v>580</v>
      </c>
      <c r="R1056" s="310" t="s">
        <v>580</v>
      </c>
      <c r="S1056" s="310" t="s">
        <v>580</v>
      </c>
      <c r="T1056" s="311" t="s">
        <v>580</v>
      </c>
      <c r="U1056" s="310" t="s">
        <v>580</v>
      </c>
    </row>
    <row r="1057" spans="2:21" x14ac:dyDescent="0.2">
      <c r="B1057" s="305" t="s">
        <v>580</v>
      </c>
      <c r="C1057" s="306" t="s">
        <v>580</v>
      </c>
      <c r="D1057" s="307" t="s">
        <v>580</v>
      </c>
      <c r="E1057" s="307" t="s">
        <v>580</v>
      </c>
      <c r="F1057" s="308" t="s">
        <v>580</v>
      </c>
      <c r="G1057" s="308"/>
      <c r="H1057" s="308" t="s">
        <v>580</v>
      </c>
      <c r="I1057" s="309" t="s">
        <v>580</v>
      </c>
      <c r="J1057" s="309" t="s">
        <v>580</v>
      </c>
      <c r="K1057" s="310" t="s">
        <v>580</v>
      </c>
      <c r="L1057" s="310" t="s">
        <v>580</v>
      </c>
      <c r="M1057" s="310" t="s">
        <v>580</v>
      </c>
      <c r="N1057" s="311" t="s">
        <v>580</v>
      </c>
      <c r="O1057" s="309" t="s">
        <v>580</v>
      </c>
      <c r="P1057" s="309" t="s">
        <v>580</v>
      </c>
      <c r="Q1057" s="310" t="s">
        <v>580</v>
      </c>
      <c r="R1057" s="310" t="s">
        <v>580</v>
      </c>
      <c r="S1057" s="310" t="s">
        <v>580</v>
      </c>
      <c r="T1057" s="311" t="s">
        <v>580</v>
      </c>
      <c r="U1057" s="310" t="s">
        <v>580</v>
      </c>
    </row>
    <row r="1058" spans="2:21" x14ac:dyDescent="0.2">
      <c r="B1058" s="305" t="s">
        <v>580</v>
      </c>
      <c r="C1058" s="306" t="s">
        <v>580</v>
      </c>
      <c r="D1058" s="307" t="s">
        <v>580</v>
      </c>
      <c r="E1058" s="307" t="s">
        <v>580</v>
      </c>
      <c r="F1058" s="308" t="s">
        <v>580</v>
      </c>
      <c r="G1058" s="308"/>
      <c r="H1058" s="308" t="s">
        <v>580</v>
      </c>
      <c r="I1058" s="309" t="s">
        <v>580</v>
      </c>
      <c r="J1058" s="309" t="s">
        <v>580</v>
      </c>
      <c r="K1058" s="310" t="s">
        <v>580</v>
      </c>
      <c r="L1058" s="310" t="s">
        <v>580</v>
      </c>
      <c r="M1058" s="310" t="s">
        <v>580</v>
      </c>
      <c r="N1058" s="311" t="s">
        <v>580</v>
      </c>
      <c r="O1058" s="309" t="s">
        <v>580</v>
      </c>
      <c r="P1058" s="309" t="s">
        <v>580</v>
      </c>
      <c r="Q1058" s="310" t="s">
        <v>580</v>
      </c>
      <c r="R1058" s="310" t="s">
        <v>580</v>
      </c>
      <c r="S1058" s="310" t="s">
        <v>580</v>
      </c>
      <c r="T1058" s="311" t="s">
        <v>580</v>
      </c>
      <c r="U1058" s="310" t="s">
        <v>580</v>
      </c>
    </row>
    <row r="1059" spans="2:21" x14ac:dyDescent="0.2">
      <c r="B1059" s="305" t="s">
        <v>580</v>
      </c>
      <c r="C1059" s="306" t="s">
        <v>580</v>
      </c>
      <c r="D1059" s="307" t="s">
        <v>580</v>
      </c>
      <c r="E1059" s="307" t="s">
        <v>580</v>
      </c>
      <c r="F1059" s="308" t="s">
        <v>580</v>
      </c>
      <c r="G1059" s="308"/>
      <c r="H1059" s="308" t="s">
        <v>580</v>
      </c>
      <c r="I1059" s="309" t="s">
        <v>580</v>
      </c>
      <c r="J1059" s="309" t="s">
        <v>580</v>
      </c>
      <c r="K1059" s="310" t="s">
        <v>580</v>
      </c>
      <c r="L1059" s="310" t="s">
        <v>580</v>
      </c>
      <c r="M1059" s="310" t="s">
        <v>580</v>
      </c>
      <c r="N1059" s="311" t="s">
        <v>580</v>
      </c>
      <c r="O1059" s="309" t="s">
        <v>580</v>
      </c>
      <c r="P1059" s="309" t="s">
        <v>580</v>
      </c>
      <c r="Q1059" s="310" t="s">
        <v>580</v>
      </c>
      <c r="R1059" s="310" t="s">
        <v>580</v>
      </c>
      <c r="S1059" s="310" t="s">
        <v>580</v>
      </c>
      <c r="T1059" s="311" t="s">
        <v>580</v>
      </c>
      <c r="U1059" s="310" t="s">
        <v>580</v>
      </c>
    </row>
    <row r="1060" spans="2:21" x14ac:dyDescent="0.2">
      <c r="B1060" s="305" t="s">
        <v>580</v>
      </c>
      <c r="C1060" s="306" t="s">
        <v>580</v>
      </c>
      <c r="D1060" s="307" t="s">
        <v>580</v>
      </c>
      <c r="E1060" s="307" t="s">
        <v>580</v>
      </c>
      <c r="F1060" s="308" t="s">
        <v>580</v>
      </c>
      <c r="G1060" s="308"/>
      <c r="H1060" s="308" t="s">
        <v>580</v>
      </c>
      <c r="I1060" s="309" t="s">
        <v>580</v>
      </c>
      <c r="J1060" s="309" t="s">
        <v>580</v>
      </c>
      <c r="K1060" s="310" t="s">
        <v>580</v>
      </c>
      <c r="L1060" s="310" t="s">
        <v>580</v>
      </c>
      <c r="M1060" s="310" t="s">
        <v>580</v>
      </c>
      <c r="N1060" s="311" t="s">
        <v>580</v>
      </c>
      <c r="O1060" s="309" t="s">
        <v>580</v>
      </c>
      <c r="P1060" s="309" t="s">
        <v>580</v>
      </c>
      <c r="Q1060" s="310" t="s">
        <v>580</v>
      </c>
      <c r="R1060" s="310" t="s">
        <v>580</v>
      </c>
      <c r="S1060" s="310" t="s">
        <v>580</v>
      </c>
      <c r="T1060" s="311" t="s">
        <v>580</v>
      </c>
      <c r="U1060" s="310" t="s">
        <v>580</v>
      </c>
    </row>
    <row r="1061" spans="2:21" x14ac:dyDescent="0.2">
      <c r="B1061" s="305" t="s">
        <v>580</v>
      </c>
      <c r="C1061" s="306" t="s">
        <v>580</v>
      </c>
      <c r="D1061" s="307" t="s">
        <v>580</v>
      </c>
      <c r="E1061" s="307" t="s">
        <v>580</v>
      </c>
      <c r="F1061" s="308" t="s">
        <v>580</v>
      </c>
      <c r="G1061" s="308"/>
      <c r="H1061" s="308" t="s">
        <v>580</v>
      </c>
      <c r="I1061" s="309" t="s">
        <v>580</v>
      </c>
      <c r="J1061" s="309" t="s">
        <v>580</v>
      </c>
      <c r="K1061" s="310" t="s">
        <v>580</v>
      </c>
      <c r="L1061" s="310" t="s">
        <v>580</v>
      </c>
      <c r="M1061" s="310" t="s">
        <v>580</v>
      </c>
      <c r="N1061" s="311" t="s">
        <v>580</v>
      </c>
      <c r="O1061" s="309" t="s">
        <v>580</v>
      </c>
      <c r="P1061" s="309" t="s">
        <v>580</v>
      </c>
      <c r="Q1061" s="310" t="s">
        <v>580</v>
      </c>
      <c r="R1061" s="310" t="s">
        <v>580</v>
      </c>
      <c r="S1061" s="310" t="s">
        <v>580</v>
      </c>
      <c r="T1061" s="311" t="s">
        <v>580</v>
      </c>
      <c r="U1061" s="310" t="s">
        <v>580</v>
      </c>
    </row>
    <row r="1062" spans="2:21" x14ac:dyDescent="0.2">
      <c r="B1062" s="305" t="s">
        <v>580</v>
      </c>
      <c r="C1062" s="306" t="s">
        <v>580</v>
      </c>
      <c r="D1062" s="307" t="s">
        <v>580</v>
      </c>
      <c r="E1062" s="307" t="s">
        <v>580</v>
      </c>
      <c r="F1062" s="308" t="s">
        <v>580</v>
      </c>
      <c r="G1062" s="308"/>
      <c r="H1062" s="308" t="s">
        <v>580</v>
      </c>
      <c r="I1062" s="309" t="s">
        <v>580</v>
      </c>
      <c r="J1062" s="309" t="s">
        <v>580</v>
      </c>
      <c r="K1062" s="310" t="s">
        <v>580</v>
      </c>
      <c r="L1062" s="310" t="s">
        <v>580</v>
      </c>
      <c r="M1062" s="310" t="s">
        <v>580</v>
      </c>
      <c r="N1062" s="311" t="s">
        <v>580</v>
      </c>
      <c r="O1062" s="309" t="s">
        <v>580</v>
      </c>
      <c r="P1062" s="309" t="s">
        <v>580</v>
      </c>
      <c r="Q1062" s="310" t="s">
        <v>580</v>
      </c>
      <c r="R1062" s="310" t="s">
        <v>580</v>
      </c>
      <c r="S1062" s="310" t="s">
        <v>580</v>
      </c>
      <c r="T1062" s="311" t="s">
        <v>580</v>
      </c>
      <c r="U1062" s="310" t="s">
        <v>580</v>
      </c>
    </row>
    <row r="1063" spans="2:21" x14ac:dyDescent="0.2">
      <c r="B1063" s="305" t="s">
        <v>580</v>
      </c>
      <c r="C1063" s="306" t="s">
        <v>580</v>
      </c>
      <c r="D1063" s="307" t="s">
        <v>580</v>
      </c>
      <c r="E1063" s="307" t="s">
        <v>580</v>
      </c>
      <c r="F1063" s="308" t="s">
        <v>580</v>
      </c>
      <c r="G1063" s="308"/>
      <c r="H1063" s="308" t="s">
        <v>580</v>
      </c>
      <c r="I1063" s="309" t="s">
        <v>580</v>
      </c>
      <c r="J1063" s="309" t="s">
        <v>580</v>
      </c>
      <c r="K1063" s="310" t="s">
        <v>580</v>
      </c>
      <c r="L1063" s="310" t="s">
        <v>580</v>
      </c>
      <c r="M1063" s="310" t="s">
        <v>580</v>
      </c>
      <c r="N1063" s="311" t="s">
        <v>580</v>
      </c>
      <c r="O1063" s="309" t="s">
        <v>580</v>
      </c>
      <c r="P1063" s="309" t="s">
        <v>580</v>
      </c>
      <c r="Q1063" s="310" t="s">
        <v>580</v>
      </c>
      <c r="R1063" s="310" t="s">
        <v>580</v>
      </c>
      <c r="S1063" s="310" t="s">
        <v>580</v>
      </c>
      <c r="T1063" s="311" t="s">
        <v>580</v>
      </c>
      <c r="U1063" s="310" t="s">
        <v>580</v>
      </c>
    </row>
    <row r="1064" spans="2:21" x14ac:dyDescent="0.2">
      <c r="B1064" s="305" t="s">
        <v>580</v>
      </c>
      <c r="C1064" s="306" t="s">
        <v>580</v>
      </c>
      <c r="D1064" s="307" t="s">
        <v>580</v>
      </c>
      <c r="E1064" s="307" t="s">
        <v>580</v>
      </c>
      <c r="F1064" s="308" t="s">
        <v>580</v>
      </c>
      <c r="G1064" s="308"/>
      <c r="H1064" s="308" t="s">
        <v>580</v>
      </c>
      <c r="I1064" s="309" t="s">
        <v>580</v>
      </c>
      <c r="J1064" s="309" t="s">
        <v>580</v>
      </c>
      <c r="K1064" s="310" t="s">
        <v>580</v>
      </c>
      <c r="L1064" s="310" t="s">
        <v>580</v>
      </c>
      <c r="M1064" s="310" t="s">
        <v>580</v>
      </c>
      <c r="N1064" s="311" t="s">
        <v>580</v>
      </c>
      <c r="O1064" s="309" t="s">
        <v>580</v>
      </c>
      <c r="P1064" s="309" t="s">
        <v>580</v>
      </c>
      <c r="Q1064" s="310" t="s">
        <v>580</v>
      </c>
      <c r="R1064" s="310" t="s">
        <v>580</v>
      </c>
      <c r="S1064" s="310" t="s">
        <v>580</v>
      </c>
      <c r="T1064" s="311" t="s">
        <v>580</v>
      </c>
      <c r="U1064" s="310" t="s">
        <v>580</v>
      </c>
    </row>
    <row r="1065" spans="2:21" x14ac:dyDescent="0.2">
      <c r="B1065" s="305" t="s">
        <v>580</v>
      </c>
      <c r="C1065" s="306" t="s">
        <v>580</v>
      </c>
      <c r="D1065" s="307" t="s">
        <v>580</v>
      </c>
      <c r="E1065" s="307" t="s">
        <v>580</v>
      </c>
      <c r="F1065" s="308" t="s">
        <v>580</v>
      </c>
      <c r="G1065" s="308"/>
      <c r="H1065" s="308" t="s">
        <v>580</v>
      </c>
      <c r="I1065" s="309" t="s">
        <v>580</v>
      </c>
      <c r="J1065" s="309" t="s">
        <v>580</v>
      </c>
      <c r="K1065" s="310" t="s">
        <v>580</v>
      </c>
      <c r="L1065" s="310" t="s">
        <v>580</v>
      </c>
      <c r="M1065" s="310" t="s">
        <v>580</v>
      </c>
      <c r="N1065" s="311" t="s">
        <v>580</v>
      </c>
      <c r="O1065" s="309" t="s">
        <v>580</v>
      </c>
      <c r="P1065" s="309" t="s">
        <v>580</v>
      </c>
      <c r="Q1065" s="310" t="s">
        <v>580</v>
      </c>
      <c r="R1065" s="310" t="s">
        <v>580</v>
      </c>
      <c r="S1065" s="310" t="s">
        <v>580</v>
      </c>
      <c r="T1065" s="311" t="s">
        <v>580</v>
      </c>
      <c r="U1065" s="310" t="s">
        <v>580</v>
      </c>
    </row>
    <row r="1066" spans="2:21" x14ac:dyDescent="0.2">
      <c r="B1066" s="305" t="s">
        <v>580</v>
      </c>
      <c r="C1066" s="306" t="s">
        <v>580</v>
      </c>
      <c r="D1066" s="307" t="s">
        <v>580</v>
      </c>
      <c r="E1066" s="307" t="s">
        <v>580</v>
      </c>
      <c r="F1066" s="308" t="s">
        <v>580</v>
      </c>
      <c r="G1066" s="308"/>
      <c r="H1066" s="308" t="s">
        <v>580</v>
      </c>
      <c r="I1066" s="309" t="s">
        <v>580</v>
      </c>
      <c r="J1066" s="309" t="s">
        <v>580</v>
      </c>
      <c r="K1066" s="310" t="s">
        <v>580</v>
      </c>
      <c r="L1066" s="310" t="s">
        <v>580</v>
      </c>
      <c r="M1066" s="310" t="s">
        <v>580</v>
      </c>
      <c r="N1066" s="311" t="s">
        <v>580</v>
      </c>
      <c r="O1066" s="309" t="s">
        <v>580</v>
      </c>
      <c r="P1066" s="309" t="s">
        <v>580</v>
      </c>
      <c r="Q1066" s="310" t="s">
        <v>580</v>
      </c>
      <c r="R1066" s="310" t="s">
        <v>580</v>
      </c>
      <c r="S1066" s="310" t="s">
        <v>580</v>
      </c>
      <c r="T1066" s="311" t="s">
        <v>580</v>
      </c>
      <c r="U1066" s="310" t="s">
        <v>580</v>
      </c>
    </row>
    <row r="1067" spans="2:21" x14ac:dyDescent="0.2">
      <c r="B1067" s="305" t="s">
        <v>580</v>
      </c>
      <c r="C1067" s="306" t="s">
        <v>580</v>
      </c>
      <c r="D1067" s="307" t="s">
        <v>580</v>
      </c>
      <c r="E1067" s="307" t="s">
        <v>580</v>
      </c>
      <c r="F1067" s="308" t="s">
        <v>580</v>
      </c>
      <c r="G1067" s="308"/>
      <c r="H1067" s="308" t="s">
        <v>580</v>
      </c>
      <c r="I1067" s="309" t="s">
        <v>580</v>
      </c>
      <c r="J1067" s="309" t="s">
        <v>580</v>
      </c>
      <c r="K1067" s="310" t="s">
        <v>580</v>
      </c>
      <c r="L1067" s="310" t="s">
        <v>580</v>
      </c>
      <c r="M1067" s="310" t="s">
        <v>580</v>
      </c>
      <c r="N1067" s="311" t="s">
        <v>580</v>
      </c>
      <c r="O1067" s="309" t="s">
        <v>580</v>
      </c>
      <c r="P1067" s="309" t="s">
        <v>580</v>
      </c>
      <c r="Q1067" s="310" t="s">
        <v>580</v>
      </c>
      <c r="R1067" s="310" t="s">
        <v>580</v>
      </c>
      <c r="S1067" s="310" t="s">
        <v>580</v>
      </c>
      <c r="T1067" s="311" t="s">
        <v>580</v>
      </c>
      <c r="U1067" s="310" t="s">
        <v>580</v>
      </c>
    </row>
    <row r="1068" spans="2:21" x14ac:dyDescent="0.2">
      <c r="B1068" s="305" t="s">
        <v>580</v>
      </c>
      <c r="C1068" s="306" t="s">
        <v>580</v>
      </c>
      <c r="D1068" s="307" t="s">
        <v>580</v>
      </c>
      <c r="E1068" s="307" t="s">
        <v>580</v>
      </c>
      <c r="F1068" s="308" t="s">
        <v>580</v>
      </c>
      <c r="G1068" s="308"/>
      <c r="H1068" s="308" t="s">
        <v>580</v>
      </c>
      <c r="I1068" s="309" t="s">
        <v>580</v>
      </c>
      <c r="J1068" s="309" t="s">
        <v>580</v>
      </c>
      <c r="K1068" s="310" t="s">
        <v>580</v>
      </c>
      <c r="L1068" s="310" t="s">
        <v>580</v>
      </c>
      <c r="M1068" s="310" t="s">
        <v>580</v>
      </c>
      <c r="N1068" s="311" t="s">
        <v>580</v>
      </c>
      <c r="O1068" s="309" t="s">
        <v>580</v>
      </c>
      <c r="P1068" s="309" t="s">
        <v>580</v>
      </c>
      <c r="Q1068" s="310" t="s">
        <v>580</v>
      </c>
      <c r="R1068" s="310" t="s">
        <v>580</v>
      </c>
      <c r="S1068" s="310" t="s">
        <v>580</v>
      </c>
      <c r="T1068" s="311" t="s">
        <v>580</v>
      </c>
      <c r="U1068" s="310" t="s">
        <v>580</v>
      </c>
    </row>
    <row r="1069" spans="2:21" x14ac:dyDescent="0.2">
      <c r="B1069" s="305" t="s">
        <v>580</v>
      </c>
      <c r="C1069" s="306" t="s">
        <v>580</v>
      </c>
      <c r="D1069" s="307" t="s">
        <v>580</v>
      </c>
      <c r="E1069" s="307" t="s">
        <v>580</v>
      </c>
      <c r="F1069" s="308" t="s">
        <v>580</v>
      </c>
      <c r="G1069" s="308"/>
      <c r="H1069" s="308" t="s">
        <v>580</v>
      </c>
      <c r="I1069" s="309" t="s">
        <v>580</v>
      </c>
      <c r="J1069" s="309" t="s">
        <v>580</v>
      </c>
      <c r="K1069" s="310" t="s">
        <v>580</v>
      </c>
      <c r="L1069" s="310" t="s">
        <v>580</v>
      </c>
      <c r="M1069" s="310" t="s">
        <v>580</v>
      </c>
      <c r="N1069" s="311" t="s">
        <v>580</v>
      </c>
      <c r="O1069" s="309" t="s">
        <v>580</v>
      </c>
      <c r="P1069" s="309" t="s">
        <v>580</v>
      </c>
      <c r="Q1069" s="310" t="s">
        <v>580</v>
      </c>
      <c r="R1069" s="310" t="s">
        <v>580</v>
      </c>
      <c r="S1069" s="310" t="s">
        <v>580</v>
      </c>
      <c r="T1069" s="311" t="s">
        <v>580</v>
      </c>
      <c r="U1069" s="310" t="s">
        <v>580</v>
      </c>
    </row>
    <row r="1070" spans="2:21" x14ac:dyDescent="0.2">
      <c r="B1070" s="305" t="s">
        <v>580</v>
      </c>
      <c r="C1070" s="306" t="s">
        <v>580</v>
      </c>
      <c r="D1070" s="307" t="s">
        <v>580</v>
      </c>
      <c r="E1070" s="307" t="s">
        <v>580</v>
      </c>
      <c r="F1070" s="308" t="s">
        <v>580</v>
      </c>
      <c r="G1070" s="308"/>
      <c r="H1070" s="308" t="s">
        <v>580</v>
      </c>
      <c r="I1070" s="309" t="s">
        <v>580</v>
      </c>
      <c r="J1070" s="309" t="s">
        <v>580</v>
      </c>
      <c r="K1070" s="310" t="s">
        <v>580</v>
      </c>
      <c r="L1070" s="310" t="s">
        <v>580</v>
      </c>
      <c r="M1070" s="310" t="s">
        <v>580</v>
      </c>
      <c r="N1070" s="311" t="s">
        <v>580</v>
      </c>
      <c r="O1070" s="309" t="s">
        <v>580</v>
      </c>
      <c r="P1070" s="309" t="s">
        <v>580</v>
      </c>
      <c r="Q1070" s="310" t="s">
        <v>580</v>
      </c>
      <c r="R1070" s="310" t="s">
        <v>580</v>
      </c>
      <c r="S1070" s="310" t="s">
        <v>580</v>
      </c>
      <c r="T1070" s="311" t="s">
        <v>580</v>
      </c>
      <c r="U1070" s="310" t="s">
        <v>580</v>
      </c>
    </row>
    <row r="1071" spans="2:21" x14ac:dyDescent="0.2">
      <c r="B1071" s="305" t="s">
        <v>580</v>
      </c>
      <c r="C1071" s="306" t="s">
        <v>580</v>
      </c>
      <c r="D1071" s="307" t="s">
        <v>580</v>
      </c>
      <c r="E1071" s="307" t="s">
        <v>580</v>
      </c>
      <c r="F1071" s="308" t="s">
        <v>580</v>
      </c>
      <c r="G1071" s="308"/>
      <c r="H1071" s="308" t="s">
        <v>580</v>
      </c>
      <c r="I1071" s="309" t="s">
        <v>580</v>
      </c>
      <c r="J1071" s="309" t="s">
        <v>580</v>
      </c>
      <c r="K1071" s="310" t="s">
        <v>580</v>
      </c>
      <c r="L1071" s="310" t="s">
        <v>580</v>
      </c>
      <c r="M1071" s="310" t="s">
        <v>580</v>
      </c>
      <c r="N1071" s="311" t="s">
        <v>580</v>
      </c>
      <c r="O1071" s="309" t="s">
        <v>580</v>
      </c>
      <c r="P1071" s="309" t="s">
        <v>580</v>
      </c>
      <c r="Q1071" s="310" t="s">
        <v>580</v>
      </c>
      <c r="R1071" s="310" t="s">
        <v>580</v>
      </c>
      <c r="S1071" s="310" t="s">
        <v>580</v>
      </c>
      <c r="T1071" s="311" t="s">
        <v>580</v>
      </c>
      <c r="U1071" s="310" t="s">
        <v>580</v>
      </c>
    </row>
    <row r="1072" spans="2:21" x14ac:dyDescent="0.2">
      <c r="B1072" s="305" t="s">
        <v>580</v>
      </c>
      <c r="C1072" s="306" t="s">
        <v>580</v>
      </c>
      <c r="D1072" s="307" t="s">
        <v>580</v>
      </c>
      <c r="E1072" s="307" t="s">
        <v>580</v>
      </c>
      <c r="F1072" s="308" t="s">
        <v>580</v>
      </c>
      <c r="G1072" s="308"/>
      <c r="H1072" s="308" t="s">
        <v>580</v>
      </c>
      <c r="I1072" s="309" t="s">
        <v>580</v>
      </c>
      <c r="J1072" s="309" t="s">
        <v>580</v>
      </c>
      <c r="K1072" s="310" t="s">
        <v>580</v>
      </c>
      <c r="L1072" s="310" t="s">
        <v>580</v>
      </c>
      <c r="M1072" s="310" t="s">
        <v>580</v>
      </c>
      <c r="N1072" s="311" t="s">
        <v>580</v>
      </c>
      <c r="O1072" s="309" t="s">
        <v>580</v>
      </c>
      <c r="P1072" s="309" t="s">
        <v>580</v>
      </c>
      <c r="Q1072" s="310" t="s">
        <v>580</v>
      </c>
      <c r="R1072" s="310" t="s">
        <v>580</v>
      </c>
      <c r="S1072" s="310" t="s">
        <v>580</v>
      </c>
      <c r="T1072" s="311" t="s">
        <v>580</v>
      </c>
      <c r="U1072" s="310" t="s">
        <v>580</v>
      </c>
    </row>
    <row r="1073" spans="2:21" x14ac:dyDescent="0.2">
      <c r="B1073" s="305" t="s">
        <v>580</v>
      </c>
      <c r="C1073" s="306" t="s">
        <v>580</v>
      </c>
      <c r="D1073" s="307" t="s">
        <v>580</v>
      </c>
      <c r="E1073" s="307" t="s">
        <v>580</v>
      </c>
      <c r="F1073" s="308" t="s">
        <v>580</v>
      </c>
      <c r="G1073" s="308"/>
      <c r="H1073" s="308" t="s">
        <v>580</v>
      </c>
      <c r="I1073" s="309" t="s">
        <v>580</v>
      </c>
      <c r="J1073" s="309" t="s">
        <v>580</v>
      </c>
      <c r="K1073" s="310" t="s">
        <v>580</v>
      </c>
      <c r="L1073" s="310" t="s">
        <v>580</v>
      </c>
      <c r="M1073" s="310" t="s">
        <v>580</v>
      </c>
      <c r="N1073" s="311" t="s">
        <v>580</v>
      </c>
      <c r="O1073" s="309" t="s">
        <v>580</v>
      </c>
      <c r="P1073" s="309" t="s">
        <v>580</v>
      </c>
      <c r="Q1073" s="310" t="s">
        <v>580</v>
      </c>
      <c r="R1073" s="310" t="s">
        <v>580</v>
      </c>
      <c r="S1073" s="310" t="s">
        <v>580</v>
      </c>
      <c r="T1073" s="311" t="s">
        <v>580</v>
      </c>
      <c r="U1073" s="310" t="s">
        <v>580</v>
      </c>
    </row>
    <row r="1074" spans="2:21" x14ac:dyDescent="0.2">
      <c r="B1074" s="305" t="s">
        <v>580</v>
      </c>
      <c r="C1074" s="306" t="s">
        <v>580</v>
      </c>
      <c r="D1074" s="307" t="s">
        <v>580</v>
      </c>
      <c r="E1074" s="307" t="s">
        <v>580</v>
      </c>
      <c r="F1074" s="308" t="s">
        <v>580</v>
      </c>
      <c r="G1074" s="308"/>
      <c r="H1074" s="308" t="s">
        <v>580</v>
      </c>
      <c r="I1074" s="309" t="s">
        <v>580</v>
      </c>
      <c r="J1074" s="309" t="s">
        <v>580</v>
      </c>
      <c r="K1074" s="310" t="s">
        <v>580</v>
      </c>
      <c r="L1074" s="310" t="s">
        <v>580</v>
      </c>
      <c r="M1074" s="310" t="s">
        <v>580</v>
      </c>
      <c r="N1074" s="311" t="s">
        <v>580</v>
      </c>
      <c r="O1074" s="309" t="s">
        <v>580</v>
      </c>
      <c r="P1074" s="309" t="s">
        <v>580</v>
      </c>
      <c r="Q1074" s="310" t="s">
        <v>580</v>
      </c>
      <c r="R1074" s="310" t="s">
        <v>580</v>
      </c>
      <c r="S1074" s="310" t="s">
        <v>580</v>
      </c>
      <c r="T1074" s="311" t="s">
        <v>580</v>
      </c>
      <c r="U1074" s="310" t="s">
        <v>580</v>
      </c>
    </row>
    <row r="1075" spans="2:21" x14ac:dyDescent="0.2">
      <c r="B1075" s="305" t="s">
        <v>580</v>
      </c>
      <c r="C1075" s="306" t="s">
        <v>580</v>
      </c>
      <c r="D1075" s="307" t="s">
        <v>580</v>
      </c>
      <c r="E1075" s="307" t="s">
        <v>580</v>
      </c>
      <c r="F1075" s="308" t="s">
        <v>580</v>
      </c>
      <c r="G1075" s="308"/>
      <c r="H1075" s="308" t="s">
        <v>580</v>
      </c>
      <c r="I1075" s="309" t="s">
        <v>580</v>
      </c>
      <c r="J1075" s="309" t="s">
        <v>580</v>
      </c>
      <c r="K1075" s="310" t="s">
        <v>580</v>
      </c>
      <c r="L1075" s="310" t="s">
        <v>580</v>
      </c>
      <c r="M1075" s="310" t="s">
        <v>580</v>
      </c>
      <c r="N1075" s="311" t="s">
        <v>580</v>
      </c>
      <c r="O1075" s="309" t="s">
        <v>580</v>
      </c>
      <c r="P1075" s="309" t="s">
        <v>580</v>
      </c>
      <c r="Q1075" s="310" t="s">
        <v>580</v>
      </c>
      <c r="R1075" s="310" t="s">
        <v>580</v>
      </c>
      <c r="S1075" s="310" t="s">
        <v>580</v>
      </c>
      <c r="T1075" s="311" t="s">
        <v>580</v>
      </c>
      <c r="U1075" s="310" t="s">
        <v>580</v>
      </c>
    </row>
    <row r="1076" spans="2:21" x14ac:dyDescent="0.2">
      <c r="B1076" s="305" t="s">
        <v>580</v>
      </c>
      <c r="C1076" s="306" t="s">
        <v>580</v>
      </c>
      <c r="D1076" s="307" t="s">
        <v>580</v>
      </c>
      <c r="E1076" s="307" t="s">
        <v>580</v>
      </c>
      <c r="F1076" s="308" t="s">
        <v>580</v>
      </c>
      <c r="G1076" s="308"/>
      <c r="H1076" s="308" t="s">
        <v>580</v>
      </c>
      <c r="I1076" s="309" t="s">
        <v>580</v>
      </c>
      <c r="J1076" s="309" t="s">
        <v>580</v>
      </c>
      <c r="K1076" s="310" t="s">
        <v>580</v>
      </c>
      <c r="L1076" s="310" t="s">
        <v>580</v>
      </c>
      <c r="M1076" s="310" t="s">
        <v>580</v>
      </c>
      <c r="N1076" s="311" t="s">
        <v>580</v>
      </c>
      <c r="O1076" s="309" t="s">
        <v>580</v>
      </c>
      <c r="P1076" s="309" t="s">
        <v>580</v>
      </c>
      <c r="Q1076" s="310" t="s">
        <v>580</v>
      </c>
      <c r="R1076" s="310" t="s">
        <v>580</v>
      </c>
      <c r="S1076" s="310" t="s">
        <v>580</v>
      </c>
      <c r="T1076" s="311" t="s">
        <v>580</v>
      </c>
      <c r="U1076" s="310" t="s">
        <v>580</v>
      </c>
    </row>
    <row r="1077" spans="2:21" x14ac:dyDescent="0.2">
      <c r="B1077" s="305" t="s">
        <v>580</v>
      </c>
      <c r="C1077" s="306" t="s">
        <v>580</v>
      </c>
      <c r="D1077" s="307" t="s">
        <v>580</v>
      </c>
      <c r="E1077" s="307" t="s">
        <v>580</v>
      </c>
      <c r="F1077" s="308" t="s">
        <v>580</v>
      </c>
      <c r="G1077" s="308"/>
      <c r="H1077" s="308" t="s">
        <v>580</v>
      </c>
      <c r="I1077" s="309" t="s">
        <v>580</v>
      </c>
      <c r="J1077" s="309" t="s">
        <v>580</v>
      </c>
      <c r="K1077" s="310" t="s">
        <v>580</v>
      </c>
      <c r="L1077" s="310" t="s">
        <v>580</v>
      </c>
      <c r="M1077" s="310" t="s">
        <v>580</v>
      </c>
      <c r="N1077" s="311" t="s">
        <v>580</v>
      </c>
      <c r="O1077" s="309" t="s">
        <v>580</v>
      </c>
      <c r="P1077" s="309" t="s">
        <v>580</v>
      </c>
      <c r="Q1077" s="310" t="s">
        <v>580</v>
      </c>
      <c r="R1077" s="310" t="s">
        <v>580</v>
      </c>
      <c r="S1077" s="310" t="s">
        <v>580</v>
      </c>
      <c r="T1077" s="311" t="s">
        <v>580</v>
      </c>
      <c r="U1077" s="310" t="s">
        <v>580</v>
      </c>
    </row>
    <row r="1078" spans="2:21" x14ac:dyDescent="0.2">
      <c r="B1078" s="305" t="s">
        <v>580</v>
      </c>
      <c r="C1078" s="306" t="s">
        <v>580</v>
      </c>
      <c r="D1078" s="307" t="s">
        <v>580</v>
      </c>
      <c r="E1078" s="307" t="s">
        <v>580</v>
      </c>
      <c r="F1078" s="308" t="s">
        <v>580</v>
      </c>
      <c r="G1078" s="308"/>
      <c r="H1078" s="308" t="s">
        <v>580</v>
      </c>
      <c r="I1078" s="309" t="s">
        <v>580</v>
      </c>
      <c r="J1078" s="309" t="s">
        <v>580</v>
      </c>
      <c r="K1078" s="310" t="s">
        <v>580</v>
      </c>
      <c r="L1078" s="310" t="s">
        <v>580</v>
      </c>
      <c r="M1078" s="310" t="s">
        <v>580</v>
      </c>
      <c r="N1078" s="311" t="s">
        <v>580</v>
      </c>
      <c r="O1078" s="309" t="s">
        <v>580</v>
      </c>
      <c r="P1078" s="309" t="s">
        <v>580</v>
      </c>
      <c r="Q1078" s="310" t="s">
        <v>580</v>
      </c>
      <c r="R1078" s="310" t="s">
        <v>580</v>
      </c>
      <c r="S1078" s="310" t="s">
        <v>580</v>
      </c>
      <c r="T1078" s="311" t="s">
        <v>580</v>
      </c>
      <c r="U1078" s="310" t="s">
        <v>580</v>
      </c>
    </row>
    <row r="1079" spans="2:21" x14ac:dyDescent="0.2">
      <c r="B1079" s="305" t="s">
        <v>580</v>
      </c>
      <c r="C1079" s="306" t="s">
        <v>580</v>
      </c>
      <c r="D1079" s="307" t="s">
        <v>580</v>
      </c>
      <c r="E1079" s="307" t="s">
        <v>580</v>
      </c>
      <c r="F1079" s="308" t="s">
        <v>580</v>
      </c>
      <c r="G1079" s="308"/>
      <c r="H1079" s="308" t="s">
        <v>580</v>
      </c>
      <c r="I1079" s="309" t="s">
        <v>580</v>
      </c>
      <c r="J1079" s="309" t="s">
        <v>580</v>
      </c>
      <c r="K1079" s="310" t="s">
        <v>580</v>
      </c>
      <c r="L1079" s="310" t="s">
        <v>580</v>
      </c>
      <c r="M1079" s="310" t="s">
        <v>580</v>
      </c>
      <c r="N1079" s="311" t="s">
        <v>580</v>
      </c>
      <c r="O1079" s="309" t="s">
        <v>580</v>
      </c>
      <c r="P1079" s="309" t="s">
        <v>580</v>
      </c>
      <c r="Q1079" s="310" t="s">
        <v>580</v>
      </c>
      <c r="R1079" s="310" t="s">
        <v>580</v>
      </c>
      <c r="S1079" s="310" t="s">
        <v>580</v>
      </c>
      <c r="T1079" s="311" t="s">
        <v>580</v>
      </c>
      <c r="U1079" s="310" t="s">
        <v>580</v>
      </c>
    </row>
    <row r="1080" spans="2:21" x14ac:dyDescent="0.2">
      <c r="B1080" s="305" t="s">
        <v>580</v>
      </c>
      <c r="C1080" s="306" t="s">
        <v>580</v>
      </c>
      <c r="D1080" s="307" t="s">
        <v>580</v>
      </c>
      <c r="E1080" s="307" t="s">
        <v>580</v>
      </c>
      <c r="F1080" s="308" t="s">
        <v>580</v>
      </c>
      <c r="G1080" s="308"/>
      <c r="H1080" s="308" t="s">
        <v>580</v>
      </c>
      <c r="I1080" s="309" t="s">
        <v>580</v>
      </c>
      <c r="J1080" s="309" t="s">
        <v>580</v>
      </c>
      <c r="K1080" s="310" t="s">
        <v>580</v>
      </c>
      <c r="L1080" s="310" t="s">
        <v>580</v>
      </c>
      <c r="M1080" s="310" t="s">
        <v>580</v>
      </c>
      <c r="N1080" s="311" t="s">
        <v>580</v>
      </c>
      <c r="O1080" s="309" t="s">
        <v>580</v>
      </c>
      <c r="P1080" s="309" t="s">
        <v>580</v>
      </c>
      <c r="Q1080" s="310" t="s">
        <v>580</v>
      </c>
      <c r="R1080" s="310" t="s">
        <v>580</v>
      </c>
      <c r="S1080" s="310" t="s">
        <v>580</v>
      </c>
      <c r="T1080" s="311" t="s">
        <v>580</v>
      </c>
      <c r="U1080" s="310" t="s">
        <v>580</v>
      </c>
    </row>
    <row r="1081" spans="2:21" x14ac:dyDescent="0.2">
      <c r="B1081" s="305" t="s">
        <v>580</v>
      </c>
      <c r="C1081" s="306" t="s">
        <v>580</v>
      </c>
      <c r="D1081" s="307" t="s">
        <v>580</v>
      </c>
      <c r="E1081" s="307" t="s">
        <v>580</v>
      </c>
      <c r="F1081" s="308" t="s">
        <v>580</v>
      </c>
      <c r="G1081" s="308"/>
      <c r="H1081" s="308" t="s">
        <v>580</v>
      </c>
      <c r="I1081" s="309" t="s">
        <v>580</v>
      </c>
      <c r="J1081" s="309" t="s">
        <v>580</v>
      </c>
      <c r="K1081" s="310" t="s">
        <v>580</v>
      </c>
      <c r="L1081" s="310" t="s">
        <v>580</v>
      </c>
      <c r="M1081" s="310" t="s">
        <v>580</v>
      </c>
      <c r="N1081" s="311" t="s">
        <v>580</v>
      </c>
      <c r="O1081" s="309" t="s">
        <v>580</v>
      </c>
      <c r="P1081" s="309" t="s">
        <v>580</v>
      </c>
      <c r="Q1081" s="310" t="s">
        <v>580</v>
      </c>
      <c r="R1081" s="310" t="s">
        <v>580</v>
      </c>
      <c r="S1081" s="310" t="s">
        <v>580</v>
      </c>
      <c r="T1081" s="311" t="s">
        <v>580</v>
      </c>
      <c r="U1081" s="310" t="s">
        <v>580</v>
      </c>
    </row>
    <row r="1082" spans="2:21" x14ac:dyDescent="0.2">
      <c r="B1082" s="305" t="s">
        <v>580</v>
      </c>
      <c r="C1082" s="306" t="s">
        <v>580</v>
      </c>
      <c r="D1082" s="307" t="s">
        <v>580</v>
      </c>
      <c r="E1082" s="307" t="s">
        <v>580</v>
      </c>
      <c r="F1082" s="308" t="s">
        <v>580</v>
      </c>
      <c r="G1082" s="308"/>
      <c r="H1082" s="308" t="s">
        <v>580</v>
      </c>
      <c r="I1082" s="309" t="s">
        <v>580</v>
      </c>
      <c r="J1082" s="309" t="s">
        <v>580</v>
      </c>
      <c r="K1082" s="310" t="s">
        <v>580</v>
      </c>
      <c r="L1082" s="310" t="s">
        <v>580</v>
      </c>
      <c r="M1082" s="310" t="s">
        <v>580</v>
      </c>
      <c r="N1082" s="311" t="s">
        <v>580</v>
      </c>
      <c r="O1082" s="309" t="s">
        <v>580</v>
      </c>
      <c r="P1082" s="309" t="s">
        <v>580</v>
      </c>
      <c r="Q1082" s="310" t="s">
        <v>580</v>
      </c>
      <c r="R1082" s="310" t="s">
        <v>580</v>
      </c>
      <c r="S1082" s="310" t="s">
        <v>580</v>
      </c>
      <c r="T1082" s="311" t="s">
        <v>580</v>
      </c>
      <c r="U1082" s="310" t="s">
        <v>580</v>
      </c>
    </row>
    <row r="1083" spans="2:21" x14ac:dyDescent="0.2">
      <c r="B1083" s="305" t="s">
        <v>580</v>
      </c>
      <c r="C1083" s="306" t="s">
        <v>580</v>
      </c>
      <c r="D1083" s="307" t="s">
        <v>580</v>
      </c>
      <c r="E1083" s="307" t="s">
        <v>580</v>
      </c>
      <c r="F1083" s="308" t="s">
        <v>580</v>
      </c>
      <c r="G1083" s="308"/>
      <c r="H1083" s="308" t="s">
        <v>580</v>
      </c>
      <c r="I1083" s="309" t="s">
        <v>580</v>
      </c>
      <c r="J1083" s="309" t="s">
        <v>580</v>
      </c>
      <c r="K1083" s="310" t="s">
        <v>580</v>
      </c>
      <c r="L1083" s="310" t="s">
        <v>580</v>
      </c>
      <c r="M1083" s="310" t="s">
        <v>580</v>
      </c>
      <c r="N1083" s="311" t="s">
        <v>580</v>
      </c>
      <c r="O1083" s="309" t="s">
        <v>580</v>
      </c>
      <c r="P1083" s="309" t="s">
        <v>580</v>
      </c>
      <c r="Q1083" s="310" t="s">
        <v>580</v>
      </c>
      <c r="R1083" s="310" t="s">
        <v>580</v>
      </c>
      <c r="S1083" s="310" t="s">
        <v>580</v>
      </c>
      <c r="T1083" s="311" t="s">
        <v>580</v>
      </c>
      <c r="U1083" s="310" t="s">
        <v>580</v>
      </c>
    </row>
    <row r="1084" spans="2:21" x14ac:dyDescent="0.2">
      <c r="B1084" s="305" t="s">
        <v>580</v>
      </c>
      <c r="C1084" s="306" t="s">
        <v>580</v>
      </c>
      <c r="D1084" s="307" t="s">
        <v>580</v>
      </c>
      <c r="E1084" s="307" t="s">
        <v>580</v>
      </c>
      <c r="F1084" s="308" t="s">
        <v>580</v>
      </c>
      <c r="G1084" s="308"/>
      <c r="H1084" s="308" t="s">
        <v>580</v>
      </c>
      <c r="I1084" s="309" t="s">
        <v>580</v>
      </c>
      <c r="J1084" s="309" t="s">
        <v>580</v>
      </c>
      <c r="K1084" s="310" t="s">
        <v>580</v>
      </c>
      <c r="L1084" s="310" t="s">
        <v>580</v>
      </c>
      <c r="M1084" s="310" t="s">
        <v>580</v>
      </c>
      <c r="N1084" s="311" t="s">
        <v>580</v>
      </c>
      <c r="O1084" s="309" t="s">
        <v>580</v>
      </c>
      <c r="P1084" s="309" t="s">
        <v>580</v>
      </c>
      <c r="Q1084" s="310" t="s">
        <v>580</v>
      </c>
      <c r="R1084" s="310" t="s">
        <v>580</v>
      </c>
      <c r="S1084" s="310" t="s">
        <v>580</v>
      </c>
      <c r="T1084" s="311" t="s">
        <v>580</v>
      </c>
      <c r="U1084" s="310" t="s">
        <v>580</v>
      </c>
    </row>
    <row r="1085" spans="2:21" x14ac:dyDescent="0.2">
      <c r="B1085" s="305" t="s">
        <v>580</v>
      </c>
      <c r="C1085" s="306" t="s">
        <v>580</v>
      </c>
      <c r="D1085" s="307" t="s">
        <v>580</v>
      </c>
      <c r="E1085" s="307" t="s">
        <v>580</v>
      </c>
      <c r="F1085" s="308" t="s">
        <v>580</v>
      </c>
      <c r="G1085" s="308"/>
      <c r="H1085" s="308" t="s">
        <v>580</v>
      </c>
      <c r="I1085" s="309" t="s">
        <v>580</v>
      </c>
      <c r="J1085" s="309" t="s">
        <v>580</v>
      </c>
      <c r="K1085" s="310" t="s">
        <v>580</v>
      </c>
      <c r="L1085" s="310" t="s">
        <v>580</v>
      </c>
      <c r="M1085" s="310" t="s">
        <v>580</v>
      </c>
      <c r="N1085" s="311" t="s">
        <v>580</v>
      </c>
      <c r="O1085" s="309" t="s">
        <v>580</v>
      </c>
      <c r="P1085" s="309" t="s">
        <v>580</v>
      </c>
      <c r="Q1085" s="310" t="s">
        <v>580</v>
      </c>
      <c r="R1085" s="310" t="s">
        <v>580</v>
      </c>
      <c r="S1085" s="310" t="s">
        <v>580</v>
      </c>
      <c r="T1085" s="311" t="s">
        <v>580</v>
      </c>
      <c r="U1085" s="310" t="s">
        <v>580</v>
      </c>
    </row>
    <row r="1086" spans="2:21" x14ac:dyDescent="0.2">
      <c r="B1086" s="305" t="s">
        <v>580</v>
      </c>
      <c r="C1086" s="306" t="s">
        <v>580</v>
      </c>
      <c r="D1086" s="307" t="s">
        <v>580</v>
      </c>
      <c r="E1086" s="307" t="s">
        <v>580</v>
      </c>
      <c r="F1086" s="308" t="s">
        <v>580</v>
      </c>
      <c r="G1086" s="308"/>
      <c r="H1086" s="308" t="s">
        <v>580</v>
      </c>
      <c r="I1086" s="309" t="s">
        <v>580</v>
      </c>
      <c r="J1086" s="309" t="s">
        <v>580</v>
      </c>
      <c r="K1086" s="310" t="s">
        <v>580</v>
      </c>
      <c r="L1086" s="310" t="s">
        <v>580</v>
      </c>
      <c r="M1086" s="310" t="s">
        <v>580</v>
      </c>
      <c r="N1086" s="311" t="s">
        <v>580</v>
      </c>
      <c r="O1086" s="309" t="s">
        <v>580</v>
      </c>
      <c r="P1086" s="309" t="s">
        <v>580</v>
      </c>
      <c r="Q1086" s="310" t="s">
        <v>580</v>
      </c>
      <c r="R1086" s="310" t="s">
        <v>580</v>
      </c>
      <c r="S1086" s="310" t="s">
        <v>580</v>
      </c>
      <c r="T1086" s="311" t="s">
        <v>580</v>
      </c>
      <c r="U1086" s="310" t="s">
        <v>580</v>
      </c>
    </row>
    <row r="1087" spans="2:21" x14ac:dyDescent="0.2">
      <c r="B1087" s="305" t="s">
        <v>580</v>
      </c>
      <c r="C1087" s="306" t="s">
        <v>580</v>
      </c>
      <c r="D1087" s="307" t="s">
        <v>580</v>
      </c>
      <c r="E1087" s="307" t="s">
        <v>580</v>
      </c>
      <c r="F1087" s="308" t="s">
        <v>580</v>
      </c>
      <c r="G1087" s="308"/>
      <c r="H1087" s="308" t="s">
        <v>580</v>
      </c>
      <c r="I1087" s="309" t="s">
        <v>580</v>
      </c>
      <c r="J1087" s="309" t="s">
        <v>580</v>
      </c>
      <c r="K1087" s="310" t="s">
        <v>580</v>
      </c>
      <c r="L1087" s="310" t="s">
        <v>580</v>
      </c>
      <c r="M1087" s="310" t="s">
        <v>580</v>
      </c>
      <c r="N1087" s="311" t="s">
        <v>580</v>
      </c>
      <c r="O1087" s="309" t="s">
        <v>580</v>
      </c>
      <c r="P1087" s="309" t="s">
        <v>580</v>
      </c>
      <c r="Q1087" s="310" t="s">
        <v>580</v>
      </c>
      <c r="R1087" s="310" t="s">
        <v>580</v>
      </c>
      <c r="S1087" s="310" t="s">
        <v>580</v>
      </c>
      <c r="T1087" s="311" t="s">
        <v>580</v>
      </c>
      <c r="U1087" s="310" t="s">
        <v>580</v>
      </c>
    </row>
    <row r="1088" spans="2:21" x14ac:dyDescent="0.2">
      <c r="B1088" s="305" t="s">
        <v>580</v>
      </c>
      <c r="C1088" s="306" t="s">
        <v>580</v>
      </c>
      <c r="D1088" s="307" t="s">
        <v>580</v>
      </c>
      <c r="E1088" s="307" t="s">
        <v>580</v>
      </c>
      <c r="F1088" s="308" t="s">
        <v>580</v>
      </c>
      <c r="G1088" s="308"/>
      <c r="H1088" s="308" t="s">
        <v>580</v>
      </c>
      <c r="I1088" s="309" t="s">
        <v>580</v>
      </c>
      <c r="J1088" s="309" t="s">
        <v>580</v>
      </c>
      <c r="K1088" s="310" t="s">
        <v>580</v>
      </c>
      <c r="L1088" s="310" t="s">
        <v>580</v>
      </c>
      <c r="M1088" s="310" t="s">
        <v>580</v>
      </c>
      <c r="N1088" s="311" t="s">
        <v>580</v>
      </c>
      <c r="O1088" s="309" t="s">
        <v>580</v>
      </c>
      <c r="P1088" s="309" t="s">
        <v>580</v>
      </c>
      <c r="Q1088" s="310" t="s">
        <v>580</v>
      </c>
      <c r="R1088" s="310" t="s">
        <v>580</v>
      </c>
      <c r="S1088" s="310" t="s">
        <v>580</v>
      </c>
      <c r="T1088" s="311" t="s">
        <v>580</v>
      </c>
      <c r="U1088" s="310" t="s">
        <v>580</v>
      </c>
    </row>
    <row r="1089" spans="2:21" x14ac:dyDescent="0.2">
      <c r="B1089" s="305" t="s">
        <v>580</v>
      </c>
      <c r="C1089" s="306" t="s">
        <v>580</v>
      </c>
      <c r="D1089" s="307" t="s">
        <v>580</v>
      </c>
      <c r="E1089" s="307" t="s">
        <v>580</v>
      </c>
      <c r="F1089" s="308" t="s">
        <v>580</v>
      </c>
      <c r="G1089" s="308"/>
      <c r="H1089" s="308" t="s">
        <v>580</v>
      </c>
      <c r="I1089" s="309" t="s">
        <v>580</v>
      </c>
      <c r="J1089" s="309" t="s">
        <v>580</v>
      </c>
      <c r="K1089" s="310" t="s">
        <v>580</v>
      </c>
      <c r="L1089" s="310" t="s">
        <v>580</v>
      </c>
      <c r="M1089" s="310" t="s">
        <v>580</v>
      </c>
      <c r="N1089" s="311" t="s">
        <v>580</v>
      </c>
      <c r="O1089" s="309" t="s">
        <v>580</v>
      </c>
      <c r="P1089" s="309" t="s">
        <v>580</v>
      </c>
      <c r="Q1089" s="310" t="s">
        <v>580</v>
      </c>
      <c r="R1089" s="310" t="s">
        <v>580</v>
      </c>
      <c r="S1089" s="310" t="s">
        <v>580</v>
      </c>
      <c r="T1089" s="311" t="s">
        <v>580</v>
      </c>
      <c r="U1089" s="310" t="s">
        <v>580</v>
      </c>
    </row>
    <row r="1090" spans="2:21" x14ac:dyDescent="0.2">
      <c r="B1090" s="305" t="s">
        <v>580</v>
      </c>
      <c r="C1090" s="306" t="s">
        <v>580</v>
      </c>
      <c r="D1090" s="307" t="s">
        <v>580</v>
      </c>
      <c r="E1090" s="307" t="s">
        <v>580</v>
      </c>
      <c r="F1090" s="308" t="s">
        <v>580</v>
      </c>
      <c r="G1090" s="308"/>
      <c r="H1090" s="308" t="s">
        <v>580</v>
      </c>
      <c r="I1090" s="309" t="s">
        <v>580</v>
      </c>
      <c r="J1090" s="309" t="s">
        <v>580</v>
      </c>
      <c r="K1090" s="310" t="s">
        <v>580</v>
      </c>
      <c r="L1090" s="310" t="s">
        <v>580</v>
      </c>
      <c r="M1090" s="310" t="s">
        <v>580</v>
      </c>
      <c r="N1090" s="311" t="s">
        <v>580</v>
      </c>
      <c r="O1090" s="309" t="s">
        <v>580</v>
      </c>
      <c r="P1090" s="309" t="s">
        <v>580</v>
      </c>
      <c r="Q1090" s="310" t="s">
        <v>580</v>
      </c>
      <c r="R1090" s="310" t="s">
        <v>580</v>
      </c>
      <c r="S1090" s="310" t="s">
        <v>580</v>
      </c>
      <c r="T1090" s="311" t="s">
        <v>580</v>
      </c>
      <c r="U1090" s="310" t="s">
        <v>580</v>
      </c>
    </row>
    <row r="1091" spans="2:21" x14ac:dyDescent="0.2">
      <c r="B1091" s="305" t="s">
        <v>580</v>
      </c>
      <c r="C1091" s="306" t="s">
        <v>580</v>
      </c>
      <c r="D1091" s="307" t="s">
        <v>580</v>
      </c>
      <c r="E1091" s="307" t="s">
        <v>580</v>
      </c>
      <c r="F1091" s="308" t="s">
        <v>580</v>
      </c>
      <c r="G1091" s="308"/>
      <c r="H1091" s="308" t="s">
        <v>580</v>
      </c>
      <c r="I1091" s="309" t="s">
        <v>580</v>
      </c>
      <c r="J1091" s="309" t="s">
        <v>580</v>
      </c>
      <c r="K1091" s="310" t="s">
        <v>580</v>
      </c>
      <c r="L1091" s="310" t="s">
        <v>580</v>
      </c>
      <c r="M1091" s="310" t="s">
        <v>580</v>
      </c>
      <c r="N1091" s="311" t="s">
        <v>580</v>
      </c>
      <c r="O1091" s="309" t="s">
        <v>580</v>
      </c>
      <c r="P1091" s="309" t="s">
        <v>580</v>
      </c>
      <c r="Q1091" s="310" t="s">
        <v>580</v>
      </c>
      <c r="R1091" s="310" t="s">
        <v>580</v>
      </c>
      <c r="S1091" s="310" t="s">
        <v>580</v>
      </c>
      <c r="T1091" s="311" t="s">
        <v>580</v>
      </c>
      <c r="U1091" s="310" t="s">
        <v>580</v>
      </c>
    </row>
    <row r="1092" spans="2:21" x14ac:dyDescent="0.2">
      <c r="B1092" s="305" t="s">
        <v>580</v>
      </c>
      <c r="C1092" s="306" t="s">
        <v>580</v>
      </c>
      <c r="D1092" s="307" t="s">
        <v>580</v>
      </c>
      <c r="E1092" s="307" t="s">
        <v>580</v>
      </c>
      <c r="F1092" s="308" t="s">
        <v>580</v>
      </c>
      <c r="G1092" s="308"/>
      <c r="H1092" s="308" t="s">
        <v>580</v>
      </c>
      <c r="I1092" s="309" t="s">
        <v>580</v>
      </c>
      <c r="J1092" s="309" t="s">
        <v>580</v>
      </c>
      <c r="K1092" s="310" t="s">
        <v>580</v>
      </c>
      <c r="L1092" s="310" t="s">
        <v>580</v>
      </c>
      <c r="M1092" s="310" t="s">
        <v>580</v>
      </c>
      <c r="N1092" s="311" t="s">
        <v>580</v>
      </c>
      <c r="O1092" s="309" t="s">
        <v>580</v>
      </c>
      <c r="P1092" s="309" t="s">
        <v>580</v>
      </c>
      <c r="Q1092" s="310" t="s">
        <v>580</v>
      </c>
      <c r="R1092" s="310" t="s">
        <v>580</v>
      </c>
      <c r="S1092" s="310" t="s">
        <v>580</v>
      </c>
      <c r="T1092" s="311" t="s">
        <v>580</v>
      </c>
      <c r="U1092" s="310" t="s">
        <v>580</v>
      </c>
    </row>
    <row r="1093" spans="2:21" x14ac:dyDescent="0.2">
      <c r="B1093" s="305" t="s">
        <v>580</v>
      </c>
      <c r="C1093" s="306" t="s">
        <v>580</v>
      </c>
      <c r="D1093" s="307" t="s">
        <v>580</v>
      </c>
      <c r="E1093" s="307" t="s">
        <v>580</v>
      </c>
      <c r="F1093" s="308" t="s">
        <v>580</v>
      </c>
      <c r="G1093" s="308"/>
      <c r="H1093" s="308" t="s">
        <v>580</v>
      </c>
      <c r="I1093" s="309" t="s">
        <v>580</v>
      </c>
      <c r="J1093" s="309" t="s">
        <v>580</v>
      </c>
      <c r="K1093" s="310" t="s">
        <v>580</v>
      </c>
      <c r="L1093" s="310" t="s">
        <v>580</v>
      </c>
      <c r="M1093" s="310" t="s">
        <v>580</v>
      </c>
      <c r="N1093" s="311" t="s">
        <v>580</v>
      </c>
      <c r="O1093" s="309" t="s">
        <v>580</v>
      </c>
      <c r="P1093" s="309" t="s">
        <v>580</v>
      </c>
      <c r="Q1093" s="310" t="s">
        <v>580</v>
      </c>
      <c r="R1093" s="310" t="s">
        <v>580</v>
      </c>
      <c r="S1093" s="310" t="s">
        <v>580</v>
      </c>
      <c r="T1093" s="311" t="s">
        <v>580</v>
      </c>
      <c r="U1093" s="310" t="s">
        <v>580</v>
      </c>
    </row>
    <row r="1094" spans="2:21" x14ac:dyDescent="0.2">
      <c r="B1094" s="305" t="s">
        <v>580</v>
      </c>
      <c r="C1094" s="306" t="s">
        <v>580</v>
      </c>
      <c r="D1094" s="307" t="s">
        <v>580</v>
      </c>
      <c r="E1094" s="307" t="s">
        <v>580</v>
      </c>
      <c r="F1094" s="308" t="s">
        <v>580</v>
      </c>
      <c r="G1094" s="308"/>
      <c r="H1094" s="308" t="s">
        <v>580</v>
      </c>
      <c r="I1094" s="309" t="s">
        <v>580</v>
      </c>
      <c r="J1094" s="309" t="s">
        <v>580</v>
      </c>
      <c r="K1094" s="310" t="s">
        <v>580</v>
      </c>
      <c r="L1094" s="310" t="s">
        <v>580</v>
      </c>
      <c r="M1094" s="310" t="s">
        <v>580</v>
      </c>
      <c r="N1094" s="311" t="s">
        <v>580</v>
      </c>
      <c r="O1094" s="309" t="s">
        <v>580</v>
      </c>
      <c r="P1094" s="309" t="s">
        <v>580</v>
      </c>
      <c r="Q1094" s="310" t="s">
        <v>580</v>
      </c>
      <c r="R1094" s="310" t="s">
        <v>580</v>
      </c>
      <c r="S1094" s="310" t="s">
        <v>580</v>
      </c>
      <c r="T1094" s="311" t="s">
        <v>580</v>
      </c>
      <c r="U1094" s="310" t="s">
        <v>580</v>
      </c>
    </row>
    <row r="1095" spans="2:21" x14ac:dyDescent="0.2">
      <c r="B1095" s="305" t="s">
        <v>580</v>
      </c>
      <c r="C1095" s="306" t="s">
        <v>580</v>
      </c>
      <c r="D1095" s="307" t="s">
        <v>580</v>
      </c>
      <c r="E1095" s="307" t="s">
        <v>580</v>
      </c>
      <c r="F1095" s="308" t="s">
        <v>580</v>
      </c>
      <c r="G1095" s="308"/>
      <c r="H1095" s="308" t="s">
        <v>580</v>
      </c>
      <c r="I1095" s="309" t="s">
        <v>580</v>
      </c>
      <c r="J1095" s="309" t="s">
        <v>580</v>
      </c>
      <c r="K1095" s="310" t="s">
        <v>580</v>
      </c>
      <c r="L1095" s="310" t="s">
        <v>580</v>
      </c>
      <c r="M1095" s="310" t="s">
        <v>580</v>
      </c>
      <c r="N1095" s="311" t="s">
        <v>580</v>
      </c>
      <c r="O1095" s="309" t="s">
        <v>580</v>
      </c>
      <c r="P1095" s="309" t="s">
        <v>580</v>
      </c>
      <c r="Q1095" s="310" t="s">
        <v>580</v>
      </c>
      <c r="R1095" s="310" t="s">
        <v>580</v>
      </c>
      <c r="S1095" s="310" t="s">
        <v>580</v>
      </c>
      <c r="T1095" s="311" t="s">
        <v>580</v>
      </c>
      <c r="U1095" s="310" t="s">
        <v>580</v>
      </c>
    </row>
    <row r="1096" spans="2:21" x14ac:dyDescent="0.2">
      <c r="B1096" s="305" t="s">
        <v>580</v>
      </c>
      <c r="C1096" s="306" t="s">
        <v>580</v>
      </c>
      <c r="D1096" s="307" t="s">
        <v>580</v>
      </c>
      <c r="E1096" s="307" t="s">
        <v>580</v>
      </c>
      <c r="F1096" s="308" t="s">
        <v>580</v>
      </c>
      <c r="G1096" s="308"/>
      <c r="H1096" s="308" t="s">
        <v>580</v>
      </c>
      <c r="I1096" s="309" t="s">
        <v>580</v>
      </c>
      <c r="J1096" s="309" t="s">
        <v>580</v>
      </c>
      <c r="K1096" s="310" t="s">
        <v>580</v>
      </c>
      <c r="L1096" s="310" t="s">
        <v>580</v>
      </c>
      <c r="M1096" s="310" t="s">
        <v>580</v>
      </c>
      <c r="N1096" s="311" t="s">
        <v>580</v>
      </c>
      <c r="O1096" s="309" t="s">
        <v>580</v>
      </c>
      <c r="P1096" s="309" t="s">
        <v>580</v>
      </c>
      <c r="Q1096" s="310" t="s">
        <v>580</v>
      </c>
      <c r="R1096" s="310" t="s">
        <v>580</v>
      </c>
      <c r="S1096" s="310" t="s">
        <v>580</v>
      </c>
      <c r="T1096" s="311" t="s">
        <v>580</v>
      </c>
      <c r="U1096" s="310" t="s">
        <v>580</v>
      </c>
    </row>
    <row r="1097" spans="2:21" x14ac:dyDescent="0.2">
      <c r="B1097" s="305" t="s">
        <v>580</v>
      </c>
      <c r="C1097" s="306" t="s">
        <v>580</v>
      </c>
      <c r="D1097" s="307" t="s">
        <v>580</v>
      </c>
      <c r="E1097" s="307" t="s">
        <v>580</v>
      </c>
      <c r="F1097" s="308" t="s">
        <v>580</v>
      </c>
      <c r="G1097" s="308"/>
      <c r="H1097" s="308" t="s">
        <v>580</v>
      </c>
      <c r="I1097" s="309" t="s">
        <v>580</v>
      </c>
      <c r="J1097" s="309" t="s">
        <v>580</v>
      </c>
      <c r="K1097" s="310" t="s">
        <v>580</v>
      </c>
      <c r="L1097" s="310" t="s">
        <v>580</v>
      </c>
      <c r="M1097" s="310" t="s">
        <v>580</v>
      </c>
      <c r="N1097" s="311" t="s">
        <v>580</v>
      </c>
      <c r="O1097" s="309" t="s">
        <v>580</v>
      </c>
      <c r="P1097" s="309" t="s">
        <v>580</v>
      </c>
      <c r="Q1097" s="310" t="s">
        <v>580</v>
      </c>
      <c r="R1097" s="310" t="s">
        <v>580</v>
      </c>
      <c r="S1097" s="310" t="s">
        <v>580</v>
      </c>
      <c r="T1097" s="311" t="s">
        <v>580</v>
      </c>
      <c r="U1097" s="310" t="s">
        <v>580</v>
      </c>
    </row>
    <row r="1098" spans="2:21" x14ac:dyDescent="0.2">
      <c r="B1098" s="305" t="s">
        <v>580</v>
      </c>
      <c r="C1098" s="306" t="s">
        <v>580</v>
      </c>
      <c r="D1098" s="307" t="s">
        <v>580</v>
      </c>
      <c r="E1098" s="307" t="s">
        <v>580</v>
      </c>
      <c r="F1098" s="308" t="s">
        <v>580</v>
      </c>
      <c r="G1098" s="308"/>
      <c r="H1098" s="308" t="s">
        <v>580</v>
      </c>
      <c r="I1098" s="309" t="s">
        <v>580</v>
      </c>
      <c r="J1098" s="309" t="s">
        <v>580</v>
      </c>
      <c r="K1098" s="310" t="s">
        <v>580</v>
      </c>
      <c r="L1098" s="310" t="s">
        <v>580</v>
      </c>
      <c r="M1098" s="310" t="s">
        <v>580</v>
      </c>
      <c r="N1098" s="311" t="s">
        <v>580</v>
      </c>
      <c r="O1098" s="309" t="s">
        <v>580</v>
      </c>
      <c r="P1098" s="309" t="s">
        <v>580</v>
      </c>
      <c r="Q1098" s="310" t="s">
        <v>580</v>
      </c>
      <c r="R1098" s="310" t="s">
        <v>580</v>
      </c>
      <c r="S1098" s="310" t="s">
        <v>580</v>
      </c>
      <c r="T1098" s="311" t="s">
        <v>580</v>
      </c>
      <c r="U1098" s="310" t="s">
        <v>580</v>
      </c>
    </row>
    <row r="1099" spans="2:21" x14ac:dyDescent="0.2">
      <c r="B1099" s="305" t="s">
        <v>580</v>
      </c>
      <c r="C1099" s="306" t="s">
        <v>580</v>
      </c>
      <c r="D1099" s="307" t="s">
        <v>580</v>
      </c>
      <c r="E1099" s="307" t="s">
        <v>580</v>
      </c>
      <c r="F1099" s="308" t="s">
        <v>580</v>
      </c>
      <c r="G1099" s="308"/>
      <c r="H1099" s="308" t="s">
        <v>580</v>
      </c>
      <c r="I1099" s="309" t="s">
        <v>580</v>
      </c>
      <c r="J1099" s="309" t="s">
        <v>580</v>
      </c>
      <c r="K1099" s="310" t="s">
        <v>580</v>
      </c>
      <c r="L1099" s="310" t="s">
        <v>580</v>
      </c>
      <c r="M1099" s="310" t="s">
        <v>580</v>
      </c>
      <c r="N1099" s="311" t="s">
        <v>580</v>
      </c>
      <c r="O1099" s="309" t="s">
        <v>580</v>
      </c>
      <c r="P1099" s="309" t="s">
        <v>580</v>
      </c>
      <c r="Q1099" s="310" t="s">
        <v>580</v>
      </c>
      <c r="R1099" s="310" t="s">
        <v>580</v>
      </c>
      <c r="S1099" s="310" t="s">
        <v>580</v>
      </c>
      <c r="T1099" s="311" t="s">
        <v>580</v>
      </c>
      <c r="U1099" s="310" t="s">
        <v>580</v>
      </c>
    </row>
    <row r="1100" spans="2:21" x14ac:dyDescent="0.2">
      <c r="B1100" s="305" t="s">
        <v>580</v>
      </c>
      <c r="C1100" s="306" t="s">
        <v>580</v>
      </c>
      <c r="D1100" s="307" t="s">
        <v>580</v>
      </c>
      <c r="E1100" s="307" t="s">
        <v>580</v>
      </c>
      <c r="F1100" s="308" t="s">
        <v>580</v>
      </c>
      <c r="G1100" s="308"/>
      <c r="H1100" s="308" t="s">
        <v>580</v>
      </c>
      <c r="I1100" s="309" t="s">
        <v>580</v>
      </c>
      <c r="J1100" s="309" t="s">
        <v>580</v>
      </c>
      <c r="K1100" s="310" t="s">
        <v>580</v>
      </c>
      <c r="L1100" s="310" t="s">
        <v>580</v>
      </c>
      <c r="M1100" s="310" t="s">
        <v>580</v>
      </c>
      <c r="N1100" s="311" t="s">
        <v>580</v>
      </c>
      <c r="O1100" s="309" t="s">
        <v>580</v>
      </c>
      <c r="P1100" s="309" t="s">
        <v>580</v>
      </c>
      <c r="Q1100" s="310" t="s">
        <v>580</v>
      </c>
      <c r="R1100" s="310" t="s">
        <v>580</v>
      </c>
      <c r="S1100" s="310" t="s">
        <v>580</v>
      </c>
      <c r="T1100" s="311" t="s">
        <v>580</v>
      </c>
      <c r="U1100" s="310" t="s">
        <v>580</v>
      </c>
    </row>
    <row r="1101" spans="2:21" x14ac:dyDescent="0.2">
      <c r="B1101" s="305" t="s">
        <v>580</v>
      </c>
      <c r="C1101" s="306" t="s">
        <v>580</v>
      </c>
      <c r="D1101" s="307" t="s">
        <v>580</v>
      </c>
      <c r="E1101" s="307" t="s">
        <v>580</v>
      </c>
      <c r="F1101" s="308" t="s">
        <v>580</v>
      </c>
      <c r="G1101" s="308"/>
      <c r="H1101" s="308" t="s">
        <v>580</v>
      </c>
      <c r="I1101" s="309" t="s">
        <v>580</v>
      </c>
      <c r="J1101" s="309" t="s">
        <v>580</v>
      </c>
      <c r="K1101" s="310" t="s">
        <v>580</v>
      </c>
      <c r="L1101" s="310" t="s">
        <v>580</v>
      </c>
      <c r="M1101" s="310" t="s">
        <v>580</v>
      </c>
      <c r="N1101" s="311" t="s">
        <v>580</v>
      </c>
      <c r="O1101" s="309" t="s">
        <v>580</v>
      </c>
      <c r="P1101" s="309" t="s">
        <v>580</v>
      </c>
      <c r="Q1101" s="310" t="s">
        <v>580</v>
      </c>
      <c r="R1101" s="310" t="s">
        <v>580</v>
      </c>
      <c r="S1101" s="310" t="s">
        <v>580</v>
      </c>
      <c r="T1101" s="311" t="s">
        <v>580</v>
      </c>
      <c r="U1101" s="310" t="s">
        <v>580</v>
      </c>
    </row>
    <row r="1102" spans="2:21" x14ac:dyDescent="0.2">
      <c r="B1102" s="305" t="s">
        <v>580</v>
      </c>
      <c r="C1102" s="306" t="s">
        <v>580</v>
      </c>
      <c r="D1102" s="307" t="s">
        <v>580</v>
      </c>
      <c r="E1102" s="307" t="s">
        <v>580</v>
      </c>
      <c r="F1102" s="308" t="s">
        <v>580</v>
      </c>
      <c r="G1102" s="308"/>
      <c r="H1102" s="308" t="s">
        <v>580</v>
      </c>
      <c r="I1102" s="309" t="s">
        <v>580</v>
      </c>
      <c r="J1102" s="309" t="s">
        <v>580</v>
      </c>
      <c r="K1102" s="310" t="s">
        <v>580</v>
      </c>
      <c r="L1102" s="310" t="s">
        <v>580</v>
      </c>
      <c r="M1102" s="310" t="s">
        <v>580</v>
      </c>
      <c r="N1102" s="311" t="s">
        <v>580</v>
      </c>
      <c r="O1102" s="309" t="s">
        <v>580</v>
      </c>
      <c r="P1102" s="309" t="s">
        <v>580</v>
      </c>
      <c r="Q1102" s="310" t="s">
        <v>580</v>
      </c>
      <c r="R1102" s="310" t="s">
        <v>580</v>
      </c>
      <c r="S1102" s="310" t="s">
        <v>580</v>
      </c>
      <c r="T1102" s="311" t="s">
        <v>580</v>
      </c>
      <c r="U1102" s="310" t="s">
        <v>580</v>
      </c>
    </row>
    <row r="1103" spans="2:21" x14ac:dyDescent="0.2">
      <c r="B1103" s="305" t="s">
        <v>580</v>
      </c>
      <c r="C1103" s="306" t="s">
        <v>580</v>
      </c>
      <c r="D1103" s="307" t="s">
        <v>580</v>
      </c>
      <c r="E1103" s="307" t="s">
        <v>580</v>
      </c>
      <c r="F1103" s="308" t="s">
        <v>580</v>
      </c>
      <c r="G1103" s="308"/>
      <c r="H1103" s="308" t="s">
        <v>580</v>
      </c>
      <c r="I1103" s="309" t="s">
        <v>580</v>
      </c>
      <c r="J1103" s="309" t="s">
        <v>580</v>
      </c>
      <c r="K1103" s="310" t="s">
        <v>580</v>
      </c>
      <c r="L1103" s="310" t="s">
        <v>580</v>
      </c>
      <c r="M1103" s="310" t="s">
        <v>580</v>
      </c>
      <c r="N1103" s="311" t="s">
        <v>580</v>
      </c>
      <c r="O1103" s="309" t="s">
        <v>580</v>
      </c>
      <c r="P1103" s="309" t="s">
        <v>580</v>
      </c>
      <c r="Q1103" s="310" t="s">
        <v>580</v>
      </c>
      <c r="R1103" s="310" t="s">
        <v>580</v>
      </c>
      <c r="S1103" s="310" t="s">
        <v>580</v>
      </c>
      <c r="T1103" s="311" t="s">
        <v>580</v>
      </c>
      <c r="U1103" s="310" t="s">
        <v>580</v>
      </c>
    </row>
    <row r="1104" spans="2:21" x14ac:dyDescent="0.2">
      <c r="B1104" s="305" t="s">
        <v>580</v>
      </c>
      <c r="C1104" s="306" t="s">
        <v>580</v>
      </c>
      <c r="D1104" s="307" t="s">
        <v>580</v>
      </c>
      <c r="E1104" s="307" t="s">
        <v>580</v>
      </c>
      <c r="F1104" s="308" t="s">
        <v>580</v>
      </c>
      <c r="G1104" s="308"/>
      <c r="H1104" s="308" t="s">
        <v>580</v>
      </c>
      <c r="I1104" s="309" t="s">
        <v>580</v>
      </c>
      <c r="J1104" s="309" t="s">
        <v>580</v>
      </c>
      <c r="K1104" s="310" t="s">
        <v>580</v>
      </c>
      <c r="L1104" s="310" t="s">
        <v>580</v>
      </c>
      <c r="M1104" s="310" t="s">
        <v>580</v>
      </c>
      <c r="N1104" s="311" t="s">
        <v>580</v>
      </c>
      <c r="O1104" s="309" t="s">
        <v>580</v>
      </c>
      <c r="P1104" s="309" t="s">
        <v>580</v>
      </c>
      <c r="Q1104" s="310" t="s">
        <v>580</v>
      </c>
      <c r="R1104" s="310" t="s">
        <v>580</v>
      </c>
      <c r="S1104" s="310" t="s">
        <v>580</v>
      </c>
      <c r="T1104" s="311" t="s">
        <v>580</v>
      </c>
      <c r="U1104" s="310" t="s">
        <v>580</v>
      </c>
    </row>
    <row r="1105" spans="2:21" x14ac:dyDescent="0.2">
      <c r="B1105" s="305" t="s">
        <v>580</v>
      </c>
      <c r="C1105" s="306" t="s">
        <v>580</v>
      </c>
      <c r="D1105" s="307" t="s">
        <v>580</v>
      </c>
      <c r="E1105" s="307" t="s">
        <v>580</v>
      </c>
      <c r="F1105" s="308" t="s">
        <v>580</v>
      </c>
      <c r="G1105" s="308"/>
      <c r="H1105" s="308" t="s">
        <v>580</v>
      </c>
      <c r="I1105" s="309" t="s">
        <v>580</v>
      </c>
      <c r="J1105" s="309" t="s">
        <v>580</v>
      </c>
      <c r="K1105" s="310" t="s">
        <v>580</v>
      </c>
      <c r="L1105" s="310" t="s">
        <v>580</v>
      </c>
      <c r="M1105" s="310" t="s">
        <v>580</v>
      </c>
      <c r="N1105" s="311" t="s">
        <v>580</v>
      </c>
      <c r="O1105" s="309" t="s">
        <v>580</v>
      </c>
      <c r="P1105" s="309" t="s">
        <v>580</v>
      </c>
      <c r="Q1105" s="310" t="s">
        <v>580</v>
      </c>
      <c r="R1105" s="310" t="s">
        <v>580</v>
      </c>
      <c r="S1105" s="310" t="s">
        <v>580</v>
      </c>
      <c r="T1105" s="311" t="s">
        <v>580</v>
      </c>
      <c r="U1105" s="310" t="s">
        <v>580</v>
      </c>
    </row>
    <row r="1106" spans="2:21" x14ac:dyDescent="0.2">
      <c r="B1106" s="305" t="s">
        <v>580</v>
      </c>
      <c r="C1106" s="306" t="s">
        <v>580</v>
      </c>
      <c r="D1106" s="307" t="s">
        <v>580</v>
      </c>
      <c r="E1106" s="307" t="s">
        <v>580</v>
      </c>
      <c r="F1106" s="308" t="s">
        <v>580</v>
      </c>
      <c r="G1106" s="308"/>
      <c r="H1106" s="308" t="s">
        <v>580</v>
      </c>
      <c r="I1106" s="309" t="s">
        <v>580</v>
      </c>
      <c r="J1106" s="309" t="s">
        <v>580</v>
      </c>
      <c r="K1106" s="310" t="s">
        <v>580</v>
      </c>
      <c r="L1106" s="310" t="s">
        <v>580</v>
      </c>
      <c r="M1106" s="310" t="s">
        <v>580</v>
      </c>
      <c r="N1106" s="311" t="s">
        <v>580</v>
      </c>
      <c r="O1106" s="309" t="s">
        <v>580</v>
      </c>
      <c r="P1106" s="309" t="s">
        <v>580</v>
      </c>
      <c r="Q1106" s="310" t="s">
        <v>580</v>
      </c>
      <c r="R1106" s="310" t="s">
        <v>580</v>
      </c>
      <c r="S1106" s="310" t="s">
        <v>580</v>
      </c>
      <c r="T1106" s="311" t="s">
        <v>580</v>
      </c>
      <c r="U1106" s="310" t="s">
        <v>580</v>
      </c>
    </row>
    <row r="1107" spans="2:21" x14ac:dyDescent="0.2">
      <c r="B1107" s="305" t="s">
        <v>580</v>
      </c>
      <c r="C1107" s="306" t="s">
        <v>580</v>
      </c>
      <c r="D1107" s="307" t="s">
        <v>580</v>
      </c>
      <c r="E1107" s="307" t="s">
        <v>580</v>
      </c>
      <c r="F1107" s="308" t="s">
        <v>580</v>
      </c>
      <c r="G1107" s="308"/>
      <c r="H1107" s="308" t="s">
        <v>580</v>
      </c>
      <c r="I1107" s="309" t="s">
        <v>580</v>
      </c>
      <c r="J1107" s="309" t="s">
        <v>580</v>
      </c>
      <c r="K1107" s="310" t="s">
        <v>580</v>
      </c>
      <c r="L1107" s="310" t="s">
        <v>580</v>
      </c>
      <c r="M1107" s="310" t="s">
        <v>580</v>
      </c>
      <c r="N1107" s="311" t="s">
        <v>580</v>
      </c>
      <c r="O1107" s="309" t="s">
        <v>580</v>
      </c>
      <c r="P1107" s="309" t="s">
        <v>580</v>
      </c>
      <c r="Q1107" s="310" t="s">
        <v>580</v>
      </c>
      <c r="R1107" s="310" t="s">
        <v>580</v>
      </c>
      <c r="S1107" s="310" t="s">
        <v>580</v>
      </c>
      <c r="T1107" s="311" t="s">
        <v>580</v>
      </c>
      <c r="U1107" s="310" t="s">
        <v>580</v>
      </c>
    </row>
    <row r="1108" spans="2:21" x14ac:dyDescent="0.2">
      <c r="B1108" s="305" t="s">
        <v>580</v>
      </c>
      <c r="C1108" s="306" t="s">
        <v>580</v>
      </c>
      <c r="D1108" s="307" t="s">
        <v>580</v>
      </c>
      <c r="E1108" s="307" t="s">
        <v>580</v>
      </c>
      <c r="F1108" s="308" t="s">
        <v>580</v>
      </c>
      <c r="G1108" s="308"/>
      <c r="H1108" s="308" t="s">
        <v>580</v>
      </c>
      <c r="I1108" s="309" t="s">
        <v>580</v>
      </c>
      <c r="J1108" s="309" t="s">
        <v>580</v>
      </c>
      <c r="K1108" s="310" t="s">
        <v>580</v>
      </c>
      <c r="L1108" s="310" t="s">
        <v>580</v>
      </c>
      <c r="M1108" s="310" t="s">
        <v>580</v>
      </c>
      <c r="N1108" s="311" t="s">
        <v>580</v>
      </c>
      <c r="O1108" s="309" t="s">
        <v>580</v>
      </c>
      <c r="P1108" s="309" t="s">
        <v>580</v>
      </c>
      <c r="Q1108" s="310" t="s">
        <v>580</v>
      </c>
      <c r="R1108" s="310" t="s">
        <v>580</v>
      </c>
      <c r="S1108" s="310" t="s">
        <v>580</v>
      </c>
      <c r="T1108" s="311" t="s">
        <v>580</v>
      </c>
      <c r="U1108" s="310" t="s">
        <v>580</v>
      </c>
    </row>
    <row r="1109" spans="2:21" x14ac:dyDescent="0.2">
      <c r="B1109" s="305" t="s">
        <v>580</v>
      </c>
      <c r="C1109" s="306" t="s">
        <v>580</v>
      </c>
      <c r="D1109" s="307" t="s">
        <v>580</v>
      </c>
      <c r="E1109" s="307" t="s">
        <v>580</v>
      </c>
      <c r="F1109" s="308" t="s">
        <v>580</v>
      </c>
      <c r="G1109" s="308"/>
      <c r="H1109" s="308" t="s">
        <v>580</v>
      </c>
      <c r="I1109" s="309" t="s">
        <v>580</v>
      </c>
      <c r="J1109" s="309" t="s">
        <v>580</v>
      </c>
      <c r="K1109" s="310" t="s">
        <v>580</v>
      </c>
      <c r="L1109" s="310" t="s">
        <v>580</v>
      </c>
      <c r="M1109" s="310" t="s">
        <v>580</v>
      </c>
      <c r="N1109" s="311" t="s">
        <v>580</v>
      </c>
      <c r="O1109" s="309" t="s">
        <v>580</v>
      </c>
      <c r="P1109" s="309" t="s">
        <v>580</v>
      </c>
      <c r="Q1109" s="310" t="s">
        <v>580</v>
      </c>
      <c r="R1109" s="310" t="s">
        <v>580</v>
      </c>
      <c r="S1109" s="310" t="s">
        <v>580</v>
      </c>
      <c r="T1109" s="311" t="s">
        <v>580</v>
      </c>
      <c r="U1109" s="310" t="s">
        <v>580</v>
      </c>
    </row>
    <row r="1110" spans="2:21" x14ac:dyDescent="0.2">
      <c r="B1110" s="305" t="s">
        <v>580</v>
      </c>
      <c r="C1110" s="306" t="s">
        <v>580</v>
      </c>
      <c r="D1110" s="307" t="s">
        <v>580</v>
      </c>
      <c r="E1110" s="307" t="s">
        <v>580</v>
      </c>
      <c r="F1110" s="308" t="s">
        <v>580</v>
      </c>
      <c r="G1110" s="308"/>
      <c r="H1110" s="308" t="s">
        <v>580</v>
      </c>
      <c r="I1110" s="309" t="s">
        <v>580</v>
      </c>
      <c r="J1110" s="309" t="s">
        <v>580</v>
      </c>
      <c r="K1110" s="310" t="s">
        <v>580</v>
      </c>
      <c r="L1110" s="310" t="s">
        <v>580</v>
      </c>
      <c r="M1110" s="310" t="s">
        <v>580</v>
      </c>
      <c r="N1110" s="311" t="s">
        <v>580</v>
      </c>
      <c r="O1110" s="309" t="s">
        <v>580</v>
      </c>
      <c r="P1110" s="309" t="s">
        <v>580</v>
      </c>
      <c r="Q1110" s="310" t="s">
        <v>580</v>
      </c>
      <c r="R1110" s="310" t="s">
        <v>580</v>
      </c>
      <c r="S1110" s="310" t="s">
        <v>580</v>
      </c>
      <c r="T1110" s="311" t="s">
        <v>580</v>
      </c>
      <c r="U1110" s="310" t="s">
        <v>580</v>
      </c>
    </row>
    <row r="1111" spans="2:21" x14ac:dyDescent="0.2">
      <c r="B1111" s="305" t="s">
        <v>580</v>
      </c>
      <c r="C1111" s="306" t="s">
        <v>580</v>
      </c>
      <c r="D1111" s="307" t="s">
        <v>580</v>
      </c>
      <c r="E1111" s="307" t="s">
        <v>580</v>
      </c>
      <c r="F1111" s="308" t="s">
        <v>580</v>
      </c>
      <c r="G1111" s="308"/>
      <c r="H1111" s="308" t="s">
        <v>580</v>
      </c>
      <c r="I1111" s="309" t="s">
        <v>580</v>
      </c>
      <c r="J1111" s="309" t="s">
        <v>580</v>
      </c>
      <c r="K1111" s="310" t="s">
        <v>580</v>
      </c>
      <c r="L1111" s="310" t="s">
        <v>580</v>
      </c>
      <c r="M1111" s="310" t="s">
        <v>580</v>
      </c>
      <c r="N1111" s="311" t="s">
        <v>580</v>
      </c>
      <c r="O1111" s="309" t="s">
        <v>580</v>
      </c>
      <c r="P1111" s="309" t="s">
        <v>580</v>
      </c>
      <c r="Q1111" s="310" t="s">
        <v>580</v>
      </c>
      <c r="R1111" s="310" t="s">
        <v>580</v>
      </c>
      <c r="S1111" s="310" t="s">
        <v>580</v>
      </c>
      <c r="T1111" s="311" t="s">
        <v>580</v>
      </c>
      <c r="U1111" s="310" t="s">
        <v>580</v>
      </c>
    </row>
    <row r="1112" spans="2:21" x14ac:dyDescent="0.2">
      <c r="B1112" s="305" t="s">
        <v>580</v>
      </c>
      <c r="C1112" s="306" t="s">
        <v>580</v>
      </c>
      <c r="D1112" s="307" t="s">
        <v>580</v>
      </c>
      <c r="E1112" s="307" t="s">
        <v>580</v>
      </c>
      <c r="F1112" s="308" t="s">
        <v>580</v>
      </c>
      <c r="G1112" s="308"/>
      <c r="H1112" s="308" t="s">
        <v>580</v>
      </c>
      <c r="I1112" s="309" t="s">
        <v>580</v>
      </c>
      <c r="J1112" s="309" t="s">
        <v>580</v>
      </c>
      <c r="K1112" s="310" t="s">
        <v>580</v>
      </c>
      <c r="L1112" s="310" t="s">
        <v>580</v>
      </c>
      <c r="M1112" s="310" t="s">
        <v>580</v>
      </c>
      <c r="N1112" s="311" t="s">
        <v>580</v>
      </c>
      <c r="O1112" s="309" t="s">
        <v>580</v>
      </c>
      <c r="P1112" s="309" t="s">
        <v>580</v>
      </c>
      <c r="Q1112" s="310" t="s">
        <v>580</v>
      </c>
      <c r="R1112" s="310" t="s">
        <v>580</v>
      </c>
      <c r="S1112" s="310" t="s">
        <v>580</v>
      </c>
      <c r="T1112" s="311" t="s">
        <v>580</v>
      </c>
      <c r="U1112" s="310" t="s">
        <v>580</v>
      </c>
    </row>
    <row r="1113" spans="2:21" x14ac:dyDescent="0.2">
      <c r="B1113" s="305" t="s">
        <v>580</v>
      </c>
      <c r="C1113" s="306" t="s">
        <v>580</v>
      </c>
      <c r="D1113" s="307" t="s">
        <v>580</v>
      </c>
      <c r="E1113" s="307" t="s">
        <v>580</v>
      </c>
      <c r="F1113" s="308" t="s">
        <v>580</v>
      </c>
      <c r="G1113" s="308"/>
      <c r="H1113" s="308" t="s">
        <v>580</v>
      </c>
      <c r="I1113" s="309" t="s">
        <v>580</v>
      </c>
      <c r="J1113" s="309" t="s">
        <v>580</v>
      </c>
      <c r="K1113" s="310" t="s">
        <v>580</v>
      </c>
      <c r="L1113" s="310" t="s">
        <v>580</v>
      </c>
      <c r="M1113" s="310" t="s">
        <v>580</v>
      </c>
      <c r="N1113" s="311" t="s">
        <v>580</v>
      </c>
      <c r="O1113" s="309" t="s">
        <v>580</v>
      </c>
      <c r="P1113" s="309" t="s">
        <v>580</v>
      </c>
      <c r="Q1113" s="310" t="s">
        <v>580</v>
      </c>
      <c r="R1113" s="310" t="s">
        <v>580</v>
      </c>
      <c r="S1113" s="310" t="s">
        <v>580</v>
      </c>
      <c r="T1113" s="311" t="s">
        <v>580</v>
      </c>
      <c r="U1113" s="310" t="s">
        <v>580</v>
      </c>
    </row>
    <row r="1114" spans="2:21" x14ac:dyDescent="0.2">
      <c r="B1114" s="305" t="s">
        <v>580</v>
      </c>
      <c r="C1114" s="306" t="s">
        <v>580</v>
      </c>
      <c r="D1114" s="307" t="s">
        <v>580</v>
      </c>
      <c r="E1114" s="307" t="s">
        <v>580</v>
      </c>
      <c r="F1114" s="308" t="s">
        <v>580</v>
      </c>
      <c r="G1114" s="308"/>
      <c r="H1114" s="308" t="s">
        <v>580</v>
      </c>
      <c r="I1114" s="309" t="s">
        <v>580</v>
      </c>
      <c r="J1114" s="309" t="s">
        <v>580</v>
      </c>
      <c r="K1114" s="310" t="s">
        <v>580</v>
      </c>
      <c r="L1114" s="310" t="s">
        <v>580</v>
      </c>
      <c r="M1114" s="310" t="s">
        <v>580</v>
      </c>
      <c r="N1114" s="311" t="s">
        <v>580</v>
      </c>
      <c r="O1114" s="309" t="s">
        <v>580</v>
      </c>
      <c r="P1114" s="309" t="s">
        <v>580</v>
      </c>
      <c r="Q1114" s="310" t="s">
        <v>580</v>
      </c>
      <c r="R1114" s="310" t="s">
        <v>580</v>
      </c>
      <c r="S1114" s="310" t="s">
        <v>580</v>
      </c>
      <c r="T1114" s="311" t="s">
        <v>580</v>
      </c>
      <c r="U1114" s="310" t="s">
        <v>580</v>
      </c>
    </row>
    <row r="1115" spans="2:21" x14ac:dyDescent="0.2">
      <c r="B1115" s="305" t="s">
        <v>580</v>
      </c>
      <c r="C1115" s="306" t="s">
        <v>580</v>
      </c>
      <c r="D1115" s="307" t="s">
        <v>580</v>
      </c>
      <c r="E1115" s="307" t="s">
        <v>580</v>
      </c>
      <c r="F1115" s="308" t="s">
        <v>580</v>
      </c>
      <c r="G1115" s="308"/>
      <c r="H1115" s="308" t="s">
        <v>580</v>
      </c>
      <c r="I1115" s="309" t="s">
        <v>580</v>
      </c>
      <c r="J1115" s="309" t="s">
        <v>580</v>
      </c>
      <c r="K1115" s="310" t="s">
        <v>580</v>
      </c>
      <c r="L1115" s="310" t="s">
        <v>580</v>
      </c>
      <c r="M1115" s="310" t="s">
        <v>580</v>
      </c>
      <c r="N1115" s="311" t="s">
        <v>580</v>
      </c>
      <c r="O1115" s="309" t="s">
        <v>580</v>
      </c>
      <c r="P1115" s="309" t="s">
        <v>580</v>
      </c>
      <c r="Q1115" s="310" t="s">
        <v>580</v>
      </c>
      <c r="R1115" s="310" t="s">
        <v>580</v>
      </c>
      <c r="S1115" s="310" t="s">
        <v>580</v>
      </c>
      <c r="T1115" s="311" t="s">
        <v>580</v>
      </c>
      <c r="U1115" s="310" t="s">
        <v>580</v>
      </c>
    </row>
    <row r="1116" spans="2:21" x14ac:dyDescent="0.2">
      <c r="B1116" s="305" t="s">
        <v>580</v>
      </c>
      <c r="C1116" s="306" t="s">
        <v>580</v>
      </c>
      <c r="D1116" s="307" t="s">
        <v>580</v>
      </c>
      <c r="E1116" s="307" t="s">
        <v>580</v>
      </c>
      <c r="F1116" s="308" t="s">
        <v>580</v>
      </c>
      <c r="G1116" s="308"/>
      <c r="H1116" s="308" t="s">
        <v>580</v>
      </c>
      <c r="I1116" s="309" t="s">
        <v>580</v>
      </c>
      <c r="J1116" s="309" t="s">
        <v>580</v>
      </c>
      <c r="K1116" s="310" t="s">
        <v>580</v>
      </c>
      <c r="L1116" s="310" t="s">
        <v>580</v>
      </c>
      <c r="M1116" s="310" t="s">
        <v>580</v>
      </c>
      <c r="N1116" s="311" t="s">
        <v>580</v>
      </c>
      <c r="O1116" s="309" t="s">
        <v>580</v>
      </c>
      <c r="P1116" s="309" t="s">
        <v>580</v>
      </c>
      <c r="Q1116" s="310" t="s">
        <v>580</v>
      </c>
      <c r="R1116" s="310" t="s">
        <v>580</v>
      </c>
      <c r="S1116" s="310" t="s">
        <v>580</v>
      </c>
      <c r="T1116" s="311" t="s">
        <v>580</v>
      </c>
      <c r="U1116" s="310" t="s">
        <v>580</v>
      </c>
    </row>
    <row r="1117" spans="2:21" x14ac:dyDescent="0.2">
      <c r="B1117" s="305" t="s">
        <v>580</v>
      </c>
      <c r="C1117" s="306" t="s">
        <v>580</v>
      </c>
      <c r="D1117" s="307" t="s">
        <v>580</v>
      </c>
      <c r="E1117" s="307" t="s">
        <v>580</v>
      </c>
      <c r="F1117" s="308" t="s">
        <v>580</v>
      </c>
      <c r="G1117" s="308"/>
      <c r="H1117" s="308" t="s">
        <v>580</v>
      </c>
      <c r="I1117" s="309" t="s">
        <v>580</v>
      </c>
      <c r="J1117" s="309" t="s">
        <v>580</v>
      </c>
      <c r="K1117" s="310" t="s">
        <v>580</v>
      </c>
      <c r="L1117" s="310" t="s">
        <v>580</v>
      </c>
      <c r="M1117" s="310" t="s">
        <v>580</v>
      </c>
      <c r="N1117" s="311" t="s">
        <v>580</v>
      </c>
      <c r="O1117" s="309" t="s">
        <v>580</v>
      </c>
      <c r="P1117" s="309" t="s">
        <v>580</v>
      </c>
      <c r="Q1117" s="310" t="s">
        <v>580</v>
      </c>
      <c r="R1117" s="310" t="s">
        <v>580</v>
      </c>
      <c r="S1117" s="310" t="s">
        <v>580</v>
      </c>
      <c r="T1117" s="311" t="s">
        <v>580</v>
      </c>
      <c r="U1117" s="310" t="s">
        <v>580</v>
      </c>
    </row>
    <row r="1118" spans="2:21" x14ac:dyDescent="0.2">
      <c r="B1118" s="305" t="s">
        <v>580</v>
      </c>
      <c r="C1118" s="306" t="s">
        <v>580</v>
      </c>
      <c r="D1118" s="307" t="s">
        <v>580</v>
      </c>
      <c r="E1118" s="307" t="s">
        <v>580</v>
      </c>
      <c r="F1118" s="308" t="s">
        <v>580</v>
      </c>
      <c r="G1118" s="308"/>
      <c r="H1118" s="308" t="s">
        <v>580</v>
      </c>
      <c r="I1118" s="309" t="s">
        <v>580</v>
      </c>
      <c r="J1118" s="309" t="s">
        <v>580</v>
      </c>
      <c r="K1118" s="310" t="s">
        <v>580</v>
      </c>
      <c r="L1118" s="310" t="s">
        <v>580</v>
      </c>
      <c r="M1118" s="310" t="s">
        <v>580</v>
      </c>
      <c r="N1118" s="311" t="s">
        <v>580</v>
      </c>
      <c r="O1118" s="309" t="s">
        <v>580</v>
      </c>
      <c r="P1118" s="309" t="s">
        <v>580</v>
      </c>
      <c r="Q1118" s="310" t="s">
        <v>580</v>
      </c>
      <c r="R1118" s="310" t="s">
        <v>580</v>
      </c>
      <c r="S1118" s="310" t="s">
        <v>580</v>
      </c>
      <c r="T1118" s="311" t="s">
        <v>580</v>
      </c>
      <c r="U1118" s="310" t="s">
        <v>580</v>
      </c>
    </row>
    <row r="1119" spans="2:21" x14ac:dyDescent="0.2">
      <c r="B1119" s="305" t="s">
        <v>580</v>
      </c>
      <c r="C1119" s="306" t="s">
        <v>580</v>
      </c>
      <c r="D1119" s="307" t="s">
        <v>580</v>
      </c>
      <c r="E1119" s="307" t="s">
        <v>580</v>
      </c>
      <c r="F1119" s="308" t="s">
        <v>580</v>
      </c>
      <c r="G1119" s="308"/>
      <c r="H1119" s="308" t="s">
        <v>580</v>
      </c>
      <c r="I1119" s="309" t="s">
        <v>580</v>
      </c>
      <c r="J1119" s="309" t="s">
        <v>580</v>
      </c>
      <c r="K1119" s="310" t="s">
        <v>580</v>
      </c>
      <c r="L1119" s="310" t="s">
        <v>580</v>
      </c>
      <c r="M1119" s="310" t="s">
        <v>580</v>
      </c>
      <c r="N1119" s="311" t="s">
        <v>580</v>
      </c>
      <c r="O1119" s="309" t="s">
        <v>580</v>
      </c>
      <c r="P1119" s="309" t="s">
        <v>580</v>
      </c>
      <c r="Q1119" s="310" t="s">
        <v>580</v>
      </c>
      <c r="R1119" s="310" t="s">
        <v>580</v>
      </c>
      <c r="S1119" s="310" t="s">
        <v>580</v>
      </c>
      <c r="T1119" s="311" t="s">
        <v>580</v>
      </c>
      <c r="U1119" s="310" t="s">
        <v>580</v>
      </c>
    </row>
    <row r="1120" spans="2:21" x14ac:dyDescent="0.2">
      <c r="B1120" s="305" t="s">
        <v>580</v>
      </c>
      <c r="C1120" s="306" t="s">
        <v>580</v>
      </c>
      <c r="D1120" s="307" t="s">
        <v>580</v>
      </c>
      <c r="E1120" s="307" t="s">
        <v>580</v>
      </c>
      <c r="F1120" s="308" t="s">
        <v>580</v>
      </c>
      <c r="G1120" s="308"/>
      <c r="H1120" s="308" t="s">
        <v>580</v>
      </c>
      <c r="I1120" s="309" t="s">
        <v>580</v>
      </c>
      <c r="J1120" s="309" t="s">
        <v>580</v>
      </c>
      <c r="K1120" s="310" t="s">
        <v>580</v>
      </c>
      <c r="L1120" s="310" t="s">
        <v>580</v>
      </c>
      <c r="M1120" s="310" t="s">
        <v>580</v>
      </c>
      <c r="N1120" s="311" t="s">
        <v>580</v>
      </c>
      <c r="O1120" s="309" t="s">
        <v>580</v>
      </c>
      <c r="P1120" s="309" t="s">
        <v>580</v>
      </c>
      <c r="Q1120" s="310" t="s">
        <v>580</v>
      </c>
      <c r="R1120" s="310" t="s">
        <v>580</v>
      </c>
      <c r="S1120" s="310" t="s">
        <v>580</v>
      </c>
      <c r="T1120" s="311" t="s">
        <v>580</v>
      </c>
      <c r="U1120" s="310" t="s">
        <v>580</v>
      </c>
    </row>
    <row r="1121" spans="2:21" x14ac:dyDescent="0.2">
      <c r="B1121" s="305" t="s">
        <v>580</v>
      </c>
      <c r="C1121" s="306" t="s">
        <v>580</v>
      </c>
      <c r="D1121" s="307" t="s">
        <v>580</v>
      </c>
      <c r="E1121" s="307" t="s">
        <v>580</v>
      </c>
      <c r="F1121" s="308" t="s">
        <v>580</v>
      </c>
      <c r="G1121" s="308"/>
      <c r="H1121" s="308" t="s">
        <v>580</v>
      </c>
      <c r="I1121" s="309" t="s">
        <v>580</v>
      </c>
      <c r="J1121" s="309" t="s">
        <v>580</v>
      </c>
      <c r="K1121" s="310" t="s">
        <v>580</v>
      </c>
      <c r="L1121" s="310" t="s">
        <v>580</v>
      </c>
      <c r="M1121" s="310" t="s">
        <v>580</v>
      </c>
      <c r="N1121" s="311" t="s">
        <v>580</v>
      </c>
      <c r="O1121" s="309" t="s">
        <v>580</v>
      </c>
      <c r="P1121" s="309" t="s">
        <v>580</v>
      </c>
      <c r="Q1121" s="310" t="s">
        <v>580</v>
      </c>
      <c r="R1121" s="310" t="s">
        <v>580</v>
      </c>
      <c r="S1121" s="310" t="s">
        <v>580</v>
      </c>
      <c r="T1121" s="311" t="s">
        <v>580</v>
      </c>
      <c r="U1121" s="310" t="s">
        <v>580</v>
      </c>
    </row>
    <row r="1122" spans="2:21" x14ac:dyDescent="0.2">
      <c r="B1122" s="305" t="s">
        <v>580</v>
      </c>
      <c r="C1122" s="306" t="s">
        <v>580</v>
      </c>
      <c r="D1122" s="307" t="s">
        <v>580</v>
      </c>
      <c r="E1122" s="307" t="s">
        <v>580</v>
      </c>
      <c r="F1122" s="308" t="s">
        <v>580</v>
      </c>
      <c r="G1122" s="308"/>
      <c r="H1122" s="308" t="s">
        <v>580</v>
      </c>
      <c r="I1122" s="309" t="s">
        <v>580</v>
      </c>
      <c r="J1122" s="309" t="s">
        <v>580</v>
      </c>
      <c r="K1122" s="310" t="s">
        <v>580</v>
      </c>
      <c r="L1122" s="310" t="s">
        <v>580</v>
      </c>
      <c r="M1122" s="310" t="s">
        <v>580</v>
      </c>
      <c r="N1122" s="311" t="s">
        <v>580</v>
      </c>
      <c r="O1122" s="309" t="s">
        <v>580</v>
      </c>
      <c r="P1122" s="309" t="s">
        <v>580</v>
      </c>
      <c r="Q1122" s="310" t="s">
        <v>580</v>
      </c>
      <c r="R1122" s="310" t="s">
        <v>580</v>
      </c>
      <c r="S1122" s="310" t="s">
        <v>580</v>
      </c>
      <c r="T1122" s="311" t="s">
        <v>580</v>
      </c>
      <c r="U1122" s="310" t="s">
        <v>580</v>
      </c>
    </row>
    <row r="1123" spans="2:21" x14ac:dyDescent="0.2">
      <c r="B1123" s="305" t="s">
        <v>580</v>
      </c>
      <c r="C1123" s="306" t="s">
        <v>580</v>
      </c>
      <c r="D1123" s="307" t="s">
        <v>580</v>
      </c>
      <c r="E1123" s="307" t="s">
        <v>580</v>
      </c>
      <c r="F1123" s="308" t="s">
        <v>580</v>
      </c>
      <c r="G1123" s="308"/>
      <c r="H1123" s="308" t="s">
        <v>580</v>
      </c>
      <c r="I1123" s="309" t="s">
        <v>580</v>
      </c>
      <c r="J1123" s="309" t="s">
        <v>580</v>
      </c>
      <c r="K1123" s="310" t="s">
        <v>580</v>
      </c>
      <c r="L1123" s="310" t="s">
        <v>580</v>
      </c>
      <c r="M1123" s="310" t="s">
        <v>580</v>
      </c>
      <c r="N1123" s="311" t="s">
        <v>580</v>
      </c>
      <c r="O1123" s="309" t="s">
        <v>580</v>
      </c>
      <c r="P1123" s="309" t="s">
        <v>580</v>
      </c>
      <c r="Q1123" s="310" t="s">
        <v>580</v>
      </c>
      <c r="R1123" s="310" t="s">
        <v>580</v>
      </c>
      <c r="S1123" s="310" t="s">
        <v>580</v>
      </c>
      <c r="T1123" s="311" t="s">
        <v>580</v>
      </c>
      <c r="U1123" s="310" t="s">
        <v>580</v>
      </c>
    </row>
    <row r="1124" spans="2:21" x14ac:dyDescent="0.2">
      <c r="B1124" s="305" t="s">
        <v>580</v>
      </c>
      <c r="C1124" s="306" t="s">
        <v>580</v>
      </c>
      <c r="D1124" s="307" t="s">
        <v>580</v>
      </c>
      <c r="E1124" s="307" t="s">
        <v>580</v>
      </c>
      <c r="F1124" s="308" t="s">
        <v>580</v>
      </c>
      <c r="G1124" s="308"/>
      <c r="H1124" s="308" t="s">
        <v>580</v>
      </c>
      <c r="I1124" s="309" t="s">
        <v>580</v>
      </c>
      <c r="J1124" s="309" t="s">
        <v>580</v>
      </c>
      <c r="K1124" s="310" t="s">
        <v>580</v>
      </c>
      <c r="L1124" s="310" t="s">
        <v>580</v>
      </c>
      <c r="M1124" s="310" t="s">
        <v>580</v>
      </c>
      <c r="N1124" s="311" t="s">
        <v>580</v>
      </c>
      <c r="O1124" s="309" t="s">
        <v>580</v>
      </c>
      <c r="P1124" s="309" t="s">
        <v>580</v>
      </c>
      <c r="Q1124" s="310" t="s">
        <v>580</v>
      </c>
      <c r="R1124" s="310" t="s">
        <v>580</v>
      </c>
      <c r="S1124" s="310" t="s">
        <v>580</v>
      </c>
      <c r="T1124" s="311" t="s">
        <v>580</v>
      </c>
      <c r="U1124" s="310" t="s">
        <v>580</v>
      </c>
    </row>
    <row r="1125" spans="2:21" x14ac:dyDescent="0.2">
      <c r="B1125" s="305" t="s">
        <v>580</v>
      </c>
      <c r="C1125" s="306" t="s">
        <v>580</v>
      </c>
      <c r="D1125" s="307" t="s">
        <v>580</v>
      </c>
      <c r="E1125" s="307" t="s">
        <v>580</v>
      </c>
      <c r="F1125" s="308" t="s">
        <v>580</v>
      </c>
      <c r="G1125" s="308"/>
      <c r="H1125" s="308" t="s">
        <v>580</v>
      </c>
      <c r="I1125" s="309" t="s">
        <v>580</v>
      </c>
      <c r="J1125" s="309" t="s">
        <v>580</v>
      </c>
      <c r="K1125" s="310" t="s">
        <v>580</v>
      </c>
      <c r="L1125" s="310" t="s">
        <v>580</v>
      </c>
      <c r="M1125" s="310" t="s">
        <v>580</v>
      </c>
      <c r="N1125" s="311" t="s">
        <v>580</v>
      </c>
      <c r="O1125" s="309" t="s">
        <v>580</v>
      </c>
      <c r="P1125" s="309" t="s">
        <v>580</v>
      </c>
      <c r="Q1125" s="310" t="s">
        <v>580</v>
      </c>
      <c r="R1125" s="310" t="s">
        <v>580</v>
      </c>
      <c r="S1125" s="310" t="s">
        <v>580</v>
      </c>
      <c r="T1125" s="311" t="s">
        <v>580</v>
      </c>
      <c r="U1125" s="310" t="s">
        <v>580</v>
      </c>
    </row>
    <row r="1126" spans="2:21" x14ac:dyDescent="0.2">
      <c r="B1126" s="305" t="s">
        <v>580</v>
      </c>
      <c r="C1126" s="306" t="s">
        <v>580</v>
      </c>
      <c r="D1126" s="307" t="s">
        <v>580</v>
      </c>
      <c r="E1126" s="307" t="s">
        <v>580</v>
      </c>
      <c r="F1126" s="308" t="s">
        <v>580</v>
      </c>
      <c r="G1126" s="308"/>
      <c r="H1126" s="308" t="s">
        <v>580</v>
      </c>
      <c r="I1126" s="309" t="s">
        <v>580</v>
      </c>
      <c r="J1126" s="309" t="s">
        <v>580</v>
      </c>
      <c r="K1126" s="310" t="s">
        <v>580</v>
      </c>
      <c r="L1126" s="310" t="s">
        <v>580</v>
      </c>
      <c r="M1126" s="310" t="s">
        <v>580</v>
      </c>
      <c r="N1126" s="311" t="s">
        <v>580</v>
      </c>
      <c r="O1126" s="309" t="s">
        <v>580</v>
      </c>
      <c r="P1126" s="309" t="s">
        <v>580</v>
      </c>
      <c r="Q1126" s="310" t="s">
        <v>580</v>
      </c>
      <c r="R1126" s="310" t="s">
        <v>580</v>
      </c>
      <c r="S1126" s="310" t="s">
        <v>580</v>
      </c>
      <c r="T1126" s="311" t="s">
        <v>580</v>
      </c>
      <c r="U1126" s="310" t="s">
        <v>580</v>
      </c>
    </row>
    <row r="1127" spans="2:21" x14ac:dyDescent="0.2">
      <c r="B1127" s="305" t="s">
        <v>580</v>
      </c>
      <c r="C1127" s="306" t="s">
        <v>580</v>
      </c>
      <c r="D1127" s="307" t="s">
        <v>580</v>
      </c>
      <c r="E1127" s="307" t="s">
        <v>580</v>
      </c>
      <c r="F1127" s="308" t="s">
        <v>580</v>
      </c>
      <c r="G1127" s="308"/>
      <c r="H1127" s="308" t="s">
        <v>580</v>
      </c>
      <c r="I1127" s="309" t="s">
        <v>580</v>
      </c>
      <c r="J1127" s="309" t="s">
        <v>580</v>
      </c>
      <c r="K1127" s="310" t="s">
        <v>580</v>
      </c>
      <c r="L1127" s="310" t="s">
        <v>580</v>
      </c>
      <c r="M1127" s="310" t="s">
        <v>580</v>
      </c>
      <c r="N1127" s="311" t="s">
        <v>580</v>
      </c>
      <c r="O1127" s="309" t="s">
        <v>580</v>
      </c>
      <c r="P1127" s="309" t="s">
        <v>580</v>
      </c>
      <c r="Q1127" s="310" t="s">
        <v>580</v>
      </c>
      <c r="R1127" s="310" t="s">
        <v>580</v>
      </c>
      <c r="S1127" s="310" t="s">
        <v>580</v>
      </c>
      <c r="T1127" s="311" t="s">
        <v>580</v>
      </c>
      <c r="U1127" s="310" t="s">
        <v>580</v>
      </c>
    </row>
    <row r="1128" spans="2:21" x14ac:dyDescent="0.2">
      <c r="B1128" s="305" t="s">
        <v>580</v>
      </c>
      <c r="C1128" s="306" t="s">
        <v>580</v>
      </c>
      <c r="D1128" s="307" t="s">
        <v>580</v>
      </c>
      <c r="E1128" s="307" t="s">
        <v>580</v>
      </c>
      <c r="F1128" s="308" t="s">
        <v>580</v>
      </c>
      <c r="G1128" s="308"/>
      <c r="H1128" s="308" t="s">
        <v>580</v>
      </c>
      <c r="I1128" s="309" t="s">
        <v>580</v>
      </c>
      <c r="J1128" s="309" t="s">
        <v>580</v>
      </c>
      <c r="K1128" s="310" t="s">
        <v>580</v>
      </c>
      <c r="L1128" s="310" t="s">
        <v>580</v>
      </c>
      <c r="M1128" s="310" t="s">
        <v>580</v>
      </c>
      <c r="N1128" s="311" t="s">
        <v>580</v>
      </c>
      <c r="O1128" s="309" t="s">
        <v>580</v>
      </c>
      <c r="P1128" s="309" t="s">
        <v>580</v>
      </c>
      <c r="Q1128" s="310" t="s">
        <v>580</v>
      </c>
      <c r="R1128" s="310" t="s">
        <v>580</v>
      </c>
      <c r="S1128" s="310" t="s">
        <v>580</v>
      </c>
      <c r="T1128" s="311" t="s">
        <v>580</v>
      </c>
      <c r="U1128" s="310" t="s">
        <v>580</v>
      </c>
    </row>
    <row r="1129" spans="2:21" x14ac:dyDescent="0.2">
      <c r="B1129" s="305" t="s">
        <v>580</v>
      </c>
      <c r="C1129" s="306" t="s">
        <v>580</v>
      </c>
      <c r="D1129" s="307" t="s">
        <v>580</v>
      </c>
      <c r="E1129" s="307" t="s">
        <v>580</v>
      </c>
      <c r="F1129" s="308" t="s">
        <v>580</v>
      </c>
      <c r="G1129" s="308"/>
      <c r="H1129" s="308" t="s">
        <v>580</v>
      </c>
      <c r="I1129" s="309" t="s">
        <v>580</v>
      </c>
      <c r="J1129" s="309" t="s">
        <v>580</v>
      </c>
      <c r="K1129" s="310" t="s">
        <v>580</v>
      </c>
      <c r="L1129" s="310" t="s">
        <v>580</v>
      </c>
      <c r="M1129" s="310" t="s">
        <v>580</v>
      </c>
      <c r="N1129" s="311" t="s">
        <v>580</v>
      </c>
      <c r="O1129" s="309" t="s">
        <v>580</v>
      </c>
      <c r="P1129" s="309" t="s">
        <v>580</v>
      </c>
      <c r="Q1129" s="310" t="s">
        <v>580</v>
      </c>
      <c r="R1129" s="310" t="s">
        <v>580</v>
      </c>
      <c r="S1129" s="310" t="s">
        <v>580</v>
      </c>
      <c r="T1129" s="311" t="s">
        <v>580</v>
      </c>
      <c r="U1129" s="310" t="s">
        <v>580</v>
      </c>
    </row>
    <row r="1130" spans="2:21" x14ac:dyDescent="0.2">
      <c r="B1130" s="305" t="s">
        <v>580</v>
      </c>
      <c r="C1130" s="306" t="s">
        <v>580</v>
      </c>
      <c r="D1130" s="307" t="s">
        <v>580</v>
      </c>
      <c r="E1130" s="307" t="s">
        <v>580</v>
      </c>
      <c r="F1130" s="308" t="s">
        <v>580</v>
      </c>
      <c r="G1130" s="308"/>
      <c r="H1130" s="308" t="s">
        <v>580</v>
      </c>
      <c r="I1130" s="309" t="s">
        <v>580</v>
      </c>
      <c r="J1130" s="309" t="s">
        <v>580</v>
      </c>
      <c r="K1130" s="310" t="s">
        <v>580</v>
      </c>
      <c r="L1130" s="310" t="s">
        <v>580</v>
      </c>
      <c r="M1130" s="310" t="s">
        <v>580</v>
      </c>
      <c r="N1130" s="311" t="s">
        <v>580</v>
      </c>
      <c r="O1130" s="309" t="s">
        <v>580</v>
      </c>
      <c r="P1130" s="309" t="s">
        <v>580</v>
      </c>
      <c r="Q1130" s="310" t="s">
        <v>580</v>
      </c>
      <c r="R1130" s="310" t="s">
        <v>580</v>
      </c>
      <c r="S1130" s="310" t="s">
        <v>580</v>
      </c>
      <c r="T1130" s="311" t="s">
        <v>580</v>
      </c>
      <c r="U1130" s="310" t="s">
        <v>580</v>
      </c>
    </row>
    <row r="1131" spans="2:21" x14ac:dyDescent="0.2">
      <c r="B1131" s="305" t="s">
        <v>580</v>
      </c>
      <c r="C1131" s="306" t="s">
        <v>580</v>
      </c>
      <c r="D1131" s="307" t="s">
        <v>580</v>
      </c>
      <c r="E1131" s="307" t="s">
        <v>580</v>
      </c>
      <c r="F1131" s="308" t="s">
        <v>580</v>
      </c>
      <c r="G1131" s="308"/>
      <c r="H1131" s="308" t="s">
        <v>580</v>
      </c>
      <c r="I1131" s="309" t="s">
        <v>580</v>
      </c>
      <c r="J1131" s="309" t="s">
        <v>580</v>
      </c>
      <c r="K1131" s="310" t="s">
        <v>580</v>
      </c>
      <c r="L1131" s="310" t="s">
        <v>580</v>
      </c>
      <c r="M1131" s="310" t="s">
        <v>580</v>
      </c>
      <c r="N1131" s="311" t="s">
        <v>580</v>
      </c>
      <c r="O1131" s="309" t="s">
        <v>580</v>
      </c>
      <c r="P1131" s="309" t="s">
        <v>580</v>
      </c>
      <c r="Q1131" s="310" t="s">
        <v>580</v>
      </c>
      <c r="R1131" s="310" t="s">
        <v>580</v>
      </c>
      <c r="S1131" s="310" t="s">
        <v>580</v>
      </c>
      <c r="T1131" s="311" t="s">
        <v>580</v>
      </c>
      <c r="U1131" s="310" t="s">
        <v>580</v>
      </c>
    </row>
    <row r="1132" spans="2:21" x14ac:dyDescent="0.2">
      <c r="B1132" s="305" t="s">
        <v>580</v>
      </c>
      <c r="C1132" s="306" t="s">
        <v>580</v>
      </c>
      <c r="D1132" s="307" t="s">
        <v>580</v>
      </c>
      <c r="E1132" s="307" t="s">
        <v>580</v>
      </c>
      <c r="F1132" s="308" t="s">
        <v>580</v>
      </c>
      <c r="G1132" s="308"/>
      <c r="H1132" s="308" t="s">
        <v>580</v>
      </c>
      <c r="I1132" s="309" t="s">
        <v>580</v>
      </c>
      <c r="J1132" s="309" t="s">
        <v>580</v>
      </c>
      <c r="K1132" s="310" t="s">
        <v>580</v>
      </c>
      <c r="L1132" s="310" t="s">
        <v>580</v>
      </c>
      <c r="M1132" s="310" t="s">
        <v>580</v>
      </c>
      <c r="N1132" s="311" t="s">
        <v>580</v>
      </c>
      <c r="O1132" s="309" t="s">
        <v>580</v>
      </c>
      <c r="P1132" s="309" t="s">
        <v>580</v>
      </c>
      <c r="Q1132" s="310" t="s">
        <v>580</v>
      </c>
      <c r="R1132" s="310" t="s">
        <v>580</v>
      </c>
      <c r="S1132" s="310" t="s">
        <v>580</v>
      </c>
      <c r="T1132" s="311" t="s">
        <v>580</v>
      </c>
      <c r="U1132" s="310" t="s">
        <v>580</v>
      </c>
    </row>
    <row r="1133" spans="2:21" x14ac:dyDescent="0.2">
      <c r="B1133" s="305" t="s">
        <v>580</v>
      </c>
      <c r="C1133" s="306" t="s">
        <v>580</v>
      </c>
      <c r="D1133" s="307" t="s">
        <v>580</v>
      </c>
      <c r="E1133" s="307" t="s">
        <v>580</v>
      </c>
      <c r="F1133" s="308" t="s">
        <v>580</v>
      </c>
      <c r="G1133" s="308"/>
      <c r="H1133" s="308" t="s">
        <v>580</v>
      </c>
      <c r="I1133" s="309" t="s">
        <v>580</v>
      </c>
      <c r="J1133" s="309" t="s">
        <v>580</v>
      </c>
      <c r="K1133" s="310" t="s">
        <v>580</v>
      </c>
      <c r="L1133" s="310" t="s">
        <v>580</v>
      </c>
      <c r="M1133" s="310" t="s">
        <v>580</v>
      </c>
      <c r="N1133" s="311" t="s">
        <v>580</v>
      </c>
      <c r="O1133" s="309" t="s">
        <v>580</v>
      </c>
      <c r="P1133" s="309" t="s">
        <v>580</v>
      </c>
      <c r="Q1133" s="310" t="s">
        <v>580</v>
      </c>
      <c r="R1133" s="310" t="s">
        <v>580</v>
      </c>
      <c r="S1133" s="310" t="s">
        <v>580</v>
      </c>
      <c r="T1133" s="311" t="s">
        <v>580</v>
      </c>
      <c r="U1133" s="310" t="s">
        <v>580</v>
      </c>
    </row>
    <row r="1134" spans="2:21" x14ac:dyDescent="0.2">
      <c r="B1134" s="305" t="s">
        <v>580</v>
      </c>
      <c r="C1134" s="306" t="s">
        <v>580</v>
      </c>
      <c r="D1134" s="307" t="s">
        <v>580</v>
      </c>
      <c r="E1134" s="307" t="s">
        <v>580</v>
      </c>
      <c r="F1134" s="308" t="s">
        <v>580</v>
      </c>
      <c r="G1134" s="308"/>
      <c r="H1134" s="308" t="s">
        <v>580</v>
      </c>
      <c r="I1134" s="309" t="s">
        <v>580</v>
      </c>
      <c r="J1134" s="309" t="s">
        <v>580</v>
      </c>
      <c r="K1134" s="310" t="s">
        <v>580</v>
      </c>
      <c r="L1134" s="310" t="s">
        <v>580</v>
      </c>
      <c r="M1134" s="310" t="s">
        <v>580</v>
      </c>
      <c r="N1134" s="311" t="s">
        <v>580</v>
      </c>
      <c r="O1134" s="309" t="s">
        <v>580</v>
      </c>
      <c r="P1134" s="309" t="s">
        <v>580</v>
      </c>
      <c r="Q1134" s="310" t="s">
        <v>580</v>
      </c>
      <c r="R1134" s="310" t="s">
        <v>580</v>
      </c>
      <c r="S1134" s="310" t="s">
        <v>580</v>
      </c>
      <c r="T1134" s="311" t="s">
        <v>580</v>
      </c>
      <c r="U1134" s="310" t="s">
        <v>580</v>
      </c>
    </row>
    <row r="1135" spans="2:21" x14ac:dyDescent="0.2">
      <c r="B1135" s="305" t="s">
        <v>580</v>
      </c>
      <c r="C1135" s="306" t="s">
        <v>580</v>
      </c>
      <c r="D1135" s="307" t="s">
        <v>580</v>
      </c>
      <c r="E1135" s="307" t="s">
        <v>580</v>
      </c>
      <c r="F1135" s="308" t="s">
        <v>580</v>
      </c>
      <c r="G1135" s="308"/>
      <c r="H1135" s="308" t="s">
        <v>580</v>
      </c>
      <c r="I1135" s="309" t="s">
        <v>580</v>
      </c>
      <c r="J1135" s="309" t="s">
        <v>580</v>
      </c>
      <c r="K1135" s="310" t="s">
        <v>580</v>
      </c>
      <c r="L1135" s="310" t="s">
        <v>580</v>
      </c>
      <c r="M1135" s="310" t="s">
        <v>580</v>
      </c>
      <c r="N1135" s="311" t="s">
        <v>580</v>
      </c>
      <c r="O1135" s="309" t="s">
        <v>580</v>
      </c>
      <c r="P1135" s="309" t="s">
        <v>580</v>
      </c>
      <c r="Q1135" s="310" t="s">
        <v>580</v>
      </c>
      <c r="R1135" s="310" t="s">
        <v>580</v>
      </c>
      <c r="S1135" s="310" t="s">
        <v>580</v>
      </c>
      <c r="T1135" s="311" t="s">
        <v>580</v>
      </c>
      <c r="U1135" s="310" t="s">
        <v>580</v>
      </c>
    </row>
    <row r="1136" spans="2:21" x14ac:dyDescent="0.2">
      <c r="B1136" s="305" t="s">
        <v>580</v>
      </c>
      <c r="C1136" s="306" t="s">
        <v>580</v>
      </c>
      <c r="D1136" s="307" t="s">
        <v>580</v>
      </c>
      <c r="E1136" s="307" t="s">
        <v>580</v>
      </c>
      <c r="F1136" s="308" t="s">
        <v>580</v>
      </c>
      <c r="G1136" s="308"/>
      <c r="H1136" s="308" t="s">
        <v>580</v>
      </c>
      <c r="I1136" s="309" t="s">
        <v>580</v>
      </c>
      <c r="J1136" s="309" t="s">
        <v>580</v>
      </c>
      <c r="K1136" s="310" t="s">
        <v>580</v>
      </c>
      <c r="L1136" s="310" t="s">
        <v>580</v>
      </c>
      <c r="M1136" s="310" t="s">
        <v>580</v>
      </c>
      <c r="N1136" s="311" t="s">
        <v>580</v>
      </c>
      <c r="O1136" s="309" t="s">
        <v>580</v>
      </c>
      <c r="P1136" s="309" t="s">
        <v>580</v>
      </c>
      <c r="Q1136" s="310" t="s">
        <v>580</v>
      </c>
      <c r="R1136" s="310" t="s">
        <v>580</v>
      </c>
      <c r="S1136" s="310" t="s">
        <v>580</v>
      </c>
      <c r="T1136" s="311" t="s">
        <v>580</v>
      </c>
      <c r="U1136" s="310" t="s">
        <v>580</v>
      </c>
    </row>
    <row r="1137" spans="2:21" x14ac:dyDescent="0.2">
      <c r="B1137" s="305" t="s">
        <v>580</v>
      </c>
      <c r="C1137" s="306" t="s">
        <v>580</v>
      </c>
      <c r="D1137" s="307" t="s">
        <v>580</v>
      </c>
      <c r="E1137" s="307" t="s">
        <v>580</v>
      </c>
      <c r="F1137" s="308" t="s">
        <v>580</v>
      </c>
      <c r="G1137" s="308"/>
      <c r="H1137" s="308" t="s">
        <v>580</v>
      </c>
      <c r="I1137" s="309" t="s">
        <v>580</v>
      </c>
      <c r="J1137" s="309" t="s">
        <v>580</v>
      </c>
      <c r="K1137" s="310" t="s">
        <v>580</v>
      </c>
      <c r="L1137" s="310" t="s">
        <v>580</v>
      </c>
      <c r="M1137" s="310" t="s">
        <v>580</v>
      </c>
      <c r="N1137" s="311" t="s">
        <v>580</v>
      </c>
      <c r="O1137" s="309" t="s">
        <v>580</v>
      </c>
      <c r="P1137" s="309" t="s">
        <v>580</v>
      </c>
      <c r="Q1137" s="310" t="s">
        <v>580</v>
      </c>
      <c r="R1137" s="310" t="s">
        <v>580</v>
      </c>
      <c r="S1137" s="310" t="s">
        <v>580</v>
      </c>
      <c r="T1137" s="311" t="s">
        <v>580</v>
      </c>
      <c r="U1137" s="310" t="s">
        <v>580</v>
      </c>
    </row>
    <row r="1138" spans="2:21" x14ac:dyDescent="0.2">
      <c r="B1138" s="305" t="s">
        <v>580</v>
      </c>
      <c r="C1138" s="306" t="s">
        <v>580</v>
      </c>
      <c r="D1138" s="307" t="s">
        <v>580</v>
      </c>
      <c r="E1138" s="307" t="s">
        <v>580</v>
      </c>
      <c r="F1138" s="308" t="s">
        <v>580</v>
      </c>
      <c r="G1138" s="308"/>
      <c r="H1138" s="308" t="s">
        <v>580</v>
      </c>
      <c r="I1138" s="309" t="s">
        <v>580</v>
      </c>
      <c r="J1138" s="309" t="s">
        <v>580</v>
      </c>
      <c r="K1138" s="310" t="s">
        <v>580</v>
      </c>
      <c r="L1138" s="310" t="s">
        <v>580</v>
      </c>
      <c r="M1138" s="310" t="s">
        <v>580</v>
      </c>
      <c r="N1138" s="311" t="s">
        <v>580</v>
      </c>
      <c r="O1138" s="309" t="s">
        <v>580</v>
      </c>
      <c r="P1138" s="309" t="s">
        <v>580</v>
      </c>
      <c r="Q1138" s="310" t="s">
        <v>580</v>
      </c>
      <c r="R1138" s="310" t="s">
        <v>580</v>
      </c>
      <c r="S1138" s="310" t="s">
        <v>580</v>
      </c>
      <c r="T1138" s="311" t="s">
        <v>580</v>
      </c>
      <c r="U1138" s="310" t="s">
        <v>580</v>
      </c>
    </row>
    <row r="1139" spans="2:21" x14ac:dyDescent="0.2">
      <c r="B1139" s="305" t="s">
        <v>580</v>
      </c>
      <c r="C1139" s="306" t="s">
        <v>580</v>
      </c>
      <c r="D1139" s="307" t="s">
        <v>580</v>
      </c>
      <c r="E1139" s="307" t="s">
        <v>580</v>
      </c>
      <c r="F1139" s="308" t="s">
        <v>580</v>
      </c>
      <c r="G1139" s="308"/>
      <c r="H1139" s="308" t="s">
        <v>580</v>
      </c>
      <c r="I1139" s="309" t="s">
        <v>580</v>
      </c>
      <c r="J1139" s="309" t="s">
        <v>580</v>
      </c>
      <c r="K1139" s="310" t="s">
        <v>580</v>
      </c>
      <c r="L1139" s="310" t="s">
        <v>580</v>
      </c>
      <c r="M1139" s="310" t="s">
        <v>580</v>
      </c>
      <c r="N1139" s="311" t="s">
        <v>580</v>
      </c>
      <c r="O1139" s="309" t="s">
        <v>580</v>
      </c>
      <c r="P1139" s="309" t="s">
        <v>580</v>
      </c>
      <c r="Q1139" s="310" t="s">
        <v>580</v>
      </c>
      <c r="R1139" s="310" t="s">
        <v>580</v>
      </c>
      <c r="S1139" s="310" t="s">
        <v>580</v>
      </c>
      <c r="T1139" s="311" t="s">
        <v>580</v>
      </c>
      <c r="U1139" s="310" t="s">
        <v>580</v>
      </c>
    </row>
    <row r="1140" spans="2:21" x14ac:dyDescent="0.2">
      <c r="B1140" s="305" t="s">
        <v>580</v>
      </c>
      <c r="C1140" s="306" t="s">
        <v>580</v>
      </c>
      <c r="D1140" s="307" t="s">
        <v>580</v>
      </c>
      <c r="E1140" s="307" t="s">
        <v>580</v>
      </c>
      <c r="F1140" s="308" t="s">
        <v>580</v>
      </c>
      <c r="G1140" s="308"/>
      <c r="H1140" s="308" t="s">
        <v>580</v>
      </c>
      <c r="I1140" s="309" t="s">
        <v>580</v>
      </c>
      <c r="J1140" s="309" t="s">
        <v>580</v>
      </c>
      <c r="K1140" s="310" t="s">
        <v>580</v>
      </c>
      <c r="L1140" s="310" t="s">
        <v>580</v>
      </c>
      <c r="M1140" s="310" t="s">
        <v>580</v>
      </c>
      <c r="N1140" s="311" t="s">
        <v>580</v>
      </c>
      <c r="O1140" s="309" t="s">
        <v>580</v>
      </c>
      <c r="P1140" s="309" t="s">
        <v>580</v>
      </c>
      <c r="Q1140" s="310" t="s">
        <v>580</v>
      </c>
      <c r="R1140" s="310" t="s">
        <v>580</v>
      </c>
      <c r="S1140" s="310" t="s">
        <v>580</v>
      </c>
      <c r="T1140" s="311" t="s">
        <v>580</v>
      </c>
      <c r="U1140" s="310" t="s">
        <v>580</v>
      </c>
    </row>
    <row r="1141" spans="2:21" x14ac:dyDescent="0.2">
      <c r="B1141" s="305" t="s">
        <v>580</v>
      </c>
      <c r="C1141" s="306" t="s">
        <v>580</v>
      </c>
      <c r="D1141" s="307" t="s">
        <v>580</v>
      </c>
      <c r="E1141" s="307" t="s">
        <v>580</v>
      </c>
      <c r="F1141" s="308" t="s">
        <v>580</v>
      </c>
      <c r="G1141" s="308"/>
      <c r="H1141" s="308" t="s">
        <v>580</v>
      </c>
      <c r="I1141" s="309" t="s">
        <v>580</v>
      </c>
      <c r="J1141" s="309" t="s">
        <v>580</v>
      </c>
      <c r="K1141" s="310" t="s">
        <v>580</v>
      </c>
      <c r="L1141" s="310" t="s">
        <v>580</v>
      </c>
      <c r="M1141" s="310" t="s">
        <v>580</v>
      </c>
      <c r="N1141" s="311" t="s">
        <v>580</v>
      </c>
      <c r="O1141" s="309" t="s">
        <v>580</v>
      </c>
      <c r="P1141" s="309" t="s">
        <v>580</v>
      </c>
      <c r="Q1141" s="310" t="s">
        <v>580</v>
      </c>
      <c r="R1141" s="310" t="s">
        <v>580</v>
      </c>
      <c r="S1141" s="310" t="s">
        <v>580</v>
      </c>
      <c r="T1141" s="311" t="s">
        <v>580</v>
      </c>
      <c r="U1141" s="310" t="s">
        <v>580</v>
      </c>
    </row>
    <row r="1142" spans="2:21" x14ac:dyDescent="0.2">
      <c r="B1142" s="305" t="s">
        <v>580</v>
      </c>
      <c r="C1142" s="306" t="s">
        <v>580</v>
      </c>
      <c r="D1142" s="307" t="s">
        <v>580</v>
      </c>
      <c r="E1142" s="307" t="s">
        <v>580</v>
      </c>
      <c r="F1142" s="308" t="s">
        <v>580</v>
      </c>
      <c r="G1142" s="308"/>
      <c r="H1142" s="308" t="s">
        <v>580</v>
      </c>
      <c r="I1142" s="309" t="s">
        <v>580</v>
      </c>
      <c r="J1142" s="309" t="s">
        <v>580</v>
      </c>
      <c r="K1142" s="310" t="s">
        <v>580</v>
      </c>
      <c r="L1142" s="310" t="s">
        <v>580</v>
      </c>
      <c r="M1142" s="310" t="s">
        <v>580</v>
      </c>
      <c r="N1142" s="311" t="s">
        <v>580</v>
      </c>
      <c r="O1142" s="309" t="s">
        <v>580</v>
      </c>
      <c r="P1142" s="309" t="s">
        <v>580</v>
      </c>
      <c r="Q1142" s="310" t="s">
        <v>580</v>
      </c>
      <c r="R1142" s="310" t="s">
        <v>580</v>
      </c>
      <c r="S1142" s="310" t="s">
        <v>580</v>
      </c>
      <c r="T1142" s="311" t="s">
        <v>580</v>
      </c>
      <c r="U1142" s="310" t="s">
        <v>580</v>
      </c>
    </row>
    <row r="1143" spans="2:21" x14ac:dyDescent="0.2">
      <c r="B1143" s="305" t="s">
        <v>580</v>
      </c>
      <c r="C1143" s="306" t="s">
        <v>580</v>
      </c>
      <c r="D1143" s="307" t="s">
        <v>580</v>
      </c>
      <c r="E1143" s="307" t="s">
        <v>580</v>
      </c>
      <c r="F1143" s="308" t="s">
        <v>580</v>
      </c>
      <c r="G1143" s="308"/>
      <c r="H1143" s="308" t="s">
        <v>580</v>
      </c>
      <c r="I1143" s="309" t="s">
        <v>580</v>
      </c>
      <c r="J1143" s="309" t="s">
        <v>580</v>
      </c>
      <c r="K1143" s="310" t="s">
        <v>580</v>
      </c>
      <c r="L1143" s="310" t="s">
        <v>580</v>
      </c>
      <c r="M1143" s="310" t="s">
        <v>580</v>
      </c>
      <c r="N1143" s="311" t="s">
        <v>580</v>
      </c>
      <c r="O1143" s="309" t="s">
        <v>580</v>
      </c>
      <c r="P1143" s="309" t="s">
        <v>580</v>
      </c>
      <c r="Q1143" s="310" t="s">
        <v>580</v>
      </c>
      <c r="R1143" s="310" t="s">
        <v>580</v>
      </c>
      <c r="S1143" s="310" t="s">
        <v>580</v>
      </c>
      <c r="T1143" s="311" t="s">
        <v>580</v>
      </c>
      <c r="U1143" s="310" t="s">
        <v>580</v>
      </c>
    </row>
    <row r="1144" spans="2:21" x14ac:dyDescent="0.2">
      <c r="B1144" s="305" t="s">
        <v>580</v>
      </c>
      <c r="C1144" s="306" t="s">
        <v>580</v>
      </c>
      <c r="D1144" s="307" t="s">
        <v>580</v>
      </c>
      <c r="E1144" s="307" t="s">
        <v>580</v>
      </c>
      <c r="F1144" s="308" t="s">
        <v>580</v>
      </c>
      <c r="G1144" s="308"/>
      <c r="H1144" s="308" t="s">
        <v>580</v>
      </c>
      <c r="I1144" s="309" t="s">
        <v>580</v>
      </c>
      <c r="J1144" s="309" t="s">
        <v>580</v>
      </c>
      <c r="K1144" s="310" t="s">
        <v>580</v>
      </c>
      <c r="L1144" s="310" t="s">
        <v>580</v>
      </c>
      <c r="M1144" s="310" t="s">
        <v>580</v>
      </c>
      <c r="N1144" s="311" t="s">
        <v>580</v>
      </c>
      <c r="O1144" s="309" t="s">
        <v>580</v>
      </c>
      <c r="P1144" s="309" t="s">
        <v>580</v>
      </c>
      <c r="Q1144" s="310" t="s">
        <v>580</v>
      </c>
      <c r="R1144" s="310" t="s">
        <v>580</v>
      </c>
      <c r="S1144" s="310" t="s">
        <v>580</v>
      </c>
      <c r="T1144" s="311" t="s">
        <v>580</v>
      </c>
      <c r="U1144" s="310" t="s">
        <v>580</v>
      </c>
    </row>
    <row r="1145" spans="2:21" x14ac:dyDescent="0.2">
      <c r="B1145" s="305" t="s">
        <v>580</v>
      </c>
      <c r="C1145" s="306" t="s">
        <v>580</v>
      </c>
      <c r="D1145" s="307" t="s">
        <v>580</v>
      </c>
      <c r="E1145" s="307" t="s">
        <v>580</v>
      </c>
      <c r="F1145" s="308" t="s">
        <v>580</v>
      </c>
      <c r="G1145" s="308"/>
      <c r="H1145" s="308" t="s">
        <v>580</v>
      </c>
      <c r="I1145" s="309" t="s">
        <v>580</v>
      </c>
      <c r="J1145" s="309" t="s">
        <v>580</v>
      </c>
      <c r="K1145" s="310" t="s">
        <v>580</v>
      </c>
      <c r="L1145" s="310" t="s">
        <v>580</v>
      </c>
      <c r="M1145" s="310" t="s">
        <v>580</v>
      </c>
      <c r="N1145" s="311" t="s">
        <v>580</v>
      </c>
      <c r="O1145" s="309" t="s">
        <v>580</v>
      </c>
      <c r="P1145" s="309" t="s">
        <v>580</v>
      </c>
      <c r="Q1145" s="310" t="s">
        <v>580</v>
      </c>
      <c r="R1145" s="310" t="s">
        <v>580</v>
      </c>
      <c r="S1145" s="310" t="s">
        <v>580</v>
      </c>
      <c r="T1145" s="311" t="s">
        <v>580</v>
      </c>
      <c r="U1145" s="310" t="s">
        <v>580</v>
      </c>
    </row>
    <row r="1146" spans="2:21" x14ac:dyDescent="0.2">
      <c r="B1146" s="305" t="s">
        <v>580</v>
      </c>
      <c r="C1146" s="306" t="s">
        <v>580</v>
      </c>
      <c r="D1146" s="307" t="s">
        <v>580</v>
      </c>
      <c r="E1146" s="307" t="s">
        <v>580</v>
      </c>
      <c r="F1146" s="308" t="s">
        <v>580</v>
      </c>
      <c r="G1146" s="308"/>
      <c r="H1146" s="308" t="s">
        <v>580</v>
      </c>
      <c r="I1146" s="309" t="s">
        <v>580</v>
      </c>
      <c r="J1146" s="309" t="s">
        <v>580</v>
      </c>
      <c r="K1146" s="310" t="s">
        <v>580</v>
      </c>
      <c r="L1146" s="310" t="s">
        <v>580</v>
      </c>
      <c r="M1146" s="310" t="s">
        <v>580</v>
      </c>
      <c r="N1146" s="311" t="s">
        <v>580</v>
      </c>
      <c r="O1146" s="309" t="s">
        <v>580</v>
      </c>
      <c r="P1146" s="309" t="s">
        <v>580</v>
      </c>
      <c r="Q1146" s="310" t="s">
        <v>580</v>
      </c>
      <c r="R1146" s="310" t="s">
        <v>580</v>
      </c>
      <c r="S1146" s="310" t="s">
        <v>580</v>
      </c>
      <c r="T1146" s="311" t="s">
        <v>580</v>
      </c>
      <c r="U1146" s="310" t="s">
        <v>580</v>
      </c>
    </row>
    <row r="1147" spans="2:21" x14ac:dyDescent="0.2">
      <c r="B1147" s="305" t="s">
        <v>580</v>
      </c>
      <c r="C1147" s="306" t="s">
        <v>580</v>
      </c>
      <c r="D1147" s="307" t="s">
        <v>580</v>
      </c>
      <c r="E1147" s="307" t="s">
        <v>580</v>
      </c>
      <c r="F1147" s="308" t="s">
        <v>580</v>
      </c>
      <c r="G1147" s="308"/>
      <c r="H1147" s="308" t="s">
        <v>580</v>
      </c>
      <c r="I1147" s="309" t="s">
        <v>580</v>
      </c>
      <c r="J1147" s="309" t="s">
        <v>580</v>
      </c>
      <c r="K1147" s="310" t="s">
        <v>580</v>
      </c>
      <c r="L1147" s="310" t="s">
        <v>580</v>
      </c>
      <c r="M1147" s="310" t="s">
        <v>580</v>
      </c>
      <c r="N1147" s="311" t="s">
        <v>580</v>
      </c>
      <c r="O1147" s="309" t="s">
        <v>580</v>
      </c>
      <c r="P1147" s="309" t="s">
        <v>580</v>
      </c>
      <c r="Q1147" s="310" t="s">
        <v>580</v>
      </c>
      <c r="R1147" s="310" t="s">
        <v>580</v>
      </c>
      <c r="S1147" s="310" t="s">
        <v>580</v>
      </c>
      <c r="T1147" s="311" t="s">
        <v>580</v>
      </c>
      <c r="U1147" s="310" t="s">
        <v>580</v>
      </c>
    </row>
    <row r="1148" spans="2:21" x14ac:dyDescent="0.2">
      <c r="B1148" s="305" t="s">
        <v>580</v>
      </c>
      <c r="C1148" s="306" t="s">
        <v>580</v>
      </c>
      <c r="D1148" s="307" t="s">
        <v>580</v>
      </c>
      <c r="E1148" s="307" t="s">
        <v>580</v>
      </c>
      <c r="F1148" s="308" t="s">
        <v>580</v>
      </c>
      <c r="G1148" s="308"/>
      <c r="H1148" s="308" t="s">
        <v>580</v>
      </c>
      <c r="I1148" s="309" t="s">
        <v>580</v>
      </c>
      <c r="J1148" s="309" t="s">
        <v>580</v>
      </c>
      <c r="K1148" s="310" t="s">
        <v>580</v>
      </c>
      <c r="L1148" s="310" t="s">
        <v>580</v>
      </c>
      <c r="M1148" s="310" t="s">
        <v>580</v>
      </c>
      <c r="N1148" s="311" t="s">
        <v>580</v>
      </c>
      <c r="O1148" s="309" t="s">
        <v>580</v>
      </c>
      <c r="P1148" s="309" t="s">
        <v>580</v>
      </c>
      <c r="Q1148" s="310" t="s">
        <v>580</v>
      </c>
      <c r="R1148" s="310" t="s">
        <v>580</v>
      </c>
      <c r="S1148" s="310" t="s">
        <v>580</v>
      </c>
      <c r="T1148" s="311" t="s">
        <v>580</v>
      </c>
      <c r="U1148" s="310" t="s">
        <v>580</v>
      </c>
    </row>
    <row r="1149" spans="2:21" x14ac:dyDescent="0.2">
      <c r="B1149" s="305" t="s">
        <v>580</v>
      </c>
      <c r="C1149" s="306" t="s">
        <v>580</v>
      </c>
      <c r="D1149" s="307" t="s">
        <v>580</v>
      </c>
      <c r="E1149" s="307" t="s">
        <v>580</v>
      </c>
      <c r="F1149" s="308" t="s">
        <v>580</v>
      </c>
      <c r="G1149" s="308"/>
      <c r="H1149" s="308" t="s">
        <v>580</v>
      </c>
      <c r="I1149" s="309" t="s">
        <v>580</v>
      </c>
      <c r="J1149" s="309" t="s">
        <v>580</v>
      </c>
      <c r="K1149" s="310" t="s">
        <v>580</v>
      </c>
      <c r="L1149" s="310" t="s">
        <v>580</v>
      </c>
      <c r="M1149" s="310" t="s">
        <v>580</v>
      </c>
      <c r="N1149" s="311" t="s">
        <v>580</v>
      </c>
      <c r="O1149" s="309" t="s">
        <v>580</v>
      </c>
      <c r="P1149" s="309" t="s">
        <v>580</v>
      </c>
      <c r="Q1149" s="310" t="s">
        <v>580</v>
      </c>
      <c r="R1149" s="310" t="s">
        <v>580</v>
      </c>
      <c r="S1149" s="310" t="s">
        <v>580</v>
      </c>
      <c r="T1149" s="311" t="s">
        <v>580</v>
      </c>
      <c r="U1149" s="310" t="s">
        <v>580</v>
      </c>
    </row>
    <row r="1150" spans="2:21" x14ac:dyDescent="0.2">
      <c r="B1150" s="305" t="s">
        <v>580</v>
      </c>
      <c r="C1150" s="306" t="s">
        <v>580</v>
      </c>
      <c r="D1150" s="307" t="s">
        <v>580</v>
      </c>
      <c r="E1150" s="307" t="s">
        <v>580</v>
      </c>
      <c r="F1150" s="308" t="s">
        <v>580</v>
      </c>
      <c r="G1150" s="308"/>
      <c r="H1150" s="308" t="s">
        <v>580</v>
      </c>
      <c r="I1150" s="309" t="s">
        <v>580</v>
      </c>
      <c r="J1150" s="309" t="s">
        <v>580</v>
      </c>
      <c r="K1150" s="310" t="s">
        <v>580</v>
      </c>
      <c r="L1150" s="310" t="s">
        <v>580</v>
      </c>
      <c r="M1150" s="310" t="s">
        <v>580</v>
      </c>
      <c r="N1150" s="311" t="s">
        <v>580</v>
      </c>
      <c r="O1150" s="309" t="s">
        <v>580</v>
      </c>
      <c r="P1150" s="309" t="s">
        <v>580</v>
      </c>
      <c r="Q1150" s="310" t="s">
        <v>580</v>
      </c>
      <c r="R1150" s="310" t="s">
        <v>580</v>
      </c>
      <c r="S1150" s="310" t="s">
        <v>580</v>
      </c>
      <c r="T1150" s="311" t="s">
        <v>580</v>
      </c>
      <c r="U1150" s="310" t="s">
        <v>580</v>
      </c>
    </row>
    <row r="1151" spans="2:21" x14ac:dyDescent="0.2">
      <c r="B1151" s="305" t="s">
        <v>580</v>
      </c>
      <c r="C1151" s="306" t="s">
        <v>580</v>
      </c>
      <c r="D1151" s="307" t="s">
        <v>580</v>
      </c>
      <c r="E1151" s="307" t="s">
        <v>580</v>
      </c>
      <c r="F1151" s="308" t="s">
        <v>580</v>
      </c>
      <c r="G1151" s="308"/>
      <c r="H1151" s="308" t="s">
        <v>580</v>
      </c>
      <c r="I1151" s="309" t="s">
        <v>580</v>
      </c>
      <c r="J1151" s="309" t="s">
        <v>580</v>
      </c>
      <c r="K1151" s="310" t="s">
        <v>580</v>
      </c>
      <c r="L1151" s="310" t="s">
        <v>580</v>
      </c>
      <c r="M1151" s="310" t="s">
        <v>580</v>
      </c>
      <c r="N1151" s="311" t="s">
        <v>580</v>
      </c>
      <c r="O1151" s="309" t="s">
        <v>580</v>
      </c>
      <c r="P1151" s="309" t="s">
        <v>580</v>
      </c>
      <c r="Q1151" s="310" t="s">
        <v>580</v>
      </c>
      <c r="R1151" s="310" t="s">
        <v>580</v>
      </c>
      <c r="S1151" s="310" t="s">
        <v>580</v>
      </c>
      <c r="T1151" s="311" t="s">
        <v>580</v>
      </c>
      <c r="U1151" s="310" t="s">
        <v>580</v>
      </c>
    </row>
    <row r="1152" spans="2:21" x14ac:dyDescent="0.2">
      <c r="B1152" s="305" t="s">
        <v>580</v>
      </c>
      <c r="C1152" s="306" t="s">
        <v>580</v>
      </c>
      <c r="D1152" s="307" t="s">
        <v>580</v>
      </c>
      <c r="E1152" s="307" t="s">
        <v>580</v>
      </c>
      <c r="F1152" s="308" t="s">
        <v>580</v>
      </c>
      <c r="G1152" s="308"/>
      <c r="H1152" s="308" t="s">
        <v>580</v>
      </c>
      <c r="I1152" s="309" t="s">
        <v>580</v>
      </c>
      <c r="J1152" s="309" t="s">
        <v>580</v>
      </c>
      <c r="K1152" s="310" t="s">
        <v>580</v>
      </c>
      <c r="L1152" s="310" t="s">
        <v>580</v>
      </c>
      <c r="M1152" s="310" t="s">
        <v>580</v>
      </c>
      <c r="N1152" s="311" t="s">
        <v>580</v>
      </c>
      <c r="O1152" s="309" t="s">
        <v>580</v>
      </c>
      <c r="P1152" s="309" t="s">
        <v>580</v>
      </c>
      <c r="Q1152" s="310" t="s">
        <v>580</v>
      </c>
      <c r="R1152" s="310" t="s">
        <v>580</v>
      </c>
      <c r="S1152" s="310" t="s">
        <v>580</v>
      </c>
      <c r="T1152" s="311" t="s">
        <v>580</v>
      </c>
      <c r="U1152" s="310" t="s">
        <v>580</v>
      </c>
    </row>
    <row r="1153" spans="2:21" x14ac:dyDescent="0.2">
      <c r="B1153" s="305" t="s">
        <v>580</v>
      </c>
      <c r="C1153" s="306" t="s">
        <v>580</v>
      </c>
      <c r="D1153" s="307" t="s">
        <v>580</v>
      </c>
      <c r="E1153" s="307" t="s">
        <v>580</v>
      </c>
      <c r="F1153" s="308" t="s">
        <v>580</v>
      </c>
      <c r="G1153" s="308"/>
      <c r="H1153" s="308" t="s">
        <v>580</v>
      </c>
      <c r="I1153" s="309" t="s">
        <v>580</v>
      </c>
      <c r="J1153" s="309" t="s">
        <v>580</v>
      </c>
      <c r="K1153" s="310" t="s">
        <v>580</v>
      </c>
      <c r="L1153" s="310" t="s">
        <v>580</v>
      </c>
      <c r="M1153" s="310" t="s">
        <v>580</v>
      </c>
      <c r="N1153" s="311" t="s">
        <v>580</v>
      </c>
      <c r="O1153" s="309" t="s">
        <v>580</v>
      </c>
      <c r="P1153" s="309" t="s">
        <v>580</v>
      </c>
      <c r="Q1153" s="310" t="s">
        <v>580</v>
      </c>
      <c r="R1153" s="310" t="s">
        <v>580</v>
      </c>
      <c r="S1153" s="310" t="s">
        <v>580</v>
      </c>
      <c r="T1153" s="311" t="s">
        <v>580</v>
      </c>
      <c r="U1153" s="310" t="s">
        <v>580</v>
      </c>
    </row>
    <row r="1154" spans="2:21" x14ac:dyDescent="0.2">
      <c r="B1154" s="305" t="s">
        <v>580</v>
      </c>
      <c r="C1154" s="306" t="s">
        <v>580</v>
      </c>
      <c r="D1154" s="307" t="s">
        <v>580</v>
      </c>
      <c r="E1154" s="307" t="s">
        <v>580</v>
      </c>
      <c r="F1154" s="308" t="s">
        <v>580</v>
      </c>
      <c r="G1154" s="308"/>
      <c r="H1154" s="308" t="s">
        <v>580</v>
      </c>
      <c r="I1154" s="309" t="s">
        <v>580</v>
      </c>
      <c r="J1154" s="309" t="s">
        <v>580</v>
      </c>
      <c r="K1154" s="310" t="s">
        <v>580</v>
      </c>
      <c r="L1154" s="310" t="s">
        <v>580</v>
      </c>
      <c r="M1154" s="310" t="s">
        <v>580</v>
      </c>
      <c r="N1154" s="311" t="s">
        <v>580</v>
      </c>
      <c r="O1154" s="309" t="s">
        <v>580</v>
      </c>
      <c r="P1154" s="309" t="s">
        <v>580</v>
      </c>
      <c r="Q1154" s="310" t="s">
        <v>580</v>
      </c>
      <c r="R1154" s="310" t="s">
        <v>580</v>
      </c>
      <c r="S1154" s="310" t="s">
        <v>580</v>
      </c>
      <c r="T1154" s="311" t="s">
        <v>580</v>
      </c>
      <c r="U1154" s="310" t="s">
        <v>580</v>
      </c>
    </row>
    <row r="1155" spans="2:21" x14ac:dyDescent="0.2">
      <c r="B1155" s="305" t="s">
        <v>580</v>
      </c>
      <c r="C1155" s="306" t="s">
        <v>580</v>
      </c>
      <c r="D1155" s="307" t="s">
        <v>580</v>
      </c>
      <c r="E1155" s="307" t="s">
        <v>580</v>
      </c>
      <c r="F1155" s="308" t="s">
        <v>580</v>
      </c>
      <c r="G1155" s="308"/>
      <c r="H1155" s="308" t="s">
        <v>580</v>
      </c>
      <c r="I1155" s="309" t="s">
        <v>580</v>
      </c>
      <c r="J1155" s="309" t="s">
        <v>580</v>
      </c>
      <c r="K1155" s="310" t="s">
        <v>580</v>
      </c>
      <c r="L1155" s="310" t="s">
        <v>580</v>
      </c>
      <c r="M1155" s="310" t="s">
        <v>580</v>
      </c>
      <c r="N1155" s="311" t="s">
        <v>580</v>
      </c>
      <c r="O1155" s="309" t="s">
        <v>580</v>
      </c>
      <c r="P1155" s="309" t="s">
        <v>580</v>
      </c>
      <c r="Q1155" s="310" t="s">
        <v>580</v>
      </c>
      <c r="R1155" s="310" t="s">
        <v>580</v>
      </c>
      <c r="S1155" s="310" t="s">
        <v>580</v>
      </c>
      <c r="T1155" s="311" t="s">
        <v>580</v>
      </c>
      <c r="U1155" s="310" t="s">
        <v>580</v>
      </c>
    </row>
    <row r="1156" spans="2:21" x14ac:dyDescent="0.2">
      <c r="B1156" s="305" t="s">
        <v>580</v>
      </c>
      <c r="C1156" s="306" t="s">
        <v>580</v>
      </c>
      <c r="D1156" s="307" t="s">
        <v>580</v>
      </c>
      <c r="E1156" s="307" t="s">
        <v>580</v>
      </c>
      <c r="F1156" s="308" t="s">
        <v>580</v>
      </c>
      <c r="G1156" s="308"/>
      <c r="H1156" s="308" t="s">
        <v>580</v>
      </c>
      <c r="I1156" s="309" t="s">
        <v>580</v>
      </c>
      <c r="J1156" s="309" t="s">
        <v>580</v>
      </c>
      <c r="K1156" s="310" t="s">
        <v>580</v>
      </c>
      <c r="L1156" s="310" t="s">
        <v>580</v>
      </c>
      <c r="M1156" s="310" t="s">
        <v>580</v>
      </c>
      <c r="N1156" s="311" t="s">
        <v>580</v>
      </c>
      <c r="O1156" s="309" t="s">
        <v>580</v>
      </c>
      <c r="P1156" s="309" t="s">
        <v>580</v>
      </c>
      <c r="Q1156" s="310" t="s">
        <v>580</v>
      </c>
      <c r="R1156" s="310" t="s">
        <v>580</v>
      </c>
      <c r="S1156" s="310" t="s">
        <v>580</v>
      </c>
      <c r="T1156" s="311" t="s">
        <v>580</v>
      </c>
      <c r="U1156" s="310" t="s">
        <v>580</v>
      </c>
    </row>
    <row r="1157" spans="2:21" x14ac:dyDescent="0.2">
      <c r="B1157" s="305" t="s">
        <v>580</v>
      </c>
      <c r="C1157" s="306" t="s">
        <v>580</v>
      </c>
      <c r="D1157" s="307" t="s">
        <v>580</v>
      </c>
      <c r="E1157" s="307" t="s">
        <v>580</v>
      </c>
      <c r="F1157" s="308" t="s">
        <v>580</v>
      </c>
      <c r="G1157" s="308"/>
      <c r="H1157" s="308" t="s">
        <v>580</v>
      </c>
      <c r="I1157" s="309" t="s">
        <v>580</v>
      </c>
      <c r="J1157" s="309" t="s">
        <v>580</v>
      </c>
      <c r="K1157" s="310" t="s">
        <v>580</v>
      </c>
      <c r="L1157" s="310" t="s">
        <v>580</v>
      </c>
      <c r="M1157" s="310" t="s">
        <v>580</v>
      </c>
      <c r="N1157" s="311" t="s">
        <v>580</v>
      </c>
      <c r="O1157" s="309" t="s">
        <v>580</v>
      </c>
      <c r="P1157" s="309" t="s">
        <v>580</v>
      </c>
      <c r="Q1157" s="310" t="s">
        <v>580</v>
      </c>
      <c r="R1157" s="310" t="s">
        <v>580</v>
      </c>
      <c r="S1157" s="310" t="s">
        <v>580</v>
      </c>
      <c r="T1157" s="311" t="s">
        <v>580</v>
      </c>
      <c r="U1157" s="310" t="s">
        <v>580</v>
      </c>
    </row>
    <row r="1158" spans="2:21" x14ac:dyDescent="0.2">
      <c r="B1158" s="305" t="s">
        <v>580</v>
      </c>
      <c r="C1158" s="306" t="s">
        <v>580</v>
      </c>
      <c r="D1158" s="307" t="s">
        <v>580</v>
      </c>
      <c r="E1158" s="307" t="s">
        <v>580</v>
      </c>
      <c r="F1158" s="308" t="s">
        <v>580</v>
      </c>
      <c r="G1158" s="308"/>
      <c r="H1158" s="308" t="s">
        <v>580</v>
      </c>
      <c r="I1158" s="309" t="s">
        <v>580</v>
      </c>
      <c r="J1158" s="309" t="s">
        <v>580</v>
      </c>
      <c r="K1158" s="310" t="s">
        <v>580</v>
      </c>
      <c r="L1158" s="310" t="s">
        <v>580</v>
      </c>
      <c r="M1158" s="310" t="s">
        <v>580</v>
      </c>
      <c r="N1158" s="311" t="s">
        <v>580</v>
      </c>
      <c r="O1158" s="309" t="s">
        <v>580</v>
      </c>
      <c r="P1158" s="309" t="s">
        <v>580</v>
      </c>
      <c r="Q1158" s="310" t="s">
        <v>580</v>
      </c>
      <c r="R1158" s="310" t="s">
        <v>580</v>
      </c>
      <c r="S1158" s="310" t="s">
        <v>580</v>
      </c>
      <c r="T1158" s="311" t="s">
        <v>580</v>
      </c>
      <c r="U1158" s="310" t="s">
        <v>580</v>
      </c>
    </row>
    <row r="1159" spans="2:21" x14ac:dyDescent="0.2">
      <c r="B1159" s="305" t="s">
        <v>580</v>
      </c>
      <c r="C1159" s="306" t="s">
        <v>580</v>
      </c>
      <c r="D1159" s="307" t="s">
        <v>580</v>
      </c>
      <c r="E1159" s="307" t="s">
        <v>580</v>
      </c>
      <c r="F1159" s="308" t="s">
        <v>580</v>
      </c>
      <c r="G1159" s="308"/>
      <c r="H1159" s="308" t="s">
        <v>580</v>
      </c>
      <c r="I1159" s="309" t="s">
        <v>580</v>
      </c>
      <c r="J1159" s="309" t="s">
        <v>580</v>
      </c>
      <c r="K1159" s="310" t="s">
        <v>580</v>
      </c>
      <c r="L1159" s="310" t="s">
        <v>580</v>
      </c>
      <c r="M1159" s="310" t="s">
        <v>580</v>
      </c>
      <c r="N1159" s="311" t="s">
        <v>580</v>
      </c>
      <c r="O1159" s="309" t="s">
        <v>580</v>
      </c>
      <c r="P1159" s="309" t="s">
        <v>580</v>
      </c>
      <c r="Q1159" s="310" t="s">
        <v>580</v>
      </c>
      <c r="R1159" s="310" t="s">
        <v>580</v>
      </c>
      <c r="S1159" s="310" t="s">
        <v>580</v>
      </c>
      <c r="T1159" s="311" t="s">
        <v>580</v>
      </c>
      <c r="U1159" s="310" t="s">
        <v>580</v>
      </c>
    </row>
    <row r="1160" spans="2:21" x14ac:dyDescent="0.2">
      <c r="B1160" s="305" t="s">
        <v>580</v>
      </c>
      <c r="C1160" s="306" t="s">
        <v>580</v>
      </c>
      <c r="D1160" s="307" t="s">
        <v>580</v>
      </c>
      <c r="E1160" s="307" t="s">
        <v>580</v>
      </c>
      <c r="F1160" s="308" t="s">
        <v>580</v>
      </c>
      <c r="G1160" s="308"/>
      <c r="H1160" s="308" t="s">
        <v>580</v>
      </c>
      <c r="I1160" s="309" t="s">
        <v>580</v>
      </c>
      <c r="J1160" s="309" t="s">
        <v>580</v>
      </c>
      <c r="K1160" s="310" t="s">
        <v>580</v>
      </c>
      <c r="L1160" s="310" t="s">
        <v>580</v>
      </c>
      <c r="M1160" s="310" t="s">
        <v>580</v>
      </c>
      <c r="N1160" s="311" t="s">
        <v>580</v>
      </c>
      <c r="O1160" s="309" t="s">
        <v>580</v>
      </c>
      <c r="P1160" s="309" t="s">
        <v>580</v>
      </c>
      <c r="Q1160" s="310" t="s">
        <v>580</v>
      </c>
      <c r="R1160" s="310" t="s">
        <v>580</v>
      </c>
      <c r="S1160" s="310" t="s">
        <v>580</v>
      </c>
      <c r="T1160" s="311" t="s">
        <v>580</v>
      </c>
      <c r="U1160" s="310" t="s">
        <v>580</v>
      </c>
    </row>
    <row r="1161" spans="2:21" x14ac:dyDescent="0.2">
      <c r="B1161" s="305" t="s">
        <v>580</v>
      </c>
      <c r="C1161" s="306" t="s">
        <v>580</v>
      </c>
      <c r="D1161" s="307" t="s">
        <v>580</v>
      </c>
      <c r="E1161" s="307" t="s">
        <v>580</v>
      </c>
      <c r="F1161" s="308" t="s">
        <v>580</v>
      </c>
      <c r="G1161" s="308"/>
      <c r="H1161" s="308" t="s">
        <v>580</v>
      </c>
      <c r="I1161" s="309" t="s">
        <v>580</v>
      </c>
      <c r="J1161" s="309" t="s">
        <v>580</v>
      </c>
      <c r="K1161" s="310" t="s">
        <v>580</v>
      </c>
      <c r="L1161" s="310" t="s">
        <v>580</v>
      </c>
      <c r="M1161" s="310" t="s">
        <v>580</v>
      </c>
      <c r="N1161" s="311" t="s">
        <v>580</v>
      </c>
      <c r="O1161" s="309" t="s">
        <v>580</v>
      </c>
      <c r="P1161" s="309" t="s">
        <v>580</v>
      </c>
      <c r="Q1161" s="310" t="s">
        <v>580</v>
      </c>
      <c r="R1161" s="310" t="s">
        <v>580</v>
      </c>
      <c r="S1161" s="310" t="s">
        <v>580</v>
      </c>
      <c r="T1161" s="311" t="s">
        <v>580</v>
      </c>
      <c r="U1161" s="310" t="s">
        <v>580</v>
      </c>
    </row>
    <row r="1162" spans="2:21" x14ac:dyDescent="0.2">
      <c r="B1162" s="305" t="s">
        <v>580</v>
      </c>
      <c r="C1162" s="306" t="s">
        <v>580</v>
      </c>
      <c r="D1162" s="307" t="s">
        <v>580</v>
      </c>
      <c r="E1162" s="307" t="s">
        <v>580</v>
      </c>
      <c r="F1162" s="308" t="s">
        <v>580</v>
      </c>
      <c r="G1162" s="308"/>
      <c r="H1162" s="308" t="s">
        <v>580</v>
      </c>
      <c r="I1162" s="309" t="s">
        <v>580</v>
      </c>
      <c r="J1162" s="309" t="s">
        <v>580</v>
      </c>
      <c r="K1162" s="310" t="s">
        <v>580</v>
      </c>
      <c r="L1162" s="310" t="s">
        <v>580</v>
      </c>
      <c r="M1162" s="310" t="s">
        <v>580</v>
      </c>
      <c r="N1162" s="311" t="s">
        <v>580</v>
      </c>
      <c r="O1162" s="309" t="s">
        <v>580</v>
      </c>
      <c r="P1162" s="309" t="s">
        <v>580</v>
      </c>
      <c r="Q1162" s="310" t="s">
        <v>580</v>
      </c>
      <c r="R1162" s="310" t="s">
        <v>580</v>
      </c>
      <c r="S1162" s="310" t="s">
        <v>580</v>
      </c>
      <c r="T1162" s="311" t="s">
        <v>580</v>
      </c>
      <c r="U1162" s="310" t="s">
        <v>580</v>
      </c>
    </row>
    <row r="1163" spans="2:21" x14ac:dyDescent="0.2">
      <c r="B1163" s="305" t="s">
        <v>580</v>
      </c>
      <c r="C1163" s="306" t="s">
        <v>580</v>
      </c>
      <c r="D1163" s="307" t="s">
        <v>580</v>
      </c>
      <c r="E1163" s="307" t="s">
        <v>580</v>
      </c>
      <c r="F1163" s="308" t="s">
        <v>580</v>
      </c>
      <c r="G1163" s="308"/>
      <c r="H1163" s="308" t="s">
        <v>580</v>
      </c>
      <c r="I1163" s="309" t="s">
        <v>580</v>
      </c>
      <c r="J1163" s="309" t="s">
        <v>580</v>
      </c>
      <c r="K1163" s="310" t="s">
        <v>580</v>
      </c>
      <c r="L1163" s="310" t="s">
        <v>580</v>
      </c>
      <c r="M1163" s="310" t="s">
        <v>580</v>
      </c>
      <c r="N1163" s="311" t="s">
        <v>580</v>
      </c>
      <c r="O1163" s="309" t="s">
        <v>580</v>
      </c>
      <c r="P1163" s="309" t="s">
        <v>580</v>
      </c>
      <c r="Q1163" s="310" t="s">
        <v>580</v>
      </c>
      <c r="R1163" s="310" t="s">
        <v>580</v>
      </c>
      <c r="S1163" s="310" t="s">
        <v>580</v>
      </c>
      <c r="T1163" s="311" t="s">
        <v>580</v>
      </c>
      <c r="U1163" s="310" t="s">
        <v>580</v>
      </c>
    </row>
    <row r="1164" spans="2:21" x14ac:dyDescent="0.2">
      <c r="B1164" s="305" t="s">
        <v>580</v>
      </c>
      <c r="C1164" s="306" t="s">
        <v>580</v>
      </c>
      <c r="D1164" s="307" t="s">
        <v>580</v>
      </c>
      <c r="E1164" s="307" t="s">
        <v>580</v>
      </c>
      <c r="F1164" s="308" t="s">
        <v>580</v>
      </c>
      <c r="G1164" s="308"/>
      <c r="H1164" s="308" t="s">
        <v>580</v>
      </c>
      <c r="I1164" s="309" t="s">
        <v>580</v>
      </c>
      <c r="J1164" s="309" t="s">
        <v>580</v>
      </c>
      <c r="K1164" s="310" t="s">
        <v>580</v>
      </c>
      <c r="L1164" s="310" t="s">
        <v>580</v>
      </c>
      <c r="M1164" s="310" t="s">
        <v>580</v>
      </c>
      <c r="N1164" s="311" t="s">
        <v>580</v>
      </c>
      <c r="O1164" s="309" t="s">
        <v>580</v>
      </c>
      <c r="P1164" s="309" t="s">
        <v>580</v>
      </c>
      <c r="Q1164" s="310" t="s">
        <v>580</v>
      </c>
      <c r="R1164" s="310" t="s">
        <v>580</v>
      </c>
      <c r="S1164" s="310" t="s">
        <v>580</v>
      </c>
      <c r="T1164" s="311" t="s">
        <v>580</v>
      </c>
      <c r="U1164" s="310" t="s">
        <v>580</v>
      </c>
    </row>
    <row r="1165" spans="2:21" x14ac:dyDescent="0.2">
      <c r="B1165" s="305" t="s">
        <v>580</v>
      </c>
      <c r="C1165" s="306" t="s">
        <v>580</v>
      </c>
      <c r="D1165" s="307" t="s">
        <v>580</v>
      </c>
      <c r="E1165" s="307" t="s">
        <v>580</v>
      </c>
      <c r="F1165" s="308" t="s">
        <v>580</v>
      </c>
      <c r="G1165" s="308"/>
      <c r="H1165" s="308" t="s">
        <v>580</v>
      </c>
      <c r="I1165" s="309" t="s">
        <v>580</v>
      </c>
      <c r="J1165" s="309" t="s">
        <v>580</v>
      </c>
      <c r="K1165" s="310" t="s">
        <v>580</v>
      </c>
      <c r="L1165" s="310" t="s">
        <v>580</v>
      </c>
      <c r="M1165" s="310" t="s">
        <v>580</v>
      </c>
      <c r="N1165" s="311" t="s">
        <v>580</v>
      </c>
      <c r="O1165" s="309" t="s">
        <v>580</v>
      </c>
      <c r="P1165" s="309" t="s">
        <v>580</v>
      </c>
      <c r="Q1165" s="310" t="s">
        <v>580</v>
      </c>
      <c r="R1165" s="310" t="s">
        <v>580</v>
      </c>
      <c r="S1165" s="310" t="s">
        <v>580</v>
      </c>
      <c r="T1165" s="311" t="s">
        <v>580</v>
      </c>
      <c r="U1165" s="310" t="s">
        <v>580</v>
      </c>
    </row>
    <row r="1166" spans="2:21" x14ac:dyDescent="0.2">
      <c r="B1166" s="305" t="s">
        <v>580</v>
      </c>
      <c r="C1166" s="306" t="s">
        <v>580</v>
      </c>
      <c r="D1166" s="307" t="s">
        <v>580</v>
      </c>
      <c r="E1166" s="307" t="s">
        <v>580</v>
      </c>
      <c r="F1166" s="308" t="s">
        <v>580</v>
      </c>
      <c r="G1166" s="308"/>
      <c r="H1166" s="308" t="s">
        <v>580</v>
      </c>
      <c r="I1166" s="309" t="s">
        <v>580</v>
      </c>
      <c r="J1166" s="309" t="s">
        <v>580</v>
      </c>
      <c r="K1166" s="310" t="s">
        <v>580</v>
      </c>
      <c r="L1166" s="310" t="s">
        <v>580</v>
      </c>
      <c r="M1166" s="310" t="s">
        <v>580</v>
      </c>
      <c r="N1166" s="311" t="s">
        <v>580</v>
      </c>
      <c r="O1166" s="309" t="s">
        <v>580</v>
      </c>
      <c r="P1166" s="309" t="s">
        <v>580</v>
      </c>
      <c r="Q1166" s="310" t="s">
        <v>580</v>
      </c>
      <c r="R1166" s="310" t="s">
        <v>580</v>
      </c>
      <c r="S1166" s="310" t="s">
        <v>580</v>
      </c>
      <c r="T1166" s="311" t="s">
        <v>580</v>
      </c>
      <c r="U1166" s="310" t="s">
        <v>580</v>
      </c>
    </row>
    <row r="1167" spans="2:21" x14ac:dyDescent="0.2">
      <c r="B1167" s="305" t="s">
        <v>580</v>
      </c>
      <c r="C1167" s="306" t="s">
        <v>580</v>
      </c>
      <c r="D1167" s="307" t="s">
        <v>580</v>
      </c>
      <c r="E1167" s="307" t="s">
        <v>580</v>
      </c>
      <c r="F1167" s="308" t="s">
        <v>580</v>
      </c>
      <c r="G1167" s="308"/>
      <c r="H1167" s="308" t="s">
        <v>580</v>
      </c>
      <c r="I1167" s="309" t="s">
        <v>580</v>
      </c>
      <c r="J1167" s="309" t="s">
        <v>580</v>
      </c>
      <c r="K1167" s="310" t="s">
        <v>580</v>
      </c>
      <c r="L1167" s="310" t="s">
        <v>580</v>
      </c>
      <c r="M1167" s="310" t="s">
        <v>580</v>
      </c>
      <c r="N1167" s="311" t="s">
        <v>580</v>
      </c>
      <c r="O1167" s="309" t="s">
        <v>580</v>
      </c>
      <c r="P1167" s="309" t="s">
        <v>580</v>
      </c>
      <c r="Q1167" s="310" t="s">
        <v>580</v>
      </c>
      <c r="R1167" s="310" t="s">
        <v>580</v>
      </c>
      <c r="S1167" s="310" t="s">
        <v>580</v>
      </c>
      <c r="T1167" s="311" t="s">
        <v>580</v>
      </c>
      <c r="U1167" s="310" t="s">
        <v>580</v>
      </c>
    </row>
    <row r="1168" spans="2:21" x14ac:dyDescent="0.2">
      <c r="B1168" s="305" t="s">
        <v>580</v>
      </c>
      <c r="C1168" s="306" t="s">
        <v>580</v>
      </c>
      <c r="D1168" s="307" t="s">
        <v>580</v>
      </c>
      <c r="E1168" s="307" t="s">
        <v>580</v>
      </c>
      <c r="F1168" s="308" t="s">
        <v>580</v>
      </c>
      <c r="G1168" s="308"/>
      <c r="H1168" s="308" t="s">
        <v>580</v>
      </c>
      <c r="I1168" s="309" t="s">
        <v>580</v>
      </c>
      <c r="J1168" s="309" t="s">
        <v>580</v>
      </c>
      <c r="K1168" s="310" t="s">
        <v>580</v>
      </c>
      <c r="L1168" s="310" t="s">
        <v>580</v>
      </c>
      <c r="M1168" s="310" t="s">
        <v>580</v>
      </c>
      <c r="N1168" s="311" t="s">
        <v>580</v>
      </c>
      <c r="O1168" s="309" t="s">
        <v>580</v>
      </c>
      <c r="P1168" s="309" t="s">
        <v>580</v>
      </c>
      <c r="Q1168" s="310" t="s">
        <v>580</v>
      </c>
      <c r="R1168" s="310" t="s">
        <v>580</v>
      </c>
      <c r="S1168" s="310" t="s">
        <v>580</v>
      </c>
      <c r="T1168" s="311" t="s">
        <v>580</v>
      </c>
      <c r="U1168" s="310" t="s">
        <v>580</v>
      </c>
    </row>
    <row r="1169" spans="2:21" x14ac:dyDescent="0.2">
      <c r="B1169" s="305" t="s">
        <v>580</v>
      </c>
      <c r="C1169" s="306" t="s">
        <v>580</v>
      </c>
      <c r="D1169" s="307" t="s">
        <v>580</v>
      </c>
      <c r="E1169" s="307" t="s">
        <v>580</v>
      </c>
      <c r="F1169" s="308" t="s">
        <v>580</v>
      </c>
      <c r="G1169" s="308"/>
      <c r="H1169" s="308" t="s">
        <v>580</v>
      </c>
      <c r="I1169" s="309" t="s">
        <v>580</v>
      </c>
      <c r="J1169" s="309" t="s">
        <v>580</v>
      </c>
      <c r="K1169" s="310" t="s">
        <v>580</v>
      </c>
      <c r="L1169" s="310" t="s">
        <v>580</v>
      </c>
      <c r="M1169" s="310" t="s">
        <v>580</v>
      </c>
      <c r="N1169" s="311" t="s">
        <v>580</v>
      </c>
      <c r="O1169" s="309" t="s">
        <v>580</v>
      </c>
      <c r="P1169" s="309" t="s">
        <v>580</v>
      </c>
      <c r="Q1169" s="310" t="s">
        <v>580</v>
      </c>
      <c r="R1169" s="310" t="s">
        <v>580</v>
      </c>
      <c r="S1169" s="310" t="s">
        <v>580</v>
      </c>
      <c r="T1169" s="311" t="s">
        <v>580</v>
      </c>
      <c r="U1169" s="310" t="s">
        <v>580</v>
      </c>
    </row>
    <row r="1170" spans="2:21" x14ac:dyDescent="0.2">
      <c r="B1170" s="305" t="s">
        <v>580</v>
      </c>
      <c r="C1170" s="306" t="s">
        <v>580</v>
      </c>
      <c r="D1170" s="307" t="s">
        <v>580</v>
      </c>
      <c r="E1170" s="307" t="s">
        <v>580</v>
      </c>
      <c r="F1170" s="308" t="s">
        <v>580</v>
      </c>
      <c r="G1170" s="308"/>
      <c r="H1170" s="308" t="s">
        <v>580</v>
      </c>
      <c r="I1170" s="309" t="s">
        <v>580</v>
      </c>
      <c r="J1170" s="309" t="s">
        <v>580</v>
      </c>
      <c r="K1170" s="310" t="s">
        <v>580</v>
      </c>
      <c r="L1170" s="310" t="s">
        <v>580</v>
      </c>
      <c r="M1170" s="310" t="s">
        <v>580</v>
      </c>
      <c r="N1170" s="311" t="s">
        <v>580</v>
      </c>
      <c r="O1170" s="309" t="s">
        <v>580</v>
      </c>
      <c r="P1170" s="309" t="s">
        <v>580</v>
      </c>
      <c r="Q1170" s="310" t="s">
        <v>580</v>
      </c>
      <c r="R1170" s="310" t="s">
        <v>580</v>
      </c>
      <c r="S1170" s="310" t="s">
        <v>580</v>
      </c>
      <c r="T1170" s="311" t="s">
        <v>580</v>
      </c>
      <c r="U1170" s="310" t="s">
        <v>580</v>
      </c>
    </row>
    <row r="1171" spans="2:21" x14ac:dyDescent="0.2">
      <c r="B1171" s="305" t="s">
        <v>580</v>
      </c>
      <c r="C1171" s="306" t="s">
        <v>580</v>
      </c>
      <c r="D1171" s="307" t="s">
        <v>580</v>
      </c>
      <c r="E1171" s="307" t="s">
        <v>580</v>
      </c>
      <c r="F1171" s="308" t="s">
        <v>580</v>
      </c>
      <c r="G1171" s="308"/>
      <c r="H1171" s="308" t="s">
        <v>580</v>
      </c>
      <c r="I1171" s="309" t="s">
        <v>580</v>
      </c>
      <c r="J1171" s="309" t="s">
        <v>580</v>
      </c>
      <c r="K1171" s="310" t="s">
        <v>580</v>
      </c>
      <c r="L1171" s="310" t="s">
        <v>580</v>
      </c>
      <c r="M1171" s="310" t="s">
        <v>580</v>
      </c>
      <c r="N1171" s="311" t="s">
        <v>580</v>
      </c>
      <c r="O1171" s="309" t="s">
        <v>580</v>
      </c>
      <c r="P1171" s="309" t="s">
        <v>580</v>
      </c>
      <c r="Q1171" s="310" t="s">
        <v>580</v>
      </c>
      <c r="R1171" s="310" t="s">
        <v>580</v>
      </c>
      <c r="S1171" s="310" t="s">
        <v>580</v>
      </c>
      <c r="T1171" s="311" t="s">
        <v>580</v>
      </c>
      <c r="U1171" s="310" t="s">
        <v>580</v>
      </c>
    </row>
    <row r="1172" spans="2:21" x14ac:dyDescent="0.2">
      <c r="B1172" s="305" t="s">
        <v>580</v>
      </c>
      <c r="C1172" s="306" t="s">
        <v>580</v>
      </c>
      <c r="D1172" s="307" t="s">
        <v>580</v>
      </c>
      <c r="E1172" s="307" t="s">
        <v>580</v>
      </c>
      <c r="F1172" s="308" t="s">
        <v>580</v>
      </c>
      <c r="G1172" s="308"/>
      <c r="H1172" s="308" t="s">
        <v>580</v>
      </c>
      <c r="I1172" s="309" t="s">
        <v>580</v>
      </c>
      <c r="J1172" s="309" t="s">
        <v>580</v>
      </c>
      <c r="K1172" s="310" t="s">
        <v>580</v>
      </c>
      <c r="L1172" s="310" t="s">
        <v>580</v>
      </c>
      <c r="M1172" s="310" t="s">
        <v>580</v>
      </c>
      <c r="N1172" s="311" t="s">
        <v>580</v>
      </c>
      <c r="O1172" s="309" t="s">
        <v>580</v>
      </c>
      <c r="P1172" s="309" t="s">
        <v>580</v>
      </c>
      <c r="Q1172" s="310" t="s">
        <v>580</v>
      </c>
      <c r="R1172" s="310" t="s">
        <v>580</v>
      </c>
      <c r="S1172" s="310" t="s">
        <v>580</v>
      </c>
      <c r="T1172" s="311" t="s">
        <v>580</v>
      </c>
      <c r="U1172" s="310" t="s">
        <v>580</v>
      </c>
    </row>
    <row r="1173" spans="2:21" x14ac:dyDescent="0.2">
      <c r="B1173" s="305" t="s">
        <v>580</v>
      </c>
      <c r="C1173" s="306" t="s">
        <v>580</v>
      </c>
      <c r="D1173" s="307" t="s">
        <v>580</v>
      </c>
      <c r="E1173" s="307" t="s">
        <v>580</v>
      </c>
      <c r="F1173" s="308" t="s">
        <v>580</v>
      </c>
      <c r="G1173" s="308"/>
      <c r="H1173" s="308" t="s">
        <v>580</v>
      </c>
      <c r="I1173" s="309" t="s">
        <v>580</v>
      </c>
      <c r="J1173" s="309" t="s">
        <v>580</v>
      </c>
      <c r="K1173" s="310" t="s">
        <v>580</v>
      </c>
      <c r="L1173" s="310" t="s">
        <v>580</v>
      </c>
      <c r="M1173" s="310" t="s">
        <v>580</v>
      </c>
      <c r="N1173" s="311" t="s">
        <v>580</v>
      </c>
      <c r="O1173" s="309" t="s">
        <v>580</v>
      </c>
      <c r="P1173" s="309" t="s">
        <v>580</v>
      </c>
      <c r="Q1173" s="310" t="s">
        <v>580</v>
      </c>
      <c r="R1173" s="310" t="s">
        <v>580</v>
      </c>
      <c r="S1173" s="310" t="s">
        <v>580</v>
      </c>
      <c r="T1173" s="311" t="s">
        <v>580</v>
      </c>
      <c r="U1173" s="310" t="s">
        <v>580</v>
      </c>
    </row>
    <row r="1174" spans="2:21" x14ac:dyDescent="0.2">
      <c r="B1174" s="305" t="s">
        <v>580</v>
      </c>
      <c r="C1174" s="306" t="s">
        <v>580</v>
      </c>
      <c r="D1174" s="307" t="s">
        <v>580</v>
      </c>
      <c r="E1174" s="307" t="s">
        <v>580</v>
      </c>
      <c r="F1174" s="308" t="s">
        <v>580</v>
      </c>
      <c r="G1174" s="308"/>
      <c r="H1174" s="308" t="s">
        <v>580</v>
      </c>
      <c r="I1174" s="309" t="s">
        <v>580</v>
      </c>
      <c r="J1174" s="309" t="s">
        <v>580</v>
      </c>
      <c r="K1174" s="310" t="s">
        <v>580</v>
      </c>
      <c r="L1174" s="310" t="s">
        <v>580</v>
      </c>
      <c r="M1174" s="310" t="s">
        <v>580</v>
      </c>
      <c r="N1174" s="311" t="s">
        <v>580</v>
      </c>
      <c r="O1174" s="309" t="s">
        <v>580</v>
      </c>
      <c r="P1174" s="309" t="s">
        <v>580</v>
      </c>
      <c r="Q1174" s="310" t="s">
        <v>580</v>
      </c>
      <c r="R1174" s="310" t="s">
        <v>580</v>
      </c>
      <c r="S1174" s="310" t="s">
        <v>580</v>
      </c>
      <c r="T1174" s="311" t="s">
        <v>580</v>
      </c>
      <c r="U1174" s="310" t="s">
        <v>580</v>
      </c>
    </row>
    <row r="1175" spans="2:21" x14ac:dyDescent="0.2">
      <c r="B1175" s="305" t="s">
        <v>580</v>
      </c>
      <c r="C1175" s="306" t="s">
        <v>580</v>
      </c>
      <c r="D1175" s="307" t="s">
        <v>580</v>
      </c>
      <c r="E1175" s="307" t="s">
        <v>580</v>
      </c>
      <c r="F1175" s="308" t="s">
        <v>580</v>
      </c>
      <c r="G1175" s="308"/>
      <c r="H1175" s="308" t="s">
        <v>580</v>
      </c>
      <c r="I1175" s="309" t="s">
        <v>580</v>
      </c>
      <c r="J1175" s="309" t="s">
        <v>580</v>
      </c>
      <c r="K1175" s="310" t="s">
        <v>580</v>
      </c>
      <c r="L1175" s="310" t="s">
        <v>580</v>
      </c>
      <c r="M1175" s="310" t="s">
        <v>580</v>
      </c>
      <c r="N1175" s="311" t="s">
        <v>580</v>
      </c>
      <c r="O1175" s="309" t="s">
        <v>580</v>
      </c>
      <c r="P1175" s="309" t="s">
        <v>580</v>
      </c>
      <c r="Q1175" s="310" t="s">
        <v>580</v>
      </c>
      <c r="R1175" s="310" t="s">
        <v>580</v>
      </c>
      <c r="S1175" s="310" t="s">
        <v>580</v>
      </c>
      <c r="T1175" s="311" t="s">
        <v>580</v>
      </c>
      <c r="U1175" s="310" t="s">
        <v>580</v>
      </c>
    </row>
    <row r="1176" spans="2:21" x14ac:dyDescent="0.2">
      <c r="B1176" s="305" t="s">
        <v>580</v>
      </c>
      <c r="C1176" s="306" t="s">
        <v>580</v>
      </c>
      <c r="D1176" s="307" t="s">
        <v>580</v>
      </c>
      <c r="E1176" s="307" t="s">
        <v>580</v>
      </c>
      <c r="F1176" s="308" t="s">
        <v>580</v>
      </c>
      <c r="G1176" s="308"/>
      <c r="H1176" s="308" t="s">
        <v>580</v>
      </c>
      <c r="I1176" s="309" t="s">
        <v>580</v>
      </c>
      <c r="J1176" s="309" t="s">
        <v>580</v>
      </c>
      <c r="K1176" s="310" t="s">
        <v>580</v>
      </c>
      <c r="L1176" s="310" t="s">
        <v>580</v>
      </c>
      <c r="M1176" s="310" t="s">
        <v>580</v>
      </c>
      <c r="N1176" s="311" t="s">
        <v>580</v>
      </c>
      <c r="O1176" s="309" t="s">
        <v>580</v>
      </c>
      <c r="P1176" s="309" t="s">
        <v>580</v>
      </c>
      <c r="Q1176" s="310" t="s">
        <v>580</v>
      </c>
      <c r="R1176" s="310" t="s">
        <v>580</v>
      </c>
      <c r="S1176" s="310" t="s">
        <v>580</v>
      </c>
      <c r="T1176" s="311" t="s">
        <v>580</v>
      </c>
      <c r="U1176" s="310" t="s">
        <v>580</v>
      </c>
    </row>
    <row r="1177" spans="2:21" x14ac:dyDescent="0.2">
      <c r="B1177" s="305" t="s">
        <v>580</v>
      </c>
      <c r="C1177" s="306" t="s">
        <v>580</v>
      </c>
      <c r="D1177" s="307" t="s">
        <v>580</v>
      </c>
      <c r="E1177" s="307" t="s">
        <v>580</v>
      </c>
      <c r="F1177" s="308" t="s">
        <v>580</v>
      </c>
      <c r="G1177" s="308"/>
      <c r="H1177" s="308" t="s">
        <v>580</v>
      </c>
      <c r="I1177" s="309" t="s">
        <v>580</v>
      </c>
      <c r="J1177" s="309" t="s">
        <v>580</v>
      </c>
      <c r="K1177" s="310" t="s">
        <v>580</v>
      </c>
      <c r="L1177" s="310" t="s">
        <v>580</v>
      </c>
      <c r="M1177" s="310" t="s">
        <v>580</v>
      </c>
      <c r="N1177" s="311" t="s">
        <v>580</v>
      </c>
      <c r="O1177" s="309" t="s">
        <v>580</v>
      </c>
      <c r="P1177" s="309" t="s">
        <v>580</v>
      </c>
      <c r="Q1177" s="310" t="s">
        <v>580</v>
      </c>
      <c r="R1177" s="310" t="s">
        <v>580</v>
      </c>
      <c r="S1177" s="310" t="s">
        <v>580</v>
      </c>
      <c r="T1177" s="311" t="s">
        <v>580</v>
      </c>
      <c r="U1177" s="310" t="s">
        <v>580</v>
      </c>
    </row>
    <row r="1178" spans="2:21" x14ac:dyDescent="0.2">
      <c r="B1178" s="305" t="s">
        <v>580</v>
      </c>
      <c r="C1178" s="306" t="s">
        <v>580</v>
      </c>
      <c r="D1178" s="307" t="s">
        <v>580</v>
      </c>
      <c r="E1178" s="307" t="s">
        <v>580</v>
      </c>
      <c r="F1178" s="308" t="s">
        <v>580</v>
      </c>
      <c r="G1178" s="308"/>
      <c r="H1178" s="308" t="s">
        <v>580</v>
      </c>
      <c r="I1178" s="309" t="s">
        <v>580</v>
      </c>
      <c r="J1178" s="309" t="s">
        <v>580</v>
      </c>
      <c r="K1178" s="310" t="s">
        <v>580</v>
      </c>
      <c r="L1178" s="310" t="s">
        <v>580</v>
      </c>
      <c r="M1178" s="310" t="s">
        <v>580</v>
      </c>
      <c r="N1178" s="311" t="s">
        <v>580</v>
      </c>
      <c r="O1178" s="309" t="s">
        <v>580</v>
      </c>
      <c r="P1178" s="309" t="s">
        <v>580</v>
      </c>
      <c r="Q1178" s="310" t="s">
        <v>580</v>
      </c>
      <c r="R1178" s="310" t="s">
        <v>580</v>
      </c>
      <c r="S1178" s="310" t="s">
        <v>580</v>
      </c>
      <c r="T1178" s="311" t="s">
        <v>580</v>
      </c>
      <c r="U1178" s="310" t="s">
        <v>580</v>
      </c>
    </row>
    <row r="1179" spans="2:21" x14ac:dyDescent="0.2">
      <c r="B1179" s="305" t="s">
        <v>580</v>
      </c>
      <c r="C1179" s="306" t="s">
        <v>580</v>
      </c>
      <c r="D1179" s="307" t="s">
        <v>580</v>
      </c>
      <c r="E1179" s="307" t="s">
        <v>580</v>
      </c>
      <c r="F1179" s="308" t="s">
        <v>580</v>
      </c>
      <c r="G1179" s="308"/>
      <c r="H1179" s="308" t="s">
        <v>580</v>
      </c>
      <c r="I1179" s="309" t="s">
        <v>580</v>
      </c>
      <c r="J1179" s="309" t="s">
        <v>580</v>
      </c>
      <c r="K1179" s="310" t="s">
        <v>580</v>
      </c>
      <c r="L1179" s="310" t="s">
        <v>580</v>
      </c>
      <c r="M1179" s="310" t="s">
        <v>580</v>
      </c>
      <c r="N1179" s="311" t="s">
        <v>580</v>
      </c>
      <c r="O1179" s="309" t="s">
        <v>580</v>
      </c>
      <c r="P1179" s="309" t="s">
        <v>580</v>
      </c>
      <c r="Q1179" s="310" t="s">
        <v>580</v>
      </c>
      <c r="R1179" s="310" t="s">
        <v>580</v>
      </c>
      <c r="S1179" s="310" t="s">
        <v>580</v>
      </c>
      <c r="T1179" s="311" t="s">
        <v>580</v>
      </c>
      <c r="U1179" s="310" t="s">
        <v>580</v>
      </c>
    </row>
    <row r="1180" spans="2:21" x14ac:dyDescent="0.2">
      <c r="B1180" s="305" t="s">
        <v>580</v>
      </c>
      <c r="C1180" s="306" t="s">
        <v>580</v>
      </c>
      <c r="D1180" s="307" t="s">
        <v>580</v>
      </c>
      <c r="E1180" s="307" t="s">
        <v>580</v>
      </c>
      <c r="F1180" s="308" t="s">
        <v>580</v>
      </c>
      <c r="G1180" s="308"/>
      <c r="H1180" s="308" t="s">
        <v>580</v>
      </c>
      <c r="I1180" s="309" t="s">
        <v>580</v>
      </c>
      <c r="J1180" s="309" t="s">
        <v>580</v>
      </c>
      <c r="K1180" s="310" t="s">
        <v>580</v>
      </c>
      <c r="L1180" s="310" t="s">
        <v>580</v>
      </c>
      <c r="M1180" s="310" t="s">
        <v>580</v>
      </c>
      <c r="N1180" s="311" t="s">
        <v>580</v>
      </c>
      <c r="O1180" s="309" t="s">
        <v>580</v>
      </c>
      <c r="P1180" s="309" t="s">
        <v>580</v>
      </c>
      <c r="Q1180" s="310" t="s">
        <v>580</v>
      </c>
      <c r="R1180" s="310" t="s">
        <v>580</v>
      </c>
      <c r="S1180" s="310" t="s">
        <v>580</v>
      </c>
      <c r="T1180" s="311" t="s">
        <v>580</v>
      </c>
      <c r="U1180" s="310" t="s">
        <v>580</v>
      </c>
    </row>
    <row r="1181" spans="2:21" x14ac:dyDescent="0.2">
      <c r="B1181" s="305" t="s">
        <v>580</v>
      </c>
      <c r="C1181" s="306" t="s">
        <v>580</v>
      </c>
      <c r="D1181" s="307" t="s">
        <v>580</v>
      </c>
      <c r="E1181" s="307" t="s">
        <v>580</v>
      </c>
      <c r="F1181" s="308" t="s">
        <v>580</v>
      </c>
      <c r="G1181" s="308"/>
      <c r="H1181" s="308" t="s">
        <v>580</v>
      </c>
      <c r="I1181" s="309" t="s">
        <v>580</v>
      </c>
      <c r="J1181" s="309" t="s">
        <v>580</v>
      </c>
      <c r="K1181" s="310" t="s">
        <v>580</v>
      </c>
      <c r="L1181" s="310" t="s">
        <v>580</v>
      </c>
      <c r="M1181" s="310" t="s">
        <v>580</v>
      </c>
      <c r="N1181" s="311" t="s">
        <v>580</v>
      </c>
      <c r="O1181" s="309" t="s">
        <v>580</v>
      </c>
      <c r="P1181" s="309" t="s">
        <v>580</v>
      </c>
      <c r="Q1181" s="310" t="s">
        <v>580</v>
      </c>
      <c r="R1181" s="310" t="s">
        <v>580</v>
      </c>
      <c r="S1181" s="310" t="s">
        <v>580</v>
      </c>
      <c r="T1181" s="311" t="s">
        <v>580</v>
      </c>
      <c r="U1181" s="310" t="s">
        <v>580</v>
      </c>
    </row>
    <row r="1182" spans="2:21" x14ac:dyDescent="0.2">
      <c r="B1182" s="305" t="s">
        <v>580</v>
      </c>
      <c r="C1182" s="306" t="s">
        <v>580</v>
      </c>
      <c r="D1182" s="307" t="s">
        <v>580</v>
      </c>
      <c r="E1182" s="307" t="s">
        <v>580</v>
      </c>
      <c r="F1182" s="308" t="s">
        <v>580</v>
      </c>
      <c r="G1182" s="308"/>
      <c r="H1182" s="308" t="s">
        <v>580</v>
      </c>
      <c r="I1182" s="309" t="s">
        <v>580</v>
      </c>
      <c r="J1182" s="309" t="s">
        <v>580</v>
      </c>
      <c r="K1182" s="310" t="s">
        <v>580</v>
      </c>
      <c r="L1182" s="310" t="s">
        <v>580</v>
      </c>
      <c r="M1182" s="310" t="s">
        <v>580</v>
      </c>
      <c r="N1182" s="311" t="s">
        <v>580</v>
      </c>
      <c r="O1182" s="309" t="s">
        <v>580</v>
      </c>
      <c r="P1182" s="309" t="s">
        <v>580</v>
      </c>
      <c r="Q1182" s="310" t="s">
        <v>580</v>
      </c>
      <c r="R1182" s="310" t="s">
        <v>580</v>
      </c>
      <c r="S1182" s="310" t="s">
        <v>580</v>
      </c>
      <c r="T1182" s="311" t="s">
        <v>580</v>
      </c>
      <c r="U1182" s="310" t="s">
        <v>580</v>
      </c>
    </row>
    <row r="1183" spans="2:21" x14ac:dyDescent="0.2">
      <c r="B1183" s="305" t="s">
        <v>580</v>
      </c>
      <c r="C1183" s="306" t="s">
        <v>580</v>
      </c>
      <c r="D1183" s="307" t="s">
        <v>580</v>
      </c>
      <c r="E1183" s="307" t="s">
        <v>580</v>
      </c>
      <c r="F1183" s="308" t="s">
        <v>580</v>
      </c>
      <c r="G1183" s="308"/>
      <c r="H1183" s="308" t="s">
        <v>580</v>
      </c>
      <c r="I1183" s="309" t="s">
        <v>580</v>
      </c>
      <c r="J1183" s="309" t="s">
        <v>580</v>
      </c>
      <c r="K1183" s="310" t="s">
        <v>580</v>
      </c>
      <c r="L1183" s="310" t="s">
        <v>580</v>
      </c>
      <c r="M1183" s="310" t="s">
        <v>580</v>
      </c>
      <c r="N1183" s="311" t="s">
        <v>580</v>
      </c>
      <c r="O1183" s="309" t="s">
        <v>580</v>
      </c>
      <c r="P1183" s="309" t="s">
        <v>580</v>
      </c>
      <c r="Q1183" s="310" t="s">
        <v>580</v>
      </c>
      <c r="R1183" s="310" t="s">
        <v>580</v>
      </c>
      <c r="S1183" s="310" t="s">
        <v>580</v>
      </c>
      <c r="T1183" s="311" t="s">
        <v>580</v>
      </c>
      <c r="U1183" s="310" t="s">
        <v>580</v>
      </c>
    </row>
    <row r="1184" spans="2:21" x14ac:dyDescent="0.2">
      <c r="B1184" s="305" t="s">
        <v>580</v>
      </c>
      <c r="C1184" s="306" t="s">
        <v>580</v>
      </c>
      <c r="D1184" s="307" t="s">
        <v>580</v>
      </c>
      <c r="E1184" s="307" t="s">
        <v>580</v>
      </c>
      <c r="F1184" s="308" t="s">
        <v>580</v>
      </c>
      <c r="G1184" s="308"/>
      <c r="H1184" s="308" t="s">
        <v>580</v>
      </c>
      <c r="I1184" s="309" t="s">
        <v>580</v>
      </c>
      <c r="J1184" s="309" t="s">
        <v>580</v>
      </c>
      <c r="K1184" s="310" t="s">
        <v>580</v>
      </c>
      <c r="L1184" s="310" t="s">
        <v>580</v>
      </c>
      <c r="M1184" s="310" t="s">
        <v>580</v>
      </c>
      <c r="N1184" s="311" t="s">
        <v>580</v>
      </c>
      <c r="O1184" s="309" t="s">
        <v>580</v>
      </c>
      <c r="P1184" s="309" t="s">
        <v>580</v>
      </c>
      <c r="Q1184" s="310" t="s">
        <v>580</v>
      </c>
      <c r="R1184" s="310" t="s">
        <v>580</v>
      </c>
      <c r="S1184" s="310" t="s">
        <v>580</v>
      </c>
      <c r="T1184" s="311" t="s">
        <v>580</v>
      </c>
      <c r="U1184" s="310" t="s">
        <v>580</v>
      </c>
    </row>
    <row r="1185" spans="2:21" x14ac:dyDescent="0.2">
      <c r="B1185" s="305" t="s">
        <v>580</v>
      </c>
      <c r="C1185" s="306" t="s">
        <v>580</v>
      </c>
      <c r="D1185" s="307" t="s">
        <v>580</v>
      </c>
      <c r="E1185" s="307" t="s">
        <v>580</v>
      </c>
      <c r="F1185" s="308" t="s">
        <v>580</v>
      </c>
      <c r="G1185" s="308"/>
      <c r="H1185" s="308" t="s">
        <v>580</v>
      </c>
      <c r="I1185" s="309" t="s">
        <v>580</v>
      </c>
      <c r="J1185" s="309" t="s">
        <v>580</v>
      </c>
      <c r="K1185" s="310" t="s">
        <v>580</v>
      </c>
      <c r="L1185" s="310" t="s">
        <v>580</v>
      </c>
      <c r="M1185" s="310" t="s">
        <v>580</v>
      </c>
      <c r="N1185" s="311" t="s">
        <v>580</v>
      </c>
      <c r="O1185" s="309" t="s">
        <v>580</v>
      </c>
      <c r="P1185" s="309" t="s">
        <v>580</v>
      </c>
      <c r="Q1185" s="310" t="s">
        <v>580</v>
      </c>
      <c r="R1185" s="310" t="s">
        <v>580</v>
      </c>
      <c r="S1185" s="310" t="s">
        <v>580</v>
      </c>
      <c r="T1185" s="311" t="s">
        <v>580</v>
      </c>
      <c r="U1185" s="310" t="s">
        <v>580</v>
      </c>
    </row>
    <row r="1186" spans="2:21" x14ac:dyDescent="0.2">
      <c r="B1186" s="305" t="s">
        <v>580</v>
      </c>
      <c r="C1186" s="306" t="s">
        <v>580</v>
      </c>
      <c r="D1186" s="307" t="s">
        <v>580</v>
      </c>
      <c r="E1186" s="307" t="s">
        <v>580</v>
      </c>
      <c r="F1186" s="308" t="s">
        <v>580</v>
      </c>
      <c r="G1186" s="308"/>
      <c r="H1186" s="308" t="s">
        <v>580</v>
      </c>
      <c r="I1186" s="309" t="s">
        <v>580</v>
      </c>
      <c r="J1186" s="309" t="s">
        <v>580</v>
      </c>
      <c r="K1186" s="310" t="s">
        <v>580</v>
      </c>
      <c r="L1186" s="310" t="s">
        <v>580</v>
      </c>
      <c r="M1186" s="310" t="s">
        <v>580</v>
      </c>
      <c r="N1186" s="311" t="s">
        <v>580</v>
      </c>
      <c r="O1186" s="309" t="s">
        <v>580</v>
      </c>
      <c r="P1186" s="309" t="s">
        <v>580</v>
      </c>
      <c r="Q1186" s="310" t="s">
        <v>580</v>
      </c>
      <c r="R1186" s="310" t="s">
        <v>580</v>
      </c>
      <c r="S1186" s="310" t="s">
        <v>580</v>
      </c>
      <c r="T1186" s="311" t="s">
        <v>580</v>
      </c>
      <c r="U1186" s="310" t="s">
        <v>580</v>
      </c>
    </row>
    <row r="1187" spans="2:21" x14ac:dyDescent="0.2">
      <c r="B1187" s="305" t="s">
        <v>580</v>
      </c>
      <c r="C1187" s="306" t="s">
        <v>580</v>
      </c>
      <c r="D1187" s="307" t="s">
        <v>580</v>
      </c>
      <c r="E1187" s="307" t="s">
        <v>580</v>
      </c>
      <c r="F1187" s="308" t="s">
        <v>580</v>
      </c>
      <c r="G1187" s="308"/>
      <c r="H1187" s="308" t="s">
        <v>580</v>
      </c>
      <c r="I1187" s="309" t="s">
        <v>580</v>
      </c>
      <c r="J1187" s="309" t="s">
        <v>580</v>
      </c>
      <c r="K1187" s="310" t="s">
        <v>580</v>
      </c>
      <c r="L1187" s="310" t="s">
        <v>580</v>
      </c>
      <c r="M1187" s="310" t="s">
        <v>580</v>
      </c>
      <c r="N1187" s="311" t="s">
        <v>580</v>
      </c>
      <c r="O1187" s="309" t="s">
        <v>580</v>
      </c>
      <c r="P1187" s="309" t="s">
        <v>580</v>
      </c>
      <c r="Q1187" s="310" t="s">
        <v>580</v>
      </c>
      <c r="R1187" s="310" t="s">
        <v>580</v>
      </c>
      <c r="S1187" s="310" t="s">
        <v>580</v>
      </c>
      <c r="T1187" s="311" t="s">
        <v>580</v>
      </c>
      <c r="U1187" s="310" t="s">
        <v>580</v>
      </c>
    </row>
    <row r="1188" spans="2:21" x14ac:dyDescent="0.2">
      <c r="B1188" s="305" t="s">
        <v>580</v>
      </c>
      <c r="C1188" s="306" t="s">
        <v>580</v>
      </c>
      <c r="D1188" s="307" t="s">
        <v>580</v>
      </c>
      <c r="E1188" s="307" t="s">
        <v>580</v>
      </c>
      <c r="F1188" s="308" t="s">
        <v>580</v>
      </c>
      <c r="G1188" s="308"/>
      <c r="H1188" s="308" t="s">
        <v>580</v>
      </c>
      <c r="I1188" s="309" t="s">
        <v>580</v>
      </c>
      <c r="J1188" s="309" t="s">
        <v>580</v>
      </c>
      <c r="K1188" s="310" t="s">
        <v>580</v>
      </c>
      <c r="L1188" s="310" t="s">
        <v>580</v>
      </c>
      <c r="M1188" s="310" t="s">
        <v>580</v>
      </c>
      <c r="N1188" s="311" t="s">
        <v>580</v>
      </c>
      <c r="O1188" s="309" t="s">
        <v>580</v>
      </c>
      <c r="P1188" s="309" t="s">
        <v>580</v>
      </c>
      <c r="Q1188" s="310" t="s">
        <v>580</v>
      </c>
      <c r="R1188" s="310" t="s">
        <v>580</v>
      </c>
      <c r="S1188" s="310" t="s">
        <v>580</v>
      </c>
      <c r="T1188" s="311" t="s">
        <v>580</v>
      </c>
      <c r="U1188" s="310" t="s">
        <v>580</v>
      </c>
    </row>
    <row r="1189" spans="2:21" x14ac:dyDescent="0.2">
      <c r="B1189" s="305" t="s">
        <v>580</v>
      </c>
      <c r="C1189" s="306" t="s">
        <v>580</v>
      </c>
      <c r="D1189" s="307" t="s">
        <v>580</v>
      </c>
      <c r="E1189" s="307" t="s">
        <v>580</v>
      </c>
      <c r="F1189" s="308" t="s">
        <v>580</v>
      </c>
      <c r="G1189" s="308"/>
      <c r="H1189" s="308" t="s">
        <v>580</v>
      </c>
      <c r="I1189" s="309" t="s">
        <v>580</v>
      </c>
      <c r="J1189" s="309" t="s">
        <v>580</v>
      </c>
      <c r="K1189" s="310" t="s">
        <v>580</v>
      </c>
      <c r="L1189" s="310" t="s">
        <v>580</v>
      </c>
      <c r="M1189" s="310" t="s">
        <v>580</v>
      </c>
      <c r="N1189" s="311" t="s">
        <v>580</v>
      </c>
      <c r="O1189" s="309" t="s">
        <v>580</v>
      </c>
      <c r="P1189" s="309" t="s">
        <v>580</v>
      </c>
      <c r="Q1189" s="310" t="s">
        <v>580</v>
      </c>
      <c r="R1189" s="310" t="s">
        <v>580</v>
      </c>
      <c r="S1189" s="310" t="s">
        <v>580</v>
      </c>
      <c r="T1189" s="311" t="s">
        <v>580</v>
      </c>
      <c r="U1189" s="310" t="s">
        <v>580</v>
      </c>
    </row>
    <row r="1190" spans="2:21" x14ac:dyDescent="0.2">
      <c r="B1190" s="305" t="s">
        <v>580</v>
      </c>
      <c r="C1190" s="306" t="s">
        <v>580</v>
      </c>
      <c r="D1190" s="307" t="s">
        <v>580</v>
      </c>
      <c r="E1190" s="307" t="s">
        <v>580</v>
      </c>
      <c r="F1190" s="308" t="s">
        <v>580</v>
      </c>
      <c r="G1190" s="308"/>
      <c r="H1190" s="308" t="s">
        <v>580</v>
      </c>
      <c r="I1190" s="309" t="s">
        <v>580</v>
      </c>
      <c r="J1190" s="309" t="s">
        <v>580</v>
      </c>
      <c r="K1190" s="310" t="s">
        <v>580</v>
      </c>
      <c r="L1190" s="310" t="s">
        <v>580</v>
      </c>
      <c r="M1190" s="310" t="s">
        <v>580</v>
      </c>
      <c r="N1190" s="311" t="s">
        <v>580</v>
      </c>
      <c r="O1190" s="309" t="s">
        <v>580</v>
      </c>
      <c r="P1190" s="309" t="s">
        <v>580</v>
      </c>
      <c r="Q1190" s="310" t="s">
        <v>580</v>
      </c>
      <c r="R1190" s="310" t="s">
        <v>580</v>
      </c>
      <c r="S1190" s="310" t="s">
        <v>580</v>
      </c>
      <c r="T1190" s="311" t="s">
        <v>580</v>
      </c>
      <c r="U1190" s="310" t="s">
        <v>580</v>
      </c>
    </row>
    <row r="1191" spans="2:21" x14ac:dyDescent="0.2">
      <c r="B1191" s="305" t="s">
        <v>580</v>
      </c>
      <c r="C1191" s="306" t="s">
        <v>580</v>
      </c>
      <c r="D1191" s="307" t="s">
        <v>580</v>
      </c>
      <c r="E1191" s="307" t="s">
        <v>580</v>
      </c>
      <c r="F1191" s="308" t="s">
        <v>580</v>
      </c>
      <c r="G1191" s="308"/>
      <c r="H1191" s="308" t="s">
        <v>580</v>
      </c>
      <c r="I1191" s="309" t="s">
        <v>580</v>
      </c>
      <c r="J1191" s="309" t="s">
        <v>580</v>
      </c>
      <c r="K1191" s="310" t="s">
        <v>580</v>
      </c>
      <c r="L1191" s="310" t="s">
        <v>580</v>
      </c>
      <c r="M1191" s="310" t="s">
        <v>580</v>
      </c>
      <c r="N1191" s="311" t="s">
        <v>580</v>
      </c>
      <c r="O1191" s="309" t="s">
        <v>580</v>
      </c>
      <c r="P1191" s="309" t="s">
        <v>580</v>
      </c>
      <c r="Q1191" s="310" t="s">
        <v>580</v>
      </c>
      <c r="R1191" s="310" t="s">
        <v>580</v>
      </c>
      <c r="S1191" s="310" t="s">
        <v>580</v>
      </c>
      <c r="T1191" s="311" t="s">
        <v>580</v>
      </c>
      <c r="U1191" s="310" t="s">
        <v>580</v>
      </c>
    </row>
    <row r="1192" spans="2:21" x14ac:dyDescent="0.2">
      <c r="B1192" s="305" t="s">
        <v>580</v>
      </c>
      <c r="C1192" s="306" t="s">
        <v>580</v>
      </c>
      <c r="D1192" s="307" t="s">
        <v>580</v>
      </c>
      <c r="E1192" s="307" t="s">
        <v>580</v>
      </c>
      <c r="F1192" s="308" t="s">
        <v>580</v>
      </c>
      <c r="G1192" s="308"/>
      <c r="H1192" s="308" t="s">
        <v>580</v>
      </c>
      <c r="I1192" s="309" t="s">
        <v>580</v>
      </c>
      <c r="J1192" s="309" t="s">
        <v>580</v>
      </c>
      <c r="K1192" s="310" t="s">
        <v>580</v>
      </c>
      <c r="L1192" s="310" t="s">
        <v>580</v>
      </c>
      <c r="M1192" s="310" t="s">
        <v>580</v>
      </c>
      <c r="N1192" s="311" t="s">
        <v>580</v>
      </c>
      <c r="O1192" s="309" t="s">
        <v>580</v>
      </c>
      <c r="P1192" s="309" t="s">
        <v>580</v>
      </c>
      <c r="Q1192" s="310" t="s">
        <v>580</v>
      </c>
      <c r="R1192" s="310" t="s">
        <v>580</v>
      </c>
      <c r="S1192" s="310" t="s">
        <v>580</v>
      </c>
      <c r="T1192" s="311" t="s">
        <v>580</v>
      </c>
      <c r="U1192" s="310" t="s">
        <v>580</v>
      </c>
    </row>
    <row r="1193" spans="2:21" x14ac:dyDescent="0.2">
      <c r="B1193" s="305" t="s">
        <v>580</v>
      </c>
      <c r="C1193" s="306" t="s">
        <v>580</v>
      </c>
      <c r="D1193" s="307" t="s">
        <v>580</v>
      </c>
      <c r="E1193" s="307" t="s">
        <v>580</v>
      </c>
      <c r="F1193" s="308" t="s">
        <v>580</v>
      </c>
      <c r="G1193" s="308"/>
      <c r="H1193" s="308" t="s">
        <v>580</v>
      </c>
      <c r="I1193" s="309" t="s">
        <v>580</v>
      </c>
      <c r="J1193" s="309" t="s">
        <v>580</v>
      </c>
      <c r="K1193" s="310" t="s">
        <v>580</v>
      </c>
      <c r="L1193" s="310" t="s">
        <v>580</v>
      </c>
      <c r="M1193" s="310" t="s">
        <v>580</v>
      </c>
      <c r="N1193" s="311" t="s">
        <v>580</v>
      </c>
      <c r="O1193" s="309" t="s">
        <v>580</v>
      </c>
      <c r="P1193" s="309" t="s">
        <v>580</v>
      </c>
      <c r="Q1193" s="310" t="s">
        <v>580</v>
      </c>
      <c r="R1193" s="310" t="s">
        <v>580</v>
      </c>
      <c r="S1193" s="310" t="s">
        <v>580</v>
      </c>
      <c r="T1193" s="311" t="s">
        <v>580</v>
      </c>
      <c r="U1193" s="310" t="s">
        <v>580</v>
      </c>
    </row>
    <row r="1194" spans="2:21" x14ac:dyDescent="0.2">
      <c r="B1194" s="305" t="s">
        <v>580</v>
      </c>
      <c r="C1194" s="306" t="s">
        <v>580</v>
      </c>
      <c r="D1194" s="307" t="s">
        <v>580</v>
      </c>
      <c r="E1194" s="307" t="s">
        <v>580</v>
      </c>
      <c r="F1194" s="308" t="s">
        <v>580</v>
      </c>
      <c r="G1194" s="308"/>
      <c r="H1194" s="308" t="s">
        <v>580</v>
      </c>
      <c r="I1194" s="309" t="s">
        <v>580</v>
      </c>
      <c r="J1194" s="309" t="s">
        <v>580</v>
      </c>
      <c r="K1194" s="310" t="s">
        <v>580</v>
      </c>
      <c r="L1194" s="310" t="s">
        <v>580</v>
      </c>
      <c r="M1194" s="310" t="s">
        <v>580</v>
      </c>
      <c r="N1194" s="311" t="s">
        <v>580</v>
      </c>
      <c r="O1194" s="309" t="s">
        <v>580</v>
      </c>
      <c r="P1194" s="309" t="s">
        <v>580</v>
      </c>
      <c r="Q1194" s="310" t="s">
        <v>580</v>
      </c>
      <c r="R1194" s="310" t="s">
        <v>580</v>
      </c>
      <c r="S1194" s="310" t="s">
        <v>580</v>
      </c>
      <c r="T1194" s="311" t="s">
        <v>580</v>
      </c>
      <c r="U1194" s="310" t="s">
        <v>580</v>
      </c>
    </row>
    <row r="1195" spans="2:21" x14ac:dyDescent="0.2">
      <c r="B1195" s="305" t="s">
        <v>580</v>
      </c>
      <c r="C1195" s="306" t="s">
        <v>580</v>
      </c>
      <c r="D1195" s="307" t="s">
        <v>580</v>
      </c>
      <c r="E1195" s="307" t="s">
        <v>580</v>
      </c>
      <c r="F1195" s="308" t="s">
        <v>580</v>
      </c>
      <c r="G1195" s="308"/>
      <c r="H1195" s="308" t="s">
        <v>580</v>
      </c>
      <c r="I1195" s="309" t="s">
        <v>580</v>
      </c>
      <c r="J1195" s="309" t="s">
        <v>580</v>
      </c>
      <c r="K1195" s="310" t="s">
        <v>580</v>
      </c>
      <c r="L1195" s="310" t="s">
        <v>580</v>
      </c>
      <c r="M1195" s="310" t="s">
        <v>580</v>
      </c>
      <c r="N1195" s="311" t="s">
        <v>580</v>
      </c>
      <c r="O1195" s="309" t="s">
        <v>580</v>
      </c>
      <c r="P1195" s="309" t="s">
        <v>580</v>
      </c>
      <c r="Q1195" s="310" t="s">
        <v>580</v>
      </c>
      <c r="R1195" s="310" t="s">
        <v>580</v>
      </c>
      <c r="S1195" s="310" t="s">
        <v>580</v>
      </c>
      <c r="T1195" s="311" t="s">
        <v>580</v>
      </c>
      <c r="U1195" s="310" t="s">
        <v>580</v>
      </c>
    </row>
    <row r="1196" spans="2:21" x14ac:dyDescent="0.2">
      <c r="B1196" s="305" t="s">
        <v>580</v>
      </c>
      <c r="C1196" s="306" t="s">
        <v>580</v>
      </c>
      <c r="D1196" s="307" t="s">
        <v>580</v>
      </c>
      <c r="E1196" s="307" t="s">
        <v>580</v>
      </c>
      <c r="F1196" s="308" t="s">
        <v>580</v>
      </c>
      <c r="G1196" s="308"/>
      <c r="H1196" s="308" t="s">
        <v>580</v>
      </c>
      <c r="I1196" s="309" t="s">
        <v>580</v>
      </c>
      <c r="J1196" s="309" t="s">
        <v>580</v>
      </c>
      <c r="K1196" s="310" t="s">
        <v>580</v>
      </c>
      <c r="L1196" s="310" t="s">
        <v>580</v>
      </c>
      <c r="M1196" s="310" t="s">
        <v>580</v>
      </c>
      <c r="N1196" s="311" t="s">
        <v>580</v>
      </c>
      <c r="O1196" s="309" t="s">
        <v>580</v>
      </c>
      <c r="P1196" s="309" t="s">
        <v>580</v>
      </c>
      <c r="Q1196" s="310" t="s">
        <v>580</v>
      </c>
      <c r="R1196" s="310" t="s">
        <v>580</v>
      </c>
      <c r="S1196" s="310" t="s">
        <v>580</v>
      </c>
      <c r="T1196" s="311" t="s">
        <v>580</v>
      </c>
      <c r="U1196" s="310" t="s">
        <v>580</v>
      </c>
    </row>
    <row r="1197" spans="2:21" x14ac:dyDescent="0.2">
      <c r="B1197" s="305" t="s">
        <v>580</v>
      </c>
      <c r="C1197" s="306" t="s">
        <v>580</v>
      </c>
      <c r="D1197" s="307" t="s">
        <v>580</v>
      </c>
      <c r="E1197" s="307" t="s">
        <v>580</v>
      </c>
      <c r="F1197" s="308" t="s">
        <v>580</v>
      </c>
      <c r="G1197" s="308"/>
      <c r="H1197" s="308" t="s">
        <v>580</v>
      </c>
      <c r="I1197" s="309" t="s">
        <v>580</v>
      </c>
      <c r="J1197" s="309" t="s">
        <v>580</v>
      </c>
      <c r="K1197" s="310" t="s">
        <v>580</v>
      </c>
      <c r="L1197" s="310" t="s">
        <v>580</v>
      </c>
      <c r="M1197" s="310" t="s">
        <v>580</v>
      </c>
      <c r="N1197" s="311" t="s">
        <v>580</v>
      </c>
      <c r="O1197" s="309" t="s">
        <v>580</v>
      </c>
      <c r="P1197" s="309" t="s">
        <v>580</v>
      </c>
      <c r="Q1197" s="310" t="s">
        <v>580</v>
      </c>
      <c r="R1197" s="310" t="s">
        <v>580</v>
      </c>
      <c r="S1197" s="310" t="s">
        <v>580</v>
      </c>
      <c r="T1197" s="311" t="s">
        <v>580</v>
      </c>
      <c r="U1197" s="310" t="s">
        <v>580</v>
      </c>
    </row>
    <row r="1198" spans="2:21" x14ac:dyDescent="0.2">
      <c r="B1198" s="305" t="s">
        <v>580</v>
      </c>
      <c r="C1198" s="306" t="s">
        <v>580</v>
      </c>
      <c r="D1198" s="307" t="s">
        <v>580</v>
      </c>
      <c r="E1198" s="307" t="s">
        <v>580</v>
      </c>
      <c r="F1198" s="308" t="s">
        <v>580</v>
      </c>
      <c r="G1198" s="308"/>
      <c r="H1198" s="308" t="s">
        <v>580</v>
      </c>
      <c r="I1198" s="309" t="s">
        <v>580</v>
      </c>
      <c r="J1198" s="309" t="s">
        <v>580</v>
      </c>
      <c r="K1198" s="310" t="s">
        <v>580</v>
      </c>
      <c r="L1198" s="310" t="s">
        <v>580</v>
      </c>
      <c r="M1198" s="310" t="s">
        <v>580</v>
      </c>
      <c r="N1198" s="311" t="s">
        <v>580</v>
      </c>
      <c r="O1198" s="309" t="s">
        <v>580</v>
      </c>
      <c r="P1198" s="309" t="s">
        <v>580</v>
      </c>
      <c r="Q1198" s="310" t="s">
        <v>580</v>
      </c>
      <c r="R1198" s="310" t="s">
        <v>580</v>
      </c>
      <c r="S1198" s="310" t="s">
        <v>580</v>
      </c>
      <c r="T1198" s="311" t="s">
        <v>580</v>
      </c>
      <c r="U1198" s="310" t="s">
        <v>580</v>
      </c>
    </row>
    <row r="1199" spans="2:21" x14ac:dyDescent="0.2">
      <c r="B1199" s="305" t="s">
        <v>580</v>
      </c>
      <c r="C1199" s="306" t="s">
        <v>580</v>
      </c>
      <c r="D1199" s="307" t="s">
        <v>580</v>
      </c>
      <c r="E1199" s="307" t="s">
        <v>580</v>
      </c>
      <c r="F1199" s="308" t="s">
        <v>580</v>
      </c>
      <c r="G1199" s="308"/>
      <c r="H1199" s="308" t="s">
        <v>580</v>
      </c>
      <c r="I1199" s="309" t="s">
        <v>580</v>
      </c>
      <c r="J1199" s="309" t="s">
        <v>580</v>
      </c>
      <c r="K1199" s="310" t="s">
        <v>580</v>
      </c>
      <c r="L1199" s="310" t="s">
        <v>580</v>
      </c>
      <c r="M1199" s="310" t="s">
        <v>580</v>
      </c>
      <c r="N1199" s="311" t="s">
        <v>580</v>
      </c>
      <c r="O1199" s="309" t="s">
        <v>580</v>
      </c>
      <c r="P1199" s="309" t="s">
        <v>580</v>
      </c>
      <c r="Q1199" s="310" t="s">
        <v>580</v>
      </c>
      <c r="R1199" s="310" t="s">
        <v>580</v>
      </c>
      <c r="S1199" s="310" t="s">
        <v>580</v>
      </c>
      <c r="T1199" s="311" t="s">
        <v>580</v>
      </c>
      <c r="U1199" s="310" t="s">
        <v>580</v>
      </c>
    </row>
    <row r="1200" spans="2:21" x14ac:dyDescent="0.2">
      <c r="B1200" s="305" t="s">
        <v>580</v>
      </c>
      <c r="C1200" s="306" t="s">
        <v>580</v>
      </c>
      <c r="D1200" s="307" t="s">
        <v>580</v>
      </c>
      <c r="E1200" s="307" t="s">
        <v>580</v>
      </c>
      <c r="F1200" s="308" t="s">
        <v>580</v>
      </c>
      <c r="G1200" s="308"/>
      <c r="H1200" s="308" t="s">
        <v>580</v>
      </c>
      <c r="I1200" s="309" t="s">
        <v>580</v>
      </c>
      <c r="J1200" s="309" t="s">
        <v>580</v>
      </c>
      <c r="K1200" s="310" t="s">
        <v>580</v>
      </c>
      <c r="L1200" s="310" t="s">
        <v>580</v>
      </c>
      <c r="M1200" s="310" t="s">
        <v>580</v>
      </c>
      <c r="N1200" s="311" t="s">
        <v>580</v>
      </c>
      <c r="O1200" s="309" t="s">
        <v>580</v>
      </c>
      <c r="P1200" s="309" t="s">
        <v>580</v>
      </c>
      <c r="Q1200" s="310" t="s">
        <v>580</v>
      </c>
      <c r="R1200" s="310" t="s">
        <v>580</v>
      </c>
      <c r="S1200" s="310" t="s">
        <v>580</v>
      </c>
      <c r="T1200" s="311" t="s">
        <v>580</v>
      </c>
      <c r="U1200" s="310" t="s">
        <v>580</v>
      </c>
    </row>
    <row r="1201" spans="2:21" x14ac:dyDescent="0.2">
      <c r="B1201" s="305" t="s">
        <v>580</v>
      </c>
      <c r="C1201" s="306" t="s">
        <v>580</v>
      </c>
      <c r="D1201" s="307" t="s">
        <v>580</v>
      </c>
      <c r="E1201" s="307" t="s">
        <v>580</v>
      </c>
      <c r="F1201" s="308" t="s">
        <v>580</v>
      </c>
      <c r="G1201" s="308"/>
      <c r="H1201" s="308" t="s">
        <v>580</v>
      </c>
      <c r="I1201" s="309" t="s">
        <v>580</v>
      </c>
      <c r="J1201" s="309" t="s">
        <v>580</v>
      </c>
      <c r="K1201" s="310" t="s">
        <v>580</v>
      </c>
      <c r="L1201" s="310" t="s">
        <v>580</v>
      </c>
      <c r="M1201" s="310" t="s">
        <v>580</v>
      </c>
      <c r="N1201" s="311" t="s">
        <v>580</v>
      </c>
      <c r="O1201" s="309" t="s">
        <v>580</v>
      </c>
      <c r="P1201" s="309" t="s">
        <v>580</v>
      </c>
      <c r="Q1201" s="310" t="s">
        <v>580</v>
      </c>
      <c r="R1201" s="310" t="s">
        <v>580</v>
      </c>
      <c r="S1201" s="310" t="s">
        <v>580</v>
      </c>
      <c r="T1201" s="311" t="s">
        <v>580</v>
      </c>
      <c r="U1201" s="310" t="s">
        <v>580</v>
      </c>
    </row>
    <row r="1202" spans="2:21" x14ac:dyDescent="0.2">
      <c r="B1202" s="305" t="s">
        <v>580</v>
      </c>
      <c r="C1202" s="306" t="s">
        <v>580</v>
      </c>
      <c r="D1202" s="307" t="s">
        <v>580</v>
      </c>
      <c r="E1202" s="307" t="s">
        <v>580</v>
      </c>
      <c r="F1202" s="308" t="s">
        <v>580</v>
      </c>
      <c r="G1202" s="308"/>
      <c r="H1202" s="308" t="s">
        <v>580</v>
      </c>
      <c r="I1202" s="309" t="s">
        <v>580</v>
      </c>
      <c r="J1202" s="309" t="s">
        <v>580</v>
      </c>
      <c r="K1202" s="310" t="s">
        <v>580</v>
      </c>
      <c r="L1202" s="310" t="s">
        <v>580</v>
      </c>
      <c r="M1202" s="310" t="s">
        <v>580</v>
      </c>
      <c r="N1202" s="311" t="s">
        <v>580</v>
      </c>
      <c r="O1202" s="309" t="s">
        <v>580</v>
      </c>
      <c r="P1202" s="309" t="s">
        <v>580</v>
      </c>
      <c r="Q1202" s="310" t="s">
        <v>580</v>
      </c>
      <c r="R1202" s="310" t="s">
        <v>580</v>
      </c>
      <c r="S1202" s="310" t="s">
        <v>580</v>
      </c>
      <c r="T1202" s="311" t="s">
        <v>580</v>
      </c>
      <c r="U1202" s="310" t="s">
        <v>580</v>
      </c>
    </row>
  </sheetData>
  <sortState ref="B3:U5000">
    <sortCondition descending="1" ref="E3:E352"/>
    <sortCondition ref="F3:F352"/>
    <sortCondition ref="H3:H352"/>
  </sortState>
  <phoneticPr fontId="22"/>
  <conditionalFormatting sqref="B1:B2">
    <cfRule type="notContainsBlanks" dxfId="29" priority="2">
      <formula>LEN(TRIM(B1))&gt;0</formula>
    </cfRule>
  </conditionalFormatting>
  <conditionalFormatting sqref="P1:P2">
    <cfRule type="notContainsBlanks" dxfId="28" priority="1">
      <formula>LEN(TRIM(P1))&gt;0</formula>
    </cfRule>
  </conditionalFormatting>
  <conditionalFormatting sqref="B2:P2">
    <cfRule type="expression" dxfId="27" priority="34">
      <formula>$Q2=20000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0]!ダブルス取込">
                <anchor moveWithCells="1" sizeWithCells="1">
                  <from>
                    <xdr:col>3</xdr:col>
                    <xdr:colOff>190500</xdr:colOff>
                    <xdr:row>0</xdr:row>
                    <xdr:rowOff>68580</xdr:rowOff>
                  </from>
                  <to>
                    <xdr:col>6</xdr:col>
                    <xdr:colOff>274320</xdr:colOff>
                    <xdr:row>0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B1:AB483"/>
  <sheetViews>
    <sheetView workbookViewId="0"/>
  </sheetViews>
  <sheetFormatPr defaultColWidth="9" defaultRowHeight="13.2" x14ac:dyDescent="0.2"/>
  <cols>
    <col min="1" max="2" width="5.77734375" customWidth="1"/>
    <col min="3" max="4" width="5.88671875" customWidth="1"/>
    <col min="5" max="5" width="9" bestFit="1" customWidth="1"/>
    <col min="6" max="6" width="11.21875" customWidth="1"/>
    <col min="7" max="7" width="6.6640625" customWidth="1"/>
    <col min="8" max="8" width="34" bestFit="1" customWidth="1"/>
    <col min="9" max="9" width="17.44140625" customWidth="1"/>
    <col min="10" max="10" width="3.21875" customWidth="1"/>
    <col min="11" max="11" width="17.44140625" customWidth="1"/>
    <col min="12" max="12" width="3.21875" customWidth="1"/>
    <col min="13" max="13" width="17.44140625" customWidth="1"/>
    <col min="14" max="14" width="3.21875" customWidth="1"/>
    <col min="15" max="15" width="17.44140625" customWidth="1"/>
    <col min="16" max="16" width="3.21875" customWidth="1"/>
    <col min="17" max="17" width="17.44140625" customWidth="1"/>
    <col min="18" max="18" width="3.21875" customWidth="1"/>
    <col min="19" max="19" width="17.44140625" customWidth="1"/>
    <col min="20" max="20" width="3.21875" customWidth="1"/>
    <col min="21" max="21" width="17.44140625" customWidth="1"/>
    <col min="22" max="22" width="3.21875" customWidth="1"/>
    <col min="23" max="23" width="17.44140625" customWidth="1"/>
    <col min="24" max="24" width="3.21875" customWidth="1"/>
    <col min="25" max="25" width="17.44140625" customWidth="1"/>
    <col min="26" max="26" width="3.21875" customWidth="1"/>
    <col min="27" max="27" width="17.44140625" customWidth="1"/>
    <col min="28" max="28" width="3.21875" customWidth="1"/>
  </cols>
  <sheetData>
    <row r="1" spans="2:28" s="1" customFormat="1" ht="29.7" customHeight="1" x14ac:dyDescent="0.2"/>
    <row r="2" spans="2:28" s="1" customFormat="1" ht="12.9" customHeight="1" x14ac:dyDescent="0.2">
      <c r="B2" s="679" t="s">
        <v>439</v>
      </c>
      <c r="C2" s="681" t="s">
        <v>25</v>
      </c>
      <c r="D2" s="681" t="s">
        <v>545</v>
      </c>
      <c r="E2" s="680" t="s">
        <v>74</v>
      </c>
      <c r="F2" s="681" t="s">
        <v>440</v>
      </c>
      <c r="G2" s="681" t="s">
        <v>441</v>
      </c>
      <c r="H2" s="683" t="s">
        <v>111</v>
      </c>
      <c r="I2" s="680" t="s">
        <v>244</v>
      </c>
      <c r="J2" s="680"/>
      <c r="K2" s="680" t="s">
        <v>245</v>
      </c>
      <c r="L2" s="680"/>
      <c r="M2" s="680" t="s">
        <v>246</v>
      </c>
      <c r="N2" s="680"/>
      <c r="O2" s="680" t="s">
        <v>247</v>
      </c>
      <c r="P2" s="680"/>
      <c r="Q2" s="680" t="s">
        <v>248</v>
      </c>
      <c r="R2" s="680"/>
      <c r="S2" s="680" t="s">
        <v>249</v>
      </c>
      <c r="T2" s="680"/>
      <c r="U2" s="680" t="s">
        <v>250</v>
      </c>
      <c r="V2" s="680"/>
      <c r="W2" s="680" t="s">
        <v>251</v>
      </c>
      <c r="X2" s="680"/>
      <c r="Y2" s="680" t="s">
        <v>252</v>
      </c>
      <c r="Z2" s="680"/>
      <c r="AA2" s="680" t="s">
        <v>255</v>
      </c>
      <c r="AB2" s="680"/>
    </row>
    <row r="3" spans="2:28" s="1" customFormat="1" ht="22.8" x14ac:dyDescent="0.2">
      <c r="B3" s="680"/>
      <c r="C3" s="682"/>
      <c r="D3" s="682"/>
      <c r="E3" s="680"/>
      <c r="F3" s="682"/>
      <c r="G3" s="682"/>
      <c r="H3" s="683"/>
      <c r="I3" s="266" t="s">
        <v>253</v>
      </c>
      <c r="J3" s="267"/>
      <c r="K3" s="266" t="s">
        <v>253</v>
      </c>
      <c r="L3" s="267" t="s">
        <v>254</v>
      </c>
      <c r="M3" s="266" t="s">
        <v>253</v>
      </c>
      <c r="N3" s="267" t="s">
        <v>254</v>
      </c>
      <c r="O3" s="266" t="s">
        <v>253</v>
      </c>
      <c r="P3" s="267" t="s">
        <v>254</v>
      </c>
      <c r="Q3" s="266" t="s">
        <v>253</v>
      </c>
      <c r="R3" s="267" t="s">
        <v>254</v>
      </c>
      <c r="S3" s="266" t="s">
        <v>253</v>
      </c>
      <c r="T3" s="267" t="s">
        <v>254</v>
      </c>
      <c r="U3" s="266" t="s">
        <v>253</v>
      </c>
      <c r="V3" s="267" t="s">
        <v>254</v>
      </c>
      <c r="W3" s="266" t="s">
        <v>253</v>
      </c>
      <c r="X3" s="267" t="s">
        <v>254</v>
      </c>
      <c r="Y3" s="266" t="s">
        <v>253</v>
      </c>
      <c r="Z3" s="267" t="s">
        <v>254</v>
      </c>
      <c r="AA3" s="266" t="s">
        <v>253</v>
      </c>
      <c r="AB3" s="267"/>
    </row>
    <row r="4" spans="2:28" x14ac:dyDescent="0.2">
      <c r="B4" s="312">
        <v>1</v>
      </c>
      <c r="C4" s="313" t="s">
        <v>547</v>
      </c>
      <c r="D4" s="313">
        <v>1</v>
      </c>
      <c r="E4" s="313" t="s">
        <v>580</v>
      </c>
      <c r="F4" s="313" t="s">
        <v>765</v>
      </c>
      <c r="G4" s="313" t="s">
        <v>580</v>
      </c>
      <c r="H4" s="312" t="s">
        <v>593</v>
      </c>
      <c r="I4" s="313" t="s">
        <v>594</v>
      </c>
      <c r="J4" s="313">
        <v>63</v>
      </c>
      <c r="K4" s="313" t="s">
        <v>594</v>
      </c>
      <c r="L4" s="313">
        <v>63</v>
      </c>
      <c r="M4" s="313" t="s">
        <v>592</v>
      </c>
      <c r="N4" s="313">
        <v>58</v>
      </c>
      <c r="O4" s="313" t="s">
        <v>595</v>
      </c>
      <c r="P4" s="313">
        <v>59</v>
      </c>
      <c r="Q4" s="313" t="s">
        <v>596</v>
      </c>
      <c r="R4" s="313">
        <v>51</v>
      </c>
      <c r="S4" s="313" t="s">
        <v>580</v>
      </c>
      <c r="T4" s="313" t="s">
        <v>580</v>
      </c>
      <c r="U4" s="313" t="s">
        <v>580</v>
      </c>
      <c r="V4" s="313" t="s">
        <v>580</v>
      </c>
      <c r="W4" s="313" t="s">
        <v>580</v>
      </c>
    </row>
    <row r="5" spans="2:28" x14ac:dyDescent="0.2">
      <c r="B5" s="312">
        <v>2</v>
      </c>
      <c r="C5" s="313" t="s">
        <v>547</v>
      </c>
      <c r="D5" s="313">
        <v>1</v>
      </c>
      <c r="E5" s="313" t="s">
        <v>580</v>
      </c>
      <c r="F5" s="313" t="s">
        <v>765</v>
      </c>
      <c r="G5" s="313" t="s">
        <v>580</v>
      </c>
      <c r="H5" s="312" t="s">
        <v>627</v>
      </c>
      <c r="I5" s="313" t="s">
        <v>580</v>
      </c>
      <c r="J5" s="313" t="s">
        <v>580</v>
      </c>
      <c r="K5" s="313" t="s">
        <v>629</v>
      </c>
      <c r="L5" s="313">
        <v>74</v>
      </c>
      <c r="M5" s="313" t="s">
        <v>631</v>
      </c>
      <c r="N5" s="313">
        <v>68</v>
      </c>
      <c r="O5" s="313" t="s">
        <v>632</v>
      </c>
      <c r="P5" s="313">
        <v>62</v>
      </c>
      <c r="Q5" s="313" t="s">
        <v>630</v>
      </c>
      <c r="R5" s="313">
        <v>55</v>
      </c>
      <c r="S5" s="313" t="s">
        <v>626</v>
      </c>
      <c r="T5" s="313">
        <v>46</v>
      </c>
      <c r="U5" s="313" t="s">
        <v>628</v>
      </c>
      <c r="V5" s="313">
        <v>46</v>
      </c>
      <c r="W5" s="313" t="s">
        <v>580</v>
      </c>
    </row>
    <row r="6" spans="2:28" x14ac:dyDescent="0.2">
      <c r="B6" s="312">
        <v>3</v>
      </c>
      <c r="C6" s="313" t="s">
        <v>547</v>
      </c>
      <c r="D6" s="313">
        <v>1</v>
      </c>
      <c r="E6" s="313" t="s">
        <v>580</v>
      </c>
      <c r="F6" s="313" t="s">
        <v>765</v>
      </c>
      <c r="G6" s="313" t="s">
        <v>580</v>
      </c>
      <c r="H6" s="312" t="s">
        <v>649</v>
      </c>
      <c r="I6" s="313" t="s">
        <v>580</v>
      </c>
      <c r="J6" s="313" t="s">
        <v>580</v>
      </c>
      <c r="K6" s="313" t="s">
        <v>651</v>
      </c>
      <c r="L6" s="313">
        <v>54</v>
      </c>
      <c r="M6" s="313" t="s">
        <v>648</v>
      </c>
      <c r="N6" s="313">
        <v>53</v>
      </c>
      <c r="O6" s="313" t="s">
        <v>650</v>
      </c>
      <c r="P6" s="313">
        <v>51</v>
      </c>
      <c r="Q6" s="313" t="s">
        <v>652</v>
      </c>
      <c r="R6" s="313">
        <v>55</v>
      </c>
      <c r="S6" s="313" t="s">
        <v>580</v>
      </c>
      <c r="T6" s="313" t="s">
        <v>580</v>
      </c>
      <c r="U6" s="313" t="s">
        <v>580</v>
      </c>
      <c r="V6" s="313" t="s">
        <v>580</v>
      </c>
      <c r="W6" s="313" t="s">
        <v>580</v>
      </c>
    </row>
    <row r="7" spans="2:28" x14ac:dyDescent="0.2">
      <c r="B7" s="312">
        <v>4</v>
      </c>
      <c r="C7" s="313" t="s">
        <v>547</v>
      </c>
      <c r="D7" s="313">
        <v>1</v>
      </c>
      <c r="E7" s="313" t="s">
        <v>580</v>
      </c>
      <c r="F7" s="313" t="s">
        <v>765</v>
      </c>
      <c r="G7" s="313" t="s">
        <v>580</v>
      </c>
      <c r="H7" s="312" t="s">
        <v>660</v>
      </c>
      <c r="I7" s="313" t="s">
        <v>659</v>
      </c>
      <c r="J7" s="313">
        <v>55</v>
      </c>
      <c r="K7" s="313" t="s">
        <v>659</v>
      </c>
      <c r="L7" s="313">
        <v>55</v>
      </c>
      <c r="M7" s="313" t="s">
        <v>661</v>
      </c>
      <c r="N7" s="313">
        <v>52</v>
      </c>
      <c r="O7" s="313" t="s">
        <v>664</v>
      </c>
      <c r="P7" s="313">
        <v>48</v>
      </c>
      <c r="Q7" s="313" t="s">
        <v>663</v>
      </c>
      <c r="R7" s="313">
        <v>44</v>
      </c>
      <c r="S7" s="313" t="s">
        <v>580</v>
      </c>
      <c r="T7" s="313" t="s">
        <v>580</v>
      </c>
      <c r="U7" s="313" t="s">
        <v>580</v>
      </c>
      <c r="V7" s="313" t="s">
        <v>580</v>
      </c>
      <c r="W7" s="313" t="s">
        <v>580</v>
      </c>
    </row>
    <row r="8" spans="2:28" x14ac:dyDescent="0.2">
      <c r="B8" s="312">
        <v>5</v>
      </c>
      <c r="C8" s="313" t="s">
        <v>547</v>
      </c>
      <c r="D8" s="313">
        <v>1</v>
      </c>
      <c r="E8" s="313" t="s">
        <v>580</v>
      </c>
      <c r="F8" s="313" t="s">
        <v>765</v>
      </c>
      <c r="G8" s="313" t="s">
        <v>580</v>
      </c>
      <c r="H8" s="312" t="s">
        <v>781</v>
      </c>
      <c r="I8" s="313" t="s">
        <v>711</v>
      </c>
      <c r="J8" s="313">
        <v>39</v>
      </c>
      <c r="K8" s="313" t="s">
        <v>711</v>
      </c>
      <c r="L8" s="313">
        <v>39</v>
      </c>
      <c r="M8" s="313" t="s">
        <v>782</v>
      </c>
      <c r="N8" s="313">
        <v>36</v>
      </c>
      <c r="O8" s="313" t="s">
        <v>715</v>
      </c>
      <c r="P8" s="313">
        <v>34</v>
      </c>
      <c r="Q8" s="313" t="s">
        <v>714</v>
      </c>
      <c r="R8" s="313">
        <v>30</v>
      </c>
      <c r="S8" s="313" t="s">
        <v>716</v>
      </c>
      <c r="T8" s="313">
        <v>32</v>
      </c>
      <c r="U8" s="313" t="s">
        <v>580</v>
      </c>
      <c r="V8" s="313" t="s">
        <v>580</v>
      </c>
      <c r="W8" s="313" t="s">
        <v>580</v>
      </c>
    </row>
    <row r="9" spans="2:28" x14ac:dyDescent="0.2">
      <c r="B9" s="312">
        <v>6</v>
      </c>
      <c r="C9" s="313" t="s">
        <v>547</v>
      </c>
      <c r="D9" s="313">
        <v>1</v>
      </c>
      <c r="E9" s="313" t="s">
        <v>580</v>
      </c>
      <c r="F9" s="313" t="s">
        <v>765</v>
      </c>
      <c r="G9" s="313" t="s">
        <v>580</v>
      </c>
      <c r="H9" s="312" t="s">
        <v>719</v>
      </c>
      <c r="I9" s="313" t="s">
        <v>580</v>
      </c>
      <c r="J9" s="313" t="s">
        <v>580</v>
      </c>
      <c r="K9" s="313" t="s">
        <v>718</v>
      </c>
      <c r="L9" s="313">
        <v>48</v>
      </c>
      <c r="M9" s="313" t="s">
        <v>720</v>
      </c>
      <c r="N9" s="313">
        <v>52</v>
      </c>
      <c r="O9" s="313" t="s">
        <v>721</v>
      </c>
      <c r="P9" s="313">
        <v>63</v>
      </c>
      <c r="Q9" s="313" t="s">
        <v>722</v>
      </c>
      <c r="R9" s="313">
        <v>68</v>
      </c>
      <c r="S9" s="313" t="s">
        <v>783</v>
      </c>
      <c r="T9" s="313">
        <v>50</v>
      </c>
      <c r="U9" s="313" t="s">
        <v>580</v>
      </c>
      <c r="V9" s="313" t="s">
        <v>580</v>
      </c>
      <c r="W9" s="313" t="s">
        <v>580</v>
      </c>
    </row>
    <row r="10" spans="2:28" x14ac:dyDescent="0.2">
      <c r="B10" s="312">
        <v>7</v>
      </c>
      <c r="C10" s="313" t="s">
        <v>547</v>
      </c>
      <c r="D10" s="313">
        <v>1</v>
      </c>
      <c r="E10" s="313" t="s">
        <v>580</v>
      </c>
      <c r="F10" s="313" t="s">
        <v>763</v>
      </c>
      <c r="G10" s="313" t="s">
        <v>580</v>
      </c>
      <c r="H10" s="312" t="s">
        <v>788</v>
      </c>
      <c r="I10" s="313" t="s">
        <v>757</v>
      </c>
      <c r="J10" s="313">
        <v>72</v>
      </c>
      <c r="K10" s="313" t="s">
        <v>757</v>
      </c>
      <c r="L10" s="313">
        <v>72</v>
      </c>
      <c r="M10" s="313" t="s">
        <v>759</v>
      </c>
      <c r="N10" s="313">
        <v>66</v>
      </c>
      <c r="O10" s="313" t="s">
        <v>758</v>
      </c>
      <c r="P10" s="313">
        <v>58</v>
      </c>
      <c r="Q10" s="313" t="s">
        <v>755</v>
      </c>
      <c r="R10" s="313">
        <v>62</v>
      </c>
      <c r="S10" s="313" t="s">
        <v>580</v>
      </c>
      <c r="T10" s="313" t="s">
        <v>580</v>
      </c>
      <c r="U10" s="313" t="s">
        <v>580</v>
      </c>
      <c r="V10" s="313" t="s">
        <v>580</v>
      </c>
      <c r="W10" s="313" t="s">
        <v>580</v>
      </c>
    </row>
    <row r="11" spans="2:28" x14ac:dyDescent="0.2">
      <c r="B11" s="312">
        <v>8</v>
      </c>
      <c r="C11" s="313" t="s">
        <v>547</v>
      </c>
      <c r="D11" s="313">
        <v>1</v>
      </c>
      <c r="E11" s="313" t="s">
        <v>580</v>
      </c>
      <c r="F11" s="313" t="s">
        <v>763</v>
      </c>
      <c r="G11" s="313" t="s">
        <v>580</v>
      </c>
      <c r="H11" s="312" t="s">
        <v>789</v>
      </c>
      <c r="I11" s="313" t="s">
        <v>580</v>
      </c>
      <c r="J11" s="313" t="s">
        <v>580</v>
      </c>
      <c r="K11" s="313" t="s">
        <v>760</v>
      </c>
      <c r="L11" s="313">
        <v>64</v>
      </c>
      <c r="M11" s="313" t="s">
        <v>756</v>
      </c>
      <c r="N11" s="313">
        <v>53</v>
      </c>
      <c r="O11" s="313" t="s">
        <v>752</v>
      </c>
      <c r="P11" s="313">
        <v>45</v>
      </c>
      <c r="Q11" s="313" t="s">
        <v>754</v>
      </c>
      <c r="R11" s="313">
        <v>45</v>
      </c>
      <c r="S11" s="313" t="s">
        <v>580</v>
      </c>
      <c r="T11" s="313" t="s">
        <v>580</v>
      </c>
      <c r="U11" s="313" t="s">
        <v>580</v>
      </c>
      <c r="V11" s="313" t="s">
        <v>580</v>
      </c>
      <c r="W11" s="313" t="s">
        <v>580</v>
      </c>
    </row>
    <row r="12" spans="2:28" x14ac:dyDescent="0.2">
      <c r="B12" s="312">
        <v>9</v>
      </c>
      <c r="C12" s="313" t="s">
        <v>547</v>
      </c>
      <c r="D12" s="313">
        <v>1</v>
      </c>
      <c r="E12" s="313" t="s">
        <v>580</v>
      </c>
      <c r="F12" s="313" t="s">
        <v>763</v>
      </c>
      <c r="G12" s="313" t="s">
        <v>580</v>
      </c>
      <c r="H12" s="312" t="s">
        <v>764</v>
      </c>
      <c r="I12" s="313" t="s">
        <v>589</v>
      </c>
      <c r="J12" s="313">
        <v>62</v>
      </c>
      <c r="K12" s="313" t="s">
        <v>589</v>
      </c>
      <c r="L12" s="313">
        <v>62</v>
      </c>
      <c r="M12" s="313" t="s">
        <v>586</v>
      </c>
      <c r="N12" s="313">
        <v>59</v>
      </c>
      <c r="O12" s="313" t="s">
        <v>590</v>
      </c>
      <c r="P12" s="313">
        <v>58</v>
      </c>
      <c r="Q12" s="313" t="s">
        <v>588</v>
      </c>
      <c r="R12" s="313">
        <v>56</v>
      </c>
      <c r="S12" s="313" t="s">
        <v>580</v>
      </c>
      <c r="T12" s="313" t="s">
        <v>580</v>
      </c>
      <c r="U12" s="313" t="s">
        <v>580</v>
      </c>
      <c r="V12" s="313" t="s">
        <v>580</v>
      </c>
      <c r="W12" s="313" t="s">
        <v>580</v>
      </c>
    </row>
    <row r="13" spans="2:28" x14ac:dyDescent="0.2">
      <c r="B13" s="312">
        <v>10</v>
      </c>
      <c r="C13" s="313" t="s">
        <v>547</v>
      </c>
      <c r="D13" s="313">
        <v>1</v>
      </c>
      <c r="E13" s="313" t="s">
        <v>580</v>
      </c>
      <c r="F13" s="313" t="s">
        <v>763</v>
      </c>
      <c r="G13" s="313" t="s">
        <v>580</v>
      </c>
      <c r="H13" s="312" t="s">
        <v>634</v>
      </c>
      <c r="I13" s="313" t="s">
        <v>628</v>
      </c>
      <c r="J13" s="313">
        <v>47</v>
      </c>
      <c r="K13" s="313" t="s">
        <v>633</v>
      </c>
      <c r="L13" s="313">
        <v>62</v>
      </c>
      <c r="M13" s="313" t="s">
        <v>635</v>
      </c>
      <c r="N13" s="313">
        <v>59</v>
      </c>
      <c r="O13" s="313" t="s">
        <v>636</v>
      </c>
      <c r="P13" s="313">
        <v>64</v>
      </c>
      <c r="Q13" s="313" t="s">
        <v>637</v>
      </c>
      <c r="R13" s="313">
        <v>64</v>
      </c>
      <c r="S13" s="313" t="s">
        <v>580</v>
      </c>
      <c r="T13" s="313" t="s">
        <v>580</v>
      </c>
      <c r="U13" s="313" t="s">
        <v>580</v>
      </c>
      <c r="V13" s="313" t="s">
        <v>580</v>
      </c>
      <c r="W13" s="313" t="s">
        <v>580</v>
      </c>
    </row>
    <row r="14" spans="2:28" x14ac:dyDescent="0.2">
      <c r="B14" s="312">
        <v>11</v>
      </c>
      <c r="C14" s="313" t="s">
        <v>547</v>
      </c>
      <c r="D14" s="313">
        <v>1</v>
      </c>
      <c r="E14" s="313" t="s">
        <v>580</v>
      </c>
      <c r="F14" s="313" t="s">
        <v>763</v>
      </c>
      <c r="G14" s="313" t="s">
        <v>580</v>
      </c>
      <c r="H14" s="312" t="s">
        <v>773</v>
      </c>
      <c r="I14" s="313" t="s">
        <v>580</v>
      </c>
      <c r="J14" s="313" t="s">
        <v>580</v>
      </c>
      <c r="K14" s="313" t="s">
        <v>645</v>
      </c>
      <c r="L14" s="313">
        <v>61</v>
      </c>
      <c r="M14" s="313" t="s">
        <v>647</v>
      </c>
      <c r="N14" s="313">
        <v>52</v>
      </c>
      <c r="O14" s="313" t="s">
        <v>642</v>
      </c>
      <c r="P14" s="313">
        <v>57</v>
      </c>
      <c r="Q14" s="313" t="s">
        <v>644</v>
      </c>
      <c r="R14" s="313">
        <v>53</v>
      </c>
      <c r="S14" s="313" t="s">
        <v>580</v>
      </c>
      <c r="T14" s="313" t="s">
        <v>580</v>
      </c>
      <c r="U14" s="313" t="s">
        <v>580</v>
      </c>
      <c r="V14" s="313" t="s">
        <v>580</v>
      </c>
      <c r="W14" s="313" t="s">
        <v>580</v>
      </c>
    </row>
    <row r="15" spans="2:28" x14ac:dyDescent="0.2">
      <c r="B15" s="312">
        <v>12</v>
      </c>
      <c r="C15" s="313" t="s">
        <v>547</v>
      </c>
      <c r="D15" s="313">
        <v>1</v>
      </c>
      <c r="E15" s="313" t="s">
        <v>580</v>
      </c>
      <c r="F15" s="313" t="s">
        <v>763</v>
      </c>
      <c r="G15" s="313" t="s">
        <v>580</v>
      </c>
      <c r="H15" s="312" t="s">
        <v>774</v>
      </c>
      <c r="I15" s="313" t="s">
        <v>580</v>
      </c>
      <c r="J15" s="313" t="s">
        <v>580</v>
      </c>
      <c r="K15" s="313" t="s">
        <v>655</v>
      </c>
      <c r="L15" s="313">
        <v>73</v>
      </c>
      <c r="M15" s="313" t="s">
        <v>653</v>
      </c>
      <c r="N15" s="313">
        <v>48</v>
      </c>
      <c r="O15" s="313" t="s">
        <v>654</v>
      </c>
      <c r="P15" s="313">
        <v>43</v>
      </c>
      <c r="Q15" s="313" t="s">
        <v>656</v>
      </c>
      <c r="R15" s="313">
        <v>65</v>
      </c>
      <c r="S15" s="313" t="s">
        <v>580</v>
      </c>
      <c r="T15" s="313" t="s">
        <v>580</v>
      </c>
      <c r="U15" s="313" t="s">
        <v>580</v>
      </c>
      <c r="V15" s="313" t="s">
        <v>580</v>
      </c>
      <c r="W15" s="313" t="s">
        <v>580</v>
      </c>
    </row>
    <row r="16" spans="2:28" x14ac:dyDescent="0.2">
      <c r="B16" s="312">
        <v>13</v>
      </c>
      <c r="C16" s="313" t="s">
        <v>547</v>
      </c>
      <c r="D16" s="313">
        <v>1</v>
      </c>
      <c r="E16" s="313" t="s">
        <v>580</v>
      </c>
      <c r="F16" s="313" t="s">
        <v>763</v>
      </c>
      <c r="G16" s="313" t="s">
        <v>580</v>
      </c>
      <c r="H16" s="312" t="s">
        <v>660</v>
      </c>
      <c r="I16" s="313" t="s">
        <v>659</v>
      </c>
      <c r="J16" s="313">
        <v>55</v>
      </c>
      <c r="K16" s="313" t="s">
        <v>666</v>
      </c>
      <c r="L16" s="313">
        <v>65</v>
      </c>
      <c r="M16" s="313" t="s">
        <v>667</v>
      </c>
      <c r="N16" s="313">
        <v>63</v>
      </c>
      <c r="O16" s="313" t="s">
        <v>662</v>
      </c>
      <c r="P16" s="313">
        <v>53</v>
      </c>
      <c r="Q16" s="313" t="s">
        <v>665</v>
      </c>
      <c r="R16" s="313">
        <v>43</v>
      </c>
      <c r="S16" s="313" t="s">
        <v>580</v>
      </c>
      <c r="T16" s="313" t="s">
        <v>580</v>
      </c>
      <c r="U16" s="313" t="s">
        <v>580</v>
      </c>
      <c r="V16" s="313" t="s">
        <v>580</v>
      </c>
      <c r="W16" s="313" t="s">
        <v>580</v>
      </c>
    </row>
    <row r="17" spans="2:23" x14ac:dyDescent="0.2">
      <c r="B17" s="312">
        <v>14</v>
      </c>
      <c r="C17" s="313" t="s">
        <v>547</v>
      </c>
      <c r="D17" s="313">
        <v>1</v>
      </c>
      <c r="E17" s="313" t="s">
        <v>580</v>
      </c>
      <c r="F17" s="313" t="s">
        <v>763</v>
      </c>
      <c r="G17" s="313" t="s">
        <v>580</v>
      </c>
      <c r="H17" s="312" t="s">
        <v>775</v>
      </c>
      <c r="I17" s="313" t="s">
        <v>674</v>
      </c>
      <c r="J17" s="313">
        <v>70</v>
      </c>
      <c r="K17" s="313" t="s">
        <v>668</v>
      </c>
      <c r="L17" s="313">
        <v>51</v>
      </c>
      <c r="M17" s="313" t="s">
        <v>670</v>
      </c>
      <c r="N17" s="313">
        <v>54</v>
      </c>
      <c r="O17" s="313" t="s">
        <v>673</v>
      </c>
      <c r="P17" s="313">
        <v>72</v>
      </c>
      <c r="Q17" s="313" t="s">
        <v>674</v>
      </c>
      <c r="R17" s="313">
        <v>70</v>
      </c>
      <c r="S17" s="313" t="s">
        <v>580</v>
      </c>
      <c r="T17" s="313" t="s">
        <v>580</v>
      </c>
      <c r="U17" s="313" t="s">
        <v>580</v>
      </c>
      <c r="V17" s="313" t="s">
        <v>580</v>
      </c>
      <c r="W17" s="313" t="s">
        <v>580</v>
      </c>
    </row>
    <row r="18" spans="2:23" x14ac:dyDescent="0.2">
      <c r="B18" s="312">
        <v>15</v>
      </c>
      <c r="C18" s="313" t="s">
        <v>547</v>
      </c>
      <c r="D18" s="313">
        <v>1</v>
      </c>
      <c r="E18" s="313" t="s">
        <v>580</v>
      </c>
      <c r="F18" s="313" t="s">
        <v>763</v>
      </c>
      <c r="G18" s="313" t="s">
        <v>580</v>
      </c>
      <c r="H18" s="312" t="s">
        <v>686</v>
      </c>
      <c r="I18" s="313" t="s">
        <v>580</v>
      </c>
      <c r="J18" s="313" t="s">
        <v>580</v>
      </c>
      <c r="K18" s="313" t="s">
        <v>689</v>
      </c>
      <c r="L18" s="313">
        <v>59</v>
      </c>
      <c r="M18" s="313" t="s">
        <v>690</v>
      </c>
      <c r="N18" s="313">
        <v>55</v>
      </c>
      <c r="O18" s="313" t="s">
        <v>685</v>
      </c>
      <c r="P18" s="313">
        <v>49</v>
      </c>
      <c r="Q18" s="313" t="s">
        <v>688</v>
      </c>
      <c r="R18" s="313">
        <v>48</v>
      </c>
      <c r="S18" s="313" t="s">
        <v>777</v>
      </c>
      <c r="T18" s="313">
        <v>50</v>
      </c>
      <c r="U18" s="313" t="s">
        <v>580</v>
      </c>
      <c r="V18" s="313" t="s">
        <v>580</v>
      </c>
      <c r="W18" s="313" t="s">
        <v>580</v>
      </c>
    </row>
    <row r="19" spans="2:23" x14ac:dyDescent="0.2">
      <c r="B19" s="312">
        <v>16</v>
      </c>
      <c r="C19" s="313" t="s">
        <v>547</v>
      </c>
      <c r="D19" s="313">
        <v>1</v>
      </c>
      <c r="E19" s="313" t="s">
        <v>580</v>
      </c>
      <c r="F19" s="313" t="s">
        <v>763</v>
      </c>
      <c r="G19" s="313" t="s">
        <v>580</v>
      </c>
      <c r="H19" s="312" t="s">
        <v>779</v>
      </c>
      <c r="I19" s="313" t="s">
        <v>580</v>
      </c>
      <c r="J19" s="313" t="s">
        <v>580</v>
      </c>
      <c r="K19" s="313" t="s">
        <v>702</v>
      </c>
      <c r="L19" s="313">
        <v>58</v>
      </c>
      <c r="M19" s="313" t="s">
        <v>705</v>
      </c>
      <c r="N19" s="313">
        <v>62</v>
      </c>
      <c r="O19" s="313" t="s">
        <v>706</v>
      </c>
      <c r="P19" s="313">
        <v>60</v>
      </c>
      <c r="Q19" s="313" t="s">
        <v>704</v>
      </c>
      <c r="R19" s="313">
        <v>55</v>
      </c>
      <c r="S19" s="313" t="s">
        <v>580</v>
      </c>
      <c r="T19" s="313" t="s">
        <v>580</v>
      </c>
      <c r="U19" s="313" t="s">
        <v>580</v>
      </c>
      <c r="V19" s="313" t="s">
        <v>580</v>
      </c>
      <c r="W19" s="313" t="s">
        <v>580</v>
      </c>
    </row>
    <row r="20" spans="2:23" x14ac:dyDescent="0.2">
      <c r="B20" s="312">
        <v>17</v>
      </c>
      <c r="C20" s="313" t="s">
        <v>547</v>
      </c>
      <c r="D20" s="313">
        <v>1</v>
      </c>
      <c r="E20" s="313" t="s">
        <v>580</v>
      </c>
      <c r="F20" s="313" t="s">
        <v>763</v>
      </c>
      <c r="G20" s="313" t="s">
        <v>580</v>
      </c>
      <c r="H20" s="312" t="s">
        <v>780</v>
      </c>
      <c r="I20" s="313" t="s">
        <v>580</v>
      </c>
      <c r="J20" s="313" t="s">
        <v>580</v>
      </c>
      <c r="K20" s="313" t="s">
        <v>707</v>
      </c>
      <c r="L20" s="313">
        <v>69</v>
      </c>
      <c r="M20" s="313" t="s">
        <v>708</v>
      </c>
      <c r="N20" s="313">
        <v>70</v>
      </c>
      <c r="O20" s="313" t="s">
        <v>709</v>
      </c>
      <c r="P20" s="313">
        <v>65</v>
      </c>
      <c r="Q20" s="313" t="s">
        <v>710</v>
      </c>
      <c r="R20" s="313">
        <v>68</v>
      </c>
      <c r="S20" s="313" t="s">
        <v>580</v>
      </c>
      <c r="T20" s="313" t="s">
        <v>580</v>
      </c>
      <c r="U20" s="313" t="s">
        <v>580</v>
      </c>
      <c r="V20" s="313" t="s">
        <v>580</v>
      </c>
      <c r="W20" s="313" t="s">
        <v>580</v>
      </c>
    </row>
    <row r="21" spans="2:23" x14ac:dyDescent="0.2">
      <c r="B21" s="312">
        <v>18</v>
      </c>
      <c r="C21" s="313" t="s">
        <v>547</v>
      </c>
      <c r="D21" s="313">
        <v>1</v>
      </c>
      <c r="E21" s="313" t="s">
        <v>580</v>
      </c>
      <c r="F21" s="313" t="s">
        <v>763</v>
      </c>
      <c r="G21" s="313" t="s">
        <v>580</v>
      </c>
      <c r="H21" s="312" t="s">
        <v>785</v>
      </c>
      <c r="I21" s="313" t="s">
        <v>732</v>
      </c>
      <c r="J21" s="313">
        <v>64</v>
      </c>
      <c r="K21" s="313" t="s">
        <v>732</v>
      </c>
      <c r="L21" s="313">
        <v>64</v>
      </c>
      <c r="M21" s="313" t="s">
        <v>734</v>
      </c>
      <c r="N21" s="313">
        <v>63</v>
      </c>
      <c r="O21" s="313" t="s">
        <v>735</v>
      </c>
      <c r="P21" s="313">
        <v>65</v>
      </c>
      <c r="Q21" s="313" t="s">
        <v>736</v>
      </c>
      <c r="R21" s="313">
        <v>65</v>
      </c>
      <c r="S21" s="313" t="s">
        <v>580</v>
      </c>
      <c r="T21" s="313" t="s">
        <v>580</v>
      </c>
      <c r="U21" s="313" t="s">
        <v>580</v>
      </c>
      <c r="V21" s="313" t="s">
        <v>580</v>
      </c>
      <c r="W21" s="313" t="s">
        <v>580</v>
      </c>
    </row>
    <row r="22" spans="2:23" x14ac:dyDescent="0.2">
      <c r="B22" s="312">
        <v>19</v>
      </c>
      <c r="C22" s="313" t="s">
        <v>547</v>
      </c>
      <c r="D22" s="313">
        <v>1</v>
      </c>
      <c r="E22" s="313" t="s">
        <v>580</v>
      </c>
      <c r="F22" s="313" t="s">
        <v>763</v>
      </c>
      <c r="G22" s="313" t="s">
        <v>580</v>
      </c>
      <c r="H22" s="312" t="s">
        <v>724</v>
      </c>
      <c r="I22" s="313" t="s">
        <v>726</v>
      </c>
      <c r="J22" s="313">
        <v>66</v>
      </c>
      <c r="K22" s="313" t="s">
        <v>726</v>
      </c>
      <c r="L22" s="313">
        <v>66</v>
      </c>
      <c r="M22" s="313" t="s">
        <v>728</v>
      </c>
      <c r="N22" s="313">
        <v>74</v>
      </c>
      <c r="O22" s="313" t="s">
        <v>727</v>
      </c>
      <c r="P22" s="313">
        <v>68</v>
      </c>
      <c r="Q22" s="313" t="s">
        <v>729</v>
      </c>
      <c r="R22" s="313">
        <v>65</v>
      </c>
      <c r="S22" s="313" t="s">
        <v>580</v>
      </c>
      <c r="T22" s="313" t="s">
        <v>580</v>
      </c>
      <c r="U22" s="313" t="s">
        <v>580</v>
      </c>
      <c r="V22" s="313" t="s">
        <v>580</v>
      </c>
      <c r="W22" s="313" t="s">
        <v>580</v>
      </c>
    </row>
    <row r="23" spans="2:23" x14ac:dyDescent="0.2">
      <c r="B23" s="312">
        <v>20</v>
      </c>
      <c r="C23" s="313" t="s">
        <v>547</v>
      </c>
      <c r="D23" s="313">
        <v>1</v>
      </c>
      <c r="E23" s="313" t="s">
        <v>580</v>
      </c>
      <c r="F23" s="313" t="s">
        <v>761</v>
      </c>
      <c r="G23" s="313" t="s">
        <v>580</v>
      </c>
      <c r="H23" s="312" t="s">
        <v>582</v>
      </c>
      <c r="I23" s="313" t="s">
        <v>762</v>
      </c>
      <c r="J23" s="313">
        <v>66</v>
      </c>
      <c r="K23" s="313" t="s">
        <v>584</v>
      </c>
      <c r="L23" s="313">
        <v>66</v>
      </c>
      <c r="M23" s="313" t="s">
        <v>585</v>
      </c>
      <c r="N23" s="313">
        <v>62</v>
      </c>
      <c r="O23" s="313" t="s">
        <v>581</v>
      </c>
      <c r="P23" s="313">
        <v>53</v>
      </c>
      <c r="Q23" s="313" t="s">
        <v>583</v>
      </c>
      <c r="R23" s="313">
        <v>52</v>
      </c>
      <c r="S23" s="313" t="s">
        <v>580</v>
      </c>
      <c r="T23" s="313" t="s">
        <v>580</v>
      </c>
      <c r="U23" s="313" t="s">
        <v>580</v>
      </c>
      <c r="V23" s="313" t="s">
        <v>580</v>
      </c>
      <c r="W23" s="313" t="s">
        <v>580</v>
      </c>
    </row>
    <row r="24" spans="2:23" x14ac:dyDescent="0.2">
      <c r="B24" s="312">
        <v>21</v>
      </c>
      <c r="C24" s="313" t="s">
        <v>547</v>
      </c>
      <c r="D24" s="313">
        <v>1</v>
      </c>
      <c r="E24" s="313" t="s">
        <v>580</v>
      </c>
      <c r="F24" s="313" t="s">
        <v>761</v>
      </c>
      <c r="G24" s="313" t="s">
        <v>580</v>
      </c>
      <c r="H24" s="312" t="s">
        <v>593</v>
      </c>
      <c r="I24" s="313" t="s">
        <v>594</v>
      </c>
      <c r="J24" s="313">
        <v>63</v>
      </c>
      <c r="K24" s="313" t="s">
        <v>599</v>
      </c>
      <c r="L24" s="313">
        <v>72</v>
      </c>
      <c r="M24" s="313" t="s">
        <v>600</v>
      </c>
      <c r="N24" s="313">
        <v>69</v>
      </c>
      <c r="O24" s="313" t="s">
        <v>597</v>
      </c>
      <c r="P24" s="313">
        <v>57</v>
      </c>
      <c r="Q24" s="313" t="s">
        <v>598</v>
      </c>
      <c r="R24" s="313">
        <v>60</v>
      </c>
      <c r="S24" s="313" t="s">
        <v>580</v>
      </c>
      <c r="T24" s="313" t="s">
        <v>580</v>
      </c>
      <c r="U24" s="313" t="s">
        <v>580</v>
      </c>
      <c r="V24" s="313" t="s">
        <v>580</v>
      </c>
      <c r="W24" s="313" t="s">
        <v>580</v>
      </c>
    </row>
    <row r="25" spans="2:23" x14ac:dyDescent="0.2">
      <c r="B25" s="312">
        <v>22</v>
      </c>
      <c r="C25" s="313" t="s">
        <v>547</v>
      </c>
      <c r="D25" s="313">
        <v>1</v>
      </c>
      <c r="E25" s="313" t="s">
        <v>580</v>
      </c>
      <c r="F25" s="313" t="s">
        <v>761</v>
      </c>
      <c r="G25" s="313" t="s">
        <v>580</v>
      </c>
      <c r="H25" s="312" t="s">
        <v>771</v>
      </c>
      <c r="I25" s="313" t="s">
        <v>619</v>
      </c>
      <c r="J25" s="313">
        <v>57</v>
      </c>
      <c r="K25" s="313" t="s">
        <v>619</v>
      </c>
      <c r="L25" s="313">
        <v>57</v>
      </c>
      <c r="M25" s="313" t="s">
        <v>617</v>
      </c>
      <c r="N25" s="313">
        <v>64</v>
      </c>
      <c r="O25" s="313" t="s">
        <v>622</v>
      </c>
      <c r="P25" s="313">
        <v>69</v>
      </c>
      <c r="Q25" s="313" t="s">
        <v>623</v>
      </c>
      <c r="R25" s="313">
        <v>71</v>
      </c>
      <c r="S25" s="313" t="s">
        <v>580</v>
      </c>
      <c r="T25" s="313" t="s">
        <v>580</v>
      </c>
      <c r="U25" s="313" t="s">
        <v>580</v>
      </c>
      <c r="V25" s="313" t="s">
        <v>580</v>
      </c>
      <c r="W25" s="313" t="s">
        <v>580</v>
      </c>
    </row>
    <row r="26" spans="2:23" x14ac:dyDescent="0.2">
      <c r="B26" s="312">
        <v>23</v>
      </c>
      <c r="C26" s="313" t="s">
        <v>547</v>
      </c>
      <c r="D26" s="313">
        <v>1</v>
      </c>
      <c r="E26" s="313" t="s">
        <v>580</v>
      </c>
      <c r="F26" s="313" t="s">
        <v>761</v>
      </c>
      <c r="G26" s="313" t="s">
        <v>580</v>
      </c>
      <c r="H26" s="312" t="s">
        <v>772</v>
      </c>
      <c r="I26" s="313" t="s">
        <v>624</v>
      </c>
      <c r="J26" s="313">
        <v>68</v>
      </c>
      <c r="K26" s="313" t="s">
        <v>624</v>
      </c>
      <c r="L26" s="313">
        <v>68</v>
      </c>
      <c r="M26" s="313" t="s">
        <v>625</v>
      </c>
      <c r="N26" s="313">
        <v>75</v>
      </c>
      <c r="O26" s="313" t="s">
        <v>620</v>
      </c>
      <c r="P26" s="313">
        <v>67</v>
      </c>
      <c r="Q26" s="313" t="s">
        <v>621</v>
      </c>
      <c r="R26" s="313">
        <v>65</v>
      </c>
      <c r="S26" s="313" t="s">
        <v>580</v>
      </c>
      <c r="T26" s="313" t="s">
        <v>580</v>
      </c>
      <c r="U26" s="313" t="s">
        <v>580</v>
      </c>
      <c r="V26" s="313" t="s">
        <v>580</v>
      </c>
      <c r="W26" s="313" t="s">
        <v>580</v>
      </c>
    </row>
    <row r="27" spans="2:23" x14ac:dyDescent="0.2">
      <c r="B27" s="312">
        <v>24</v>
      </c>
      <c r="C27" s="313" t="s">
        <v>547</v>
      </c>
      <c r="D27" s="313">
        <v>1</v>
      </c>
      <c r="E27" s="313" t="s">
        <v>580</v>
      </c>
      <c r="F27" s="313" t="s">
        <v>761</v>
      </c>
      <c r="G27" s="313" t="s">
        <v>580</v>
      </c>
      <c r="H27" s="312" t="s">
        <v>634</v>
      </c>
      <c r="I27" s="313" t="s">
        <v>628</v>
      </c>
      <c r="J27" s="313">
        <v>47</v>
      </c>
      <c r="K27" s="313" t="s">
        <v>638</v>
      </c>
      <c r="L27" s="313">
        <v>71</v>
      </c>
      <c r="M27" s="313" t="s">
        <v>640</v>
      </c>
      <c r="N27" s="313">
        <v>74</v>
      </c>
      <c r="O27" s="313" t="s">
        <v>641</v>
      </c>
      <c r="P27" s="313">
        <v>76</v>
      </c>
      <c r="Q27" s="313" t="s">
        <v>639</v>
      </c>
      <c r="R27" s="313">
        <v>66</v>
      </c>
      <c r="S27" s="313" t="s">
        <v>580</v>
      </c>
      <c r="T27" s="313" t="s">
        <v>580</v>
      </c>
      <c r="U27" s="313" t="s">
        <v>580</v>
      </c>
      <c r="V27" s="313" t="s">
        <v>580</v>
      </c>
      <c r="W27" s="313" t="s">
        <v>580</v>
      </c>
    </row>
    <row r="28" spans="2:23" x14ac:dyDescent="0.2">
      <c r="B28" s="312">
        <v>25</v>
      </c>
      <c r="C28" s="313" t="s">
        <v>547</v>
      </c>
      <c r="D28" s="313">
        <v>1</v>
      </c>
      <c r="E28" s="313" t="s">
        <v>580</v>
      </c>
      <c r="F28" s="313" t="s">
        <v>761</v>
      </c>
      <c r="G28" s="313" t="s">
        <v>580</v>
      </c>
      <c r="H28" s="312" t="s">
        <v>602</v>
      </c>
      <c r="I28" s="313" t="s">
        <v>601</v>
      </c>
      <c r="J28" s="313">
        <v>82</v>
      </c>
      <c r="K28" s="313" t="s">
        <v>601</v>
      </c>
      <c r="L28" s="313">
        <v>82</v>
      </c>
      <c r="M28" s="313" t="s">
        <v>605</v>
      </c>
      <c r="N28" s="313">
        <v>71</v>
      </c>
      <c r="O28" s="313" t="s">
        <v>604</v>
      </c>
      <c r="P28" s="313">
        <v>78</v>
      </c>
      <c r="Q28" s="313" t="s">
        <v>603</v>
      </c>
      <c r="R28" s="313">
        <v>60</v>
      </c>
      <c r="S28" s="313" t="s">
        <v>580</v>
      </c>
      <c r="T28" s="313" t="s">
        <v>580</v>
      </c>
      <c r="U28" s="313" t="s">
        <v>580</v>
      </c>
      <c r="V28" s="313" t="s">
        <v>580</v>
      </c>
      <c r="W28" s="313" t="s">
        <v>580</v>
      </c>
    </row>
    <row r="29" spans="2:23" x14ac:dyDescent="0.2">
      <c r="B29" s="312">
        <v>26</v>
      </c>
      <c r="C29" s="313" t="s">
        <v>547</v>
      </c>
      <c r="D29" s="313">
        <v>1</v>
      </c>
      <c r="E29" s="313" t="s">
        <v>580</v>
      </c>
      <c r="F29" s="313" t="s">
        <v>761</v>
      </c>
      <c r="G29" s="313" t="s">
        <v>580</v>
      </c>
      <c r="H29" s="312" t="s">
        <v>766</v>
      </c>
      <c r="I29" s="313" t="s">
        <v>630</v>
      </c>
      <c r="J29" s="313">
        <v>56</v>
      </c>
      <c r="K29" s="313" t="s">
        <v>767</v>
      </c>
      <c r="L29" s="313">
        <v>57</v>
      </c>
      <c r="M29" s="313" t="s">
        <v>609</v>
      </c>
      <c r="N29" s="313">
        <v>58</v>
      </c>
      <c r="O29" s="313" t="s">
        <v>610</v>
      </c>
      <c r="P29" s="313">
        <v>57</v>
      </c>
      <c r="Q29" s="313" t="s">
        <v>768</v>
      </c>
      <c r="R29" s="313">
        <v>49</v>
      </c>
      <c r="S29" s="313" t="s">
        <v>580</v>
      </c>
      <c r="T29" s="313" t="s">
        <v>580</v>
      </c>
      <c r="U29" s="313" t="s">
        <v>580</v>
      </c>
      <c r="V29" s="313" t="s">
        <v>580</v>
      </c>
      <c r="W29" s="313" t="s">
        <v>580</v>
      </c>
    </row>
    <row r="30" spans="2:23" x14ac:dyDescent="0.2">
      <c r="B30" s="312">
        <v>27</v>
      </c>
      <c r="C30" s="313" t="s">
        <v>547</v>
      </c>
      <c r="D30" s="313">
        <v>1</v>
      </c>
      <c r="E30" s="313" t="s">
        <v>580</v>
      </c>
      <c r="F30" s="313" t="s">
        <v>761</v>
      </c>
      <c r="G30" s="313" t="s">
        <v>580</v>
      </c>
      <c r="H30" s="312" t="s">
        <v>769</v>
      </c>
      <c r="I30" s="313" t="s">
        <v>630</v>
      </c>
      <c r="J30" s="313">
        <v>56</v>
      </c>
      <c r="K30" s="313" t="s">
        <v>613</v>
      </c>
      <c r="L30" s="313">
        <v>61</v>
      </c>
      <c r="M30" s="313" t="s">
        <v>614</v>
      </c>
      <c r="N30" s="313">
        <v>59</v>
      </c>
      <c r="O30" s="313" t="s">
        <v>606</v>
      </c>
      <c r="P30" s="313">
        <v>56</v>
      </c>
      <c r="Q30" s="313" t="s">
        <v>608</v>
      </c>
      <c r="R30" s="313">
        <v>51</v>
      </c>
      <c r="S30" s="313" t="s">
        <v>580</v>
      </c>
      <c r="T30" s="313" t="s">
        <v>580</v>
      </c>
      <c r="U30" s="313" t="s">
        <v>580</v>
      </c>
      <c r="V30" s="313" t="s">
        <v>580</v>
      </c>
      <c r="W30" s="313" t="s">
        <v>580</v>
      </c>
    </row>
    <row r="31" spans="2:23" x14ac:dyDescent="0.2">
      <c r="B31" s="312">
        <v>28</v>
      </c>
      <c r="C31" s="313" t="s">
        <v>547</v>
      </c>
      <c r="D31" s="313">
        <v>1</v>
      </c>
      <c r="E31" s="313" t="s">
        <v>580</v>
      </c>
      <c r="F31" s="313" t="s">
        <v>761</v>
      </c>
      <c r="G31" s="313" t="s">
        <v>580</v>
      </c>
      <c r="H31" s="312" t="s">
        <v>770</v>
      </c>
      <c r="I31" s="313" t="s">
        <v>630</v>
      </c>
      <c r="J31" s="313">
        <v>56</v>
      </c>
      <c r="K31" s="313" t="s">
        <v>615</v>
      </c>
      <c r="L31" s="313">
        <v>61</v>
      </c>
      <c r="M31" s="313" t="s">
        <v>611</v>
      </c>
      <c r="N31" s="313">
        <v>62</v>
      </c>
      <c r="O31" s="313" t="s">
        <v>612</v>
      </c>
      <c r="P31" s="313">
        <v>60</v>
      </c>
      <c r="Q31" s="313" t="s">
        <v>616</v>
      </c>
      <c r="R31" s="313">
        <v>54</v>
      </c>
      <c r="S31" s="313" t="s">
        <v>580</v>
      </c>
      <c r="T31" s="313" t="s">
        <v>580</v>
      </c>
      <c r="U31" s="313" t="s">
        <v>580</v>
      </c>
      <c r="V31" s="313" t="s">
        <v>580</v>
      </c>
      <c r="W31" s="313" t="s">
        <v>580</v>
      </c>
    </row>
    <row r="32" spans="2:23" x14ac:dyDescent="0.2">
      <c r="B32" s="312">
        <v>29</v>
      </c>
      <c r="C32" s="313" t="s">
        <v>547</v>
      </c>
      <c r="D32" s="313">
        <v>1</v>
      </c>
      <c r="E32" s="313" t="s">
        <v>580</v>
      </c>
      <c r="F32" s="313" t="s">
        <v>761</v>
      </c>
      <c r="G32" s="313" t="s">
        <v>580</v>
      </c>
      <c r="H32" s="312" t="s">
        <v>676</v>
      </c>
      <c r="I32" s="313" t="s">
        <v>678</v>
      </c>
      <c r="J32" s="313">
        <v>51</v>
      </c>
      <c r="K32" s="313" t="s">
        <v>678</v>
      </c>
      <c r="L32" s="313">
        <v>51</v>
      </c>
      <c r="M32" s="313" t="s">
        <v>675</v>
      </c>
      <c r="N32" s="313">
        <v>63</v>
      </c>
      <c r="O32" s="313" t="s">
        <v>677</v>
      </c>
      <c r="P32" s="313">
        <v>51</v>
      </c>
      <c r="Q32" s="313" t="s">
        <v>679</v>
      </c>
      <c r="R32" s="313">
        <v>62</v>
      </c>
      <c r="S32" s="313" t="s">
        <v>776</v>
      </c>
      <c r="T32" s="313">
        <v>65</v>
      </c>
      <c r="U32" s="313" t="s">
        <v>580</v>
      </c>
      <c r="V32" s="313" t="s">
        <v>580</v>
      </c>
      <c r="W32" s="313" t="s">
        <v>580</v>
      </c>
    </row>
    <row r="33" spans="2:23" x14ac:dyDescent="0.2">
      <c r="B33" s="312">
        <v>30</v>
      </c>
      <c r="C33" s="313" t="s">
        <v>547</v>
      </c>
      <c r="D33" s="313">
        <v>1</v>
      </c>
      <c r="E33" s="313" t="s">
        <v>580</v>
      </c>
      <c r="F33" s="313" t="s">
        <v>761</v>
      </c>
      <c r="G33" s="313" t="s">
        <v>580</v>
      </c>
      <c r="H33" s="312" t="s">
        <v>778</v>
      </c>
      <c r="I33" s="313" t="s">
        <v>580</v>
      </c>
      <c r="J33" s="313" t="s">
        <v>580</v>
      </c>
      <c r="K33" s="313" t="s">
        <v>691</v>
      </c>
      <c r="L33" s="313">
        <v>71</v>
      </c>
      <c r="M33" s="313" t="s">
        <v>696</v>
      </c>
      <c r="N33" s="313">
        <v>66</v>
      </c>
      <c r="O33" s="313" t="s">
        <v>697</v>
      </c>
      <c r="P33" s="313">
        <v>74</v>
      </c>
      <c r="Q33" s="313" t="s">
        <v>693</v>
      </c>
      <c r="R33" s="313">
        <v>65</v>
      </c>
      <c r="S33" s="313" t="s">
        <v>580</v>
      </c>
      <c r="T33" s="313" t="s">
        <v>580</v>
      </c>
      <c r="U33" s="313" t="s">
        <v>580</v>
      </c>
      <c r="V33" s="313" t="s">
        <v>580</v>
      </c>
      <c r="W33" s="313" t="s">
        <v>580</v>
      </c>
    </row>
    <row r="34" spans="2:23" x14ac:dyDescent="0.2">
      <c r="B34" s="312">
        <v>31</v>
      </c>
      <c r="C34" s="313" t="s">
        <v>547</v>
      </c>
      <c r="D34" s="313">
        <v>1</v>
      </c>
      <c r="E34" s="313" t="s">
        <v>580</v>
      </c>
      <c r="F34" s="313" t="s">
        <v>761</v>
      </c>
      <c r="G34" s="313" t="s">
        <v>580</v>
      </c>
      <c r="H34" s="312" t="s">
        <v>743</v>
      </c>
      <c r="I34" s="313" t="s">
        <v>786</v>
      </c>
      <c r="J34" s="313">
        <v>36</v>
      </c>
      <c r="K34" s="313" t="s">
        <v>748</v>
      </c>
      <c r="L34" s="313">
        <v>79</v>
      </c>
      <c r="M34" s="313" t="s">
        <v>746</v>
      </c>
      <c r="N34" s="313">
        <v>68</v>
      </c>
      <c r="O34" s="313" t="s">
        <v>749</v>
      </c>
      <c r="P34" s="313">
        <v>61</v>
      </c>
      <c r="Q34" s="313" t="s">
        <v>747</v>
      </c>
      <c r="R34" s="313">
        <v>57</v>
      </c>
      <c r="S34" s="313" t="s">
        <v>580</v>
      </c>
      <c r="T34" s="313" t="s">
        <v>580</v>
      </c>
      <c r="U34" s="313" t="s">
        <v>580</v>
      </c>
      <c r="V34" s="313" t="s">
        <v>580</v>
      </c>
      <c r="W34" s="313" t="s">
        <v>580</v>
      </c>
    </row>
    <row r="35" spans="2:23" x14ac:dyDescent="0.2">
      <c r="B35" s="312">
        <v>32</v>
      </c>
      <c r="C35" s="313" t="s">
        <v>547</v>
      </c>
      <c r="D35" s="313">
        <v>1</v>
      </c>
      <c r="E35" s="313" t="s">
        <v>580</v>
      </c>
      <c r="F35" s="313" t="s">
        <v>761</v>
      </c>
      <c r="G35" s="313" t="s">
        <v>580</v>
      </c>
      <c r="H35" s="312" t="s">
        <v>787</v>
      </c>
      <c r="I35" s="313" t="s">
        <v>580</v>
      </c>
      <c r="J35" s="313" t="s">
        <v>580</v>
      </c>
      <c r="K35" s="313" t="s">
        <v>751</v>
      </c>
      <c r="L35" s="313">
        <v>75</v>
      </c>
      <c r="M35" s="313" t="s">
        <v>698</v>
      </c>
      <c r="N35" s="313">
        <v>60</v>
      </c>
      <c r="O35" s="313" t="s">
        <v>701</v>
      </c>
      <c r="P35" s="313">
        <v>68</v>
      </c>
      <c r="Q35" s="313" t="s">
        <v>750</v>
      </c>
      <c r="R35" s="313">
        <v>66</v>
      </c>
      <c r="S35" s="313" t="s">
        <v>580</v>
      </c>
      <c r="T35" s="313" t="s">
        <v>580</v>
      </c>
      <c r="U35" s="313" t="s">
        <v>580</v>
      </c>
      <c r="V35" s="313" t="s">
        <v>580</v>
      </c>
      <c r="W35" s="313" t="s">
        <v>580</v>
      </c>
    </row>
    <row r="36" spans="2:23" x14ac:dyDescent="0.2">
      <c r="B36" s="312">
        <v>33</v>
      </c>
      <c r="C36" s="313" t="s">
        <v>547</v>
      </c>
      <c r="D36" s="313">
        <v>1</v>
      </c>
      <c r="E36" s="313" t="s">
        <v>580</v>
      </c>
      <c r="F36" s="313" t="s">
        <v>761</v>
      </c>
      <c r="G36" s="313" t="s">
        <v>580</v>
      </c>
      <c r="H36" s="312" t="s">
        <v>733</v>
      </c>
      <c r="I36" s="313" t="s">
        <v>580</v>
      </c>
      <c r="J36" s="313" t="s">
        <v>580</v>
      </c>
      <c r="K36" s="313" t="s">
        <v>738</v>
      </c>
      <c r="L36" s="313">
        <v>68</v>
      </c>
      <c r="M36" s="313" t="s">
        <v>739</v>
      </c>
      <c r="N36" s="313">
        <v>66</v>
      </c>
      <c r="O36" s="313" t="s">
        <v>740</v>
      </c>
      <c r="P36" s="313">
        <v>65</v>
      </c>
      <c r="Q36" s="313" t="s">
        <v>741</v>
      </c>
      <c r="R36" s="313">
        <v>71</v>
      </c>
      <c r="S36" s="313" t="s">
        <v>580</v>
      </c>
      <c r="T36" s="313" t="s">
        <v>580</v>
      </c>
      <c r="U36" s="313" t="s">
        <v>580</v>
      </c>
      <c r="V36" s="313" t="s">
        <v>580</v>
      </c>
      <c r="W36" s="313" t="s">
        <v>580</v>
      </c>
    </row>
    <row r="37" spans="2:23" x14ac:dyDescent="0.2">
      <c r="B37" s="312">
        <v>34</v>
      </c>
      <c r="C37" s="313" t="s">
        <v>547</v>
      </c>
      <c r="D37" s="313">
        <v>1</v>
      </c>
      <c r="E37" s="313" t="s">
        <v>580</v>
      </c>
      <c r="F37" s="313" t="s">
        <v>761</v>
      </c>
      <c r="G37" s="313" t="s">
        <v>580</v>
      </c>
      <c r="H37" s="312" t="s">
        <v>784</v>
      </c>
      <c r="I37" s="313" t="s">
        <v>726</v>
      </c>
      <c r="J37" s="313">
        <v>66</v>
      </c>
      <c r="K37" s="313" t="s">
        <v>723</v>
      </c>
      <c r="L37" s="313">
        <v>79</v>
      </c>
      <c r="M37" s="313" t="s">
        <v>730</v>
      </c>
      <c r="N37" s="313">
        <v>75</v>
      </c>
      <c r="O37" s="313" t="s">
        <v>731</v>
      </c>
      <c r="P37" s="313">
        <v>74</v>
      </c>
      <c r="Q37" s="313" t="s">
        <v>725</v>
      </c>
      <c r="R37" s="313">
        <v>48</v>
      </c>
      <c r="S37" s="313" t="s">
        <v>580</v>
      </c>
      <c r="T37" s="313" t="s">
        <v>580</v>
      </c>
      <c r="U37" s="313" t="s">
        <v>580</v>
      </c>
      <c r="V37" s="313" t="s">
        <v>580</v>
      </c>
      <c r="W37" s="313" t="s">
        <v>580</v>
      </c>
    </row>
    <row r="38" spans="2:23" x14ac:dyDescent="0.2">
      <c r="B38" s="312" t="s">
        <v>580</v>
      </c>
      <c r="C38" s="313" t="s">
        <v>580</v>
      </c>
      <c r="D38" s="313" t="s">
        <v>580</v>
      </c>
      <c r="E38" s="313" t="s">
        <v>580</v>
      </c>
      <c r="F38" s="313" t="s">
        <v>580</v>
      </c>
      <c r="G38" s="313" t="s">
        <v>580</v>
      </c>
      <c r="H38" s="312" t="s">
        <v>580</v>
      </c>
      <c r="I38" s="313" t="s">
        <v>580</v>
      </c>
      <c r="J38" s="313" t="s">
        <v>580</v>
      </c>
      <c r="K38" s="313" t="s">
        <v>580</v>
      </c>
      <c r="L38" s="313" t="s">
        <v>580</v>
      </c>
      <c r="M38" s="313" t="s">
        <v>580</v>
      </c>
      <c r="N38" s="313" t="s">
        <v>580</v>
      </c>
      <c r="O38" s="313" t="s">
        <v>580</v>
      </c>
      <c r="P38" s="313" t="s">
        <v>580</v>
      </c>
      <c r="Q38" s="313" t="s">
        <v>580</v>
      </c>
      <c r="R38" s="313" t="s">
        <v>580</v>
      </c>
      <c r="S38" s="313" t="s">
        <v>580</v>
      </c>
      <c r="T38" s="313" t="s">
        <v>580</v>
      </c>
      <c r="U38" s="313" t="s">
        <v>580</v>
      </c>
      <c r="V38" s="313" t="s">
        <v>580</v>
      </c>
      <c r="W38" s="313" t="s">
        <v>580</v>
      </c>
    </row>
    <row r="39" spans="2:23" x14ac:dyDescent="0.2">
      <c r="B39" s="312" t="s">
        <v>580</v>
      </c>
      <c r="C39" s="313" t="s">
        <v>580</v>
      </c>
      <c r="D39" s="313" t="s">
        <v>580</v>
      </c>
      <c r="E39" s="313" t="s">
        <v>580</v>
      </c>
      <c r="F39" s="313" t="s">
        <v>580</v>
      </c>
      <c r="G39" s="313" t="s">
        <v>580</v>
      </c>
      <c r="H39" s="312" t="s">
        <v>580</v>
      </c>
      <c r="I39" s="313" t="s">
        <v>580</v>
      </c>
      <c r="J39" s="313" t="s">
        <v>580</v>
      </c>
      <c r="K39" s="313" t="s">
        <v>580</v>
      </c>
      <c r="L39" s="313" t="s">
        <v>580</v>
      </c>
      <c r="M39" s="313" t="s">
        <v>580</v>
      </c>
      <c r="N39" s="313" t="s">
        <v>580</v>
      </c>
      <c r="O39" s="313" t="s">
        <v>580</v>
      </c>
      <c r="P39" s="313" t="s">
        <v>580</v>
      </c>
      <c r="Q39" s="313" t="s">
        <v>580</v>
      </c>
      <c r="R39" s="313" t="s">
        <v>580</v>
      </c>
      <c r="S39" s="313" t="s">
        <v>580</v>
      </c>
      <c r="T39" s="313" t="s">
        <v>580</v>
      </c>
      <c r="U39" s="313" t="s">
        <v>580</v>
      </c>
      <c r="V39" s="313" t="s">
        <v>580</v>
      </c>
      <c r="W39" s="313" t="s">
        <v>580</v>
      </c>
    </row>
    <row r="40" spans="2:23" x14ac:dyDescent="0.2">
      <c r="B40" s="312" t="s">
        <v>580</v>
      </c>
      <c r="C40" s="313" t="s">
        <v>580</v>
      </c>
      <c r="D40" s="313" t="s">
        <v>580</v>
      </c>
      <c r="E40" s="313" t="s">
        <v>580</v>
      </c>
      <c r="F40" s="313" t="s">
        <v>580</v>
      </c>
      <c r="G40" s="313" t="s">
        <v>580</v>
      </c>
      <c r="H40" s="312" t="s">
        <v>580</v>
      </c>
      <c r="I40" s="313" t="s">
        <v>580</v>
      </c>
      <c r="J40" s="313" t="s">
        <v>580</v>
      </c>
      <c r="K40" s="313" t="s">
        <v>580</v>
      </c>
      <c r="L40" s="313" t="s">
        <v>580</v>
      </c>
      <c r="M40" s="313" t="s">
        <v>580</v>
      </c>
      <c r="N40" s="313" t="s">
        <v>580</v>
      </c>
      <c r="O40" s="313" t="s">
        <v>580</v>
      </c>
      <c r="P40" s="313" t="s">
        <v>580</v>
      </c>
      <c r="Q40" s="313" t="s">
        <v>580</v>
      </c>
      <c r="R40" s="313" t="s">
        <v>580</v>
      </c>
      <c r="S40" s="313" t="s">
        <v>580</v>
      </c>
      <c r="T40" s="313" t="s">
        <v>580</v>
      </c>
      <c r="U40" s="313" t="s">
        <v>580</v>
      </c>
      <c r="V40" s="313" t="s">
        <v>580</v>
      </c>
      <c r="W40" s="313" t="s">
        <v>580</v>
      </c>
    </row>
    <row r="41" spans="2:23" x14ac:dyDescent="0.2">
      <c r="B41" s="312" t="s">
        <v>580</v>
      </c>
      <c r="C41" s="313" t="s">
        <v>580</v>
      </c>
      <c r="D41" s="313" t="s">
        <v>580</v>
      </c>
      <c r="E41" s="313" t="s">
        <v>580</v>
      </c>
      <c r="F41" s="313" t="s">
        <v>580</v>
      </c>
      <c r="G41" s="313" t="s">
        <v>580</v>
      </c>
      <c r="H41" s="312" t="s">
        <v>580</v>
      </c>
      <c r="I41" s="313" t="s">
        <v>580</v>
      </c>
      <c r="J41" s="313" t="s">
        <v>580</v>
      </c>
      <c r="K41" s="313" t="s">
        <v>580</v>
      </c>
      <c r="L41" s="313" t="s">
        <v>580</v>
      </c>
      <c r="M41" s="313" t="s">
        <v>580</v>
      </c>
      <c r="N41" s="313" t="s">
        <v>580</v>
      </c>
      <c r="O41" s="313" t="s">
        <v>580</v>
      </c>
      <c r="P41" s="313" t="s">
        <v>580</v>
      </c>
      <c r="Q41" s="313" t="s">
        <v>580</v>
      </c>
      <c r="R41" s="313" t="s">
        <v>580</v>
      </c>
      <c r="S41" s="313" t="s">
        <v>580</v>
      </c>
      <c r="T41" s="313" t="s">
        <v>580</v>
      </c>
      <c r="U41" s="313" t="s">
        <v>580</v>
      </c>
      <c r="V41" s="313" t="s">
        <v>580</v>
      </c>
      <c r="W41" s="313" t="s">
        <v>580</v>
      </c>
    </row>
    <row r="42" spans="2:23" x14ac:dyDescent="0.2">
      <c r="B42" s="312" t="s">
        <v>580</v>
      </c>
      <c r="C42" s="313" t="s">
        <v>580</v>
      </c>
      <c r="D42" s="313" t="s">
        <v>580</v>
      </c>
      <c r="E42" s="313" t="s">
        <v>580</v>
      </c>
      <c r="F42" s="313" t="s">
        <v>580</v>
      </c>
      <c r="G42" s="313" t="s">
        <v>580</v>
      </c>
      <c r="H42" s="312" t="s">
        <v>580</v>
      </c>
      <c r="I42" s="313" t="s">
        <v>580</v>
      </c>
      <c r="J42" s="313" t="s">
        <v>580</v>
      </c>
      <c r="K42" s="313" t="s">
        <v>580</v>
      </c>
      <c r="L42" s="313" t="s">
        <v>580</v>
      </c>
      <c r="M42" s="313" t="s">
        <v>580</v>
      </c>
      <c r="N42" s="313" t="s">
        <v>580</v>
      </c>
      <c r="O42" s="313" t="s">
        <v>580</v>
      </c>
      <c r="P42" s="313" t="s">
        <v>580</v>
      </c>
      <c r="Q42" s="313" t="s">
        <v>580</v>
      </c>
      <c r="R42" s="313" t="s">
        <v>580</v>
      </c>
      <c r="S42" s="313" t="s">
        <v>580</v>
      </c>
      <c r="T42" s="313" t="s">
        <v>580</v>
      </c>
      <c r="U42" s="313" t="s">
        <v>580</v>
      </c>
      <c r="V42" s="313" t="s">
        <v>580</v>
      </c>
      <c r="W42" s="313" t="s">
        <v>580</v>
      </c>
    </row>
    <row r="43" spans="2:23" x14ac:dyDescent="0.2">
      <c r="B43" s="312" t="s">
        <v>580</v>
      </c>
      <c r="C43" s="313" t="s">
        <v>580</v>
      </c>
      <c r="D43" s="313" t="s">
        <v>580</v>
      </c>
      <c r="E43" s="313" t="s">
        <v>580</v>
      </c>
      <c r="F43" s="313" t="s">
        <v>580</v>
      </c>
      <c r="G43" s="313" t="s">
        <v>580</v>
      </c>
      <c r="H43" s="312" t="s">
        <v>580</v>
      </c>
      <c r="I43" s="313" t="s">
        <v>580</v>
      </c>
      <c r="J43" s="313" t="s">
        <v>580</v>
      </c>
      <c r="K43" s="313" t="s">
        <v>580</v>
      </c>
      <c r="L43" s="313" t="s">
        <v>580</v>
      </c>
      <c r="M43" s="313" t="s">
        <v>580</v>
      </c>
      <c r="N43" s="313" t="s">
        <v>580</v>
      </c>
      <c r="O43" s="313" t="s">
        <v>580</v>
      </c>
      <c r="P43" s="313" t="s">
        <v>580</v>
      </c>
      <c r="Q43" s="313" t="s">
        <v>580</v>
      </c>
      <c r="R43" s="313" t="s">
        <v>580</v>
      </c>
      <c r="S43" s="313" t="s">
        <v>580</v>
      </c>
      <c r="T43" s="313" t="s">
        <v>580</v>
      </c>
      <c r="U43" s="313" t="s">
        <v>580</v>
      </c>
      <c r="V43" s="313" t="s">
        <v>580</v>
      </c>
      <c r="W43" s="313" t="s">
        <v>580</v>
      </c>
    </row>
    <row r="44" spans="2:23" x14ac:dyDescent="0.2">
      <c r="B44" s="312" t="s">
        <v>580</v>
      </c>
      <c r="C44" s="313" t="s">
        <v>580</v>
      </c>
      <c r="D44" s="313" t="s">
        <v>580</v>
      </c>
      <c r="E44" s="313" t="s">
        <v>580</v>
      </c>
      <c r="F44" s="313" t="s">
        <v>580</v>
      </c>
      <c r="G44" s="313" t="s">
        <v>580</v>
      </c>
      <c r="H44" s="312" t="s">
        <v>580</v>
      </c>
      <c r="I44" s="313" t="s">
        <v>580</v>
      </c>
      <c r="J44" s="313" t="s">
        <v>580</v>
      </c>
      <c r="K44" s="313" t="s">
        <v>580</v>
      </c>
      <c r="L44" s="313" t="s">
        <v>580</v>
      </c>
      <c r="M44" s="313" t="s">
        <v>580</v>
      </c>
      <c r="N44" s="313" t="s">
        <v>580</v>
      </c>
      <c r="O44" s="313" t="s">
        <v>580</v>
      </c>
      <c r="P44" s="313" t="s">
        <v>580</v>
      </c>
      <c r="Q44" s="313" t="s">
        <v>580</v>
      </c>
      <c r="R44" s="313" t="s">
        <v>580</v>
      </c>
      <c r="S44" s="313" t="s">
        <v>580</v>
      </c>
      <c r="T44" s="313" t="s">
        <v>580</v>
      </c>
      <c r="U44" s="313" t="s">
        <v>580</v>
      </c>
      <c r="V44" s="313" t="s">
        <v>580</v>
      </c>
      <c r="W44" s="313" t="s">
        <v>580</v>
      </c>
    </row>
    <row r="45" spans="2:23" x14ac:dyDescent="0.2">
      <c r="B45" s="312" t="s">
        <v>580</v>
      </c>
      <c r="C45" s="313" t="s">
        <v>580</v>
      </c>
      <c r="D45" s="313" t="s">
        <v>580</v>
      </c>
      <c r="E45" s="313" t="s">
        <v>580</v>
      </c>
      <c r="F45" s="313" t="s">
        <v>580</v>
      </c>
      <c r="G45" s="313" t="s">
        <v>580</v>
      </c>
      <c r="H45" s="312" t="s">
        <v>580</v>
      </c>
      <c r="I45" s="313" t="s">
        <v>580</v>
      </c>
      <c r="J45" s="313" t="s">
        <v>580</v>
      </c>
      <c r="K45" s="313" t="s">
        <v>580</v>
      </c>
      <c r="L45" s="313" t="s">
        <v>580</v>
      </c>
      <c r="M45" s="313" t="s">
        <v>580</v>
      </c>
      <c r="N45" s="313" t="s">
        <v>580</v>
      </c>
      <c r="O45" s="313" t="s">
        <v>580</v>
      </c>
      <c r="P45" s="313" t="s">
        <v>580</v>
      </c>
      <c r="Q45" s="313" t="s">
        <v>580</v>
      </c>
      <c r="R45" s="313" t="s">
        <v>580</v>
      </c>
      <c r="S45" s="313" t="s">
        <v>580</v>
      </c>
      <c r="T45" s="313" t="s">
        <v>580</v>
      </c>
      <c r="U45" s="313" t="s">
        <v>580</v>
      </c>
      <c r="V45" s="313" t="s">
        <v>580</v>
      </c>
      <c r="W45" s="313" t="s">
        <v>580</v>
      </c>
    </row>
    <row r="46" spans="2:23" x14ac:dyDescent="0.2">
      <c r="B46" s="312" t="s">
        <v>580</v>
      </c>
      <c r="C46" s="313" t="s">
        <v>580</v>
      </c>
      <c r="D46" s="313" t="s">
        <v>580</v>
      </c>
      <c r="E46" s="313" t="s">
        <v>580</v>
      </c>
      <c r="F46" s="313" t="s">
        <v>580</v>
      </c>
      <c r="G46" s="313" t="s">
        <v>580</v>
      </c>
      <c r="H46" s="312" t="s">
        <v>580</v>
      </c>
      <c r="I46" s="313" t="s">
        <v>580</v>
      </c>
      <c r="J46" s="313" t="s">
        <v>580</v>
      </c>
      <c r="K46" s="313" t="s">
        <v>580</v>
      </c>
      <c r="L46" s="313" t="s">
        <v>580</v>
      </c>
      <c r="M46" s="313" t="s">
        <v>580</v>
      </c>
      <c r="N46" s="313" t="s">
        <v>580</v>
      </c>
      <c r="O46" s="313" t="s">
        <v>580</v>
      </c>
      <c r="P46" s="313" t="s">
        <v>580</v>
      </c>
      <c r="Q46" s="313" t="s">
        <v>580</v>
      </c>
      <c r="R46" s="313" t="s">
        <v>580</v>
      </c>
      <c r="S46" s="313" t="s">
        <v>580</v>
      </c>
      <c r="T46" s="313" t="s">
        <v>580</v>
      </c>
      <c r="U46" s="313" t="s">
        <v>580</v>
      </c>
      <c r="V46" s="313" t="s">
        <v>580</v>
      </c>
      <c r="W46" s="313" t="s">
        <v>580</v>
      </c>
    </row>
    <row r="47" spans="2:23" x14ac:dyDescent="0.2">
      <c r="B47" s="312" t="s">
        <v>580</v>
      </c>
      <c r="C47" s="313" t="s">
        <v>580</v>
      </c>
      <c r="D47" s="313" t="s">
        <v>580</v>
      </c>
      <c r="E47" s="313" t="s">
        <v>580</v>
      </c>
      <c r="F47" s="313" t="s">
        <v>580</v>
      </c>
      <c r="G47" s="313" t="s">
        <v>580</v>
      </c>
      <c r="H47" s="312" t="s">
        <v>580</v>
      </c>
      <c r="I47" s="313" t="s">
        <v>580</v>
      </c>
      <c r="J47" s="313" t="s">
        <v>580</v>
      </c>
      <c r="K47" s="313" t="s">
        <v>580</v>
      </c>
      <c r="L47" s="313" t="s">
        <v>580</v>
      </c>
      <c r="M47" s="313" t="s">
        <v>580</v>
      </c>
      <c r="N47" s="313" t="s">
        <v>580</v>
      </c>
      <c r="O47" s="313" t="s">
        <v>580</v>
      </c>
      <c r="P47" s="313" t="s">
        <v>580</v>
      </c>
      <c r="Q47" s="313" t="s">
        <v>580</v>
      </c>
      <c r="R47" s="313" t="s">
        <v>580</v>
      </c>
      <c r="S47" s="313" t="s">
        <v>580</v>
      </c>
      <c r="T47" s="313" t="s">
        <v>580</v>
      </c>
      <c r="U47" s="313" t="s">
        <v>580</v>
      </c>
      <c r="V47" s="313" t="s">
        <v>580</v>
      </c>
      <c r="W47" s="313" t="s">
        <v>580</v>
      </c>
    </row>
    <row r="48" spans="2:23" x14ac:dyDescent="0.2">
      <c r="B48" s="312" t="s">
        <v>580</v>
      </c>
      <c r="C48" s="313" t="s">
        <v>580</v>
      </c>
      <c r="D48" s="313" t="s">
        <v>580</v>
      </c>
      <c r="E48" s="313" t="s">
        <v>580</v>
      </c>
      <c r="F48" s="313" t="s">
        <v>580</v>
      </c>
      <c r="G48" s="313" t="s">
        <v>580</v>
      </c>
      <c r="H48" s="312" t="s">
        <v>580</v>
      </c>
      <c r="I48" s="313" t="s">
        <v>580</v>
      </c>
      <c r="J48" s="313" t="s">
        <v>580</v>
      </c>
      <c r="K48" s="313" t="s">
        <v>580</v>
      </c>
      <c r="L48" s="313" t="s">
        <v>580</v>
      </c>
      <c r="M48" s="313" t="s">
        <v>580</v>
      </c>
      <c r="N48" s="313" t="s">
        <v>580</v>
      </c>
      <c r="O48" s="313" t="s">
        <v>580</v>
      </c>
      <c r="P48" s="313" t="s">
        <v>580</v>
      </c>
      <c r="Q48" s="313" t="s">
        <v>580</v>
      </c>
      <c r="R48" s="313" t="s">
        <v>580</v>
      </c>
      <c r="S48" s="313" t="s">
        <v>580</v>
      </c>
      <c r="T48" s="313" t="s">
        <v>580</v>
      </c>
      <c r="U48" s="313" t="s">
        <v>580</v>
      </c>
      <c r="V48" s="313" t="s">
        <v>580</v>
      </c>
      <c r="W48" s="313" t="s">
        <v>580</v>
      </c>
    </row>
    <row r="49" spans="2:23" x14ac:dyDescent="0.2">
      <c r="B49" s="312" t="s">
        <v>580</v>
      </c>
      <c r="C49" s="313" t="s">
        <v>580</v>
      </c>
      <c r="D49" s="313" t="s">
        <v>580</v>
      </c>
      <c r="E49" s="313" t="s">
        <v>580</v>
      </c>
      <c r="F49" s="313" t="s">
        <v>580</v>
      </c>
      <c r="G49" s="313" t="s">
        <v>580</v>
      </c>
      <c r="H49" s="312" t="s">
        <v>580</v>
      </c>
      <c r="I49" s="313" t="s">
        <v>580</v>
      </c>
      <c r="J49" s="313" t="s">
        <v>580</v>
      </c>
      <c r="K49" s="313" t="s">
        <v>580</v>
      </c>
      <c r="L49" s="313" t="s">
        <v>580</v>
      </c>
      <c r="M49" s="313" t="s">
        <v>580</v>
      </c>
      <c r="N49" s="313" t="s">
        <v>580</v>
      </c>
      <c r="O49" s="313" t="s">
        <v>580</v>
      </c>
      <c r="P49" s="313" t="s">
        <v>580</v>
      </c>
      <c r="Q49" s="313" t="s">
        <v>580</v>
      </c>
      <c r="R49" s="313" t="s">
        <v>580</v>
      </c>
      <c r="S49" s="313" t="s">
        <v>580</v>
      </c>
      <c r="T49" s="313" t="s">
        <v>580</v>
      </c>
      <c r="U49" s="313" t="s">
        <v>580</v>
      </c>
      <c r="V49" s="313" t="s">
        <v>580</v>
      </c>
      <c r="W49" s="313" t="s">
        <v>580</v>
      </c>
    </row>
    <row r="50" spans="2:23" x14ac:dyDescent="0.2">
      <c r="B50" s="312" t="s">
        <v>580</v>
      </c>
      <c r="C50" s="313" t="s">
        <v>580</v>
      </c>
      <c r="D50" s="313" t="s">
        <v>580</v>
      </c>
      <c r="E50" s="313" t="s">
        <v>580</v>
      </c>
      <c r="F50" s="313" t="s">
        <v>580</v>
      </c>
      <c r="G50" s="313" t="s">
        <v>580</v>
      </c>
      <c r="H50" s="312" t="s">
        <v>580</v>
      </c>
      <c r="I50" s="313" t="s">
        <v>580</v>
      </c>
      <c r="J50" s="313" t="s">
        <v>580</v>
      </c>
      <c r="K50" s="313" t="s">
        <v>580</v>
      </c>
      <c r="L50" s="313" t="s">
        <v>580</v>
      </c>
      <c r="M50" s="313" t="s">
        <v>580</v>
      </c>
      <c r="N50" s="313" t="s">
        <v>580</v>
      </c>
      <c r="O50" s="313" t="s">
        <v>580</v>
      </c>
      <c r="P50" s="313" t="s">
        <v>580</v>
      </c>
      <c r="Q50" s="313" t="s">
        <v>580</v>
      </c>
      <c r="R50" s="313" t="s">
        <v>580</v>
      </c>
      <c r="S50" s="313" t="s">
        <v>580</v>
      </c>
      <c r="T50" s="313" t="s">
        <v>580</v>
      </c>
      <c r="U50" s="313" t="s">
        <v>580</v>
      </c>
      <c r="V50" s="313" t="s">
        <v>580</v>
      </c>
      <c r="W50" s="313" t="s">
        <v>580</v>
      </c>
    </row>
    <row r="51" spans="2:23" x14ac:dyDescent="0.2">
      <c r="B51" s="312" t="s">
        <v>580</v>
      </c>
      <c r="C51" s="313" t="s">
        <v>580</v>
      </c>
      <c r="D51" s="313" t="s">
        <v>580</v>
      </c>
      <c r="E51" s="313" t="s">
        <v>580</v>
      </c>
      <c r="F51" s="313" t="s">
        <v>580</v>
      </c>
      <c r="G51" s="313" t="s">
        <v>580</v>
      </c>
      <c r="H51" s="312" t="s">
        <v>580</v>
      </c>
      <c r="I51" s="313" t="s">
        <v>580</v>
      </c>
      <c r="J51" s="313" t="s">
        <v>580</v>
      </c>
      <c r="K51" s="313" t="s">
        <v>580</v>
      </c>
      <c r="L51" s="313" t="s">
        <v>580</v>
      </c>
      <c r="M51" s="313" t="s">
        <v>580</v>
      </c>
      <c r="N51" s="313" t="s">
        <v>580</v>
      </c>
      <c r="O51" s="313" t="s">
        <v>580</v>
      </c>
      <c r="P51" s="313" t="s">
        <v>580</v>
      </c>
      <c r="Q51" s="313" t="s">
        <v>580</v>
      </c>
      <c r="R51" s="313" t="s">
        <v>580</v>
      </c>
      <c r="S51" s="313" t="s">
        <v>580</v>
      </c>
      <c r="T51" s="313" t="s">
        <v>580</v>
      </c>
      <c r="U51" s="313" t="s">
        <v>580</v>
      </c>
      <c r="V51" s="313" t="s">
        <v>580</v>
      </c>
      <c r="W51" s="313" t="s">
        <v>580</v>
      </c>
    </row>
    <row r="52" spans="2:23" x14ac:dyDescent="0.2">
      <c r="B52" s="312" t="s">
        <v>580</v>
      </c>
      <c r="C52" s="313" t="s">
        <v>580</v>
      </c>
      <c r="D52" s="313" t="s">
        <v>580</v>
      </c>
      <c r="E52" s="313" t="s">
        <v>580</v>
      </c>
      <c r="F52" s="313" t="s">
        <v>580</v>
      </c>
      <c r="G52" s="313" t="s">
        <v>580</v>
      </c>
      <c r="H52" s="312" t="s">
        <v>580</v>
      </c>
      <c r="I52" s="313" t="s">
        <v>580</v>
      </c>
      <c r="J52" s="313" t="s">
        <v>580</v>
      </c>
      <c r="K52" s="313" t="s">
        <v>580</v>
      </c>
      <c r="L52" s="313" t="s">
        <v>580</v>
      </c>
      <c r="M52" s="313" t="s">
        <v>580</v>
      </c>
      <c r="N52" s="313" t="s">
        <v>580</v>
      </c>
      <c r="O52" s="313" t="s">
        <v>580</v>
      </c>
      <c r="P52" s="313" t="s">
        <v>580</v>
      </c>
      <c r="Q52" s="313" t="s">
        <v>580</v>
      </c>
      <c r="R52" s="313" t="s">
        <v>580</v>
      </c>
      <c r="S52" s="313" t="s">
        <v>580</v>
      </c>
      <c r="T52" s="313" t="s">
        <v>580</v>
      </c>
      <c r="U52" s="313" t="s">
        <v>580</v>
      </c>
      <c r="V52" s="313" t="s">
        <v>580</v>
      </c>
      <c r="W52" s="313" t="s">
        <v>580</v>
      </c>
    </row>
    <row r="53" spans="2:23" x14ac:dyDescent="0.2">
      <c r="B53" s="312" t="s">
        <v>580</v>
      </c>
      <c r="C53" s="313" t="s">
        <v>580</v>
      </c>
      <c r="D53" s="313" t="s">
        <v>580</v>
      </c>
      <c r="E53" s="313" t="s">
        <v>580</v>
      </c>
      <c r="F53" s="313" t="s">
        <v>580</v>
      </c>
      <c r="G53" s="313" t="s">
        <v>580</v>
      </c>
      <c r="H53" s="312" t="s">
        <v>580</v>
      </c>
      <c r="I53" s="313" t="s">
        <v>580</v>
      </c>
      <c r="J53" s="313" t="s">
        <v>580</v>
      </c>
      <c r="K53" s="313" t="s">
        <v>580</v>
      </c>
      <c r="L53" s="313" t="s">
        <v>580</v>
      </c>
      <c r="M53" s="313" t="s">
        <v>580</v>
      </c>
      <c r="N53" s="313" t="s">
        <v>580</v>
      </c>
      <c r="O53" s="313" t="s">
        <v>580</v>
      </c>
      <c r="P53" s="313" t="s">
        <v>580</v>
      </c>
      <c r="Q53" s="313" t="s">
        <v>580</v>
      </c>
      <c r="R53" s="313" t="s">
        <v>580</v>
      </c>
      <c r="S53" s="313" t="s">
        <v>580</v>
      </c>
      <c r="T53" s="313" t="s">
        <v>580</v>
      </c>
      <c r="U53" s="313" t="s">
        <v>580</v>
      </c>
      <c r="V53" s="313" t="s">
        <v>580</v>
      </c>
      <c r="W53" s="313" t="s">
        <v>580</v>
      </c>
    </row>
    <row r="54" spans="2:23" x14ac:dyDescent="0.2">
      <c r="B54" s="312" t="s">
        <v>580</v>
      </c>
      <c r="C54" s="313" t="s">
        <v>580</v>
      </c>
      <c r="D54" s="313" t="s">
        <v>580</v>
      </c>
      <c r="E54" s="313" t="s">
        <v>580</v>
      </c>
      <c r="F54" s="313" t="s">
        <v>580</v>
      </c>
      <c r="G54" s="313" t="s">
        <v>580</v>
      </c>
      <c r="H54" s="312" t="s">
        <v>580</v>
      </c>
      <c r="I54" s="313" t="s">
        <v>580</v>
      </c>
      <c r="J54" s="313" t="s">
        <v>580</v>
      </c>
      <c r="K54" s="313" t="s">
        <v>580</v>
      </c>
      <c r="L54" s="313" t="s">
        <v>580</v>
      </c>
      <c r="M54" s="313" t="s">
        <v>580</v>
      </c>
      <c r="N54" s="313" t="s">
        <v>580</v>
      </c>
      <c r="O54" s="313" t="s">
        <v>580</v>
      </c>
      <c r="P54" s="313" t="s">
        <v>580</v>
      </c>
      <c r="Q54" s="313" t="s">
        <v>580</v>
      </c>
      <c r="R54" s="313" t="s">
        <v>580</v>
      </c>
      <c r="S54" s="313" t="s">
        <v>580</v>
      </c>
      <c r="T54" s="313" t="s">
        <v>580</v>
      </c>
      <c r="U54" s="313" t="s">
        <v>580</v>
      </c>
      <c r="V54" s="313" t="s">
        <v>580</v>
      </c>
      <c r="W54" s="313" t="s">
        <v>580</v>
      </c>
    </row>
    <row r="55" spans="2:23" x14ac:dyDescent="0.2">
      <c r="B55" s="312" t="s">
        <v>580</v>
      </c>
      <c r="C55" s="313" t="s">
        <v>580</v>
      </c>
      <c r="D55" s="313" t="s">
        <v>580</v>
      </c>
      <c r="E55" s="313" t="s">
        <v>580</v>
      </c>
      <c r="F55" s="313" t="s">
        <v>580</v>
      </c>
      <c r="G55" s="313" t="s">
        <v>580</v>
      </c>
      <c r="H55" s="312" t="s">
        <v>580</v>
      </c>
      <c r="I55" s="313" t="s">
        <v>580</v>
      </c>
      <c r="J55" s="313" t="s">
        <v>580</v>
      </c>
      <c r="K55" s="313" t="s">
        <v>580</v>
      </c>
      <c r="L55" s="313" t="s">
        <v>580</v>
      </c>
      <c r="M55" s="313" t="s">
        <v>580</v>
      </c>
      <c r="N55" s="313" t="s">
        <v>580</v>
      </c>
      <c r="O55" s="313" t="s">
        <v>580</v>
      </c>
      <c r="P55" s="313" t="s">
        <v>580</v>
      </c>
      <c r="Q55" s="313" t="s">
        <v>580</v>
      </c>
      <c r="R55" s="313" t="s">
        <v>580</v>
      </c>
      <c r="S55" s="313" t="s">
        <v>580</v>
      </c>
      <c r="T55" s="313" t="s">
        <v>580</v>
      </c>
      <c r="U55" s="313" t="s">
        <v>580</v>
      </c>
      <c r="V55" s="313" t="s">
        <v>580</v>
      </c>
      <c r="W55" s="313" t="s">
        <v>580</v>
      </c>
    </row>
    <row r="56" spans="2:23" x14ac:dyDescent="0.2">
      <c r="B56" s="312" t="s">
        <v>580</v>
      </c>
      <c r="C56" s="313" t="s">
        <v>580</v>
      </c>
      <c r="D56" s="313" t="s">
        <v>580</v>
      </c>
      <c r="E56" s="313" t="s">
        <v>580</v>
      </c>
      <c r="F56" s="313" t="s">
        <v>580</v>
      </c>
      <c r="G56" s="313" t="s">
        <v>580</v>
      </c>
      <c r="H56" s="312" t="s">
        <v>580</v>
      </c>
      <c r="I56" s="313" t="s">
        <v>580</v>
      </c>
      <c r="J56" s="313" t="s">
        <v>580</v>
      </c>
      <c r="K56" s="313" t="s">
        <v>580</v>
      </c>
      <c r="L56" s="313" t="s">
        <v>580</v>
      </c>
      <c r="M56" s="313" t="s">
        <v>580</v>
      </c>
      <c r="N56" s="313" t="s">
        <v>580</v>
      </c>
      <c r="O56" s="313" t="s">
        <v>580</v>
      </c>
      <c r="P56" s="313" t="s">
        <v>580</v>
      </c>
      <c r="Q56" s="313" t="s">
        <v>580</v>
      </c>
      <c r="R56" s="313" t="s">
        <v>580</v>
      </c>
      <c r="S56" s="313" t="s">
        <v>580</v>
      </c>
      <c r="T56" s="313" t="s">
        <v>580</v>
      </c>
      <c r="U56" s="313" t="s">
        <v>580</v>
      </c>
      <c r="V56" s="313" t="s">
        <v>580</v>
      </c>
      <c r="W56" s="313" t="s">
        <v>580</v>
      </c>
    </row>
    <row r="57" spans="2:23" x14ac:dyDescent="0.2">
      <c r="B57" s="312" t="s">
        <v>580</v>
      </c>
      <c r="C57" s="313" t="s">
        <v>580</v>
      </c>
      <c r="D57" s="313" t="s">
        <v>580</v>
      </c>
      <c r="E57" s="313" t="s">
        <v>580</v>
      </c>
      <c r="F57" s="313" t="s">
        <v>580</v>
      </c>
      <c r="G57" s="313" t="s">
        <v>580</v>
      </c>
      <c r="H57" s="312" t="s">
        <v>580</v>
      </c>
      <c r="I57" s="313" t="s">
        <v>580</v>
      </c>
      <c r="J57" s="313" t="s">
        <v>580</v>
      </c>
      <c r="K57" s="313" t="s">
        <v>580</v>
      </c>
      <c r="L57" s="313" t="s">
        <v>580</v>
      </c>
      <c r="M57" s="313" t="s">
        <v>580</v>
      </c>
      <c r="N57" s="313" t="s">
        <v>580</v>
      </c>
      <c r="O57" s="313" t="s">
        <v>580</v>
      </c>
      <c r="P57" s="313" t="s">
        <v>580</v>
      </c>
      <c r="Q57" s="313" t="s">
        <v>580</v>
      </c>
      <c r="R57" s="313" t="s">
        <v>580</v>
      </c>
      <c r="S57" s="313" t="s">
        <v>580</v>
      </c>
      <c r="T57" s="313" t="s">
        <v>580</v>
      </c>
      <c r="U57" s="313" t="s">
        <v>580</v>
      </c>
      <c r="V57" s="313" t="s">
        <v>580</v>
      </c>
      <c r="W57" s="313" t="s">
        <v>580</v>
      </c>
    </row>
    <row r="58" spans="2:23" x14ac:dyDescent="0.2">
      <c r="B58" s="312" t="s">
        <v>580</v>
      </c>
      <c r="C58" s="313" t="s">
        <v>580</v>
      </c>
      <c r="D58" s="313" t="s">
        <v>580</v>
      </c>
      <c r="E58" s="313" t="s">
        <v>580</v>
      </c>
      <c r="F58" s="313" t="s">
        <v>580</v>
      </c>
      <c r="G58" s="313" t="s">
        <v>580</v>
      </c>
      <c r="H58" s="312" t="s">
        <v>580</v>
      </c>
      <c r="I58" s="313" t="s">
        <v>580</v>
      </c>
      <c r="J58" s="313" t="s">
        <v>580</v>
      </c>
      <c r="K58" s="313" t="s">
        <v>580</v>
      </c>
      <c r="L58" s="313" t="s">
        <v>580</v>
      </c>
      <c r="M58" s="313" t="s">
        <v>580</v>
      </c>
      <c r="N58" s="313" t="s">
        <v>580</v>
      </c>
      <c r="O58" s="313" t="s">
        <v>580</v>
      </c>
      <c r="P58" s="313" t="s">
        <v>580</v>
      </c>
      <c r="Q58" s="313" t="s">
        <v>580</v>
      </c>
      <c r="R58" s="313" t="s">
        <v>580</v>
      </c>
      <c r="S58" s="313" t="s">
        <v>580</v>
      </c>
      <c r="T58" s="313" t="s">
        <v>580</v>
      </c>
      <c r="U58" s="313" t="s">
        <v>580</v>
      </c>
      <c r="V58" s="313" t="s">
        <v>580</v>
      </c>
      <c r="W58" s="313" t="s">
        <v>580</v>
      </c>
    </row>
    <row r="59" spans="2:23" x14ac:dyDescent="0.2">
      <c r="B59" s="312" t="s">
        <v>580</v>
      </c>
      <c r="C59" s="313" t="s">
        <v>580</v>
      </c>
      <c r="D59" s="313" t="s">
        <v>580</v>
      </c>
      <c r="E59" s="313" t="s">
        <v>580</v>
      </c>
      <c r="F59" s="313" t="s">
        <v>580</v>
      </c>
      <c r="G59" s="313" t="s">
        <v>580</v>
      </c>
      <c r="H59" s="312" t="s">
        <v>580</v>
      </c>
      <c r="I59" s="313" t="s">
        <v>580</v>
      </c>
      <c r="J59" s="313" t="s">
        <v>580</v>
      </c>
      <c r="K59" s="313" t="s">
        <v>580</v>
      </c>
      <c r="L59" s="313" t="s">
        <v>580</v>
      </c>
      <c r="M59" s="313" t="s">
        <v>580</v>
      </c>
      <c r="N59" s="313" t="s">
        <v>580</v>
      </c>
      <c r="O59" s="313" t="s">
        <v>580</v>
      </c>
      <c r="P59" s="313" t="s">
        <v>580</v>
      </c>
      <c r="Q59" s="313" t="s">
        <v>580</v>
      </c>
      <c r="R59" s="313" t="s">
        <v>580</v>
      </c>
      <c r="S59" s="313" t="s">
        <v>580</v>
      </c>
      <c r="T59" s="313" t="s">
        <v>580</v>
      </c>
      <c r="U59" s="313" t="s">
        <v>580</v>
      </c>
      <c r="V59" s="313" t="s">
        <v>580</v>
      </c>
      <c r="W59" s="313" t="s">
        <v>580</v>
      </c>
    </row>
    <row r="60" spans="2:23" x14ac:dyDescent="0.2">
      <c r="B60" s="312" t="s">
        <v>580</v>
      </c>
      <c r="C60" s="313" t="s">
        <v>580</v>
      </c>
      <c r="D60" s="313" t="s">
        <v>580</v>
      </c>
      <c r="E60" s="313" t="s">
        <v>580</v>
      </c>
      <c r="F60" s="313" t="s">
        <v>580</v>
      </c>
      <c r="G60" s="313" t="s">
        <v>580</v>
      </c>
      <c r="H60" s="312" t="s">
        <v>580</v>
      </c>
      <c r="I60" s="313" t="s">
        <v>580</v>
      </c>
      <c r="J60" s="313" t="s">
        <v>580</v>
      </c>
      <c r="K60" s="313" t="s">
        <v>580</v>
      </c>
      <c r="L60" s="313" t="s">
        <v>580</v>
      </c>
      <c r="M60" s="313" t="s">
        <v>580</v>
      </c>
      <c r="N60" s="313" t="s">
        <v>580</v>
      </c>
      <c r="O60" s="313" t="s">
        <v>580</v>
      </c>
      <c r="P60" s="313" t="s">
        <v>580</v>
      </c>
      <c r="Q60" s="313" t="s">
        <v>580</v>
      </c>
      <c r="R60" s="313" t="s">
        <v>580</v>
      </c>
      <c r="S60" s="313" t="s">
        <v>580</v>
      </c>
      <c r="T60" s="313" t="s">
        <v>580</v>
      </c>
      <c r="U60" s="313" t="s">
        <v>580</v>
      </c>
      <c r="V60" s="313" t="s">
        <v>580</v>
      </c>
      <c r="W60" s="313" t="s">
        <v>580</v>
      </c>
    </row>
    <row r="61" spans="2:23" x14ac:dyDescent="0.2">
      <c r="B61" s="312" t="s">
        <v>580</v>
      </c>
      <c r="C61" s="313" t="s">
        <v>580</v>
      </c>
      <c r="D61" s="313" t="s">
        <v>580</v>
      </c>
      <c r="E61" s="313" t="s">
        <v>580</v>
      </c>
      <c r="F61" s="313" t="s">
        <v>580</v>
      </c>
      <c r="G61" s="313" t="s">
        <v>580</v>
      </c>
      <c r="H61" s="312" t="s">
        <v>580</v>
      </c>
      <c r="I61" s="313" t="s">
        <v>580</v>
      </c>
      <c r="J61" s="313" t="s">
        <v>580</v>
      </c>
      <c r="K61" s="313" t="s">
        <v>580</v>
      </c>
      <c r="L61" s="313" t="s">
        <v>580</v>
      </c>
      <c r="M61" s="313" t="s">
        <v>580</v>
      </c>
      <c r="N61" s="313" t="s">
        <v>580</v>
      </c>
      <c r="O61" s="313" t="s">
        <v>580</v>
      </c>
      <c r="P61" s="313" t="s">
        <v>580</v>
      </c>
      <c r="Q61" s="313" t="s">
        <v>580</v>
      </c>
      <c r="R61" s="313" t="s">
        <v>580</v>
      </c>
      <c r="S61" s="313" t="s">
        <v>580</v>
      </c>
      <c r="T61" s="313" t="s">
        <v>580</v>
      </c>
      <c r="U61" s="313" t="s">
        <v>580</v>
      </c>
      <c r="V61" s="313" t="s">
        <v>580</v>
      </c>
      <c r="W61" s="313" t="s">
        <v>580</v>
      </c>
    </row>
    <row r="62" spans="2:23" x14ac:dyDescent="0.2">
      <c r="B62" s="312" t="s">
        <v>580</v>
      </c>
      <c r="C62" s="313" t="s">
        <v>580</v>
      </c>
      <c r="D62" s="313" t="s">
        <v>580</v>
      </c>
      <c r="E62" s="313" t="s">
        <v>580</v>
      </c>
      <c r="F62" s="313" t="s">
        <v>580</v>
      </c>
      <c r="G62" s="313" t="s">
        <v>580</v>
      </c>
      <c r="H62" s="312" t="s">
        <v>580</v>
      </c>
      <c r="I62" s="313" t="s">
        <v>580</v>
      </c>
      <c r="J62" s="313" t="s">
        <v>580</v>
      </c>
      <c r="K62" s="313" t="s">
        <v>580</v>
      </c>
      <c r="L62" s="313" t="s">
        <v>580</v>
      </c>
      <c r="M62" s="313" t="s">
        <v>580</v>
      </c>
      <c r="N62" s="313" t="s">
        <v>580</v>
      </c>
      <c r="O62" s="313" t="s">
        <v>580</v>
      </c>
      <c r="P62" s="313" t="s">
        <v>580</v>
      </c>
      <c r="Q62" s="313" t="s">
        <v>580</v>
      </c>
      <c r="R62" s="313" t="s">
        <v>580</v>
      </c>
      <c r="S62" s="313" t="s">
        <v>580</v>
      </c>
      <c r="T62" s="313" t="s">
        <v>580</v>
      </c>
      <c r="U62" s="313" t="s">
        <v>580</v>
      </c>
      <c r="V62" s="313" t="s">
        <v>580</v>
      </c>
      <c r="W62" s="313" t="s">
        <v>580</v>
      </c>
    </row>
    <row r="63" spans="2:23" x14ac:dyDescent="0.2">
      <c r="B63" s="312" t="s">
        <v>580</v>
      </c>
      <c r="C63" s="313" t="s">
        <v>580</v>
      </c>
      <c r="D63" s="313" t="s">
        <v>580</v>
      </c>
      <c r="E63" s="313" t="s">
        <v>580</v>
      </c>
      <c r="F63" s="313" t="s">
        <v>580</v>
      </c>
      <c r="G63" s="313" t="s">
        <v>580</v>
      </c>
      <c r="H63" s="312" t="s">
        <v>580</v>
      </c>
      <c r="I63" s="313" t="s">
        <v>580</v>
      </c>
      <c r="J63" s="313" t="s">
        <v>580</v>
      </c>
      <c r="K63" s="313" t="s">
        <v>580</v>
      </c>
      <c r="L63" s="313" t="s">
        <v>580</v>
      </c>
      <c r="M63" s="313" t="s">
        <v>580</v>
      </c>
      <c r="N63" s="313" t="s">
        <v>580</v>
      </c>
      <c r="O63" s="313" t="s">
        <v>580</v>
      </c>
      <c r="P63" s="313" t="s">
        <v>580</v>
      </c>
      <c r="Q63" s="313" t="s">
        <v>580</v>
      </c>
      <c r="R63" s="313" t="s">
        <v>580</v>
      </c>
      <c r="S63" s="313" t="s">
        <v>580</v>
      </c>
      <c r="T63" s="313" t="s">
        <v>580</v>
      </c>
      <c r="U63" s="313" t="s">
        <v>580</v>
      </c>
      <c r="V63" s="313" t="s">
        <v>580</v>
      </c>
      <c r="W63" s="313" t="s">
        <v>580</v>
      </c>
    </row>
    <row r="64" spans="2:23" x14ac:dyDescent="0.2">
      <c r="B64" s="312" t="s">
        <v>580</v>
      </c>
      <c r="C64" s="313" t="s">
        <v>580</v>
      </c>
      <c r="D64" s="313" t="s">
        <v>580</v>
      </c>
      <c r="E64" s="313" t="s">
        <v>580</v>
      </c>
      <c r="F64" s="313" t="s">
        <v>580</v>
      </c>
      <c r="G64" s="313" t="s">
        <v>580</v>
      </c>
      <c r="H64" s="312" t="s">
        <v>580</v>
      </c>
      <c r="I64" s="313" t="s">
        <v>580</v>
      </c>
      <c r="J64" s="313" t="s">
        <v>580</v>
      </c>
      <c r="K64" s="313" t="s">
        <v>580</v>
      </c>
      <c r="L64" s="313" t="s">
        <v>580</v>
      </c>
      <c r="M64" s="313" t="s">
        <v>580</v>
      </c>
      <c r="N64" s="313" t="s">
        <v>580</v>
      </c>
      <c r="O64" s="313" t="s">
        <v>580</v>
      </c>
      <c r="P64" s="313" t="s">
        <v>580</v>
      </c>
      <c r="Q64" s="313" t="s">
        <v>580</v>
      </c>
      <c r="R64" s="313" t="s">
        <v>580</v>
      </c>
      <c r="S64" s="313" t="s">
        <v>580</v>
      </c>
      <c r="T64" s="313" t="s">
        <v>580</v>
      </c>
      <c r="U64" s="313" t="s">
        <v>580</v>
      </c>
      <c r="V64" s="313" t="s">
        <v>580</v>
      </c>
      <c r="W64" s="313" t="s">
        <v>580</v>
      </c>
    </row>
    <row r="65" spans="2:23" x14ac:dyDescent="0.2">
      <c r="B65" s="312" t="s">
        <v>580</v>
      </c>
      <c r="C65" s="313" t="s">
        <v>580</v>
      </c>
      <c r="D65" s="313" t="s">
        <v>580</v>
      </c>
      <c r="E65" s="313" t="s">
        <v>580</v>
      </c>
      <c r="F65" s="313" t="s">
        <v>580</v>
      </c>
      <c r="G65" s="313" t="s">
        <v>580</v>
      </c>
      <c r="H65" s="312" t="s">
        <v>580</v>
      </c>
      <c r="I65" s="313" t="s">
        <v>580</v>
      </c>
      <c r="J65" s="313" t="s">
        <v>580</v>
      </c>
      <c r="K65" s="313" t="s">
        <v>580</v>
      </c>
      <c r="L65" s="313" t="s">
        <v>580</v>
      </c>
      <c r="M65" s="313" t="s">
        <v>580</v>
      </c>
      <c r="N65" s="313" t="s">
        <v>580</v>
      </c>
      <c r="O65" s="313" t="s">
        <v>580</v>
      </c>
      <c r="P65" s="313" t="s">
        <v>580</v>
      </c>
      <c r="Q65" s="313" t="s">
        <v>580</v>
      </c>
      <c r="R65" s="313" t="s">
        <v>580</v>
      </c>
      <c r="S65" s="313" t="s">
        <v>580</v>
      </c>
      <c r="T65" s="313" t="s">
        <v>580</v>
      </c>
      <c r="U65" s="313" t="s">
        <v>580</v>
      </c>
      <c r="V65" s="313" t="s">
        <v>580</v>
      </c>
      <c r="W65" s="313" t="s">
        <v>580</v>
      </c>
    </row>
    <row r="66" spans="2:23" x14ac:dyDescent="0.2">
      <c r="B66" s="312" t="s">
        <v>580</v>
      </c>
      <c r="C66" s="313" t="s">
        <v>580</v>
      </c>
      <c r="D66" s="313" t="s">
        <v>580</v>
      </c>
      <c r="E66" s="313" t="s">
        <v>580</v>
      </c>
      <c r="F66" s="313" t="s">
        <v>580</v>
      </c>
      <c r="G66" s="313" t="s">
        <v>580</v>
      </c>
      <c r="H66" s="312" t="s">
        <v>580</v>
      </c>
      <c r="I66" s="313" t="s">
        <v>580</v>
      </c>
      <c r="J66" s="313" t="s">
        <v>580</v>
      </c>
      <c r="K66" s="313" t="s">
        <v>580</v>
      </c>
      <c r="L66" s="313" t="s">
        <v>580</v>
      </c>
      <c r="M66" s="313" t="s">
        <v>580</v>
      </c>
      <c r="N66" s="313" t="s">
        <v>580</v>
      </c>
      <c r="O66" s="313" t="s">
        <v>580</v>
      </c>
      <c r="P66" s="313" t="s">
        <v>580</v>
      </c>
      <c r="Q66" s="313" t="s">
        <v>580</v>
      </c>
      <c r="R66" s="313" t="s">
        <v>580</v>
      </c>
      <c r="S66" s="313" t="s">
        <v>580</v>
      </c>
      <c r="T66" s="313" t="s">
        <v>580</v>
      </c>
      <c r="U66" s="313" t="s">
        <v>580</v>
      </c>
      <c r="V66" s="313" t="s">
        <v>580</v>
      </c>
      <c r="W66" s="313" t="s">
        <v>580</v>
      </c>
    </row>
    <row r="67" spans="2:23" x14ac:dyDescent="0.2">
      <c r="B67" s="312" t="s">
        <v>580</v>
      </c>
      <c r="C67" s="313" t="s">
        <v>580</v>
      </c>
      <c r="D67" s="313" t="s">
        <v>580</v>
      </c>
      <c r="E67" s="313" t="s">
        <v>580</v>
      </c>
      <c r="F67" s="313" t="s">
        <v>580</v>
      </c>
      <c r="G67" s="313" t="s">
        <v>580</v>
      </c>
      <c r="H67" s="312" t="s">
        <v>580</v>
      </c>
      <c r="I67" s="313" t="s">
        <v>580</v>
      </c>
      <c r="J67" s="313" t="s">
        <v>580</v>
      </c>
      <c r="K67" s="313" t="s">
        <v>580</v>
      </c>
      <c r="L67" s="313" t="s">
        <v>580</v>
      </c>
      <c r="M67" s="313" t="s">
        <v>580</v>
      </c>
      <c r="N67" s="313" t="s">
        <v>580</v>
      </c>
      <c r="O67" s="313" t="s">
        <v>580</v>
      </c>
      <c r="P67" s="313" t="s">
        <v>580</v>
      </c>
      <c r="Q67" s="313" t="s">
        <v>580</v>
      </c>
      <c r="R67" s="313" t="s">
        <v>580</v>
      </c>
      <c r="S67" s="313" t="s">
        <v>580</v>
      </c>
      <c r="T67" s="313" t="s">
        <v>580</v>
      </c>
      <c r="U67" s="313" t="s">
        <v>580</v>
      </c>
      <c r="V67" s="313" t="s">
        <v>580</v>
      </c>
      <c r="W67" s="313" t="s">
        <v>580</v>
      </c>
    </row>
    <row r="68" spans="2:23" x14ac:dyDescent="0.2">
      <c r="B68" s="312" t="s">
        <v>580</v>
      </c>
      <c r="C68" s="313" t="s">
        <v>580</v>
      </c>
      <c r="D68" s="313" t="s">
        <v>580</v>
      </c>
      <c r="E68" s="313" t="s">
        <v>580</v>
      </c>
      <c r="F68" s="313" t="s">
        <v>580</v>
      </c>
      <c r="G68" s="313" t="s">
        <v>580</v>
      </c>
      <c r="H68" s="312" t="s">
        <v>580</v>
      </c>
      <c r="I68" s="313" t="s">
        <v>580</v>
      </c>
      <c r="J68" s="313" t="s">
        <v>580</v>
      </c>
      <c r="K68" s="313" t="s">
        <v>580</v>
      </c>
      <c r="L68" s="313" t="s">
        <v>580</v>
      </c>
      <c r="M68" s="313" t="s">
        <v>580</v>
      </c>
      <c r="N68" s="313" t="s">
        <v>580</v>
      </c>
      <c r="O68" s="313" t="s">
        <v>580</v>
      </c>
      <c r="P68" s="313" t="s">
        <v>580</v>
      </c>
      <c r="Q68" s="313" t="s">
        <v>580</v>
      </c>
      <c r="R68" s="313" t="s">
        <v>580</v>
      </c>
      <c r="S68" s="313" t="s">
        <v>580</v>
      </c>
      <c r="T68" s="313" t="s">
        <v>580</v>
      </c>
      <c r="U68" s="313" t="s">
        <v>580</v>
      </c>
      <c r="V68" s="313" t="s">
        <v>580</v>
      </c>
      <c r="W68" s="313" t="s">
        <v>580</v>
      </c>
    </row>
    <row r="69" spans="2:23" x14ac:dyDescent="0.2">
      <c r="B69" s="312" t="s">
        <v>580</v>
      </c>
      <c r="C69" s="313" t="s">
        <v>580</v>
      </c>
      <c r="D69" s="313" t="s">
        <v>580</v>
      </c>
      <c r="E69" s="313" t="s">
        <v>580</v>
      </c>
      <c r="F69" s="313" t="s">
        <v>580</v>
      </c>
      <c r="G69" s="313" t="s">
        <v>580</v>
      </c>
      <c r="H69" s="312" t="s">
        <v>580</v>
      </c>
      <c r="I69" s="313" t="s">
        <v>580</v>
      </c>
      <c r="J69" s="313" t="s">
        <v>580</v>
      </c>
      <c r="K69" s="313" t="s">
        <v>580</v>
      </c>
      <c r="L69" s="313" t="s">
        <v>580</v>
      </c>
      <c r="M69" s="313" t="s">
        <v>580</v>
      </c>
      <c r="N69" s="313" t="s">
        <v>580</v>
      </c>
      <c r="O69" s="313" t="s">
        <v>580</v>
      </c>
      <c r="P69" s="313" t="s">
        <v>580</v>
      </c>
      <c r="Q69" s="313" t="s">
        <v>580</v>
      </c>
      <c r="R69" s="313" t="s">
        <v>580</v>
      </c>
      <c r="S69" s="313" t="s">
        <v>580</v>
      </c>
      <c r="T69" s="313" t="s">
        <v>580</v>
      </c>
      <c r="U69" s="313" t="s">
        <v>580</v>
      </c>
      <c r="V69" s="313" t="s">
        <v>580</v>
      </c>
      <c r="W69" s="313" t="s">
        <v>580</v>
      </c>
    </row>
    <row r="70" spans="2:23" x14ac:dyDescent="0.2">
      <c r="B70" s="312" t="s">
        <v>580</v>
      </c>
      <c r="C70" s="313" t="s">
        <v>580</v>
      </c>
      <c r="D70" s="313" t="s">
        <v>580</v>
      </c>
      <c r="E70" s="313" t="s">
        <v>580</v>
      </c>
      <c r="F70" s="313" t="s">
        <v>580</v>
      </c>
      <c r="G70" s="313" t="s">
        <v>580</v>
      </c>
      <c r="H70" s="312" t="s">
        <v>580</v>
      </c>
      <c r="I70" s="313" t="s">
        <v>580</v>
      </c>
      <c r="J70" s="313" t="s">
        <v>580</v>
      </c>
      <c r="K70" s="313" t="s">
        <v>580</v>
      </c>
      <c r="L70" s="313" t="s">
        <v>580</v>
      </c>
      <c r="M70" s="313" t="s">
        <v>580</v>
      </c>
      <c r="N70" s="313" t="s">
        <v>580</v>
      </c>
      <c r="O70" s="313" t="s">
        <v>580</v>
      </c>
      <c r="P70" s="313" t="s">
        <v>580</v>
      </c>
      <c r="Q70" s="313" t="s">
        <v>580</v>
      </c>
      <c r="R70" s="313" t="s">
        <v>580</v>
      </c>
      <c r="S70" s="313" t="s">
        <v>580</v>
      </c>
      <c r="T70" s="313" t="s">
        <v>580</v>
      </c>
      <c r="U70" s="313" t="s">
        <v>580</v>
      </c>
      <c r="V70" s="313" t="s">
        <v>580</v>
      </c>
      <c r="W70" s="313" t="s">
        <v>580</v>
      </c>
    </row>
    <row r="71" spans="2:23" x14ac:dyDescent="0.2">
      <c r="B71" s="312" t="s">
        <v>580</v>
      </c>
      <c r="C71" s="313" t="s">
        <v>580</v>
      </c>
      <c r="D71" s="313" t="s">
        <v>580</v>
      </c>
      <c r="E71" s="313" t="s">
        <v>580</v>
      </c>
      <c r="F71" s="313" t="s">
        <v>580</v>
      </c>
      <c r="G71" s="313" t="s">
        <v>580</v>
      </c>
      <c r="H71" s="312" t="s">
        <v>580</v>
      </c>
      <c r="I71" s="313" t="s">
        <v>580</v>
      </c>
      <c r="J71" s="313" t="s">
        <v>580</v>
      </c>
      <c r="K71" s="313" t="s">
        <v>580</v>
      </c>
      <c r="L71" s="313" t="s">
        <v>580</v>
      </c>
      <c r="M71" s="313" t="s">
        <v>580</v>
      </c>
      <c r="N71" s="313" t="s">
        <v>580</v>
      </c>
      <c r="O71" s="313" t="s">
        <v>580</v>
      </c>
      <c r="P71" s="313" t="s">
        <v>580</v>
      </c>
      <c r="Q71" s="313" t="s">
        <v>580</v>
      </c>
      <c r="R71" s="313" t="s">
        <v>580</v>
      </c>
      <c r="S71" s="313" t="s">
        <v>580</v>
      </c>
      <c r="T71" s="313" t="s">
        <v>580</v>
      </c>
      <c r="U71" s="313" t="s">
        <v>580</v>
      </c>
      <c r="V71" s="313" t="s">
        <v>580</v>
      </c>
      <c r="W71" s="313" t="s">
        <v>580</v>
      </c>
    </row>
    <row r="72" spans="2:23" x14ac:dyDescent="0.2">
      <c r="B72" s="312" t="s">
        <v>580</v>
      </c>
      <c r="C72" s="313" t="s">
        <v>580</v>
      </c>
      <c r="D72" s="313" t="s">
        <v>580</v>
      </c>
      <c r="E72" s="313" t="s">
        <v>580</v>
      </c>
      <c r="F72" s="313" t="s">
        <v>580</v>
      </c>
      <c r="G72" s="313" t="s">
        <v>580</v>
      </c>
      <c r="H72" s="312" t="s">
        <v>580</v>
      </c>
      <c r="I72" s="313" t="s">
        <v>580</v>
      </c>
      <c r="J72" s="313" t="s">
        <v>580</v>
      </c>
      <c r="K72" s="313" t="s">
        <v>580</v>
      </c>
      <c r="L72" s="313" t="s">
        <v>580</v>
      </c>
      <c r="M72" s="313" t="s">
        <v>580</v>
      </c>
      <c r="N72" s="313" t="s">
        <v>580</v>
      </c>
      <c r="O72" s="313" t="s">
        <v>580</v>
      </c>
      <c r="P72" s="313" t="s">
        <v>580</v>
      </c>
      <c r="Q72" s="313" t="s">
        <v>580</v>
      </c>
      <c r="R72" s="313" t="s">
        <v>580</v>
      </c>
      <c r="S72" s="313" t="s">
        <v>580</v>
      </c>
      <c r="T72" s="313" t="s">
        <v>580</v>
      </c>
      <c r="U72" s="313" t="s">
        <v>580</v>
      </c>
      <c r="V72" s="313" t="s">
        <v>580</v>
      </c>
      <c r="W72" s="313" t="s">
        <v>580</v>
      </c>
    </row>
    <row r="73" spans="2:23" x14ac:dyDescent="0.2">
      <c r="B73" s="312" t="s">
        <v>580</v>
      </c>
      <c r="C73" s="313" t="s">
        <v>580</v>
      </c>
      <c r="D73" s="313" t="s">
        <v>580</v>
      </c>
      <c r="E73" s="313" t="s">
        <v>580</v>
      </c>
      <c r="F73" s="313" t="s">
        <v>580</v>
      </c>
      <c r="G73" s="313" t="s">
        <v>580</v>
      </c>
      <c r="H73" s="312" t="s">
        <v>580</v>
      </c>
      <c r="I73" s="313" t="s">
        <v>580</v>
      </c>
      <c r="J73" s="313" t="s">
        <v>580</v>
      </c>
      <c r="K73" s="313" t="s">
        <v>580</v>
      </c>
      <c r="L73" s="313" t="s">
        <v>580</v>
      </c>
      <c r="M73" s="313" t="s">
        <v>580</v>
      </c>
      <c r="N73" s="313" t="s">
        <v>580</v>
      </c>
      <c r="O73" s="313" t="s">
        <v>580</v>
      </c>
      <c r="P73" s="313" t="s">
        <v>580</v>
      </c>
      <c r="Q73" s="313" t="s">
        <v>580</v>
      </c>
      <c r="R73" s="313" t="s">
        <v>580</v>
      </c>
      <c r="S73" s="313" t="s">
        <v>580</v>
      </c>
      <c r="T73" s="313" t="s">
        <v>580</v>
      </c>
      <c r="U73" s="313" t="s">
        <v>580</v>
      </c>
      <c r="V73" s="313" t="s">
        <v>580</v>
      </c>
      <c r="W73" s="313" t="s">
        <v>580</v>
      </c>
    </row>
    <row r="74" spans="2:23" x14ac:dyDescent="0.2">
      <c r="B74" s="312" t="s">
        <v>580</v>
      </c>
      <c r="C74" s="313" t="s">
        <v>580</v>
      </c>
      <c r="D74" s="313" t="s">
        <v>580</v>
      </c>
      <c r="E74" s="313" t="s">
        <v>580</v>
      </c>
      <c r="F74" s="313" t="s">
        <v>580</v>
      </c>
      <c r="G74" s="313" t="s">
        <v>580</v>
      </c>
      <c r="H74" s="312" t="s">
        <v>580</v>
      </c>
      <c r="I74" s="313" t="s">
        <v>580</v>
      </c>
      <c r="J74" s="313" t="s">
        <v>580</v>
      </c>
      <c r="K74" s="313" t="s">
        <v>580</v>
      </c>
      <c r="L74" s="313" t="s">
        <v>580</v>
      </c>
      <c r="M74" s="313" t="s">
        <v>580</v>
      </c>
      <c r="N74" s="313" t="s">
        <v>580</v>
      </c>
      <c r="O74" s="313" t="s">
        <v>580</v>
      </c>
      <c r="P74" s="313" t="s">
        <v>580</v>
      </c>
      <c r="Q74" s="313" t="s">
        <v>580</v>
      </c>
      <c r="R74" s="313" t="s">
        <v>580</v>
      </c>
      <c r="S74" s="313" t="s">
        <v>580</v>
      </c>
      <c r="T74" s="313" t="s">
        <v>580</v>
      </c>
      <c r="U74" s="313" t="s">
        <v>580</v>
      </c>
      <c r="V74" s="313" t="s">
        <v>580</v>
      </c>
      <c r="W74" s="313" t="s">
        <v>580</v>
      </c>
    </row>
    <row r="75" spans="2:23" x14ac:dyDescent="0.2">
      <c r="B75" s="312" t="s">
        <v>580</v>
      </c>
      <c r="C75" s="313" t="s">
        <v>580</v>
      </c>
      <c r="D75" s="313" t="s">
        <v>580</v>
      </c>
      <c r="E75" s="313" t="s">
        <v>580</v>
      </c>
      <c r="F75" s="313" t="s">
        <v>580</v>
      </c>
      <c r="G75" s="313" t="s">
        <v>580</v>
      </c>
      <c r="H75" s="312" t="s">
        <v>580</v>
      </c>
      <c r="I75" s="313" t="s">
        <v>580</v>
      </c>
      <c r="J75" s="313" t="s">
        <v>580</v>
      </c>
      <c r="K75" s="313" t="s">
        <v>580</v>
      </c>
      <c r="L75" s="313" t="s">
        <v>580</v>
      </c>
      <c r="M75" s="313" t="s">
        <v>580</v>
      </c>
      <c r="N75" s="313" t="s">
        <v>580</v>
      </c>
      <c r="O75" s="313" t="s">
        <v>580</v>
      </c>
      <c r="P75" s="313" t="s">
        <v>580</v>
      </c>
      <c r="Q75" s="313" t="s">
        <v>580</v>
      </c>
      <c r="R75" s="313" t="s">
        <v>580</v>
      </c>
      <c r="S75" s="313" t="s">
        <v>580</v>
      </c>
      <c r="T75" s="313" t="s">
        <v>580</v>
      </c>
      <c r="U75" s="313" t="s">
        <v>580</v>
      </c>
      <c r="V75" s="313" t="s">
        <v>580</v>
      </c>
      <c r="W75" s="313" t="s">
        <v>580</v>
      </c>
    </row>
    <row r="76" spans="2:23" x14ac:dyDescent="0.2">
      <c r="B76" s="312" t="s">
        <v>580</v>
      </c>
      <c r="C76" s="313" t="s">
        <v>580</v>
      </c>
      <c r="D76" s="313" t="s">
        <v>580</v>
      </c>
      <c r="E76" s="313" t="s">
        <v>580</v>
      </c>
      <c r="F76" s="313" t="s">
        <v>580</v>
      </c>
      <c r="G76" s="313" t="s">
        <v>580</v>
      </c>
      <c r="H76" s="312" t="s">
        <v>580</v>
      </c>
      <c r="I76" s="313" t="s">
        <v>580</v>
      </c>
      <c r="J76" s="313" t="s">
        <v>580</v>
      </c>
      <c r="K76" s="313" t="s">
        <v>580</v>
      </c>
      <c r="L76" s="313" t="s">
        <v>580</v>
      </c>
      <c r="M76" s="313" t="s">
        <v>580</v>
      </c>
      <c r="N76" s="313" t="s">
        <v>580</v>
      </c>
      <c r="O76" s="313" t="s">
        <v>580</v>
      </c>
      <c r="P76" s="313" t="s">
        <v>580</v>
      </c>
      <c r="Q76" s="313" t="s">
        <v>580</v>
      </c>
      <c r="R76" s="313" t="s">
        <v>580</v>
      </c>
      <c r="S76" s="313" t="s">
        <v>580</v>
      </c>
      <c r="T76" s="313" t="s">
        <v>580</v>
      </c>
      <c r="U76" s="313" t="s">
        <v>580</v>
      </c>
      <c r="V76" s="313" t="s">
        <v>580</v>
      </c>
      <c r="W76" s="313" t="s">
        <v>580</v>
      </c>
    </row>
    <row r="77" spans="2:23" x14ac:dyDescent="0.2">
      <c r="B77" s="312" t="s">
        <v>580</v>
      </c>
      <c r="C77" s="313" t="s">
        <v>580</v>
      </c>
      <c r="D77" s="313" t="s">
        <v>580</v>
      </c>
      <c r="E77" s="313" t="s">
        <v>580</v>
      </c>
      <c r="F77" s="313" t="s">
        <v>580</v>
      </c>
      <c r="G77" s="313" t="s">
        <v>580</v>
      </c>
      <c r="H77" s="312" t="s">
        <v>580</v>
      </c>
      <c r="I77" s="313" t="s">
        <v>580</v>
      </c>
      <c r="J77" s="313" t="s">
        <v>580</v>
      </c>
      <c r="K77" s="313" t="s">
        <v>580</v>
      </c>
      <c r="L77" s="313" t="s">
        <v>580</v>
      </c>
      <c r="M77" s="313" t="s">
        <v>580</v>
      </c>
      <c r="N77" s="313" t="s">
        <v>580</v>
      </c>
      <c r="O77" s="313" t="s">
        <v>580</v>
      </c>
      <c r="P77" s="313" t="s">
        <v>580</v>
      </c>
      <c r="Q77" s="313" t="s">
        <v>580</v>
      </c>
      <c r="R77" s="313" t="s">
        <v>580</v>
      </c>
      <c r="S77" s="313" t="s">
        <v>580</v>
      </c>
      <c r="T77" s="313" t="s">
        <v>580</v>
      </c>
      <c r="U77" s="313" t="s">
        <v>580</v>
      </c>
      <c r="V77" s="313" t="s">
        <v>580</v>
      </c>
      <c r="W77" s="313" t="s">
        <v>580</v>
      </c>
    </row>
    <row r="78" spans="2:23" x14ac:dyDescent="0.2">
      <c r="B78" s="312" t="s">
        <v>580</v>
      </c>
      <c r="C78" s="313" t="s">
        <v>580</v>
      </c>
      <c r="D78" s="313" t="s">
        <v>580</v>
      </c>
      <c r="E78" s="313" t="s">
        <v>580</v>
      </c>
      <c r="F78" s="313" t="s">
        <v>580</v>
      </c>
      <c r="G78" s="313" t="s">
        <v>580</v>
      </c>
      <c r="H78" s="312" t="s">
        <v>580</v>
      </c>
      <c r="I78" s="313" t="s">
        <v>580</v>
      </c>
      <c r="J78" s="313" t="s">
        <v>580</v>
      </c>
      <c r="K78" s="313" t="s">
        <v>580</v>
      </c>
      <c r="L78" s="313" t="s">
        <v>580</v>
      </c>
      <c r="M78" s="313" t="s">
        <v>580</v>
      </c>
      <c r="N78" s="313" t="s">
        <v>580</v>
      </c>
      <c r="O78" s="313" t="s">
        <v>580</v>
      </c>
      <c r="P78" s="313" t="s">
        <v>580</v>
      </c>
      <c r="Q78" s="313" t="s">
        <v>580</v>
      </c>
      <c r="R78" s="313" t="s">
        <v>580</v>
      </c>
      <c r="S78" s="313" t="s">
        <v>580</v>
      </c>
      <c r="T78" s="313" t="s">
        <v>580</v>
      </c>
      <c r="U78" s="313" t="s">
        <v>580</v>
      </c>
      <c r="V78" s="313" t="s">
        <v>580</v>
      </c>
      <c r="W78" s="313" t="s">
        <v>580</v>
      </c>
    </row>
    <row r="79" spans="2:23" x14ac:dyDescent="0.2">
      <c r="B79" s="312" t="s">
        <v>580</v>
      </c>
      <c r="C79" s="313" t="s">
        <v>580</v>
      </c>
      <c r="D79" s="313" t="s">
        <v>580</v>
      </c>
      <c r="E79" s="313" t="s">
        <v>580</v>
      </c>
      <c r="F79" s="313" t="s">
        <v>580</v>
      </c>
      <c r="G79" s="313" t="s">
        <v>580</v>
      </c>
      <c r="H79" s="312" t="s">
        <v>580</v>
      </c>
      <c r="I79" s="313" t="s">
        <v>580</v>
      </c>
      <c r="J79" s="313" t="s">
        <v>580</v>
      </c>
      <c r="K79" s="313" t="s">
        <v>580</v>
      </c>
      <c r="L79" s="313" t="s">
        <v>580</v>
      </c>
      <c r="M79" s="313" t="s">
        <v>580</v>
      </c>
      <c r="N79" s="313" t="s">
        <v>580</v>
      </c>
      <c r="O79" s="313" t="s">
        <v>580</v>
      </c>
      <c r="P79" s="313" t="s">
        <v>580</v>
      </c>
      <c r="Q79" s="313" t="s">
        <v>580</v>
      </c>
      <c r="R79" s="313" t="s">
        <v>580</v>
      </c>
      <c r="S79" s="313" t="s">
        <v>580</v>
      </c>
      <c r="T79" s="313" t="s">
        <v>580</v>
      </c>
      <c r="U79" s="313" t="s">
        <v>580</v>
      </c>
      <c r="V79" s="313" t="s">
        <v>580</v>
      </c>
      <c r="W79" s="313" t="s">
        <v>580</v>
      </c>
    </row>
    <row r="80" spans="2:23" x14ac:dyDescent="0.2">
      <c r="B80" s="312" t="s">
        <v>580</v>
      </c>
      <c r="C80" s="313" t="s">
        <v>580</v>
      </c>
      <c r="D80" s="313" t="s">
        <v>580</v>
      </c>
      <c r="E80" s="313" t="s">
        <v>580</v>
      </c>
      <c r="F80" s="313" t="s">
        <v>580</v>
      </c>
      <c r="G80" s="313" t="s">
        <v>580</v>
      </c>
      <c r="H80" s="312" t="s">
        <v>580</v>
      </c>
      <c r="I80" s="313" t="s">
        <v>580</v>
      </c>
      <c r="J80" s="313" t="s">
        <v>580</v>
      </c>
      <c r="K80" s="313" t="s">
        <v>580</v>
      </c>
      <c r="L80" s="313" t="s">
        <v>580</v>
      </c>
      <c r="M80" s="313" t="s">
        <v>580</v>
      </c>
      <c r="N80" s="313" t="s">
        <v>580</v>
      </c>
      <c r="O80" s="313" t="s">
        <v>580</v>
      </c>
      <c r="P80" s="313" t="s">
        <v>580</v>
      </c>
      <c r="Q80" s="313" t="s">
        <v>580</v>
      </c>
      <c r="R80" s="313" t="s">
        <v>580</v>
      </c>
      <c r="S80" s="313" t="s">
        <v>580</v>
      </c>
      <c r="T80" s="313" t="s">
        <v>580</v>
      </c>
      <c r="U80" s="313" t="s">
        <v>580</v>
      </c>
      <c r="V80" s="313" t="s">
        <v>580</v>
      </c>
      <c r="W80" s="313" t="s">
        <v>580</v>
      </c>
    </row>
    <row r="81" spans="2:23" x14ac:dyDescent="0.2">
      <c r="B81" s="312" t="s">
        <v>580</v>
      </c>
      <c r="C81" s="313" t="s">
        <v>580</v>
      </c>
      <c r="D81" s="313" t="s">
        <v>580</v>
      </c>
      <c r="E81" s="313" t="s">
        <v>580</v>
      </c>
      <c r="F81" s="313" t="s">
        <v>580</v>
      </c>
      <c r="G81" s="313" t="s">
        <v>580</v>
      </c>
      <c r="H81" s="312" t="s">
        <v>580</v>
      </c>
      <c r="I81" s="313" t="s">
        <v>580</v>
      </c>
      <c r="J81" s="313" t="s">
        <v>580</v>
      </c>
      <c r="K81" s="313" t="s">
        <v>580</v>
      </c>
      <c r="L81" s="313" t="s">
        <v>580</v>
      </c>
      <c r="M81" s="313" t="s">
        <v>580</v>
      </c>
      <c r="N81" s="313" t="s">
        <v>580</v>
      </c>
      <c r="O81" s="313" t="s">
        <v>580</v>
      </c>
      <c r="P81" s="313" t="s">
        <v>580</v>
      </c>
      <c r="Q81" s="313" t="s">
        <v>580</v>
      </c>
      <c r="R81" s="313" t="s">
        <v>580</v>
      </c>
      <c r="S81" s="313" t="s">
        <v>580</v>
      </c>
      <c r="T81" s="313" t="s">
        <v>580</v>
      </c>
      <c r="U81" s="313" t="s">
        <v>580</v>
      </c>
      <c r="V81" s="313" t="s">
        <v>580</v>
      </c>
      <c r="W81" s="313" t="s">
        <v>580</v>
      </c>
    </row>
    <row r="82" spans="2:23" x14ac:dyDescent="0.2">
      <c r="B82" s="312" t="s">
        <v>580</v>
      </c>
      <c r="C82" s="313" t="s">
        <v>580</v>
      </c>
      <c r="D82" s="313" t="s">
        <v>580</v>
      </c>
      <c r="E82" s="313" t="s">
        <v>580</v>
      </c>
      <c r="F82" s="313" t="s">
        <v>580</v>
      </c>
      <c r="G82" s="313" t="s">
        <v>580</v>
      </c>
      <c r="H82" s="312" t="s">
        <v>580</v>
      </c>
      <c r="I82" s="313" t="s">
        <v>580</v>
      </c>
      <c r="J82" s="313" t="s">
        <v>580</v>
      </c>
      <c r="K82" s="313" t="s">
        <v>580</v>
      </c>
      <c r="L82" s="313" t="s">
        <v>580</v>
      </c>
      <c r="M82" s="313" t="s">
        <v>580</v>
      </c>
      <c r="N82" s="313" t="s">
        <v>580</v>
      </c>
      <c r="O82" s="313" t="s">
        <v>580</v>
      </c>
      <c r="P82" s="313" t="s">
        <v>580</v>
      </c>
      <c r="Q82" s="313" t="s">
        <v>580</v>
      </c>
      <c r="R82" s="313" t="s">
        <v>580</v>
      </c>
      <c r="S82" s="313" t="s">
        <v>580</v>
      </c>
      <c r="T82" s="313" t="s">
        <v>580</v>
      </c>
      <c r="U82" s="313" t="s">
        <v>580</v>
      </c>
      <c r="V82" s="313" t="s">
        <v>580</v>
      </c>
      <c r="W82" s="313" t="s">
        <v>580</v>
      </c>
    </row>
    <row r="83" spans="2:23" x14ac:dyDescent="0.2">
      <c r="B83" s="312" t="s">
        <v>580</v>
      </c>
      <c r="C83" s="313" t="s">
        <v>580</v>
      </c>
      <c r="D83" s="313" t="s">
        <v>580</v>
      </c>
      <c r="E83" s="313" t="s">
        <v>580</v>
      </c>
      <c r="F83" s="313" t="s">
        <v>580</v>
      </c>
      <c r="G83" s="313" t="s">
        <v>580</v>
      </c>
      <c r="H83" s="312" t="s">
        <v>580</v>
      </c>
      <c r="I83" s="313" t="s">
        <v>580</v>
      </c>
      <c r="J83" s="313" t="s">
        <v>580</v>
      </c>
      <c r="K83" s="313" t="s">
        <v>580</v>
      </c>
      <c r="L83" s="313" t="s">
        <v>580</v>
      </c>
      <c r="M83" s="313" t="s">
        <v>580</v>
      </c>
      <c r="N83" s="313" t="s">
        <v>580</v>
      </c>
      <c r="O83" s="313" t="s">
        <v>580</v>
      </c>
      <c r="P83" s="313" t="s">
        <v>580</v>
      </c>
      <c r="Q83" s="313" t="s">
        <v>580</v>
      </c>
      <c r="R83" s="313" t="s">
        <v>580</v>
      </c>
      <c r="S83" s="313" t="s">
        <v>580</v>
      </c>
      <c r="T83" s="313" t="s">
        <v>580</v>
      </c>
      <c r="U83" s="313" t="s">
        <v>580</v>
      </c>
      <c r="V83" s="313" t="s">
        <v>580</v>
      </c>
      <c r="W83" s="313" t="s">
        <v>580</v>
      </c>
    </row>
    <row r="84" spans="2:23" x14ac:dyDescent="0.2">
      <c r="B84" s="312" t="s">
        <v>580</v>
      </c>
      <c r="C84" s="313" t="s">
        <v>580</v>
      </c>
      <c r="D84" s="313" t="s">
        <v>580</v>
      </c>
      <c r="E84" s="313" t="s">
        <v>580</v>
      </c>
      <c r="F84" s="313" t="s">
        <v>580</v>
      </c>
      <c r="G84" s="313" t="s">
        <v>580</v>
      </c>
      <c r="H84" s="312" t="s">
        <v>580</v>
      </c>
      <c r="I84" s="313" t="s">
        <v>580</v>
      </c>
      <c r="J84" s="313" t="s">
        <v>580</v>
      </c>
      <c r="K84" s="313" t="s">
        <v>580</v>
      </c>
      <c r="L84" s="313" t="s">
        <v>580</v>
      </c>
      <c r="M84" s="313" t="s">
        <v>580</v>
      </c>
      <c r="N84" s="313" t="s">
        <v>580</v>
      </c>
      <c r="O84" s="313" t="s">
        <v>580</v>
      </c>
      <c r="P84" s="313" t="s">
        <v>580</v>
      </c>
      <c r="Q84" s="313" t="s">
        <v>580</v>
      </c>
      <c r="R84" s="313" t="s">
        <v>580</v>
      </c>
      <c r="S84" s="313" t="s">
        <v>580</v>
      </c>
      <c r="T84" s="313" t="s">
        <v>580</v>
      </c>
      <c r="U84" s="313" t="s">
        <v>580</v>
      </c>
      <c r="V84" s="313" t="s">
        <v>580</v>
      </c>
      <c r="W84" s="313" t="s">
        <v>580</v>
      </c>
    </row>
    <row r="85" spans="2:23" x14ac:dyDescent="0.2">
      <c r="B85" s="312" t="s">
        <v>580</v>
      </c>
      <c r="C85" s="313" t="s">
        <v>580</v>
      </c>
      <c r="D85" s="313" t="s">
        <v>580</v>
      </c>
      <c r="E85" s="313" t="s">
        <v>580</v>
      </c>
      <c r="F85" s="313" t="s">
        <v>580</v>
      </c>
      <c r="G85" s="313" t="s">
        <v>580</v>
      </c>
      <c r="H85" s="312" t="s">
        <v>580</v>
      </c>
      <c r="I85" s="313" t="s">
        <v>580</v>
      </c>
      <c r="J85" s="313" t="s">
        <v>580</v>
      </c>
      <c r="K85" s="313" t="s">
        <v>580</v>
      </c>
      <c r="L85" s="313" t="s">
        <v>580</v>
      </c>
      <c r="M85" s="313" t="s">
        <v>580</v>
      </c>
      <c r="N85" s="313" t="s">
        <v>580</v>
      </c>
      <c r="O85" s="313" t="s">
        <v>580</v>
      </c>
      <c r="P85" s="313" t="s">
        <v>580</v>
      </c>
      <c r="Q85" s="313" t="s">
        <v>580</v>
      </c>
      <c r="R85" s="313" t="s">
        <v>580</v>
      </c>
      <c r="S85" s="313" t="s">
        <v>580</v>
      </c>
      <c r="T85" s="313" t="s">
        <v>580</v>
      </c>
      <c r="U85" s="313" t="s">
        <v>580</v>
      </c>
      <c r="V85" s="313" t="s">
        <v>580</v>
      </c>
      <c r="W85" s="313" t="s">
        <v>580</v>
      </c>
    </row>
    <row r="86" spans="2:23" x14ac:dyDescent="0.2">
      <c r="B86" s="312" t="s">
        <v>580</v>
      </c>
      <c r="C86" s="313" t="s">
        <v>580</v>
      </c>
      <c r="D86" s="313" t="s">
        <v>580</v>
      </c>
      <c r="E86" s="313" t="s">
        <v>580</v>
      </c>
      <c r="F86" s="313" t="s">
        <v>580</v>
      </c>
      <c r="G86" s="313" t="s">
        <v>580</v>
      </c>
      <c r="H86" s="312" t="s">
        <v>580</v>
      </c>
      <c r="I86" s="313" t="s">
        <v>580</v>
      </c>
      <c r="J86" s="313" t="s">
        <v>580</v>
      </c>
      <c r="K86" s="313" t="s">
        <v>580</v>
      </c>
      <c r="L86" s="313" t="s">
        <v>580</v>
      </c>
      <c r="M86" s="313" t="s">
        <v>580</v>
      </c>
      <c r="N86" s="313" t="s">
        <v>580</v>
      </c>
      <c r="O86" s="313" t="s">
        <v>580</v>
      </c>
      <c r="P86" s="313" t="s">
        <v>580</v>
      </c>
      <c r="Q86" s="313" t="s">
        <v>580</v>
      </c>
      <c r="R86" s="313" t="s">
        <v>580</v>
      </c>
      <c r="S86" s="313" t="s">
        <v>580</v>
      </c>
      <c r="T86" s="313" t="s">
        <v>580</v>
      </c>
      <c r="U86" s="313" t="s">
        <v>580</v>
      </c>
      <c r="V86" s="313" t="s">
        <v>580</v>
      </c>
      <c r="W86" s="313" t="s">
        <v>580</v>
      </c>
    </row>
    <row r="87" spans="2:23" x14ac:dyDescent="0.2">
      <c r="B87" s="312" t="s">
        <v>580</v>
      </c>
      <c r="C87" s="313" t="s">
        <v>580</v>
      </c>
      <c r="D87" s="313" t="s">
        <v>580</v>
      </c>
      <c r="E87" s="313" t="s">
        <v>580</v>
      </c>
      <c r="F87" s="313" t="s">
        <v>580</v>
      </c>
      <c r="G87" s="313" t="s">
        <v>580</v>
      </c>
      <c r="H87" s="312" t="s">
        <v>580</v>
      </c>
      <c r="I87" s="313" t="s">
        <v>580</v>
      </c>
      <c r="J87" s="313" t="s">
        <v>580</v>
      </c>
      <c r="K87" s="313" t="s">
        <v>580</v>
      </c>
      <c r="L87" s="313" t="s">
        <v>580</v>
      </c>
      <c r="M87" s="313" t="s">
        <v>580</v>
      </c>
      <c r="N87" s="313" t="s">
        <v>580</v>
      </c>
      <c r="O87" s="313" t="s">
        <v>580</v>
      </c>
      <c r="P87" s="313" t="s">
        <v>580</v>
      </c>
      <c r="Q87" s="313" t="s">
        <v>580</v>
      </c>
      <c r="R87" s="313" t="s">
        <v>580</v>
      </c>
      <c r="S87" s="313" t="s">
        <v>580</v>
      </c>
      <c r="T87" s="313" t="s">
        <v>580</v>
      </c>
      <c r="U87" s="313" t="s">
        <v>580</v>
      </c>
      <c r="V87" s="313" t="s">
        <v>580</v>
      </c>
      <c r="W87" s="313" t="s">
        <v>580</v>
      </c>
    </row>
    <row r="88" spans="2:23" x14ac:dyDescent="0.2">
      <c r="B88" s="312" t="s">
        <v>580</v>
      </c>
      <c r="C88" s="313" t="s">
        <v>580</v>
      </c>
      <c r="D88" s="313" t="s">
        <v>580</v>
      </c>
      <c r="E88" s="313" t="s">
        <v>580</v>
      </c>
      <c r="F88" s="313" t="s">
        <v>580</v>
      </c>
      <c r="G88" s="313" t="s">
        <v>580</v>
      </c>
      <c r="H88" s="312" t="s">
        <v>580</v>
      </c>
      <c r="I88" s="313" t="s">
        <v>580</v>
      </c>
      <c r="J88" s="313" t="s">
        <v>580</v>
      </c>
      <c r="K88" s="313" t="s">
        <v>580</v>
      </c>
      <c r="L88" s="313" t="s">
        <v>580</v>
      </c>
      <c r="M88" s="313" t="s">
        <v>580</v>
      </c>
      <c r="N88" s="313" t="s">
        <v>580</v>
      </c>
      <c r="O88" s="313" t="s">
        <v>580</v>
      </c>
      <c r="P88" s="313" t="s">
        <v>580</v>
      </c>
      <c r="Q88" s="313" t="s">
        <v>580</v>
      </c>
      <c r="R88" s="313" t="s">
        <v>580</v>
      </c>
      <c r="S88" s="313" t="s">
        <v>580</v>
      </c>
      <c r="T88" s="313" t="s">
        <v>580</v>
      </c>
      <c r="U88" s="313" t="s">
        <v>580</v>
      </c>
      <c r="V88" s="313" t="s">
        <v>580</v>
      </c>
      <c r="W88" s="313" t="s">
        <v>580</v>
      </c>
    </row>
    <row r="89" spans="2:23" x14ac:dyDescent="0.2">
      <c r="B89" s="312" t="s">
        <v>580</v>
      </c>
      <c r="C89" s="313" t="s">
        <v>580</v>
      </c>
      <c r="D89" s="313" t="s">
        <v>580</v>
      </c>
      <c r="E89" s="313" t="s">
        <v>580</v>
      </c>
      <c r="F89" s="313" t="s">
        <v>580</v>
      </c>
      <c r="G89" s="313" t="s">
        <v>580</v>
      </c>
      <c r="H89" s="312" t="s">
        <v>580</v>
      </c>
      <c r="I89" s="313" t="s">
        <v>580</v>
      </c>
      <c r="J89" s="313" t="s">
        <v>580</v>
      </c>
      <c r="K89" s="313" t="s">
        <v>580</v>
      </c>
      <c r="L89" s="313" t="s">
        <v>580</v>
      </c>
      <c r="M89" s="313" t="s">
        <v>580</v>
      </c>
      <c r="N89" s="313" t="s">
        <v>580</v>
      </c>
      <c r="O89" s="313" t="s">
        <v>580</v>
      </c>
      <c r="P89" s="313" t="s">
        <v>580</v>
      </c>
      <c r="Q89" s="313" t="s">
        <v>580</v>
      </c>
      <c r="R89" s="313" t="s">
        <v>580</v>
      </c>
      <c r="S89" s="313" t="s">
        <v>580</v>
      </c>
      <c r="T89" s="313" t="s">
        <v>580</v>
      </c>
      <c r="U89" s="313" t="s">
        <v>580</v>
      </c>
      <c r="V89" s="313" t="s">
        <v>580</v>
      </c>
      <c r="W89" s="313" t="s">
        <v>580</v>
      </c>
    </row>
    <row r="90" spans="2:23" x14ac:dyDescent="0.2">
      <c r="B90" s="312" t="s">
        <v>580</v>
      </c>
      <c r="C90" s="313" t="s">
        <v>580</v>
      </c>
      <c r="D90" s="313" t="s">
        <v>580</v>
      </c>
      <c r="E90" s="313" t="s">
        <v>580</v>
      </c>
      <c r="F90" s="313" t="s">
        <v>580</v>
      </c>
      <c r="G90" s="313" t="s">
        <v>580</v>
      </c>
      <c r="H90" s="312" t="s">
        <v>580</v>
      </c>
      <c r="I90" s="313" t="s">
        <v>580</v>
      </c>
      <c r="J90" s="313" t="s">
        <v>580</v>
      </c>
      <c r="K90" s="313" t="s">
        <v>580</v>
      </c>
      <c r="L90" s="313" t="s">
        <v>580</v>
      </c>
      <c r="M90" s="313" t="s">
        <v>580</v>
      </c>
      <c r="N90" s="313" t="s">
        <v>580</v>
      </c>
      <c r="O90" s="313" t="s">
        <v>580</v>
      </c>
      <c r="P90" s="313" t="s">
        <v>580</v>
      </c>
      <c r="Q90" s="313" t="s">
        <v>580</v>
      </c>
      <c r="R90" s="313" t="s">
        <v>580</v>
      </c>
      <c r="S90" s="313" t="s">
        <v>580</v>
      </c>
      <c r="T90" s="313" t="s">
        <v>580</v>
      </c>
      <c r="U90" s="313" t="s">
        <v>580</v>
      </c>
      <c r="V90" s="313" t="s">
        <v>580</v>
      </c>
      <c r="W90" s="313" t="s">
        <v>580</v>
      </c>
    </row>
    <row r="91" spans="2:23" x14ac:dyDescent="0.2">
      <c r="B91" s="312" t="s">
        <v>580</v>
      </c>
      <c r="C91" s="313" t="s">
        <v>580</v>
      </c>
      <c r="D91" s="313" t="s">
        <v>580</v>
      </c>
      <c r="E91" s="313" t="s">
        <v>580</v>
      </c>
      <c r="F91" s="313" t="s">
        <v>580</v>
      </c>
      <c r="G91" s="313" t="s">
        <v>580</v>
      </c>
      <c r="H91" s="312" t="s">
        <v>580</v>
      </c>
      <c r="I91" s="313" t="s">
        <v>580</v>
      </c>
      <c r="J91" s="313" t="s">
        <v>580</v>
      </c>
      <c r="K91" s="313" t="s">
        <v>580</v>
      </c>
      <c r="L91" s="313" t="s">
        <v>580</v>
      </c>
      <c r="M91" s="313" t="s">
        <v>580</v>
      </c>
      <c r="N91" s="313" t="s">
        <v>580</v>
      </c>
      <c r="O91" s="313" t="s">
        <v>580</v>
      </c>
      <c r="P91" s="313" t="s">
        <v>580</v>
      </c>
      <c r="Q91" s="313" t="s">
        <v>580</v>
      </c>
      <c r="R91" s="313" t="s">
        <v>580</v>
      </c>
      <c r="S91" s="313" t="s">
        <v>580</v>
      </c>
      <c r="T91" s="313" t="s">
        <v>580</v>
      </c>
      <c r="U91" s="313" t="s">
        <v>580</v>
      </c>
      <c r="V91" s="313" t="s">
        <v>580</v>
      </c>
      <c r="W91" s="313" t="s">
        <v>580</v>
      </c>
    </row>
    <row r="92" spans="2:23" x14ac:dyDescent="0.2">
      <c r="B92" s="312" t="s">
        <v>580</v>
      </c>
      <c r="C92" s="313" t="s">
        <v>580</v>
      </c>
      <c r="D92" s="313" t="s">
        <v>580</v>
      </c>
      <c r="E92" s="313" t="s">
        <v>580</v>
      </c>
      <c r="F92" s="313" t="s">
        <v>580</v>
      </c>
      <c r="G92" s="313" t="s">
        <v>580</v>
      </c>
      <c r="H92" s="312" t="s">
        <v>580</v>
      </c>
      <c r="I92" s="313" t="s">
        <v>580</v>
      </c>
      <c r="J92" s="313" t="s">
        <v>580</v>
      </c>
      <c r="K92" s="313" t="s">
        <v>580</v>
      </c>
      <c r="L92" s="313" t="s">
        <v>580</v>
      </c>
      <c r="M92" s="313" t="s">
        <v>580</v>
      </c>
      <c r="N92" s="313" t="s">
        <v>580</v>
      </c>
      <c r="O92" s="313" t="s">
        <v>580</v>
      </c>
      <c r="P92" s="313" t="s">
        <v>580</v>
      </c>
      <c r="Q92" s="313" t="s">
        <v>580</v>
      </c>
      <c r="R92" s="313" t="s">
        <v>580</v>
      </c>
      <c r="S92" s="313" t="s">
        <v>580</v>
      </c>
      <c r="T92" s="313" t="s">
        <v>580</v>
      </c>
      <c r="U92" s="313" t="s">
        <v>580</v>
      </c>
      <c r="V92" s="313" t="s">
        <v>580</v>
      </c>
      <c r="W92" s="313" t="s">
        <v>580</v>
      </c>
    </row>
    <row r="93" spans="2:23" x14ac:dyDescent="0.2">
      <c r="B93" s="312" t="s">
        <v>580</v>
      </c>
      <c r="C93" s="313" t="s">
        <v>580</v>
      </c>
      <c r="D93" s="313" t="s">
        <v>580</v>
      </c>
      <c r="E93" s="313" t="s">
        <v>580</v>
      </c>
      <c r="F93" s="313" t="s">
        <v>580</v>
      </c>
      <c r="G93" s="313" t="s">
        <v>580</v>
      </c>
      <c r="H93" s="312" t="s">
        <v>580</v>
      </c>
      <c r="I93" s="313" t="s">
        <v>580</v>
      </c>
      <c r="J93" s="313" t="s">
        <v>580</v>
      </c>
      <c r="K93" s="313" t="s">
        <v>580</v>
      </c>
      <c r="L93" s="313" t="s">
        <v>580</v>
      </c>
      <c r="M93" s="313" t="s">
        <v>580</v>
      </c>
      <c r="N93" s="313" t="s">
        <v>580</v>
      </c>
      <c r="O93" s="313" t="s">
        <v>580</v>
      </c>
      <c r="P93" s="313" t="s">
        <v>580</v>
      </c>
      <c r="Q93" s="313" t="s">
        <v>580</v>
      </c>
      <c r="R93" s="313" t="s">
        <v>580</v>
      </c>
      <c r="S93" s="313" t="s">
        <v>580</v>
      </c>
      <c r="T93" s="313" t="s">
        <v>580</v>
      </c>
      <c r="U93" s="313" t="s">
        <v>580</v>
      </c>
      <c r="V93" s="313" t="s">
        <v>580</v>
      </c>
      <c r="W93" s="313" t="s">
        <v>580</v>
      </c>
    </row>
    <row r="94" spans="2:23" x14ac:dyDescent="0.2">
      <c r="B94" s="312" t="s">
        <v>580</v>
      </c>
      <c r="C94" s="313" t="s">
        <v>580</v>
      </c>
      <c r="D94" s="313" t="s">
        <v>580</v>
      </c>
      <c r="E94" s="313" t="s">
        <v>580</v>
      </c>
      <c r="F94" s="313" t="s">
        <v>580</v>
      </c>
      <c r="G94" s="313" t="s">
        <v>580</v>
      </c>
      <c r="H94" s="312" t="s">
        <v>580</v>
      </c>
      <c r="I94" s="313" t="s">
        <v>580</v>
      </c>
      <c r="J94" s="313" t="s">
        <v>580</v>
      </c>
      <c r="K94" s="313" t="s">
        <v>580</v>
      </c>
      <c r="L94" s="313" t="s">
        <v>580</v>
      </c>
      <c r="M94" s="313" t="s">
        <v>580</v>
      </c>
      <c r="N94" s="313" t="s">
        <v>580</v>
      </c>
      <c r="O94" s="313" t="s">
        <v>580</v>
      </c>
      <c r="P94" s="313" t="s">
        <v>580</v>
      </c>
      <c r="Q94" s="313" t="s">
        <v>580</v>
      </c>
      <c r="R94" s="313" t="s">
        <v>580</v>
      </c>
      <c r="S94" s="313" t="s">
        <v>580</v>
      </c>
      <c r="T94" s="313" t="s">
        <v>580</v>
      </c>
      <c r="U94" s="313" t="s">
        <v>580</v>
      </c>
      <c r="V94" s="313" t="s">
        <v>580</v>
      </c>
      <c r="W94" s="313" t="s">
        <v>580</v>
      </c>
    </row>
    <row r="95" spans="2:23" x14ac:dyDescent="0.2">
      <c r="B95" s="312" t="s">
        <v>580</v>
      </c>
      <c r="C95" s="313" t="s">
        <v>580</v>
      </c>
      <c r="D95" s="313" t="s">
        <v>580</v>
      </c>
      <c r="E95" s="313" t="s">
        <v>580</v>
      </c>
      <c r="F95" s="313" t="s">
        <v>580</v>
      </c>
      <c r="G95" s="313" t="s">
        <v>580</v>
      </c>
      <c r="H95" s="312" t="s">
        <v>580</v>
      </c>
      <c r="I95" s="313" t="s">
        <v>580</v>
      </c>
      <c r="J95" s="313" t="s">
        <v>580</v>
      </c>
      <c r="K95" s="313" t="s">
        <v>580</v>
      </c>
      <c r="L95" s="313" t="s">
        <v>580</v>
      </c>
      <c r="M95" s="313" t="s">
        <v>580</v>
      </c>
      <c r="N95" s="313" t="s">
        <v>580</v>
      </c>
      <c r="O95" s="313" t="s">
        <v>580</v>
      </c>
      <c r="P95" s="313" t="s">
        <v>580</v>
      </c>
      <c r="Q95" s="313" t="s">
        <v>580</v>
      </c>
      <c r="R95" s="313" t="s">
        <v>580</v>
      </c>
      <c r="S95" s="313" t="s">
        <v>580</v>
      </c>
      <c r="T95" s="313" t="s">
        <v>580</v>
      </c>
      <c r="U95" s="313" t="s">
        <v>580</v>
      </c>
      <c r="V95" s="313" t="s">
        <v>580</v>
      </c>
      <c r="W95" s="313" t="s">
        <v>580</v>
      </c>
    </row>
    <row r="96" spans="2:23" x14ac:dyDescent="0.2">
      <c r="B96" s="312" t="s">
        <v>580</v>
      </c>
      <c r="C96" s="313" t="s">
        <v>580</v>
      </c>
      <c r="D96" s="313" t="s">
        <v>580</v>
      </c>
      <c r="E96" s="313" t="s">
        <v>580</v>
      </c>
      <c r="F96" s="313" t="s">
        <v>580</v>
      </c>
      <c r="G96" s="313" t="s">
        <v>580</v>
      </c>
      <c r="H96" s="312" t="s">
        <v>580</v>
      </c>
      <c r="I96" s="313" t="s">
        <v>580</v>
      </c>
      <c r="J96" s="313" t="s">
        <v>580</v>
      </c>
      <c r="K96" s="313" t="s">
        <v>580</v>
      </c>
      <c r="L96" s="313" t="s">
        <v>580</v>
      </c>
      <c r="M96" s="313" t="s">
        <v>580</v>
      </c>
      <c r="N96" s="313" t="s">
        <v>580</v>
      </c>
      <c r="O96" s="313" t="s">
        <v>580</v>
      </c>
      <c r="P96" s="313" t="s">
        <v>580</v>
      </c>
      <c r="Q96" s="313" t="s">
        <v>580</v>
      </c>
      <c r="R96" s="313" t="s">
        <v>580</v>
      </c>
      <c r="S96" s="313" t="s">
        <v>580</v>
      </c>
      <c r="T96" s="313" t="s">
        <v>580</v>
      </c>
      <c r="U96" s="313" t="s">
        <v>580</v>
      </c>
      <c r="V96" s="313" t="s">
        <v>580</v>
      </c>
      <c r="W96" s="313" t="s">
        <v>580</v>
      </c>
    </row>
    <row r="97" spans="2:23" x14ac:dyDescent="0.2">
      <c r="B97" s="312" t="s">
        <v>580</v>
      </c>
      <c r="C97" s="313" t="s">
        <v>580</v>
      </c>
      <c r="D97" s="313" t="s">
        <v>580</v>
      </c>
      <c r="E97" s="313" t="s">
        <v>580</v>
      </c>
      <c r="F97" s="313" t="s">
        <v>580</v>
      </c>
      <c r="G97" s="313" t="s">
        <v>580</v>
      </c>
      <c r="H97" s="312" t="s">
        <v>580</v>
      </c>
      <c r="I97" s="313" t="s">
        <v>580</v>
      </c>
      <c r="J97" s="313" t="s">
        <v>580</v>
      </c>
      <c r="K97" s="313" t="s">
        <v>580</v>
      </c>
      <c r="L97" s="313" t="s">
        <v>580</v>
      </c>
      <c r="M97" s="313" t="s">
        <v>580</v>
      </c>
      <c r="N97" s="313" t="s">
        <v>580</v>
      </c>
      <c r="O97" s="313" t="s">
        <v>580</v>
      </c>
      <c r="P97" s="313" t="s">
        <v>580</v>
      </c>
      <c r="Q97" s="313" t="s">
        <v>580</v>
      </c>
      <c r="R97" s="313" t="s">
        <v>580</v>
      </c>
      <c r="S97" s="313" t="s">
        <v>580</v>
      </c>
      <c r="T97" s="313" t="s">
        <v>580</v>
      </c>
      <c r="U97" s="313" t="s">
        <v>580</v>
      </c>
      <c r="V97" s="313" t="s">
        <v>580</v>
      </c>
      <c r="W97" s="313" t="s">
        <v>580</v>
      </c>
    </row>
    <row r="98" spans="2:23" x14ac:dyDescent="0.2">
      <c r="B98" s="312" t="s">
        <v>580</v>
      </c>
      <c r="C98" s="313" t="s">
        <v>580</v>
      </c>
      <c r="D98" s="313" t="s">
        <v>580</v>
      </c>
      <c r="E98" s="313" t="s">
        <v>580</v>
      </c>
      <c r="F98" s="313" t="s">
        <v>580</v>
      </c>
      <c r="G98" s="313" t="s">
        <v>580</v>
      </c>
      <c r="H98" s="312" t="s">
        <v>580</v>
      </c>
      <c r="I98" s="313" t="s">
        <v>580</v>
      </c>
      <c r="J98" s="313" t="s">
        <v>580</v>
      </c>
      <c r="K98" s="313" t="s">
        <v>580</v>
      </c>
      <c r="L98" s="313" t="s">
        <v>580</v>
      </c>
      <c r="M98" s="313" t="s">
        <v>580</v>
      </c>
      <c r="N98" s="313" t="s">
        <v>580</v>
      </c>
      <c r="O98" s="313" t="s">
        <v>580</v>
      </c>
      <c r="P98" s="313" t="s">
        <v>580</v>
      </c>
      <c r="Q98" s="313" t="s">
        <v>580</v>
      </c>
      <c r="R98" s="313" t="s">
        <v>580</v>
      </c>
      <c r="S98" s="313" t="s">
        <v>580</v>
      </c>
      <c r="T98" s="313" t="s">
        <v>580</v>
      </c>
      <c r="U98" s="313" t="s">
        <v>580</v>
      </c>
      <c r="V98" s="313" t="s">
        <v>580</v>
      </c>
      <c r="W98" s="313" t="s">
        <v>580</v>
      </c>
    </row>
    <row r="99" spans="2:23" x14ac:dyDescent="0.2">
      <c r="B99" s="312" t="s">
        <v>580</v>
      </c>
      <c r="C99" s="313" t="s">
        <v>580</v>
      </c>
      <c r="D99" s="313" t="s">
        <v>580</v>
      </c>
      <c r="E99" s="313" t="s">
        <v>580</v>
      </c>
      <c r="F99" s="313" t="s">
        <v>580</v>
      </c>
      <c r="G99" s="313" t="s">
        <v>580</v>
      </c>
      <c r="H99" s="312" t="s">
        <v>580</v>
      </c>
      <c r="I99" s="313" t="s">
        <v>580</v>
      </c>
      <c r="J99" s="313" t="s">
        <v>580</v>
      </c>
      <c r="K99" s="313" t="s">
        <v>580</v>
      </c>
      <c r="L99" s="313" t="s">
        <v>580</v>
      </c>
      <c r="M99" s="313" t="s">
        <v>580</v>
      </c>
      <c r="N99" s="313" t="s">
        <v>580</v>
      </c>
      <c r="O99" s="313" t="s">
        <v>580</v>
      </c>
      <c r="P99" s="313" t="s">
        <v>580</v>
      </c>
      <c r="Q99" s="313" t="s">
        <v>580</v>
      </c>
      <c r="R99" s="313" t="s">
        <v>580</v>
      </c>
      <c r="S99" s="313" t="s">
        <v>580</v>
      </c>
      <c r="T99" s="313" t="s">
        <v>580</v>
      </c>
      <c r="U99" s="313" t="s">
        <v>580</v>
      </c>
      <c r="V99" s="313" t="s">
        <v>580</v>
      </c>
      <c r="W99" s="313" t="s">
        <v>580</v>
      </c>
    </row>
    <row r="100" spans="2:23" x14ac:dyDescent="0.2">
      <c r="B100" s="312" t="s">
        <v>580</v>
      </c>
      <c r="C100" s="313" t="s">
        <v>580</v>
      </c>
      <c r="D100" s="313" t="s">
        <v>580</v>
      </c>
      <c r="E100" s="313" t="s">
        <v>580</v>
      </c>
      <c r="F100" s="313" t="s">
        <v>580</v>
      </c>
      <c r="G100" s="313" t="s">
        <v>580</v>
      </c>
      <c r="H100" s="312" t="s">
        <v>580</v>
      </c>
      <c r="I100" s="313" t="s">
        <v>580</v>
      </c>
      <c r="J100" s="313" t="s">
        <v>580</v>
      </c>
      <c r="K100" s="313" t="s">
        <v>580</v>
      </c>
      <c r="L100" s="313" t="s">
        <v>580</v>
      </c>
      <c r="M100" s="313" t="s">
        <v>580</v>
      </c>
      <c r="N100" s="313" t="s">
        <v>580</v>
      </c>
      <c r="O100" s="313" t="s">
        <v>580</v>
      </c>
      <c r="P100" s="313" t="s">
        <v>580</v>
      </c>
      <c r="Q100" s="313" t="s">
        <v>580</v>
      </c>
      <c r="R100" s="313" t="s">
        <v>580</v>
      </c>
      <c r="S100" s="313" t="s">
        <v>580</v>
      </c>
      <c r="T100" s="313" t="s">
        <v>580</v>
      </c>
      <c r="U100" s="313" t="s">
        <v>580</v>
      </c>
      <c r="V100" s="313" t="s">
        <v>580</v>
      </c>
      <c r="W100" s="313" t="s">
        <v>580</v>
      </c>
    </row>
    <row r="101" spans="2:23" x14ac:dyDescent="0.2">
      <c r="B101" s="312" t="s">
        <v>580</v>
      </c>
      <c r="C101" s="313" t="s">
        <v>580</v>
      </c>
      <c r="D101" s="313" t="s">
        <v>580</v>
      </c>
      <c r="E101" s="313" t="s">
        <v>580</v>
      </c>
      <c r="F101" s="313" t="s">
        <v>580</v>
      </c>
      <c r="G101" s="313" t="s">
        <v>580</v>
      </c>
      <c r="H101" s="312" t="s">
        <v>580</v>
      </c>
      <c r="I101" s="313" t="s">
        <v>580</v>
      </c>
      <c r="J101" s="313" t="s">
        <v>580</v>
      </c>
      <c r="K101" s="313" t="s">
        <v>580</v>
      </c>
      <c r="L101" s="313" t="s">
        <v>580</v>
      </c>
      <c r="M101" s="313" t="s">
        <v>580</v>
      </c>
      <c r="N101" s="313" t="s">
        <v>580</v>
      </c>
      <c r="O101" s="313" t="s">
        <v>580</v>
      </c>
      <c r="P101" s="313" t="s">
        <v>580</v>
      </c>
      <c r="Q101" s="313" t="s">
        <v>580</v>
      </c>
      <c r="R101" s="313" t="s">
        <v>580</v>
      </c>
      <c r="S101" s="313" t="s">
        <v>580</v>
      </c>
      <c r="T101" s="313" t="s">
        <v>580</v>
      </c>
      <c r="U101" s="313" t="s">
        <v>580</v>
      </c>
      <c r="V101" s="313" t="s">
        <v>580</v>
      </c>
      <c r="W101" s="313" t="s">
        <v>580</v>
      </c>
    </row>
    <row r="102" spans="2:23" x14ac:dyDescent="0.2">
      <c r="B102" s="312" t="s">
        <v>580</v>
      </c>
      <c r="C102" s="313" t="s">
        <v>580</v>
      </c>
      <c r="D102" s="313" t="s">
        <v>580</v>
      </c>
      <c r="E102" s="313" t="s">
        <v>580</v>
      </c>
      <c r="F102" s="313" t="s">
        <v>580</v>
      </c>
      <c r="G102" s="313" t="s">
        <v>580</v>
      </c>
      <c r="H102" s="312" t="s">
        <v>580</v>
      </c>
      <c r="I102" s="313" t="s">
        <v>580</v>
      </c>
      <c r="J102" s="313" t="s">
        <v>580</v>
      </c>
      <c r="K102" s="313" t="s">
        <v>580</v>
      </c>
      <c r="L102" s="313" t="s">
        <v>580</v>
      </c>
      <c r="M102" s="313" t="s">
        <v>580</v>
      </c>
      <c r="N102" s="313" t="s">
        <v>580</v>
      </c>
      <c r="O102" s="313" t="s">
        <v>580</v>
      </c>
      <c r="P102" s="313" t="s">
        <v>580</v>
      </c>
      <c r="Q102" s="313" t="s">
        <v>580</v>
      </c>
      <c r="R102" s="313" t="s">
        <v>580</v>
      </c>
      <c r="S102" s="313" t="s">
        <v>580</v>
      </c>
      <c r="T102" s="313" t="s">
        <v>580</v>
      </c>
      <c r="U102" s="313" t="s">
        <v>580</v>
      </c>
      <c r="V102" s="313" t="s">
        <v>580</v>
      </c>
      <c r="W102" s="313" t="s">
        <v>580</v>
      </c>
    </row>
    <row r="103" spans="2:23" x14ac:dyDescent="0.2">
      <c r="B103" s="312" t="s">
        <v>580</v>
      </c>
      <c r="C103" s="313" t="s">
        <v>580</v>
      </c>
      <c r="D103" s="313" t="s">
        <v>580</v>
      </c>
      <c r="E103" s="313" t="s">
        <v>580</v>
      </c>
      <c r="F103" s="313" t="s">
        <v>580</v>
      </c>
      <c r="G103" s="313" t="s">
        <v>580</v>
      </c>
      <c r="H103" s="312" t="s">
        <v>580</v>
      </c>
      <c r="I103" s="313" t="s">
        <v>580</v>
      </c>
      <c r="J103" s="313" t="s">
        <v>580</v>
      </c>
      <c r="K103" s="313" t="s">
        <v>580</v>
      </c>
      <c r="L103" s="313" t="s">
        <v>580</v>
      </c>
      <c r="M103" s="313" t="s">
        <v>580</v>
      </c>
      <c r="N103" s="313" t="s">
        <v>580</v>
      </c>
      <c r="O103" s="313" t="s">
        <v>580</v>
      </c>
      <c r="P103" s="313" t="s">
        <v>580</v>
      </c>
      <c r="Q103" s="313" t="s">
        <v>580</v>
      </c>
      <c r="R103" s="313" t="s">
        <v>580</v>
      </c>
      <c r="S103" s="313" t="s">
        <v>580</v>
      </c>
      <c r="T103" s="313" t="s">
        <v>580</v>
      </c>
      <c r="U103" s="313" t="s">
        <v>580</v>
      </c>
      <c r="V103" s="313" t="s">
        <v>580</v>
      </c>
      <c r="W103" s="313" t="s">
        <v>580</v>
      </c>
    </row>
    <row r="104" spans="2:23" x14ac:dyDescent="0.2">
      <c r="B104" s="312" t="s">
        <v>580</v>
      </c>
      <c r="C104" s="313" t="s">
        <v>580</v>
      </c>
      <c r="D104" s="313" t="s">
        <v>580</v>
      </c>
      <c r="E104" s="313" t="s">
        <v>580</v>
      </c>
      <c r="F104" s="313" t="s">
        <v>580</v>
      </c>
      <c r="G104" s="313" t="s">
        <v>580</v>
      </c>
      <c r="H104" s="312" t="s">
        <v>580</v>
      </c>
      <c r="I104" s="313" t="s">
        <v>580</v>
      </c>
      <c r="J104" s="313" t="s">
        <v>580</v>
      </c>
      <c r="K104" s="313" t="s">
        <v>580</v>
      </c>
      <c r="L104" s="313" t="s">
        <v>580</v>
      </c>
      <c r="M104" s="313" t="s">
        <v>580</v>
      </c>
      <c r="N104" s="313" t="s">
        <v>580</v>
      </c>
      <c r="O104" s="313" t="s">
        <v>580</v>
      </c>
      <c r="P104" s="313" t="s">
        <v>580</v>
      </c>
      <c r="Q104" s="313" t="s">
        <v>580</v>
      </c>
      <c r="R104" s="313" t="s">
        <v>580</v>
      </c>
      <c r="S104" s="313" t="s">
        <v>580</v>
      </c>
      <c r="T104" s="313" t="s">
        <v>580</v>
      </c>
      <c r="U104" s="313" t="s">
        <v>580</v>
      </c>
      <c r="V104" s="313" t="s">
        <v>580</v>
      </c>
      <c r="W104" s="313" t="s">
        <v>580</v>
      </c>
    </row>
    <row r="105" spans="2:23" x14ac:dyDescent="0.2">
      <c r="B105" s="312" t="s">
        <v>580</v>
      </c>
      <c r="C105" s="313" t="s">
        <v>580</v>
      </c>
      <c r="D105" s="313" t="s">
        <v>580</v>
      </c>
      <c r="E105" s="313" t="s">
        <v>580</v>
      </c>
      <c r="F105" s="313" t="s">
        <v>580</v>
      </c>
      <c r="G105" s="313" t="s">
        <v>580</v>
      </c>
      <c r="H105" s="312" t="s">
        <v>580</v>
      </c>
      <c r="I105" s="313" t="s">
        <v>580</v>
      </c>
      <c r="J105" s="313" t="s">
        <v>580</v>
      </c>
      <c r="K105" s="313" t="s">
        <v>580</v>
      </c>
      <c r="L105" s="313" t="s">
        <v>580</v>
      </c>
      <c r="M105" s="313" t="s">
        <v>580</v>
      </c>
      <c r="N105" s="313" t="s">
        <v>580</v>
      </c>
      <c r="O105" s="313" t="s">
        <v>580</v>
      </c>
      <c r="P105" s="313" t="s">
        <v>580</v>
      </c>
      <c r="Q105" s="313" t="s">
        <v>580</v>
      </c>
      <c r="R105" s="313" t="s">
        <v>580</v>
      </c>
      <c r="S105" s="313" t="s">
        <v>580</v>
      </c>
      <c r="T105" s="313" t="s">
        <v>580</v>
      </c>
      <c r="U105" s="313" t="s">
        <v>580</v>
      </c>
      <c r="V105" s="313" t="s">
        <v>580</v>
      </c>
      <c r="W105" s="313" t="s">
        <v>580</v>
      </c>
    </row>
    <row r="106" spans="2:23" x14ac:dyDescent="0.2">
      <c r="B106" s="312" t="s">
        <v>580</v>
      </c>
      <c r="C106" s="313" t="s">
        <v>580</v>
      </c>
      <c r="D106" s="313" t="s">
        <v>580</v>
      </c>
      <c r="E106" s="313" t="s">
        <v>580</v>
      </c>
      <c r="F106" s="313" t="s">
        <v>580</v>
      </c>
      <c r="G106" s="313" t="s">
        <v>580</v>
      </c>
      <c r="H106" s="312" t="s">
        <v>580</v>
      </c>
      <c r="I106" s="313" t="s">
        <v>580</v>
      </c>
      <c r="J106" s="313" t="s">
        <v>580</v>
      </c>
      <c r="K106" s="313" t="s">
        <v>580</v>
      </c>
      <c r="L106" s="313" t="s">
        <v>580</v>
      </c>
      <c r="M106" s="313" t="s">
        <v>580</v>
      </c>
      <c r="N106" s="313" t="s">
        <v>580</v>
      </c>
      <c r="O106" s="313" t="s">
        <v>580</v>
      </c>
      <c r="P106" s="313" t="s">
        <v>580</v>
      </c>
      <c r="Q106" s="313" t="s">
        <v>580</v>
      </c>
      <c r="R106" s="313" t="s">
        <v>580</v>
      </c>
      <c r="S106" s="313" t="s">
        <v>580</v>
      </c>
      <c r="T106" s="313" t="s">
        <v>580</v>
      </c>
      <c r="U106" s="313" t="s">
        <v>580</v>
      </c>
      <c r="V106" s="313" t="s">
        <v>580</v>
      </c>
      <c r="W106" s="313" t="s">
        <v>580</v>
      </c>
    </row>
    <row r="107" spans="2:23" x14ac:dyDescent="0.2">
      <c r="B107" s="312" t="s">
        <v>580</v>
      </c>
      <c r="C107" s="313" t="s">
        <v>580</v>
      </c>
      <c r="D107" s="313" t="s">
        <v>580</v>
      </c>
      <c r="E107" s="313" t="s">
        <v>580</v>
      </c>
      <c r="F107" s="313" t="s">
        <v>580</v>
      </c>
      <c r="G107" s="313" t="s">
        <v>580</v>
      </c>
      <c r="H107" s="312" t="s">
        <v>580</v>
      </c>
      <c r="I107" s="313" t="s">
        <v>580</v>
      </c>
      <c r="J107" s="313" t="s">
        <v>580</v>
      </c>
      <c r="K107" s="313" t="s">
        <v>580</v>
      </c>
      <c r="L107" s="313" t="s">
        <v>580</v>
      </c>
      <c r="M107" s="313" t="s">
        <v>580</v>
      </c>
      <c r="N107" s="313" t="s">
        <v>580</v>
      </c>
      <c r="O107" s="313" t="s">
        <v>580</v>
      </c>
      <c r="P107" s="313" t="s">
        <v>580</v>
      </c>
      <c r="Q107" s="313" t="s">
        <v>580</v>
      </c>
      <c r="R107" s="313" t="s">
        <v>580</v>
      </c>
      <c r="S107" s="313" t="s">
        <v>580</v>
      </c>
      <c r="T107" s="313" t="s">
        <v>580</v>
      </c>
      <c r="U107" s="313" t="s">
        <v>580</v>
      </c>
      <c r="V107" s="313" t="s">
        <v>580</v>
      </c>
      <c r="W107" s="313" t="s">
        <v>580</v>
      </c>
    </row>
    <row r="108" spans="2:23" x14ac:dyDescent="0.2">
      <c r="B108" s="312" t="s">
        <v>580</v>
      </c>
      <c r="C108" s="313" t="s">
        <v>580</v>
      </c>
      <c r="D108" s="313" t="s">
        <v>580</v>
      </c>
      <c r="E108" s="313" t="s">
        <v>580</v>
      </c>
      <c r="F108" s="313" t="s">
        <v>580</v>
      </c>
      <c r="G108" s="313" t="s">
        <v>580</v>
      </c>
      <c r="H108" s="312" t="s">
        <v>580</v>
      </c>
      <c r="I108" s="313" t="s">
        <v>580</v>
      </c>
      <c r="J108" s="313" t="s">
        <v>580</v>
      </c>
      <c r="K108" s="313" t="s">
        <v>580</v>
      </c>
      <c r="L108" s="313" t="s">
        <v>580</v>
      </c>
      <c r="M108" s="313" t="s">
        <v>580</v>
      </c>
      <c r="N108" s="313" t="s">
        <v>580</v>
      </c>
      <c r="O108" s="313" t="s">
        <v>580</v>
      </c>
      <c r="P108" s="313" t="s">
        <v>580</v>
      </c>
      <c r="Q108" s="313" t="s">
        <v>580</v>
      </c>
      <c r="R108" s="313" t="s">
        <v>580</v>
      </c>
      <c r="S108" s="313" t="s">
        <v>580</v>
      </c>
      <c r="T108" s="313" t="s">
        <v>580</v>
      </c>
      <c r="U108" s="313" t="s">
        <v>580</v>
      </c>
      <c r="V108" s="313" t="s">
        <v>580</v>
      </c>
      <c r="W108" s="313" t="s">
        <v>580</v>
      </c>
    </row>
    <row r="109" spans="2:23" x14ac:dyDescent="0.2">
      <c r="B109" s="312" t="s">
        <v>580</v>
      </c>
      <c r="C109" s="313" t="s">
        <v>580</v>
      </c>
      <c r="D109" s="313" t="s">
        <v>580</v>
      </c>
      <c r="E109" s="313" t="s">
        <v>580</v>
      </c>
      <c r="F109" s="313" t="s">
        <v>580</v>
      </c>
      <c r="G109" s="313" t="s">
        <v>580</v>
      </c>
      <c r="H109" s="312" t="s">
        <v>580</v>
      </c>
      <c r="I109" s="313" t="s">
        <v>580</v>
      </c>
      <c r="J109" s="313" t="s">
        <v>580</v>
      </c>
      <c r="K109" s="313" t="s">
        <v>580</v>
      </c>
      <c r="L109" s="313" t="s">
        <v>580</v>
      </c>
      <c r="M109" s="313" t="s">
        <v>580</v>
      </c>
      <c r="N109" s="313" t="s">
        <v>580</v>
      </c>
      <c r="O109" s="313" t="s">
        <v>580</v>
      </c>
      <c r="P109" s="313" t="s">
        <v>580</v>
      </c>
      <c r="Q109" s="313" t="s">
        <v>580</v>
      </c>
      <c r="R109" s="313" t="s">
        <v>580</v>
      </c>
      <c r="S109" s="313" t="s">
        <v>580</v>
      </c>
      <c r="T109" s="313" t="s">
        <v>580</v>
      </c>
      <c r="U109" s="313" t="s">
        <v>580</v>
      </c>
      <c r="V109" s="313" t="s">
        <v>580</v>
      </c>
      <c r="W109" s="313" t="s">
        <v>580</v>
      </c>
    </row>
    <row r="110" spans="2:23" x14ac:dyDescent="0.2">
      <c r="B110" s="312" t="s">
        <v>580</v>
      </c>
      <c r="C110" s="313" t="s">
        <v>580</v>
      </c>
      <c r="D110" s="313" t="s">
        <v>580</v>
      </c>
      <c r="E110" s="313" t="s">
        <v>580</v>
      </c>
      <c r="F110" s="313" t="s">
        <v>580</v>
      </c>
      <c r="G110" s="313" t="s">
        <v>580</v>
      </c>
      <c r="H110" s="312" t="s">
        <v>580</v>
      </c>
      <c r="I110" s="313" t="s">
        <v>580</v>
      </c>
      <c r="J110" s="313" t="s">
        <v>580</v>
      </c>
      <c r="K110" s="313" t="s">
        <v>580</v>
      </c>
      <c r="L110" s="313" t="s">
        <v>580</v>
      </c>
      <c r="M110" s="313" t="s">
        <v>580</v>
      </c>
      <c r="N110" s="313" t="s">
        <v>580</v>
      </c>
      <c r="O110" s="313" t="s">
        <v>580</v>
      </c>
      <c r="P110" s="313" t="s">
        <v>580</v>
      </c>
      <c r="Q110" s="313" t="s">
        <v>580</v>
      </c>
      <c r="R110" s="313" t="s">
        <v>580</v>
      </c>
      <c r="S110" s="313" t="s">
        <v>580</v>
      </c>
      <c r="T110" s="313" t="s">
        <v>580</v>
      </c>
      <c r="U110" s="313" t="s">
        <v>580</v>
      </c>
      <c r="V110" s="313" t="s">
        <v>580</v>
      </c>
      <c r="W110" s="313" t="s">
        <v>580</v>
      </c>
    </row>
    <row r="111" spans="2:23" x14ac:dyDescent="0.2">
      <c r="B111" s="312" t="s">
        <v>580</v>
      </c>
      <c r="C111" s="313" t="s">
        <v>580</v>
      </c>
      <c r="D111" s="313" t="s">
        <v>580</v>
      </c>
      <c r="E111" s="313" t="s">
        <v>580</v>
      </c>
      <c r="F111" s="313" t="s">
        <v>580</v>
      </c>
      <c r="G111" s="313" t="s">
        <v>580</v>
      </c>
      <c r="H111" s="312" t="s">
        <v>580</v>
      </c>
      <c r="I111" s="313" t="s">
        <v>580</v>
      </c>
      <c r="J111" s="313" t="s">
        <v>580</v>
      </c>
      <c r="K111" s="313" t="s">
        <v>580</v>
      </c>
      <c r="L111" s="313" t="s">
        <v>580</v>
      </c>
      <c r="M111" s="313" t="s">
        <v>580</v>
      </c>
      <c r="N111" s="313" t="s">
        <v>580</v>
      </c>
      <c r="O111" s="313" t="s">
        <v>580</v>
      </c>
      <c r="P111" s="313" t="s">
        <v>580</v>
      </c>
      <c r="Q111" s="313" t="s">
        <v>580</v>
      </c>
      <c r="R111" s="313" t="s">
        <v>580</v>
      </c>
      <c r="S111" s="313" t="s">
        <v>580</v>
      </c>
      <c r="T111" s="313" t="s">
        <v>580</v>
      </c>
      <c r="U111" s="313" t="s">
        <v>580</v>
      </c>
      <c r="V111" s="313" t="s">
        <v>580</v>
      </c>
      <c r="W111" s="313" t="s">
        <v>580</v>
      </c>
    </row>
    <row r="112" spans="2:23" x14ac:dyDescent="0.2">
      <c r="B112" s="312" t="s">
        <v>580</v>
      </c>
      <c r="C112" s="313" t="s">
        <v>580</v>
      </c>
      <c r="D112" s="313" t="s">
        <v>580</v>
      </c>
      <c r="E112" s="313" t="s">
        <v>580</v>
      </c>
      <c r="F112" s="313" t="s">
        <v>580</v>
      </c>
      <c r="G112" s="313" t="s">
        <v>580</v>
      </c>
      <c r="H112" s="312" t="s">
        <v>580</v>
      </c>
      <c r="I112" s="313" t="s">
        <v>580</v>
      </c>
      <c r="J112" s="313" t="s">
        <v>580</v>
      </c>
      <c r="K112" s="313" t="s">
        <v>580</v>
      </c>
      <c r="L112" s="313" t="s">
        <v>580</v>
      </c>
      <c r="M112" s="313" t="s">
        <v>580</v>
      </c>
      <c r="N112" s="313" t="s">
        <v>580</v>
      </c>
      <c r="O112" s="313" t="s">
        <v>580</v>
      </c>
      <c r="P112" s="313" t="s">
        <v>580</v>
      </c>
      <c r="Q112" s="313" t="s">
        <v>580</v>
      </c>
      <c r="R112" s="313" t="s">
        <v>580</v>
      </c>
      <c r="S112" s="313" t="s">
        <v>580</v>
      </c>
      <c r="T112" s="313" t="s">
        <v>580</v>
      </c>
      <c r="U112" s="313" t="s">
        <v>580</v>
      </c>
      <c r="V112" s="313" t="s">
        <v>580</v>
      </c>
      <c r="W112" s="313" t="s">
        <v>580</v>
      </c>
    </row>
    <row r="113" spans="2:23" x14ac:dyDescent="0.2">
      <c r="B113" s="312" t="s">
        <v>580</v>
      </c>
      <c r="C113" s="313" t="s">
        <v>580</v>
      </c>
      <c r="D113" s="313" t="s">
        <v>580</v>
      </c>
      <c r="E113" s="313" t="s">
        <v>580</v>
      </c>
      <c r="F113" s="313" t="s">
        <v>580</v>
      </c>
      <c r="G113" s="313" t="s">
        <v>580</v>
      </c>
      <c r="H113" s="312" t="s">
        <v>580</v>
      </c>
      <c r="I113" s="313" t="s">
        <v>580</v>
      </c>
      <c r="J113" s="313" t="s">
        <v>580</v>
      </c>
      <c r="K113" s="313" t="s">
        <v>580</v>
      </c>
      <c r="L113" s="313" t="s">
        <v>580</v>
      </c>
      <c r="M113" s="313" t="s">
        <v>580</v>
      </c>
      <c r="N113" s="313" t="s">
        <v>580</v>
      </c>
      <c r="O113" s="313" t="s">
        <v>580</v>
      </c>
      <c r="P113" s="313" t="s">
        <v>580</v>
      </c>
      <c r="Q113" s="313" t="s">
        <v>580</v>
      </c>
      <c r="R113" s="313" t="s">
        <v>580</v>
      </c>
      <c r="S113" s="313" t="s">
        <v>580</v>
      </c>
      <c r="T113" s="313" t="s">
        <v>580</v>
      </c>
      <c r="U113" s="313" t="s">
        <v>580</v>
      </c>
      <c r="V113" s="313" t="s">
        <v>580</v>
      </c>
      <c r="W113" s="313" t="s">
        <v>580</v>
      </c>
    </row>
    <row r="114" spans="2:23" x14ac:dyDescent="0.2">
      <c r="B114" s="312" t="s">
        <v>580</v>
      </c>
      <c r="C114" s="313" t="s">
        <v>580</v>
      </c>
      <c r="D114" s="313" t="s">
        <v>580</v>
      </c>
      <c r="E114" s="313" t="s">
        <v>580</v>
      </c>
      <c r="F114" s="313" t="s">
        <v>580</v>
      </c>
      <c r="G114" s="313" t="s">
        <v>580</v>
      </c>
      <c r="H114" s="312" t="s">
        <v>580</v>
      </c>
      <c r="I114" s="313" t="s">
        <v>580</v>
      </c>
      <c r="J114" s="313" t="s">
        <v>580</v>
      </c>
      <c r="K114" s="313" t="s">
        <v>580</v>
      </c>
      <c r="L114" s="313" t="s">
        <v>580</v>
      </c>
      <c r="M114" s="313" t="s">
        <v>580</v>
      </c>
      <c r="N114" s="313" t="s">
        <v>580</v>
      </c>
      <c r="O114" s="313" t="s">
        <v>580</v>
      </c>
      <c r="P114" s="313" t="s">
        <v>580</v>
      </c>
      <c r="Q114" s="313" t="s">
        <v>580</v>
      </c>
      <c r="R114" s="313" t="s">
        <v>580</v>
      </c>
      <c r="S114" s="313" t="s">
        <v>580</v>
      </c>
      <c r="T114" s="313" t="s">
        <v>580</v>
      </c>
      <c r="U114" s="313" t="s">
        <v>580</v>
      </c>
      <c r="V114" s="313" t="s">
        <v>580</v>
      </c>
      <c r="W114" s="313" t="s">
        <v>580</v>
      </c>
    </row>
    <row r="115" spans="2:23" x14ac:dyDescent="0.2">
      <c r="B115" s="312" t="s">
        <v>580</v>
      </c>
      <c r="C115" s="313" t="s">
        <v>580</v>
      </c>
      <c r="D115" s="313" t="s">
        <v>580</v>
      </c>
      <c r="E115" s="313" t="s">
        <v>580</v>
      </c>
      <c r="F115" s="313" t="s">
        <v>580</v>
      </c>
      <c r="G115" s="313" t="s">
        <v>580</v>
      </c>
      <c r="H115" s="312" t="s">
        <v>580</v>
      </c>
      <c r="I115" s="313" t="s">
        <v>580</v>
      </c>
      <c r="J115" s="313" t="s">
        <v>580</v>
      </c>
      <c r="K115" s="313" t="s">
        <v>580</v>
      </c>
      <c r="L115" s="313" t="s">
        <v>580</v>
      </c>
      <c r="M115" s="313" t="s">
        <v>580</v>
      </c>
      <c r="N115" s="313" t="s">
        <v>580</v>
      </c>
      <c r="O115" s="313" t="s">
        <v>580</v>
      </c>
      <c r="P115" s="313" t="s">
        <v>580</v>
      </c>
      <c r="Q115" s="313" t="s">
        <v>580</v>
      </c>
      <c r="R115" s="313" t="s">
        <v>580</v>
      </c>
      <c r="S115" s="313" t="s">
        <v>580</v>
      </c>
      <c r="T115" s="313" t="s">
        <v>580</v>
      </c>
      <c r="U115" s="313" t="s">
        <v>580</v>
      </c>
      <c r="V115" s="313" t="s">
        <v>580</v>
      </c>
      <c r="W115" s="313" t="s">
        <v>580</v>
      </c>
    </row>
    <row r="116" spans="2:23" x14ac:dyDescent="0.2">
      <c r="B116" s="312" t="s">
        <v>580</v>
      </c>
      <c r="C116" s="313" t="s">
        <v>580</v>
      </c>
      <c r="D116" s="313" t="s">
        <v>580</v>
      </c>
      <c r="E116" s="313" t="s">
        <v>580</v>
      </c>
      <c r="F116" s="313" t="s">
        <v>580</v>
      </c>
      <c r="G116" s="313" t="s">
        <v>580</v>
      </c>
      <c r="H116" s="312" t="s">
        <v>580</v>
      </c>
      <c r="I116" s="313" t="s">
        <v>580</v>
      </c>
      <c r="J116" s="313" t="s">
        <v>580</v>
      </c>
      <c r="K116" s="313" t="s">
        <v>580</v>
      </c>
      <c r="L116" s="313" t="s">
        <v>580</v>
      </c>
      <c r="M116" s="313" t="s">
        <v>580</v>
      </c>
      <c r="N116" s="313" t="s">
        <v>580</v>
      </c>
      <c r="O116" s="313" t="s">
        <v>580</v>
      </c>
      <c r="P116" s="313" t="s">
        <v>580</v>
      </c>
      <c r="Q116" s="313" t="s">
        <v>580</v>
      </c>
      <c r="R116" s="313" t="s">
        <v>580</v>
      </c>
      <c r="S116" s="313" t="s">
        <v>580</v>
      </c>
      <c r="T116" s="313" t="s">
        <v>580</v>
      </c>
      <c r="U116" s="313" t="s">
        <v>580</v>
      </c>
      <c r="V116" s="313" t="s">
        <v>580</v>
      </c>
      <c r="W116" s="313" t="s">
        <v>580</v>
      </c>
    </row>
    <row r="117" spans="2:23" x14ac:dyDescent="0.2">
      <c r="B117" s="312" t="s">
        <v>580</v>
      </c>
      <c r="C117" s="313" t="s">
        <v>580</v>
      </c>
      <c r="D117" s="313" t="s">
        <v>580</v>
      </c>
      <c r="E117" s="313" t="s">
        <v>580</v>
      </c>
      <c r="F117" s="313" t="s">
        <v>580</v>
      </c>
      <c r="G117" s="313" t="s">
        <v>580</v>
      </c>
      <c r="H117" s="312" t="s">
        <v>580</v>
      </c>
      <c r="I117" s="313" t="s">
        <v>580</v>
      </c>
      <c r="J117" s="313" t="s">
        <v>580</v>
      </c>
      <c r="K117" s="313" t="s">
        <v>580</v>
      </c>
      <c r="L117" s="313" t="s">
        <v>580</v>
      </c>
      <c r="M117" s="313" t="s">
        <v>580</v>
      </c>
      <c r="N117" s="313" t="s">
        <v>580</v>
      </c>
      <c r="O117" s="313" t="s">
        <v>580</v>
      </c>
      <c r="P117" s="313" t="s">
        <v>580</v>
      </c>
      <c r="Q117" s="313" t="s">
        <v>580</v>
      </c>
      <c r="R117" s="313" t="s">
        <v>580</v>
      </c>
      <c r="S117" s="313" t="s">
        <v>580</v>
      </c>
      <c r="T117" s="313" t="s">
        <v>580</v>
      </c>
      <c r="U117" s="313" t="s">
        <v>580</v>
      </c>
      <c r="V117" s="313" t="s">
        <v>580</v>
      </c>
      <c r="W117" s="313" t="s">
        <v>580</v>
      </c>
    </row>
    <row r="118" spans="2:23" x14ac:dyDescent="0.2">
      <c r="B118" s="312" t="s">
        <v>580</v>
      </c>
      <c r="C118" s="313" t="s">
        <v>580</v>
      </c>
      <c r="D118" s="313" t="s">
        <v>580</v>
      </c>
      <c r="E118" s="313" t="s">
        <v>580</v>
      </c>
      <c r="F118" s="313" t="s">
        <v>580</v>
      </c>
      <c r="G118" s="313" t="s">
        <v>580</v>
      </c>
      <c r="H118" s="312" t="s">
        <v>580</v>
      </c>
      <c r="I118" s="313" t="s">
        <v>580</v>
      </c>
      <c r="J118" s="313" t="s">
        <v>580</v>
      </c>
      <c r="K118" s="313" t="s">
        <v>580</v>
      </c>
      <c r="L118" s="313" t="s">
        <v>580</v>
      </c>
      <c r="M118" s="313" t="s">
        <v>580</v>
      </c>
      <c r="N118" s="313" t="s">
        <v>580</v>
      </c>
      <c r="O118" s="313" t="s">
        <v>580</v>
      </c>
      <c r="P118" s="313" t="s">
        <v>580</v>
      </c>
      <c r="Q118" s="313" t="s">
        <v>580</v>
      </c>
      <c r="R118" s="313" t="s">
        <v>580</v>
      </c>
      <c r="S118" s="313" t="s">
        <v>580</v>
      </c>
      <c r="T118" s="313" t="s">
        <v>580</v>
      </c>
      <c r="U118" s="313" t="s">
        <v>580</v>
      </c>
      <c r="V118" s="313" t="s">
        <v>580</v>
      </c>
      <c r="W118" s="313" t="s">
        <v>580</v>
      </c>
    </row>
    <row r="119" spans="2:23" x14ac:dyDescent="0.2">
      <c r="B119" s="312" t="s">
        <v>580</v>
      </c>
      <c r="C119" s="313" t="s">
        <v>580</v>
      </c>
      <c r="D119" s="313" t="s">
        <v>580</v>
      </c>
      <c r="E119" s="313" t="s">
        <v>580</v>
      </c>
      <c r="F119" s="313" t="s">
        <v>580</v>
      </c>
      <c r="G119" s="313" t="s">
        <v>580</v>
      </c>
      <c r="H119" s="312" t="s">
        <v>580</v>
      </c>
      <c r="I119" s="313" t="s">
        <v>580</v>
      </c>
      <c r="J119" s="313" t="s">
        <v>580</v>
      </c>
      <c r="K119" s="313" t="s">
        <v>580</v>
      </c>
      <c r="L119" s="313" t="s">
        <v>580</v>
      </c>
      <c r="M119" s="313" t="s">
        <v>580</v>
      </c>
      <c r="N119" s="313" t="s">
        <v>580</v>
      </c>
      <c r="O119" s="313" t="s">
        <v>580</v>
      </c>
      <c r="P119" s="313" t="s">
        <v>580</v>
      </c>
      <c r="Q119" s="313" t="s">
        <v>580</v>
      </c>
      <c r="R119" s="313" t="s">
        <v>580</v>
      </c>
      <c r="S119" s="313" t="s">
        <v>580</v>
      </c>
      <c r="T119" s="313" t="s">
        <v>580</v>
      </c>
      <c r="U119" s="313" t="s">
        <v>580</v>
      </c>
      <c r="V119" s="313" t="s">
        <v>580</v>
      </c>
      <c r="W119" s="313" t="s">
        <v>580</v>
      </c>
    </row>
    <row r="120" spans="2:23" x14ac:dyDescent="0.2">
      <c r="B120" s="312" t="s">
        <v>580</v>
      </c>
      <c r="C120" s="313" t="s">
        <v>580</v>
      </c>
      <c r="D120" s="313" t="s">
        <v>580</v>
      </c>
      <c r="E120" s="313" t="s">
        <v>580</v>
      </c>
      <c r="F120" s="313" t="s">
        <v>580</v>
      </c>
      <c r="G120" s="313" t="s">
        <v>580</v>
      </c>
      <c r="H120" s="312" t="s">
        <v>580</v>
      </c>
      <c r="I120" s="313" t="s">
        <v>580</v>
      </c>
      <c r="J120" s="313" t="s">
        <v>580</v>
      </c>
      <c r="K120" s="313" t="s">
        <v>580</v>
      </c>
      <c r="L120" s="313" t="s">
        <v>580</v>
      </c>
      <c r="M120" s="313" t="s">
        <v>580</v>
      </c>
      <c r="N120" s="313" t="s">
        <v>580</v>
      </c>
      <c r="O120" s="313" t="s">
        <v>580</v>
      </c>
      <c r="P120" s="313" t="s">
        <v>580</v>
      </c>
      <c r="Q120" s="313" t="s">
        <v>580</v>
      </c>
      <c r="R120" s="313" t="s">
        <v>580</v>
      </c>
      <c r="S120" s="313" t="s">
        <v>580</v>
      </c>
      <c r="T120" s="313" t="s">
        <v>580</v>
      </c>
      <c r="U120" s="313" t="s">
        <v>580</v>
      </c>
      <c r="V120" s="313" t="s">
        <v>580</v>
      </c>
      <c r="W120" s="313" t="s">
        <v>580</v>
      </c>
    </row>
    <row r="121" spans="2:23" x14ac:dyDescent="0.2">
      <c r="B121" s="312" t="s">
        <v>580</v>
      </c>
      <c r="C121" s="313" t="s">
        <v>580</v>
      </c>
      <c r="D121" s="313" t="s">
        <v>580</v>
      </c>
      <c r="E121" s="313" t="s">
        <v>580</v>
      </c>
      <c r="F121" s="313" t="s">
        <v>580</v>
      </c>
      <c r="G121" s="313" t="s">
        <v>580</v>
      </c>
      <c r="H121" s="312" t="s">
        <v>580</v>
      </c>
      <c r="I121" s="313" t="s">
        <v>580</v>
      </c>
      <c r="J121" s="313" t="s">
        <v>580</v>
      </c>
      <c r="K121" s="313" t="s">
        <v>580</v>
      </c>
      <c r="L121" s="313" t="s">
        <v>580</v>
      </c>
      <c r="M121" s="313" t="s">
        <v>580</v>
      </c>
      <c r="N121" s="313" t="s">
        <v>580</v>
      </c>
      <c r="O121" s="313" t="s">
        <v>580</v>
      </c>
      <c r="P121" s="313" t="s">
        <v>580</v>
      </c>
      <c r="Q121" s="313" t="s">
        <v>580</v>
      </c>
      <c r="R121" s="313" t="s">
        <v>580</v>
      </c>
      <c r="S121" s="313" t="s">
        <v>580</v>
      </c>
      <c r="T121" s="313" t="s">
        <v>580</v>
      </c>
      <c r="U121" s="313" t="s">
        <v>580</v>
      </c>
      <c r="V121" s="313" t="s">
        <v>580</v>
      </c>
      <c r="W121" s="313" t="s">
        <v>580</v>
      </c>
    </row>
    <row r="122" spans="2:23" x14ac:dyDescent="0.2">
      <c r="B122" s="312" t="s">
        <v>580</v>
      </c>
      <c r="C122" s="313" t="s">
        <v>580</v>
      </c>
      <c r="D122" s="313" t="s">
        <v>580</v>
      </c>
      <c r="E122" s="313" t="s">
        <v>580</v>
      </c>
      <c r="F122" s="313" t="s">
        <v>580</v>
      </c>
      <c r="G122" s="313" t="s">
        <v>580</v>
      </c>
      <c r="H122" s="312" t="s">
        <v>580</v>
      </c>
      <c r="I122" s="313" t="s">
        <v>580</v>
      </c>
      <c r="J122" s="313" t="s">
        <v>580</v>
      </c>
      <c r="K122" s="313" t="s">
        <v>580</v>
      </c>
      <c r="L122" s="313" t="s">
        <v>580</v>
      </c>
      <c r="M122" s="313" t="s">
        <v>580</v>
      </c>
      <c r="N122" s="313" t="s">
        <v>580</v>
      </c>
      <c r="O122" s="313" t="s">
        <v>580</v>
      </c>
      <c r="P122" s="313" t="s">
        <v>580</v>
      </c>
      <c r="Q122" s="313" t="s">
        <v>580</v>
      </c>
      <c r="R122" s="313" t="s">
        <v>580</v>
      </c>
      <c r="S122" s="313" t="s">
        <v>580</v>
      </c>
      <c r="T122" s="313" t="s">
        <v>580</v>
      </c>
      <c r="U122" s="313" t="s">
        <v>580</v>
      </c>
      <c r="V122" s="313" t="s">
        <v>580</v>
      </c>
      <c r="W122" s="313" t="s">
        <v>580</v>
      </c>
    </row>
    <row r="123" spans="2:23" x14ac:dyDescent="0.2">
      <c r="B123" s="312" t="s">
        <v>580</v>
      </c>
      <c r="C123" s="313" t="s">
        <v>580</v>
      </c>
      <c r="D123" s="313" t="s">
        <v>580</v>
      </c>
      <c r="E123" s="313" t="s">
        <v>580</v>
      </c>
      <c r="F123" s="313" t="s">
        <v>580</v>
      </c>
      <c r="G123" s="313" t="s">
        <v>580</v>
      </c>
      <c r="H123" s="312" t="s">
        <v>580</v>
      </c>
      <c r="I123" s="313" t="s">
        <v>580</v>
      </c>
      <c r="J123" s="313" t="s">
        <v>580</v>
      </c>
      <c r="K123" s="313" t="s">
        <v>580</v>
      </c>
      <c r="L123" s="313" t="s">
        <v>580</v>
      </c>
      <c r="M123" s="313" t="s">
        <v>580</v>
      </c>
      <c r="N123" s="313" t="s">
        <v>580</v>
      </c>
      <c r="O123" s="313" t="s">
        <v>580</v>
      </c>
      <c r="P123" s="313" t="s">
        <v>580</v>
      </c>
      <c r="Q123" s="313" t="s">
        <v>580</v>
      </c>
      <c r="R123" s="313" t="s">
        <v>580</v>
      </c>
      <c r="S123" s="313" t="s">
        <v>580</v>
      </c>
      <c r="T123" s="313" t="s">
        <v>580</v>
      </c>
      <c r="U123" s="313" t="s">
        <v>580</v>
      </c>
      <c r="V123" s="313" t="s">
        <v>580</v>
      </c>
      <c r="W123" s="313" t="s">
        <v>580</v>
      </c>
    </row>
    <row r="124" spans="2:23" x14ac:dyDescent="0.2">
      <c r="B124" s="312" t="s">
        <v>580</v>
      </c>
      <c r="C124" s="313" t="s">
        <v>580</v>
      </c>
      <c r="D124" s="313" t="s">
        <v>580</v>
      </c>
      <c r="E124" s="313" t="s">
        <v>580</v>
      </c>
      <c r="F124" s="313" t="s">
        <v>580</v>
      </c>
      <c r="G124" s="313" t="s">
        <v>580</v>
      </c>
      <c r="H124" s="312" t="s">
        <v>580</v>
      </c>
      <c r="I124" s="313" t="s">
        <v>580</v>
      </c>
      <c r="J124" s="313" t="s">
        <v>580</v>
      </c>
      <c r="K124" s="313" t="s">
        <v>580</v>
      </c>
      <c r="L124" s="313" t="s">
        <v>580</v>
      </c>
      <c r="M124" s="313" t="s">
        <v>580</v>
      </c>
      <c r="N124" s="313" t="s">
        <v>580</v>
      </c>
      <c r="O124" s="313" t="s">
        <v>580</v>
      </c>
      <c r="P124" s="313" t="s">
        <v>580</v>
      </c>
      <c r="Q124" s="313" t="s">
        <v>580</v>
      </c>
      <c r="R124" s="313" t="s">
        <v>580</v>
      </c>
      <c r="S124" s="313" t="s">
        <v>580</v>
      </c>
      <c r="T124" s="313" t="s">
        <v>580</v>
      </c>
      <c r="U124" s="313" t="s">
        <v>580</v>
      </c>
      <c r="V124" s="313" t="s">
        <v>580</v>
      </c>
      <c r="W124" s="313" t="s">
        <v>580</v>
      </c>
    </row>
    <row r="125" spans="2:23" x14ac:dyDescent="0.2">
      <c r="B125" s="312" t="s">
        <v>580</v>
      </c>
      <c r="C125" s="313" t="s">
        <v>580</v>
      </c>
      <c r="D125" s="313" t="s">
        <v>580</v>
      </c>
      <c r="E125" s="313" t="s">
        <v>580</v>
      </c>
      <c r="F125" s="313" t="s">
        <v>580</v>
      </c>
      <c r="G125" s="313" t="s">
        <v>580</v>
      </c>
      <c r="H125" s="312" t="s">
        <v>580</v>
      </c>
      <c r="I125" s="313" t="s">
        <v>580</v>
      </c>
      <c r="J125" s="313" t="s">
        <v>580</v>
      </c>
      <c r="K125" s="313" t="s">
        <v>580</v>
      </c>
      <c r="L125" s="313" t="s">
        <v>580</v>
      </c>
      <c r="M125" s="313" t="s">
        <v>580</v>
      </c>
      <c r="N125" s="313" t="s">
        <v>580</v>
      </c>
      <c r="O125" s="313" t="s">
        <v>580</v>
      </c>
      <c r="P125" s="313" t="s">
        <v>580</v>
      </c>
      <c r="Q125" s="313" t="s">
        <v>580</v>
      </c>
      <c r="R125" s="313" t="s">
        <v>580</v>
      </c>
      <c r="S125" s="313" t="s">
        <v>580</v>
      </c>
      <c r="T125" s="313" t="s">
        <v>580</v>
      </c>
      <c r="U125" s="313" t="s">
        <v>580</v>
      </c>
      <c r="V125" s="313" t="s">
        <v>580</v>
      </c>
      <c r="W125" s="313" t="s">
        <v>580</v>
      </c>
    </row>
    <row r="126" spans="2:23" x14ac:dyDescent="0.2">
      <c r="B126" s="312" t="s">
        <v>580</v>
      </c>
      <c r="C126" s="313" t="s">
        <v>580</v>
      </c>
      <c r="D126" s="313" t="s">
        <v>580</v>
      </c>
      <c r="E126" s="313" t="s">
        <v>580</v>
      </c>
      <c r="F126" s="313" t="s">
        <v>580</v>
      </c>
      <c r="G126" s="313" t="s">
        <v>580</v>
      </c>
      <c r="H126" s="312" t="s">
        <v>580</v>
      </c>
      <c r="I126" s="313" t="s">
        <v>580</v>
      </c>
      <c r="J126" s="313" t="s">
        <v>580</v>
      </c>
      <c r="K126" s="313" t="s">
        <v>580</v>
      </c>
      <c r="L126" s="313" t="s">
        <v>580</v>
      </c>
      <c r="M126" s="313" t="s">
        <v>580</v>
      </c>
      <c r="N126" s="313" t="s">
        <v>580</v>
      </c>
      <c r="O126" s="313" t="s">
        <v>580</v>
      </c>
      <c r="P126" s="313" t="s">
        <v>580</v>
      </c>
      <c r="Q126" s="313" t="s">
        <v>580</v>
      </c>
      <c r="R126" s="313" t="s">
        <v>580</v>
      </c>
      <c r="S126" s="313" t="s">
        <v>580</v>
      </c>
      <c r="T126" s="313" t="s">
        <v>580</v>
      </c>
      <c r="U126" s="313" t="s">
        <v>580</v>
      </c>
      <c r="V126" s="313" t="s">
        <v>580</v>
      </c>
      <c r="W126" s="313" t="s">
        <v>580</v>
      </c>
    </row>
    <row r="127" spans="2:23" x14ac:dyDescent="0.2">
      <c r="B127" s="312" t="s">
        <v>580</v>
      </c>
      <c r="C127" s="313" t="s">
        <v>580</v>
      </c>
      <c r="D127" s="313" t="s">
        <v>580</v>
      </c>
      <c r="E127" s="313" t="s">
        <v>580</v>
      </c>
      <c r="F127" s="313" t="s">
        <v>580</v>
      </c>
      <c r="G127" s="313" t="s">
        <v>580</v>
      </c>
      <c r="H127" s="312" t="s">
        <v>580</v>
      </c>
      <c r="I127" s="313" t="s">
        <v>580</v>
      </c>
      <c r="J127" s="313" t="s">
        <v>580</v>
      </c>
      <c r="K127" s="313" t="s">
        <v>580</v>
      </c>
      <c r="L127" s="313" t="s">
        <v>580</v>
      </c>
      <c r="M127" s="313" t="s">
        <v>580</v>
      </c>
      <c r="N127" s="313" t="s">
        <v>580</v>
      </c>
      <c r="O127" s="313" t="s">
        <v>580</v>
      </c>
      <c r="P127" s="313" t="s">
        <v>580</v>
      </c>
      <c r="Q127" s="313" t="s">
        <v>580</v>
      </c>
      <c r="R127" s="313" t="s">
        <v>580</v>
      </c>
      <c r="S127" s="313" t="s">
        <v>580</v>
      </c>
      <c r="T127" s="313" t="s">
        <v>580</v>
      </c>
      <c r="U127" s="313" t="s">
        <v>580</v>
      </c>
      <c r="V127" s="313" t="s">
        <v>580</v>
      </c>
      <c r="W127" s="313" t="s">
        <v>580</v>
      </c>
    </row>
    <row r="128" spans="2:23" x14ac:dyDescent="0.2">
      <c r="B128" s="312" t="s">
        <v>580</v>
      </c>
      <c r="C128" s="313" t="s">
        <v>580</v>
      </c>
      <c r="D128" s="313" t="s">
        <v>580</v>
      </c>
      <c r="E128" s="313" t="s">
        <v>580</v>
      </c>
      <c r="F128" s="313" t="s">
        <v>580</v>
      </c>
      <c r="G128" s="313" t="s">
        <v>580</v>
      </c>
      <c r="H128" s="312" t="s">
        <v>580</v>
      </c>
      <c r="I128" s="313" t="s">
        <v>580</v>
      </c>
      <c r="J128" s="313" t="s">
        <v>580</v>
      </c>
      <c r="K128" s="313" t="s">
        <v>580</v>
      </c>
      <c r="L128" s="313" t="s">
        <v>580</v>
      </c>
      <c r="M128" s="313" t="s">
        <v>580</v>
      </c>
      <c r="N128" s="313" t="s">
        <v>580</v>
      </c>
      <c r="O128" s="313" t="s">
        <v>580</v>
      </c>
      <c r="P128" s="313" t="s">
        <v>580</v>
      </c>
      <c r="Q128" s="313" t="s">
        <v>580</v>
      </c>
      <c r="R128" s="313" t="s">
        <v>580</v>
      </c>
      <c r="S128" s="313" t="s">
        <v>580</v>
      </c>
      <c r="T128" s="313" t="s">
        <v>580</v>
      </c>
      <c r="U128" s="313" t="s">
        <v>580</v>
      </c>
      <c r="V128" s="313" t="s">
        <v>580</v>
      </c>
      <c r="W128" s="313" t="s">
        <v>580</v>
      </c>
    </row>
    <row r="129" spans="2:23" x14ac:dyDescent="0.2">
      <c r="B129" s="312" t="s">
        <v>580</v>
      </c>
      <c r="C129" s="313" t="s">
        <v>580</v>
      </c>
      <c r="D129" s="313" t="s">
        <v>580</v>
      </c>
      <c r="E129" s="313" t="s">
        <v>580</v>
      </c>
      <c r="F129" s="313" t="s">
        <v>580</v>
      </c>
      <c r="G129" s="313" t="s">
        <v>580</v>
      </c>
      <c r="H129" s="312" t="s">
        <v>580</v>
      </c>
      <c r="I129" s="313" t="s">
        <v>580</v>
      </c>
      <c r="J129" s="313" t="s">
        <v>580</v>
      </c>
      <c r="K129" s="313" t="s">
        <v>580</v>
      </c>
      <c r="L129" s="313" t="s">
        <v>580</v>
      </c>
      <c r="M129" s="313" t="s">
        <v>580</v>
      </c>
      <c r="N129" s="313" t="s">
        <v>580</v>
      </c>
      <c r="O129" s="313" t="s">
        <v>580</v>
      </c>
      <c r="P129" s="313" t="s">
        <v>580</v>
      </c>
      <c r="Q129" s="313" t="s">
        <v>580</v>
      </c>
      <c r="R129" s="313" t="s">
        <v>580</v>
      </c>
      <c r="S129" s="313" t="s">
        <v>580</v>
      </c>
      <c r="T129" s="313" t="s">
        <v>580</v>
      </c>
      <c r="U129" s="313" t="s">
        <v>580</v>
      </c>
      <c r="V129" s="313" t="s">
        <v>580</v>
      </c>
      <c r="W129" s="313" t="s">
        <v>580</v>
      </c>
    </row>
    <row r="130" spans="2:23" x14ac:dyDescent="0.2">
      <c r="B130" s="312" t="s">
        <v>580</v>
      </c>
      <c r="C130" s="313" t="s">
        <v>580</v>
      </c>
      <c r="D130" s="313" t="s">
        <v>580</v>
      </c>
      <c r="E130" s="313" t="s">
        <v>580</v>
      </c>
      <c r="F130" s="313" t="s">
        <v>580</v>
      </c>
      <c r="G130" s="313" t="s">
        <v>580</v>
      </c>
      <c r="H130" s="312" t="s">
        <v>580</v>
      </c>
      <c r="I130" s="313" t="s">
        <v>580</v>
      </c>
      <c r="J130" s="313" t="s">
        <v>580</v>
      </c>
      <c r="K130" s="313" t="s">
        <v>580</v>
      </c>
      <c r="L130" s="313" t="s">
        <v>580</v>
      </c>
      <c r="M130" s="313" t="s">
        <v>580</v>
      </c>
      <c r="N130" s="313" t="s">
        <v>580</v>
      </c>
      <c r="O130" s="313" t="s">
        <v>580</v>
      </c>
      <c r="P130" s="313" t="s">
        <v>580</v>
      </c>
      <c r="Q130" s="313" t="s">
        <v>580</v>
      </c>
      <c r="R130" s="313" t="s">
        <v>580</v>
      </c>
      <c r="S130" s="313" t="s">
        <v>580</v>
      </c>
      <c r="T130" s="313" t="s">
        <v>580</v>
      </c>
      <c r="U130" s="313" t="s">
        <v>580</v>
      </c>
      <c r="V130" s="313" t="s">
        <v>580</v>
      </c>
      <c r="W130" s="313" t="s">
        <v>580</v>
      </c>
    </row>
    <row r="131" spans="2:23" x14ac:dyDescent="0.2">
      <c r="B131" s="312" t="s">
        <v>580</v>
      </c>
      <c r="C131" s="313" t="s">
        <v>580</v>
      </c>
      <c r="D131" s="313" t="s">
        <v>580</v>
      </c>
      <c r="E131" s="313" t="s">
        <v>580</v>
      </c>
      <c r="F131" s="313" t="s">
        <v>580</v>
      </c>
      <c r="G131" s="313" t="s">
        <v>580</v>
      </c>
      <c r="H131" s="312" t="s">
        <v>580</v>
      </c>
      <c r="I131" s="313" t="s">
        <v>580</v>
      </c>
      <c r="J131" s="313" t="s">
        <v>580</v>
      </c>
      <c r="K131" s="313" t="s">
        <v>580</v>
      </c>
      <c r="L131" s="313" t="s">
        <v>580</v>
      </c>
      <c r="M131" s="313" t="s">
        <v>580</v>
      </c>
      <c r="N131" s="313" t="s">
        <v>580</v>
      </c>
      <c r="O131" s="313" t="s">
        <v>580</v>
      </c>
      <c r="P131" s="313" t="s">
        <v>580</v>
      </c>
      <c r="Q131" s="313" t="s">
        <v>580</v>
      </c>
      <c r="R131" s="313" t="s">
        <v>580</v>
      </c>
      <c r="S131" s="313" t="s">
        <v>580</v>
      </c>
      <c r="T131" s="313" t="s">
        <v>580</v>
      </c>
      <c r="U131" s="313" t="s">
        <v>580</v>
      </c>
      <c r="V131" s="313" t="s">
        <v>580</v>
      </c>
      <c r="W131" s="313" t="s">
        <v>580</v>
      </c>
    </row>
    <row r="132" spans="2:23" x14ac:dyDescent="0.2">
      <c r="B132" s="312" t="s">
        <v>580</v>
      </c>
      <c r="C132" s="313" t="s">
        <v>580</v>
      </c>
      <c r="D132" s="313" t="s">
        <v>580</v>
      </c>
      <c r="E132" s="313" t="s">
        <v>580</v>
      </c>
      <c r="F132" s="313" t="s">
        <v>580</v>
      </c>
      <c r="G132" s="313" t="s">
        <v>580</v>
      </c>
      <c r="H132" s="312" t="s">
        <v>580</v>
      </c>
      <c r="I132" s="313" t="s">
        <v>580</v>
      </c>
      <c r="J132" s="313" t="s">
        <v>580</v>
      </c>
      <c r="K132" s="313" t="s">
        <v>580</v>
      </c>
      <c r="L132" s="313" t="s">
        <v>580</v>
      </c>
      <c r="M132" s="313" t="s">
        <v>580</v>
      </c>
      <c r="N132" s="313" t="s">
        <v>580</v>
      </c>
      <c r="O132" s="313" t="s">
        <v>580</v>
      </c>
      <c r="P132" s="313" t="s">
        <v>580</v>
      </c>
      <c r="Q132" s="313" t="s">
        <v>580</v>
      </c>
      <c r="R132" s="313" t="s">
        <v>580</v>
      </c>
      <c r="S132" s="313" t="s">
        <v>580</v>
      </c>
      <c r="T132" s="313" t="s">
        <v>580</v>
      </c>
      <c r="U132" s="313" t="s">
        <v>580</v>
      </c>
      <c r="V132" s="313" t="s">
        <v>580</v>
      </c>
      <c r="W132" s="313" t="s">
        <v>580</v>
      </c>
    </row>
    <row r="133" spans="2:23" x14ac:dyDescent="0.2">
      <c r="B133" s="312" t="s">
        <v>580</v>
      </c>
      <c r="C133" s="313" t="s">
        <v>580</v>
      </c>
      <c r="D133" s="313" t="s">
        <v>580</v>
      </c>
      <c r="E133" s="313" t="s">
        <v>580</v>
      </c>
      <c r="F133" s="313" t="s">
        <v>580</v>
      </c>
      <c r="G133" s="313" t="s">
        <v>580</v>
      </c>
      <c r="H133" s="312" t="s">
        <v>580</v>
      </c>
      <c r="I133" s="313" t="s">
        <v>580</v>
      </c>
      <c r="J133" s="313" t="s">
        <v>580</v>
      </c>
      <c r="K133" s="313" t="s">
        <v>580</v>
      </c>
      <c r="L133" s="313" t="s">
        <v>580</v>
      </c>
      <c r="M133" s="313" t="s">
        <v>580</v>
      </c>
      <c r="N133" s="313" t="s">
        <v>580</v>
      </c>
      <c r="O133" s="313" t="s">
        <v>580</v>
      </c>
      <c r="P133" s="313" t="s">
        <v>580</v>
      </c>
      <c r="Q133" s="313" t="s">
        <v>580</v>
      </c>
      <c r="R133" s="313" t="s">
        <v>580</v>
      </c>
      <c r="S133" s="313" t="s">
        <v>580</v>
      </c>
      <c r="T133" s="313" t="s">
        <v>580</v>
      </c>
      <c r="U133" s="313" t="s">
        <v>580</v>
      </c>
      <c r="V133" s="313" t="s">
        <v>580</v>
      </c>
      <c r="W133" s="313" t="s">
        <v>580</v>
      </c>
    </row>
    <row r="134" spans="2:23" x14ac:dyDescent="0.2">
      <c r="B134" s="312" t="s">
        <v>580</v>
      </c>
      <c r="C134" s="313" t="s">
        <v>580</v>
      </c>
      <c r="D134" s="313" t="s">
        <v>580</v>
      </c>
      <c r="E134" s="313" t="s">
        <v>580</v>
      </c>
      <c r="F134" s="313" t="s">
        <v>580</v>
      </c>
      <c r="G134" s="313" t="s">
        <v>580</v>
      </c>
      <c r="H134" s="312" t="s">
        <v>580</v>
      </c>
      <c r="I134" s="313" t="s">
        <v>580</v>
      </c>
      <c r="J134" s="313" t="s">
        <v>580</v>
      </c>
      <c r="K134" s="313" t="s">
        <v>580</v>
      </c>
      <c r="L134" s="313" t="s">
        <v>580</v>
      </c>
      <c r="M134" s="313" t="s">
        <v>580</v>
      </c>
      <c r="N134" s="313" t="s">
        <v>580</v>
      </c>
      <c r="O134" s="313" t="s">
        <v>580</v>
      </c>
      <c r="P134" s="313" t="s">
        <v>580</v>
      </c>
      <c r="Q134" s="313" t="s">
        <v>580</v>
      </c>
      <c r="R134" s="313" t="s">
        <v>580</v>
      </c>
      <c r="S134" s="313" t="s">
        <v>580</v>
      </c>
      <c r="T134" s="313" t="s">
        <v>580</v>
      </c>
      <c r="U134" s="313" t="s">
        <v>580</v>
      </c>
      <c r="V134" s="313" t="s">
        <v>580</v>
      </c>
      <c r="W134" s="313" t="s">
        <v>580</v>
      </c>
    </row>
    <row r="135" spans="2:23" x14ac:dyDescent="0.2">
      <c r="B135" s="312" t="s">
        <v>580</v>
      </c>
      <c r="C135" s="313" t="s">
        <v>580</v>
      </c>
      <c r="D135" s="313" t="s">
        <v>580</v>
      </c>
      <c r="E135" s="313" t="s">
        <v>580</v>
      </c>
      <c r="F135" s="313" t="s">
        <v>580</v>
      </c>
      <c r="G135" s="313" t="s">
        <v>580</v>
      </c>
      <c r="H135" s="312" t="s">
        <v>580</v>
      </c>
      <c r="I135" s="313" t="s">
        <v>580</v>
      </c>
      <c r="J135" s="313" t="s">
        <v>580</v>
      </c>
      <c r="K135" s="313" t="s">
        <v>580</v>
      </c>
      <c r="L135" s="313" t="s">
        <v>580</v>
      </c>
      <c r="M135" s="313" t="s">
        <v>580</v>
      </c>
      <c r="N135" s="313" t="s">
        <v>580</v>
      </c>
      <c r="O135" s="313" t="s">
        <v>580</v>
      </c>
      <c r="P135" s="313" t="s">
        <v>580</v>
      </c>
      <c r="Q135" s="313" t="s">
        <v>580</v>
      </c>
      <c r="R135" s="313" t="s">
        <v>580</v>
      </c>
      <c r="S135" s="313" t="s">
        <v>580</v>
      </c>
      <c r="T135" s="313" t="s">
        <v>580</v>
      </c>
      <c r="U135" s="313" t="s">
        <v>580</v>
      </c>
      <c r="V135" s="313" t="s">
        <v>580</v>
      </c>
      <c r="W135" s="313" t="s">
        <v>580</v>
      </c>
    </row>
    <row r="136" spans="2:23" x14ac:dyDescent="0.2">
      <c r="B136" s="312" t="s">
        <v>580</v>
      </c>
      <c r="C136" s="313" t="s">
        <v>580</v>
      </c>
      <c r="D136" s="313" t="s">
        <v>580</v>
      </c>
      <c r="E136" s="313" t="s">
        <v>580</v>
      </c>
      <c r="F136" s="313" t="s">
        <v>580</v>
      </c>
      <c r="G136" s="313" t="s">
        <v>580</v>
      </c>
      <c r="H136" s="312" t="s">
        <v>580</v>
      </c>
      <c r="I136" s="313" t="s">
        <v>580</v>
      </c>
      <c r="J136" s="313" t="s">
        <v>580</v>
      </c>
      <c r="K136" s="313" t="s">
        <v>580</v>
      </c>
      <c r="L136" s="313" t="s">
        <v>580</v>
      </c>
      <c r="M136" s="313" t="s">
        <v>580</v>
      </c>
      <c r="N136" s="313" t="s">
        <v>580</v>
      </c>
      <c r="O136" s="313" t="s">
        <v>580</v>
      </c>
      <c r="P136" s="313" t="s">
        <v>580</v>
      </c>
      <c r="Q136" s="313" t="s">
        <v>580</v>
      </c>
      <c r="R136" s="313" t="s">
        <v>580</v>
      </c>
      <c r="S136" s="313" t="s">
        <v>580</v>
      </c>
      <c r="T136" s="313" t="s">
        <v>580</v>
      </c>
      <c r="U136" s="313" t="s">
        <v>580</v>
      </c>
      <c r="V136" s="313" t="s">
        <v>580</v>
      </c>
      <c r="W136" s="313" t="s">
        <v>580</v>
      </c>
    </row>
    <row r="137" spans="2:23" x14ac:dyDescent="0.2">
      <c r="B137" s="312" t="s">
        <v>580</v>
      </c>
      <c r="C137" s="313" t="s">
        <v>580</v>
      </c>
      <c r="D137" s="313" t="s">
        <v>580</v>
      </c>
      <c r="E137" s="313" t="s">
        <v>580</v>
      </c>
      <c r="F137" s="313" t="s">
        <v>580</v>
      </c>
      <c r="G137" s="313" t="s">
        <v>580</v>
      </c>
      <c r="H137" s="312" t="s">
        <v>580</v>
      </c>
      <c r="I137" s="313" t="s">
        <v>580</v>
      </c>
      <c r="J137" s="313" t="s">
        <v>580</v>
      </c>
      <c r="K137" s="313" t="s">
        <v>580</v>
      </c>
      <c r="L137" s="313" t="s">
        <v>580</v>
      </c>
      <c r="M137" s="313" t="s">
        <v>580</v>
      </c>
      <c r="N137" s="313" t="s">
        <v>580</v>
      </c>
      <c r="O137" s="313" t="s">
        <v>580</v>
      </c>
      <c r="P137" s="313" t="s">
        <v>580</v>
      </c>
      <c r="Q137" s="313" t="s">
        <v>580</v>
      </c>
      <c r="R137" s="313" t="s">
        <v>580</v>
      </c>
      <c r="S137" s="313" t="s">
        <v>580</v>
      </c>
      <c r="T137" s="313" t="s">
        <v>580</v>
      </c>
      <c r="U137" s="313" t="s">
        <v>580</v>
      </c>
      <c r="V137" s="313" t="s">
        <v>580</v>
      </c>
      <c r="W137" s="313" t="s">
        <v>580</v>
      </c>
    </row>
    <row r="138" spans="2:23" x14ac:dyDescent="0.2">
      <c r="B138" s="312" t="s">
        <v>580</v>
      </c>
      <c r="C138" s="313" t="s">
        <v>580</v>
      </c>
      <c r="D138" s="313" t="s">
        <v>580</v>
      </c>
      <c r="E138" s="313" t="s">
        <v>580</v>
      </c>
      <c r="F138" s="313" t="s">
        <v>580</v>
      </c>
      <c r="G138" s="313" t="s">
        <v>580</v>
      </c>
      <c r="H138" s="312" t="s">
        <v>580</v>
      </c>
      <c r="I138" s="313" t="s">
        <v>580</v>
      </c>
      <c r="J138" s="313" t="s">
        <v>580</v>
      </c>
      <c r="K138" s="313" t="s">
        <v>580</v>
      </c>
      <c r="L138" s="313" t="s">
        <v>580</v>
      </c>
      <c r="M138" s="313" t="s">
        <v>580</v>
      </c>
      <c r="N138" s="313" t="s">
        <v>580</v>
      </c>
      <c r="O138" s="313" t="s">
        <v>580</v>
      </c>
      <c r="P138" s="313" t="s">
        <v>580</v>
      </c>
      <c r="Q138" s="313" t="s">
        <v>580</v>
      </c>
      <c r="R138" s="313" t="s">
        <v>580</v>
      </c>
      <c r="S138" s="313" t="s">
        <v>580</v>
      </c>
      <c r="T138" s="313" t="s">
        <v>580</v>
      </c>
      <c r="U138" s="313" t="s">
        <v>580</v>
      </c>
      <c r="V138" s="313" t="s">
        <v>580</v>
      </c>
      <c r="W138" s="313" t="s">
        <v>580</v>
      </c>
    </row>
    <row r="139" spans="2:23" x14ac:dyDescent="0.2">
      <c r="B139" s="312" t="s">
        <v>580</v>
      </c>
      <c r="C139" s="313" t="s">
        <v>580</v>
      </c>
      <c r="D139" s="313" t="s">
        <v>580</v>
      </c>
      <c r="E139" s="313" t="s">
        <v>580</v>
      </c>
      <c r="F139" s="313" t="s">
        <v>580</v>
      </c>
      <c r="G139" s="313" t="s">
        <v>580</v>
      </c>
      <c r="H139" s="312" t="s">
        <v>580</v>
      </c>
      <c r="I139" s="313" t="s">
        <v>580</v>
      </c>
      <c r="J139" s="313" t="s">
        <v>580</v>
      </c>
      <c r="K139" s="313" t="s">
        <v>580</v>
      </c>
      <c r="L139" s="313" t="s">
        <v>580</v>
      </c>
      <c r="M139" s="313" t="s">
        <v>580</v>
      </c>
      <c r="N139" s="313" t="s">
        <v>580</v>
      </c>
      <c r="O139" s="313" t="s">
        <v>580</v>
      </c>
      <c r="P139" s="313" t="s">
        <v>580</v>
      </c>
      <c r="Q139" s="313" t="s">
        <v>580</v>
      </c>
      <c r="R139" s="313" t="s">
        <v>580</v>
      </c>
      <c r="S139" s="313" t="s">
        <v>580</v>
      </c>
      <c r="T139" s="313" t="s">
        <v>580</v>
      </c>
      <c r="U139" s="313" t="s">
        <v>580</v>
      </c>
      <c r="V139" s="313" t="s">
        <v>580</v>
      </c>
      <c r="W139" s="313" t="s">
        <v>580</v>
      </c>
    </row>
    <row r="140" spans="2:23" x14ac:dyDescent="0.2">
      <c r="B140" s="312" t="s">
        <v>580</v>
      </c>
      <c r="C140" s="313" t="s">
        <v>580</v>
      </c>
      <c r="D140" s="313" t="s">
        <v>580</v>
      </c>
      <c r="E140" s="313" t="s">
        <v>580</v>
      </c>
      <c r="F140" s="313" t="s">
        <v>580</v>
      </c>
      <c r="G140" s="313" t="s">
        <v>580</v>
      </c>
      <c r="H140" s="312" t="s">
        <v>580</v>
      </c>
      <c r="I140" s="313" t="s">
        <v>580</v>
      </c>
      <c r="J140" s="313" t="s">
        <v>580</v>
      </c>
      <c r="K140" s="313" t="s">
        <v>580</v>
      </c>
      <c r="L140" s="313" t="s">
        <v>580</v>
      </c>
      <c r="M140" s="313" t="s">
        <v>580</v>
      </c>
      <c r="N140" s="313" t="s">
        <v>580</v>
      </c>
      <c r="O140" s="313" t="s">
        <v>580</v>
      </c>
      <c r="P140" s="313" t="s">
        <v>580</v>
      </c>
      <c r="Q140" s="313" t="s">
        <v>580</v>
      </c>
      <c r="R140" s="313" t="s">
        <v>580</v>
      </c>
      <c r="S140" s="313" t="s">
        <v>580</v>
      </c>
      <c r="T140" s="313" t="s">
        <v>580</v>
      </c>
      <c r="U140" s="313" t="s">
        <v>580</v>
      </c>
      <c r="V140" s="313" t="s">
        <v>580</v>
      </c>
      <c r="W140" s="313" t="s">
        <v>580</v>
      </c>
    </row>
    <row r="141" spans="2:23" x14ac:dyDescent="0.2">
      <c r="B141" s="312" t="s">
        <v>580</v>
      </c>
      <c r="C141" s="313" t="s">
        <v>580</v>
      </c>
      <c r="D141" s="313" t="s">
        <v>580</v>
      </c>
      <c r="E141" s="313" t="s">
        <v>580</v>
      </c>
      <c r="F141" s="313" t="s">
        <v>580</v>
      </c>
      <c r="G141" s="313" t="s">
        <v>580</v>
      </c>
      <c r="H141" s="312" t="s">
        <v>580</v>
      </c>
      <c r="I141" s="313" t="s">
        <v>580</v>
      </c>
      <c r="J141" s="313" t="s">
        <v>580</v>
      </c>
      <c r="K141" s="313" t="s">
        <v>580</v>
      </c>
      <c r="L141" s="313" t="s">
        <v>580</v>
      </c>
      <c r="M141" s="313" t="s">
        <v>580</v>
      </c>
      <c r="N141" s="313" t="s">
        <v>580</v>
      </c>
      <c r="O141" s="313" t="s">
        <v>580</v>
      </c>
      <c r="P141" s="313" t="s">
        <v>580</v>
      </c>
      <c r="Q141" s="313" t="s">
        <v>580</v>
      </c>
      <c r="R141" s="313" t="s">
        <v>580</v>
      </c>
      <c r="S141" s="313" t="s">
        <v>580</v>
      </c>
      <c r="T141" s="313" t="s">
        <v>580</v>
      </c>
      <c r="U141" s="313" t="s">
        <v>580</v>
      </c>
      <c r="V141" s="313" t="s">
        <v>580</v>
      </c>
      <c r="W141" s="313" t="s">
        <v>580</v>
      </c>
    </row>
    <row r="142" spans="2:23" x14ac:dyDescent="0.2">
      <c r="B142" s="312" t="s">
        <v>580</v>
      </c>
      <c r="C142" s="313" t="s">
        <v>580</v>
      </c>
      <c r="D142" s="313" t="s">
        <v>580</v>
      </c>
      <c r="E142" s="313" t="s">
        <v>580</v>
      </c>
      <c r="F142" s="313" t="s">
        <v>580</v>
      </c>
      <c r="G142" s="313" t="s">
        <v>580</v>
      </c>
      <c r="H142" s="312" t="s">
        <v>580</v>
      </c>
      <c r="I142" s="313" t="s">
        <v>580</v>
      </c>
      <c r="J142" s="313" t="s">
        <v>580</v>
      </c>
      <c r="K142" s="313" t="s">
        <v>580</v>
      </c>
      <c r="L142" s="313" t="s">
        <v>580</v>
      </c>
      <c r="M142" s="313" t="s">
        <v>580</v>
      </c>
      <c r="N142" s="313" t="s">
        <v>580</v>
      </c>
      <c r="O142" s="313" t="s">
        <v>580</v>
      </c>
      <c r="P142" s="313" t="s">
        <v>580</v>
      </c>
      <c r="Q142" s="313" t="s">
        <v>580</v>
      </c>
      <c r="R142" s="313" t="s">
        <v>580</v>
      </c>
      <c r="S142" s="313" t="s">
        <v>580</v>
      </c>
      <c r="T142" s="313" t="s">
        <v>580</v>
      </c>
      <c r="U142" s="313" t="s">
        <v>580</v>
      </c>
      <c r="V142" s="313" t="s">
        <v>580</v>
      </c>
      <c r="W142" s="313" t="s">
        <v>580</v>
      </c>
    </row>
    <row r="143" spans="2:23" x14ac:dyDescent="0.2">
      <c r="B143" s="312" t="s">
        <v>580</v>
      </c>
      <c r="C143" s="313" t="s">
        <v>580</v>
      </c>
      <c r="D143" s="313" t="s">
        <v>580</v>
      </c>
      <c r="E143" s="313" t="s">
        <v>580</v>
      </c>
      <c r="F143" s="313" t="s">
        <v>580</v>
      </c>
      <c r="G143" s="313" t="s">
        <v>580</v>
      </c>
      <c r="H143" s="312" t="s">
        <v>580</v>
      </c>
      <c r="I143" s="313" t="s">
        <v>580</v>
      </c>
      <c r="J143" s="313" t="s">
        <v>580</v>
      </c>
      <c r="K143" s="313" t="s">
        <v>580</v>
      </c>
      <c r="L143" s="313" t="s">
        <v>580</v>
      </c>
      <c r="M143" s="313" t="s">
        <v>580</v>
      </c>
      <c r="N143" s="313" t="s">
        <v>580</v>
      </c>
      <c r="O143" s="313" t="s">
        <v>580</v>
      </c>
      <c r="P143" s="313" t="s">
        <v>580</v>
      </c>
      <c r="Q143" s="313" t="s">
        <v>580</v>
      </c>
      <c r="R143" s="313" t="s">
        <v>580</v>
      </c>
      <c r="S143" s="313" t="s">
        <v>580</v>
      </c>
      <c r="T143" s="313" t="s">
        <v>580</v>
      </c>
      <c r="U143" s="313" t="s">
        <v>580</v>
      </c>
      <c r="V143" s="313" t="s">
        <v>580</v>
      </c>
      <c r="W143" s="313" t="s">
        <v>580</v>
      </c>
    </row>
    <row r="144" spans="2:23" x14ac:dyDescent="0.2">
      <c r="B144" s="312" t="s">
        <v>580</v>
      </c>
      <c r="C144" s="313" t="s">
        <v>580</v>
      </c>
      <c r="D144" s="313" t="s">
        <v>580</v>
      </c>
      <c r="E144" s="313" t="s">
        <v>580</v>
      </c>
      <c r="F144" s="313" t="s">
        <v>580</v>
      </c>
      <c r="G144" s="313" t="s">
        <v>580</v>
      </c>
      <c r="H144" s="312" t="s">
        <v>580</v>
      </c>
      <c r="I144" s="313" t="s">
        <v>580</v>
      </c>
      <c r="J144" s="313" t="s">
        <v>580</v>
      </c>
      <c r="K144" s="313" t="s">
        <v>580</v>
      </c>
      <c r="L144" s="313" t="s">
        <v>580</v>
      </c>
      <c r="M144" s="313" t="s">
        <v>580</v>
      </c>
      <c r="N144" s="313" t="s">
        <v>580</v>
      </c>
      <c r="O144" s="313" t="s">
        <v>580</v>
      </c>
      <c r="P144" s="313" t="s">
        <v>580</v>
      </c>
      <c r="Q144" s="313" t="s">
        <v>580</v>
      </c>
      <c r="R144" s="313" t="s">
        <v>580</v>
      </c>
      <c r="S144" s="313" t="s">
        <v>580</v>
      </c>
      <c r="T144" s="313" t="s">
        <v>580</v>
      </c>
      <c r="U144" s="313" t="s">
        <v>580</v>
      </c>
      <c r="V144" s="313" t="s">
        <v>580</v>
      </c>
      <c r="W144" s="313" t="s">
        <v>580</v>
      </c>
    </row>
    <row r="145" spans="2:23" x14ac:dyDescent="0.2">
      <c r="B145" s="312" t="s">
        <v>580</v>
      </c>
      <c r="C145" s="313" t="s">
        <v>580</v>
      </c>
      <c r="D145" s="313" t="s">
        <v>580</v>
      </c>
      <c r="E145" s="313" t="s">
        <v>580</v>
      </c>
      <c r="F145" s="313" t="s">
        <v>580</v>
      </c>
      <c r="G145" s="313" t="s">
        <v>580</v>
      </c>
      <c r="H145" s="312" t="s">
        <v>580</v>
      </c>
      <c r="I145" s="313" t="s">
        <v>580</v>
      </c>
      <c r="J145" s="313" t="s">
        <v>580</v>
      </c>
      <c r="K145" s="313" t="s">
        <v>580</v>
      </c>
      <c r="L145" s="313" t="s">
        <v>580</v>
      </c>
      <c r="M145" s="313" t="s">
        <v>580</v>
      </c>
      <c r="N145" s="313" t="s">
        <v>580</v>
      </c>
      <c r="O145" s="313" t="s">
        <v>580</v>
      </c>
      <c r="P145" s="313" t="s">
        <v>580</v>
      </c>
      <c r="Q145" s="313" t="s">
        <v>580</v>
      </c>
      <c r="R145" s="313" t="s">
        <v>580</v>
      </c>
      <c r="S145" s="313" t="s">
        <v>580</v>
      </c>
      <c r="T145" s="313" t="s">
        <v>580</v>
      </c>
      <c r="U145" s="313" t="s">
        <v>580</v>
      </c>
      <c r="V145" s="313" t="s">
        <v>580</v>
      </c>
      <c r="W145" s="313" t="s">
        <v>580</v>
      </c>
    </row>
    <row r="146" spans="2:23" x14ac:dyDescent="0.2">
      <c r="B146" s="312" t="s">
        <v>580</v>
      </c>
      <c r="C146" s="313" t="s">
        <v>580</v>
      </c>
      <c r="D146" s="313" t="s">
        <v>580</v>
      </c>
      <c r="E146" s="313" t="s">
        <v>580</v>
      </c>
      <c r="F146" s="313" t="s">
        <v>580</v>
      </c>
      <c r="G146" s="313" t="s">
        <v>580</v>
      </c>
      <c r="H146" s="312" t="s">
        <v>580</v>
      </c>
      <c r="I146" s="313" t="s">
        <v>580</v>
      </c>
      <c r="J146" s="313" t="s">
        <v>580</v>
      </c>
      <c r="K146" s="313" t="s">
        <v>580</v>
      </c>
      <c r="L146" s="313" t="s">
        <v>580</v>
      </c>
      <c r="M146" s="313" t="s">
        <v>580</v>
      </c>
      <c r="N146" s="313" t="s">
        <v>580</v>
      </c>
      <c r="O146" s="313" t="s">
        <v>580</v>
      </c>
      <c r="P146" s="313" t="s">
        <v>580</v>
      </c>
      <c r="Q146" s="313" t="s">
        <v>580</v>
      </c>
      <c r="R146" s="313" t="s">
        <v>580</v>
      </c>
      <c r="S146" s="313" t="s">
        <v>580</v>
      </c>
      <c r="T146" s="313" t="s">
        <v>580</v>
      </c>
      <c r="U146" s="313" t="s">
        <v>580</v>
      </c>
      <c r="V146" s="313" t="s">
        <v>580</v>
      </c>
      <c r="W146" s="313" t="s">
        <v>580</v>
      </c>
    </row>
    <row r="147" spans="2:23" x14ac:dyDescent="0.2">
      <c r="B147" s="312" t="s">
        <v>580</v>
      </c>
      <c r="C147" s="313" t="s">
        <v>580</v>
      </c>
      <c r="D147" s="313" t="s">
        <v>580</v>
      </c>
      <c r="E147" s="313" t="s">
        <v>580</v>
      </c>
      <c r="F147" s="313" t="s">
        <v>580</v>
      </c>
      <c r="G147" s="313" t="s">
        <v>580</v>
      </c>
      <c r="H147" s="312" t="s">
        <v>580</v>
      </c>
      <c r="I147" s="313" t="s">
        <v>580</v>
      </c>
      <c r="J147" s="313" t="s">
        <v>580</v>
      </c>
      <c r="K147" s="313" t="s">
        <v>580</v>
      </c>
      <c r="L147" s="313" t="s">
        <v>580</v>
      </c>
      <c r="M147" s="313" t="s">
        <v>580</v>
      </c>
      <c r="N147" s="313" t="s">
        <v>580</v>
      </c>
      <c r="O147" s="313" t="s">
        <v>580</v>
      </c>
      <c r="P147" s="313" t="s">
        <v>580</v>
      </c>
      <c r="Q147" s="313" t="s">
        <v>580</v>
      </c>
      <c r="R147" s="313" t="s">
        <v>580</v>
      </c>
      <c r="S147" s="313" t="s">
        <v>580</v>
      </c>
      <c r="T147" s="313" t="s">
        <v>580</v>
      </c>
      <c r="U147" s="313" t="s">
        <v>580</v>
      </c>
      <c r="V147" s="313" t="s">
        <v>580</v>
      </c>
      <c r="W147" s="313" t="s">
        <v>580</v>
      </c>
    </row>
    <row r="148" spans="2:23" x14ac:dyDescent="0.2">
      <c r="B148" s="312" t="s">
        <v>580</v>
      </c>
      <c r="C148" s="313" t="s">
        <v>580</v>
      </c>
      <c r="D148" s="313" t="s">
        <v>580</v>
      </c>
      <c r="E148" s="313" t="s">
        <v>580</v>
      </c>
      <c r="F148" s="313" t="s">
        <v>580</v>
      </c>
      <c r="G148" s="313" t="s">
        <v>580</v>
      </c>
      <c r="H148" s="312" t="s">
        <v>580</v>
      </c>
      <c r="I148" s="313" t="s">
        <v>580</v>
      </c>
      <c r="J148" s="313" t="s">
        <v>580</v>
      </c>
      <c r="K148" s="313" t="s">
        <v>580</v>
      </c>
      <c r="L148" s="313" t="s">
        <v>580</v>
      </c>
      <c r="M148" s="313" t="s">
        <v>580</v>
      </c>
      <c r="N148" s="313" t="s">
        <v>580</v>
      </c>
      <c r="O148" s="313" t="s">
        <v>580</v>
      </c>
      <c r="P148" s="313" t="s">
        <v>580</v>
      </c>
      <c r="Q148" s="313" t="s">
        <v>580</v>
      </c>
      <c r="R148" s="313" t="s">
        <v>580</v>
      </c>
      <c r="S148" s="313" t="s">
        <v>580</v>
      </c>
      <c r="T148" s="313" t="s">
        <v>580</v>
      </c>
      <c r="U148" s="313" t="s">
        <v>580</v>
      </c>
      <c r="V148" s="313" t="s">
        <v>580</v>
      </c>
      <c r="W148" s="313" t="s">
        <v>580</v>
      </c>
    </row>
    <row r="149" spans="2:23" x14ac:dyDescent="0.2">
      <c r="B149" s="312" t="s">
        <v>580</v>
      </c>
      <c r="C149" s="313" t="s">
        <v>580</v>
      </c>
      <c r="D149" s="313" t="s">
        <v>580</v>
      </c>
      <c r="E149" s="313" t="s">
        <v>580</v>
      </c>
      <c r="F149" s="313" t="s">
        <v>580</v>
      </c>
      <c r="G149" s="313" t="s">
        <v>580</v>
      </c>
      <c r="H149" s="312" t="s">
        <v>580</v>
      </c>
      <c r="I149" s="313" t="s">
        <v>580</v>
      </c>
      <c r="J149" s="313" t="s">
        <v>580</v>
      </c>
      <c r="K149" s="313" t="s">
        <v>580</v>
      </c>
      <c r="L149" s="313" t="s">
        <v>580</v>
      </c>
      <c r="M149" s="313" t="s">
        <v>580</v>
      </c>
      <c r="N149" s="313" t="s">
        <v>580</v>
      </c>
      <c r="O149" s="313" t="s">
        <v>580</v>
      </c>
      <c r="P149" s="313" t="s">
        <v>580</v>
      </c>
      <c r="Q149" s="313" t="s">
        <v>580</v>
      </c>
      <c r="R149" s="313" t="s">
        <v>580</v>
      </c>
      <c r="S149" s="313" t="s">
        <v>580</v>
      </c>
      <c r="T149" s="313" t="s">
        <v>580</v>
      </c>
      <c r="U149" s="313" t="s">
        <v>580</v>
      </c>
      <c r="V149" s="313" t="s">
        <v>580</v>
      </c>
      <c r="W149" s="313" t="s">
        <v>580</v>
      </c>
    </row>
    <row r="150" spans="2:23" x14ac:dyDescent="0.2">
      <c r="B150" s="312" t="s">
        <v>580</v>
      </c>
      <c r="C150" s="313" t="s">
        <v>580</v>
      </c>
      <c r="D150" s="313" t="s">
        <v>580</v>
      </c>
      <c r="E150" s="313" t="s">
        <v>580</v>
      </c>
      <c r="F150" s="313" t="s">
        <v>580</v>
      </c>
      <c r="G150" s="313" t="s">
        <v>580</v>
      </c>
      <c r="H150" s="312" t="s">
        <v>580</v>
      </c>
      <c r="I150" s="313" t="s">
        <v>580</v>
      </c>
      <c r="J150" s="313" t="s">
        <v>580</v>
      </c>
      <c r="K150" s="313" t="s">
        <v>580</v>
      </c>
      <c r="L150" s="313" t="s">
        <v>580</v>
      </c>
      <c r="M150" s="313" t="s">
        <v>580</v>
      </c>
      <c r="N150" s="313" t="s">
        <v>580</v>
      </c>
      <c r="O150" s="313" t="s">
        <v>580</v>
      </c>
      <c r="P150" s="313" t="s">
        <v>580</v>
      </c>
      <c r="Q150" s="313" t="s">
        <v>580</v>
      </c>
      <c r="R150" s="313" t="s">
        <v>580</v>
      </c>
      <c r="S150" s="313" t="s">
        <v>580</v>
      </c>
      <c r="T150" s="313" t="s">
        <v>580</v>
      </c>
      <c r="U150" s="313" t="s">
        <v>580</v>
      </c>
      <c r="V150" s="313" t="s">
        <v>580</v>
      </c>
      <c r="W150" s="313" t="s">
        <v>580</v>
      </c>
    </row>
    <row r="151" spans="2:23" x14ac:dyDescent="0.2">
      <c r="B151" s="312" t="s">
        <v>580</v>
      </c>
      <c r="C151" s="313" t="s">
        <v>580</v>
      </c>
      <c r="D151" s="313" t="s">
        <v>580</v>
      </c>
      <c r="E151" s="313" t="s">
        <v>580</v>
      </c>
      <c r="F151" s="313" t="s">
        <v>580</v>
      </c>
      <c r="G151" s="313" t="s">
        <v>580</v>
      </c>
      <c r="H151" s="312" t="s">
        <v>580</v>
      </c>
      <c r="I151" s="313" t="s">
        <v>580</v>
      </c>
      <c r="J151" s="313" t="s">
        <v>580</v>
      </c>
      <c r="K151" s="313" t="s">
        <v>580</v>
      </c>
      <c r="L151" s="313" t="s">
        <v>580</v>
      </c>
      <c r="M151" s="313" t="s">
        <v>580</v>
      </c>
      <c r="N151" s="313" t="s">
        <v>580</v>
      </c>
      <c r="O151" s="313" t="s">
        <v>580</v>
      </c>
      <c r="P151" s="313" t="s">
        <v>580</v>
      </c>
      <c r="Q151" s="313" t="s">
        <v>580</v>
      </c>
      <c r="R151" s="313" t="s">
        <v>580</v>
      </c>
      <c r="S151" s="313" t="s">
        <v>580</v>
      </c>
      <c r="T151" s="313" t="s">
        <v>580</v>
      </c>
      <c r="U151" s="313" t="s">
        <v>580</v>
      </c>
      <c r="V151" s="313" t="s">
        <v>580</v>
      </c>
      <c r="W151" s="313" t="s">
        <v>580</v>
      </c>
    </row>
    <row r="152" spans="2:23" x14ac:dyDescent="0.2">
      <c r="B152" s="312" t="s">
        <v>580</v>
      </c>
      <c r="C152" s="313" t="s">
        <v>580</v>
      </c>
      <c r="D152" s="313" t="s">
        <v>580</v>
      </c>
      <c r="E152" s="313" t="s">
        <v>580</v>
      </c>
      <c r="F152" s="313" t="s">
        <v>580</v>
      </c>
      <c r="G152" s="313" t="s">
        <v>580</v>
      </c>
      <c r="H152" s="312" t="s">
        <v>580</v>
      </c>
      <c r="I152" s="313" t="s">
        <v>580</v>
      </c>
      <c r="J152" s="313" t="s">
        <v>580</v>
      </c>
      <c r="K152" s="313" t="s">
        <v>580</v>
      </c>
      <c r="L152" s="313" t="s">
        <v>580</v>
      </c>
      <c r="M152" s="313" t="s">
        <v>580</v>
      </c>
      <c r="N152" s="313" t="s">
        <v>580</v>
      </c>
      <c r="O152" s="313" t="s">
        <v>580</v>
      </c>
      <c r="P152" s="313" t="s">
        <v>580</v>
      </c>
      <c r="Q152" s="313" t="s">
        <v>580</v>
      </c>
      <c r="R152" s="313" t="s">
        <v>580</v>
      </c>
      <c r="S152" s="313" t="s">
        <v>580</v>
      </c>
      <c r="T152" s="313" t="s">
        <v>580</v>
      </c>
      <c r="U152" s="313" t="s">
        <v>580</v>
      </c>
      <c r="V152" s="313" t="s">
        <v>580</v>
      </c>
      <c r="W152" s="313" t="s">
        <v>580</v>
      </c>
    </row>
    <row r="153" spans="2:23" x14ac:dyDescent="0.2">
      <c r="B153" s="312" t="s">
        <v>580</v>
      </c>
      <c r="C153" s="313" t="s">
        <v>580</v>
      </c>
      <c r="D153" s="313" t="s">
        <v>580</v>
      </c>
      <c r="E153" s="313" t="s">
        <v>580</v>
      </c>
      <c r="F153" s="313" t="s">
        <v>580</v>
      </c>
      <c r="G153" s="313" t="s">
        <v>580</v>
      </c>
      <c r="H153" s="312" t="s">
        <v>580</v>
      </c>
      <c r="I153" s="313" t="s">
        <v>580</v>
      </c>
      <c r="J153" s="313" t="s">
        <v>580</v>
      </c>
      <c r="K153" s="313" t="s">
        <v>580</v>
      </c>
      <c r="L153" s="313" t="s">
        <v>580</v>
      </c>
      <c r="M153" s="313" t="s">
        <v>580</v>
      </c>
      <c r="N153" s="313" t="s">
        <v>580</v>
      </c>
      <c r="O153" s="313" t="s">
        <v>580</v>
      </c>
      <c r="P153" s="313" t="s">
        <v>580</v>
      </c>
      <c r="Q153" s="313" t="s">
        <v>580</v>
      </c>
      <c r="R153" s="313" t="s">
        <v>580</v>
      </c>
      <c r="S153" s="313" t="s">
        <v>580</v>
      </c>
      <c r="T153" s="313" t="s">
        <v>580</v>
      </c>
      <c r="U153" s="313" t="s">
        <v>580</v>
      </c>
      <c r="V153" s="313" t="s">
        <v>580</v>
      </c>
      <c r="W153" s="313" t="s">
        <v>580</v>
      </c>
    </row>
    <row r="154" spans="2:23" x14ac:dyDescent="0.2">
      <c r="B154" s="312" t="s">
        <v>580</v>
      </c>
      <c r="C154" s="313" t="s">
        <v>580</v>
      </c>
      <c r="D154" s="313" t="s">
        <v>580</v>
      </c>
      <c r="E154" s="313" t="s">
        <v>580</v>
      </c>
      <c r="F154" s="313" t="s">
        <v>580</v>
      </c>
      <c r="G154" s="313" t="s">
        <v>580</v>
      </c>
      <c r="H154" s="312" t="s">
        <v>580</v>
      </c>
      <c r="I154" s="313" t="s">
        <v>580</v>
      </c>
      <c r="J154" s="313" t="s">
        <v>580</v>
      </c>
      <c r="K154" s="313" t="s">
        <v>580</v>
      </c>
      <c r="L154" s="313" t="s">
        <v>580</v>
      </c>
      <c r="M154" s="313" t="s">
        <v>580</v>
      </c>
      <c r="N154" s="313" t="s">
        <v>580</v>
      </c>
      <c r="O154" s="313" t="s">
        <v>580</v>
      </c>
      <c r="P154" s="313" t="s">
        <v>580</v>
      </c>
      <c r="Q154" s="313" t="s">
        <v>580</v>
      </c>
      <c r="R154" s="313" t="s">
        <v>580</v>
      </c>
      <c r="S154" s="313" t="s">
        <v>580</v>
      </c>
      <c r="T154" s="313" t="s">
        <v>580</v>
      </c>
      <c r="U154" s="313" t="s">
        <v>580</v>
      </c>
      <c r="V154" s="313" t="s">
        <v>580</v>
      </c>
      <c r="W154" s="313" t="s">
        <v>580</v>
      </c>
    </row>
    <row r="155" spans="2:23" x14ac:dyDescent="0.2">
      <c r="B155" s="312" t="s">
        <v>580</v>
      </c>
      <c r="C155" s="313" t="s">
        <v>580</v>
      </c>
      <c r="D155" s="313" t="s">
        <v>580</v>
      </c>
      <c r="E155" s="313" t="s">
        <v>580</v>
      </c>
      <c r="F155" s="313" t="s">
        <v>580</v>
      </c>
      <c r="G155" s="313" t="s">
        <v>580</v>
      </c>
      <c r="H155" s="312" t="s">
        <v>580</v>
      </c>
      <c r="I155" s="313" t="s">
        <v>580</v>
      </c>
      <c r="J155" s="313" t="s">
        <v>580</v>
      </c>
      <c r="K155" s="313" t="s">
        <v>580</v>
      </c>
      <c r="L155" s="313" t="s">
        <v>580</v>
      </c>
      <c r="M155" s="313" t="s">
        <v>580</v>
      </c>
      <c r="N155" s="313" t="s">
        <v>580</v>
      </c>
      <c r="O155" s="313" t="s">
        <v>580</v>
      </c>
      <c r="P155" s="313" t="s">
        <v>580</v>
      </c>
      <c r="Q155" s="313" t="s">
        <v>580</v>
      </c>
      <c r="R155" s="313" t="s">
        <v>580</v>
      </c>
      <c r="S155" s="313" t="s">
        <v>580</v>
      </c>
      <c r="T155" s="313" t="s">
        <v>580</v>
      </c>
      <c r="U155" s="313" t="s">
        <v>580</v>
      </c>
      <c r="V155" s="313" t="s">
        <v>580</v>
      </c>
      <c r="W155" s="313" t="s">
        <v>580</v>
      </c>
    </row>
    <row r="156" spans="2:23" x14ac:dyDescent="0.2">
      <c r="B156" s="312" t="s">
        <v>580</v>
      </c>
      <c r="C156" s="313" t="s">
        <v>580</v>
      </c>
      <c r="D156" s="313" t="s">
        <v>580</v>
      </c>
      <c r="E156" s="313" t="s">
        <v>580</v>
      </c>
      <c r="F156" s="313" t="s">
        <v>580</v>
      </c>
      <c r="G156" s="313" t="s">
        <v>580</v>
      </c>
      <c r="H156" s="312" t="s">
        <v>580</v>
      </c>
      <c r="I156" s="313" t="s">
        <v>580</v>
      </c>
      <c r="J156" s="313" t="s">
        <v>580</v>
      </c>
      <c r="K156" s="313" t="s">
        <v>580</v>
      </c>
      <c r="L156" s="313" t="s">
        <v>580</v>
      </c>
      <c r="M156" s="313" t="s">
        <v>580</v>
      </c>
      <c r="N156" s="313" t="s">
        <v>580</v>
      </c>
      <c r="O156" s="313" t="s">
        <v>580</v>
      </c>
      <c r="P156" s="313" t="s">
        <v>580</v>
      </c>
      <c r="Q156" s="313" t="s">
        <v>580</v>
      </c>
      <c r="R156" s="313" t="s">
        <v>580</v>
      </c>
      <c r="S156" s="313" t="s">
        <v>580</v>
      </c>
      <c r="T156" s="313" t="s">
        <v>580</v>
      </c>
      <c r="U156" s="313" t="s">
        <v>580</v>
      </c>
      <c r="V156" s="313" t="s">
        <v>580</v>
      </c>
      <c r="W156" s="313" t="s">
        <v>580</v>
      </c>
    </row>
    <row r="157" spans="2:23" x14ac:dyDescent="0.2">
      <c r="B157" s="312" t="s">
        <v>580</v>
      </c>
      <c r="C157" s="313" t="s">
        <v>580</v>
      </c>
      <c r="D157" s="313" t="s">
        <v>580</v>
      </c>
      <c r="E157" s="313" t="s">
        <v>580</v>
      </c>
      <c r="F157" s="313" t="s">
        <v>580</v>
      </c>
      <c r="G157" s="313" t="s">
        <v>580</v>
      </c>
      <c r="H157" s="312" t="s">
        <v>580</v>
      </c>
      <c r="I157" s="313" t="s">
        <v>580</v>
      </c>
      <c r="J157" s="313" t="s">
        <v>580</v>
      </c>
      <c r="K157" s="313" t="s">
        <v>580</v>
      </c>
      <c r="L157" s="313" t="s">
        <v>580</v>
      </c>
      <c r="M157" s="313" t="s">
        <v>580</v>
      </c>
      <c r="N157" s="313" t="s">
        <v>580</v>
      </c>
      <c r="O157" s="313" t="s">
        <v>580</v>
      </c>
      <c r="P157" s="313" t="s">
        <v>580</v>
      </c>
      <c r="Q157" s="313" t="s">
        <v>580</v>
      </c>
      <c r="R157" s="313" t="s">
        <v>580</v>
      </c>
      <c r="S157" s="313" t="s">
        <v>580</v>
      </c>
      <c r="T157" s="313" t="s">
        <v>580</v>
      </c>
      <c r="U157" s="313" t="s">
        <v>580</v>
      </c>
      <c r="V157" s="313" t="s">
        <v>580</v>
      </c>
      <c r="W157" s="313" t="s">
        <v>580</v>
      </c>
    </row>
    <row r="158" spans="2:23" x14ac:dyDescent="0.2">
      <c r="B158" s="312" t="s">
        <v>580</v>
      </c>
      <c r="C158" s="313" t="s">
        <v>580</v>
      </c>
      <c r="D158" s="313" t="s">
        <v>580</v>
      </c>
      <c r="E158" s="313" t="s">
        <v>580</v>
      </c>
      <c r="F158" s="313" t="s">
        <v>580</v>
      </c>
      <c r="G158" s="313" t="s">
        <v>580</v>
      </c>
      <c r="H158" s="312" t="s">
        <v>580</v>
      </c>
      <c r="I158" s="313" t="s">
        <v>580</v>
      </c>
      <c r="J158" s="313" t="s">
        <v>580</v>
      </c>
      <c r="K158" s="313" t="s">
        <v>580</v>
      </c>
      <c r="L158" s="313" t="s">
        <v>580</v>
      </c>
      <c r="M158" s="313" t="s">
        <v>580</v>
      </c>
      <c r="N158" s="313" t="s">
        <v>580</v>
      </c>
      <c r="O158" s="313" t="s">
        <v>580</v>
      </c>
      <c r="P158" s="313" t="s">
        <v>580</v>
      </c>
      <c r="Q158" s="313" t="s">
        <v>580</v>
      </c>
      <c r="R158" s="313" t="s">
        <v>580</v>
      </c>
      <c r="S158" s="313" t="s">
        <v>580</v>
      </c>
      <c r="T158" s="313" t="s">
        <v>580</v>
      </c>
      <c r="U158" s="313" t="s">
        <v>580</v>
      </c>
      <c r="V158" s="313" t="s">
        <v>580</v>
      </c>
      <c r="W158" s="313" t="s">
        <v>580</v>
      </c>
    </row>
    <row r="159" spans="2:23" x14ac:dyDescent="0.2">
      <c r="B159" s="312" t="s">
        <v>580</v>
      </c>
      <c r="C159" s="313" t="s">
        <v>580</v>
      </c>
      <c r="D159" s="313" t="s">
        <v>580</v>
      </c>
      <c r="E159" s="313" t="s">
        <v>580</v>
      </c>
      <c r="F159" s="313" t="s">
        <v>580</v>
      </c>
      <c r="G159" s="313" t="s">
        <v>580</v>
      </c>
      <c r="H159" s="312" t="s">
        <v>580</v>
      </c>
      <c r="I159" s="313" t="s">
        <v>580</v>
      </c>
      <c r="J159" s="313" t="s">
        <v>580</v>
      </c>
      <c r="K159" s="313" t="s">
        <v>580</v>
      </c>
      <c r="L159" s="313" t="s">
        <v>580</v>
      </c>
      <c r="M159" s="313" t="s">
        <v>580</v>
      </c>
      <c r="N159" s="313" t="s">
        <v>580</v>
      </c>
      <c r="O159" s="313" t="s">
        <v>580</v>
      </c>
      <c r="P159" s="313" t="s">
        <v>580</v>
      </c>
      <c r="Q159" s="313" t="s">
        <v>580</v>
      </c>
      <c r="R159" s="313" t="s">
        <v>580</v>
      </c>
      <c r="S159" s="313" t="s">
        <v>580</v>
      </c>
      <c r="T159" s="313" t="s">
        <v>580</v>
      </c>
      <c r="U159" s="313" t="s">
        <v>580</v>
      </c>
      <c r="V159" s="313" t="s">
        <v>580</v>
      </c>
      <c r="W159" s="313" t="s">
        <v>580</v>
      </c>
    </row>
    <row r="160" spans="2:23" x14ac:dyDescent="0.2">
      <c r="B160" s="312" t="s">
        <v>580</v>
      </c>
      <c r="C160" s="313" t="s">
        <v>580</v>
      </c>
      <c r="D160" s="313" t="s">
        <v>580</v>
      </c>
      <c r="E160" s="313" t="s">
        <v>580</v>
      </c>
      <c r="F160" s="313" t="s">
        <v>580</v>
      </c>
      <c r="G160" s="313" t="s">
        <v>580</v>
      </c>
      <c r="H160" s="312" t="s">
        <v>580</v>
      </c>
      <c r="I160" s="313" t="s">
        <v>580</v>
      </c>
      <c r="J160" s="313" t="s">
        <v>580</v>
      </c>
      <c r="K160" s="313" t="s">
        <v>580</v>
      </c>
      <c r="L160" s="313" t="s">
        <v>580</v>
      </c>
      <c r="M160" s="313" t="s">
        <v>580</v>
      </c>
      <c r="N160" s="313" t="s">
        <v>580</v>
      </c>
      <c r="O160" s="313" t="s">
        <v>580</v>
      </c>
      <c r="P160" s="313" t="s">
        <v>580</v>
      </c>
      <c r="Q160" s="313" t="s">
        <v>580</v>
      </c>
      <c r="R160" s="313" t="s">
        <v>580</v>
      </c>
      <c r="S160" s="313" t="s">
        <v>580</v>
      </c>
      <c r="T160" s="313" t="s">
        <v>580</v>
      </c>
      <c r="U160" s="313" t="s">
        <v>580</v>
      </c>
      <c r="V160" s="313" t="s">
        <v>580</v>
      </c>
      <c r="W160" s="313" t="s">
        <v>580</v>
      </c>
    </row>
    <row r="161" spans="2:23" x14ac:dyDescent="0.2">
      <c r="B161" s="312" t="s">
        <v>580</v>
      </c>
      <c r="C161" s="313" t="s">
        <v>580</v>
      </c>
      <c r="D161" s="313" t="s">
        <v>580</v>
      </c>
      <c r="E161" s="313" t="s">
        <v>580</v>
      </c>
      <c r="F161" s="313" t="s">
        <v>580</v>
      </c>
      <c r="G161" s="313" t="s">
        <v>580</v>
      </c>
      <c r="H161" s="312" t="s">
        <v>580</v>
      </c>
      <c r="I161" s="313" t="s">
        <v>580</v>
      </c>
      <c r="J161" s="313" t="s">
        <v>580</v>
      </c>
      <c r="K161" s="313" t="s">
        <v>580</v>
      </c>
      <c r="L161" s="313" t="s">
        <v>580</v>
      </c>
      <c r="M161" s="313" t="s">
        <v>580</v>
      </c>
      <c r="N161" s="313" t="s">
        <v>580</v>
      </c>
      <c r="O161" s="313" t="s">
        <v>580</v>
      </c>
      <c r="P161" s="313" t="s">
        <v>580</v>
      </c>
      <c r="Q161" s="313" t="s">
        <v>580</v>
      </c>
      <c r="R161" s="313" t="s">
        <v>580</v>
      </c>
      <c r="S161" s="313" t="s">
        <v>580</v>
      </c>
      <c r="T161" s="313" t="s">
        <v>580</v>
      </c>
      <c r="U161" s="313" t="s">
        <v>580</v>
      </c>
      <c r="V161" s="313" t="s">
        <v>580</v>
      </c>
      <c r="W161" s="313" t="s">
        <v>580</v>
      </c>
    </row>
    <row r="162" spans="2:23" x14ac:dyDescent="0.2">
      <c r="B162" s="312" t="s">
        <v>580</v>
      </c>
      <c r="C162" s="313" t="s">
        <v>580</v>
      </c>
      <c r="D162" s="313" t="s">
        <v>580</v>
      </c>
      <c r="E162" s="313" t="s">
        <v>580</v>
      </c>
      <c r="F162" s="313" t="s">
        <v>580</v>
      </c>
      <c r="G162" s="313" t="s">
        <v>580</v>
      </c>
      <c r="H162" s="312" t="s">
        <v>580</v>
      </c>
      <c r="I162" s="313" t="s">
        <v>580</v>
      </c>
      <c r="J162" s="313" t="s">
        <v>580</v>
      </c>
      <c r="K162" s="313" t="s">
        <v>580</v>
      </c>
      <c r="L162" s="313" t="s">
        <v>580</v>
      </c>
      <c r="M162" s="313" t="s">
        <v>580</v>
      </c>
      <c r="N162" s="313" t="s">
        <v>580</v>
      </c>
      <c r="O162" s="313" t="s">
        <v>580</v>
      </c>
      <c r="P162" s="313" t="s">
        <v>580</v>
      </c>
      <c r="Q162" s="313" t="s">
        <v>580</v>
      </c>
      <c r="R162" s="313" t="s">
        <v>580</v>
      </c>
      <c r="S162" s="313" t="s">
        <v>580</v>
      </c>
      <c r="T162" s="313" t="s">
        <v>580</v>
      </c>
      <c r="U162" s="313" t="s">
        <v>580</v>
      </c>
      <c r="V162" s="313" t="s">
        <v>580</v>
      </c>
      <c r="W162" s="313" t="s">
        <v>580</v>
      </c>
    </row>
    <row r="163" spans="2:23" x14ac:dyDescent="0.2">
      <c r="B163" s="312" t="s">
        <v>580</v>
      </c>
      <c r="C163" s="313" t="s">
        <v>580</v>
      </c>
      <c r="D163" s="313" t="s">
        <v>580</v>
      </c>
      <c r="E163" s="313" t="s">
        <v>580</v>
      </c>
      <c r="F163" s="313" t="s">
        <v>580</v>
      </c>
      <c r="G163" s="313" t="s">
        <v>580</v>
      </c>
      <c r="H163" s="312" t="s">
        <v>580</v>
      </c>
      <c r="I163" s="313" t="s">
        <v>580</v>
      </c>
      <c r="J163" s="313" t="s">
        <v>580</v>
      </c>
      <c r="K163" s="313" t="s">
        <v>580</v>
      </c>
      <c r="L163" s="313" t="s">
        <v>580</v>
      </c>
      <c r="M163" s="313" t="s">
        <v>580</v>
      </c>
      <c r="N163" s="313" t="s">
        <v>580</v>
      </c>
      <c r="O163" s="313" t="s">
        <v>580</v>
      </c>
      <c r="P163" s="313" t="s">
        <v>580</v>
      </c>
      <c r="Q163" s="313" t="s">
        <v>580</v>
      </c>
      <c r="R163" s="313" t="s">
        <v>580</v>
      </c>
      <c r="S163" s="313" t="s">
        <v>580</v>
      </c>
      <c r="T163" s="313" t="s">
        <v>580</v>
      </c>
      <c r="U163" s="313" t="s">
        <v>580</v>
      </c>
      <c r="V163" s="313" t="s">
        <v>580</v>
      </c>
      <c r="W163" s="313" t="s">
        <v>580</v>
      </c>
    </row>
    <row r="164" spans="2:23" x14ac:dyDescent="0.2">
      <c r="B164" s="312" t="s">
        <v>580</v>
      </c>
      <c r="C164" s="313" t="s">
        <v>580</v>
      </c>
      <c r="D164" s="313" t="s">
        <v>580</v>
      </c>
      <c r="E164" s="313" t="s">
        <v>580</v>
      </c>
      <c r="F164" s="313" t="s">
        <v>580</v>
      </c>
      <c r="G164" s="313" t="s">
        <v>580</v>
      </c>
      <c r="H164" s="312" t="s">
        <v>580</v>
      </c>
      <c r="I164" s="313" t="s">
        <v>580</v>
      </c>
      <c r="J164" s="313" t="s">
        <v>580</v>
      </c>
      <c r="K164" s="313" t="s">
        <v>580</v>
      </c>
      <c r="L164" s="313" t="s">
        <v>580</v>
      </c>
      <c r="M164" s="313" t="s">
        <v>580</v>
      </c>
      <c r="N164" s="313" t="s">
        <v>580</v>
      </c>
      <c r="O164" s="313" t="s">
        <v>580</v>
      </c>
      <c r="P164" s="313" t="s">
        <v>580</v>
      </c>
      <c r="Q164" s="313" t="s">
        <v>580</v>
      </c>
      <c r="R164" s="313" t="s">
        <v>580</v>
      </c>
      <c r="S164" s="313" t="s">
        <v>580</v>
      </c>
      <c r="T164" s="313" t="s">
        <v>580</v>
      </c>
      <c r="U164" s="313" t="s">
        <v>580</v>
      </c>
      <c r="V164" s="313" t="s">
        <v>580</v>
      </c>
      <c r="W164" s="313" t="s">
        <v>580</v>
      </c>
    </row>
    <row r="165" spans="2:23" x14ac:dyDescent="0.2">
      <c r="B165" s="312" t="s">
        <v>580</v>
      </c>
      <c r="C165" s="313" t="s">
        <v>580</v>
      </c>
      <c r="D165" s="313" t="s">
        <v>580</v>
      </c>
      <c r="E165" s="313" t="s">
        <v>580</v>
      </c>
      <c r="F165" s="313" t="s">
        <v>580</v>
      </c>
      <c r="G165" s="313" t="s">
        <v>580</v>
      </c>
      <c r="H165" s="312" t="s">
        <v>580</v>
      </c>
      <c r="I165" s="313" t="s">
        <v>580</v>
      </c>
      <c r="J165" s="313" t="s">
        <v>580</v>
      </c>
      <c r="K165" s="313" t="s">
        <v>580</v>
      </c>
      <c r="L165" s="313" t="s">
        <v>580</v>
      </c>
      <c r="M165" s="313" t="s">
        <v>580</v>
      </c>
      <c r="N165" s="313" t="s">
        <v>580</v>
      </c>
      <c r="O165" s="313" t="s">
        <v>580</v>
      </c>
      <c r="P165" s="313" t="s">
        <v>580</v>
      </c>
      <c r="Q165" s="313" t="s">
        <v>580</v>
      </c>
      <c r="R165" s="313" t="s">
        <v>580</v>
      </c>
      <c r="S165" s="313" t="s">
        <v>580</v>
      </c>
      <c r="T165" s="313" t="s">
        <v>580</v>
      </c>
      <c r="U165" s="313" t="s">
        <v>580</v>
      </c>
      <c r="V165" s="313" t="s">
        <v>580</v>
      </c>
      <c r="W165" s="313" t="s">
        <v>580</v>
      </c>
    </row>
    <row r="166" spans="2:23" x14ac:dyDescent="0.2">
      <c r="B166" s="312" t="s">
        <v>580</v>
      </c>
      <c r="C166" s="313" t="s">
        <v>580</v>
      </c>
      <c r="D166" s="313" t="s">
        <v>580</v>
      </c>
      <c r="E166" s="313" t="s">
        <v>580</v>
      </c>
      <c r="F166" s="313" t="s">
        <v>580</v>
      </c>
      <c r="G166" s="313" t="s">
        <v>580</v>
      </c>
      <c r="H166" s="312" t="s">
        <v>580</v>
      </c>
      <c r="I166" s="313" t="s">
        <v>580</v>
      </c>
      <c r="J166" s="313" t="s">
        <v>580</v>
      </c>
      <c r="K166" s="313" t="s">
        <v>580</v>
      </c>
      <c r="L166" s="313" t="s">
        <v>580</v>
      </c>
      <c r="M166" s="313" t="s">
        <v>580</v>
      </c>
      <c r="N166" s="313" t="s">
        <v>580</v>
      </c>
      <c r="O166" s="313" t="s">
        <v>580</v>
      </c>
      <c r="P166" s="313" t="s">
        <v>580</v>
      </c>
      <c r="Q166" s="313" t="s">
        <v>580</v>
      </c>
      <c r="R166" s="313" t="s">
        <v>580</v>
      </c>
      <c r="S166" s="313" t="s">
        <v>580</v>
      </c>
      <c r="T166" s="313" t="s">
        <v>580</v>
      </c>
      <c r="U166" s="313" t="s">
        <v>580</v>
      </c>
      <c r="V166" s="313" t="s">
        <v>580</v>
      </c>
      <c r="W166" s="313" t="s">
        <v>580</v>
      </c>
    </row>
    <row r="167" spans="2:23" x14ac:dyDescent="0.2">
      <c r="B167" s="312" t="s">
        <v>580</v>
      </c>
      <c r="C167" s="313" t="s">
        <v>580</v>
      </c>
      <c r="D167" s="313" t="s">
        <v>580</v>
      </c>
      <c r="E167" s="313" t="s">
        <v>580</v>
      </c>
      <c r="F167" s="313" t="s">
        <v>580</v>
      </c>
      <c r="G167" s="313" t="s">
        <v>580</v>
      </c>
      <c r="H167" s="312" t="s">
        <v>580</v>
      </c>
      <c r="I167" s="313" t="s">
        <v>580</v>
      </c>
      <c r="J167" s="313" t="s">
        <v>580</v>
      </c>
      <c r="K167" s="313" t="s">
        <v>580</v>
      </c>
      <c r="L167" s="313" t="s">
        <v>580</v>
      </c>
      <c r="M167" s="313" t="s">
        <v>580</v>
      </c>
      <c r="N167" s="313" t="s">
        <v>580</v>
      </c>
      <c r="O167" s="313" t="s">
        <v>580</v>
      </c>
      <c r="P167" s="313" t="s">
        <v>580</v>
      </c>
      <c r="Q167" s="313" t="s">
        <v>580</v>
      </c>
      <c r="R167" s="313" t="s">
        <v>580</v>
      </c>
      <c r="S167" s="313" t="s">
        <v>580</v>
      </c>
      <c r="T167" s="313" t="s">
        <v>580</v>
      </c>
      <c r="U167" s="313" t="s">
        <v>580</v>
      </c>
      <c r="V167" s="313" t="s">
        <v>580</v>
      </c>
      <c r="W167" s="313" t="s">
        <v>580</v>
      </c>
    </row>
    <row r="168" spans="2:23" x14ac:dyDescent="0.2">
      <c r="B168" s="312" t="s">
        <v>580</v>
      </c>
      <c r="C168" s="313" t="s">
        <v>580</v>
      </c>
      <c r="D168" s="313" t="s">
        <v>580</v>
      </c>
      <c r="E168" s="313" t="s">
        <v>580</v>
      </c>
      <c r="F168" s="313" t="s">
        <v>580</v>
      </c>
      <c r="G168" s="313" t="s">
        <v>580</v>
      </c>
      <c r="H168" s="312" t="s">
        <v>580</v>
      </c>
      <c r="I168" s="313" t="s">
        <v>580</v>
      </c>
      <c r="J168" s="313" t="s">
        <v>580</v>
      </c>
      <c r="K168" s="313" t="s">
        <v>580</v>
      </c>
      <c r="L168" s="313" t="s">
        <v>580</v>
      </c>
      <c r="M168" s="313" t="s">
        <v>580</v>
      </c>
      <c r="N168" s="313" t="s">
        <v>580</v>
      </c>
      <c r="O168" s="313" t="s">
        <v>580</v>
      </c>
      <c r="P168" s="313" t="s">
        <v>580</v>
      </c>
      <c r="Q168" s="313" t="s">
        <v>580</v>
      </c>
      <c r="R168" s="313" t="s">
        <v>580</v>
      </c>
      <c r="S168" s="313" t="s">
        <v>580</v>
      </c>
      <c r="T168" s="313" t="s">
        <v>580</v>
      </c>
      <c r="U168" s="313" t="s">
        <v>580</v>
      </c>
      <c r="V168" s="313" t="s">
        <v>580</v>
      </c>
      <c r="W168" s="313" t="s">
        <v>580</v>
      </c>
    </row>
    <row r="169" spans="2:23" x14ac:dyDescent="0.2">
      <c r="B169" s="312" t="s">
        <v>580</v>
      </c>
      <c r="C169" s="313" t="s">
        <v>580</v>
      </c>
      <c r="D169" s="313" t="s">
        <v>580</v>
      </c>
      <c r="E169" s="313" t="s">
        <v>580</v>
      </c>
      <c r="F169" s="313" t="s">
        <v>580</v>
      </c>
      <c r="G169" s="313" t="s">
        <v>580</v>
      </c>
      <c r="H169" s="312" t="s">
        <v>580</v>
      </c>
      <c r="I169" s="313" t="s">
        <v>580</v>
      </c>
      <c r="J169" s="313" t="s">
        <v>580</v>
      </c>
      <c r="K169" s="313" t="s">
        <v>580</v>
      </c>
      <c r="L169" s="313" t="s">
        <v>580</v>
      </c>
      <c r="M169" s="313" t="s">
        <v>580</v>
      </c>
      <c r="N169" s="313" t="s">
        <v>580</v>
      </c>
      <c r="O169" s="313" t="s">
        <v>580</v>
      </c>
      <c r="P169" s="313" t="s">
        <v>580</v>
      </c>
      <c r="Q169" s="313" t="s">
        <v>580</v>
      </c>
      <c r="R169" s="313" t="s">
        <v>580</v>
      </c>
      <c r="S169" s="313" t="s">
        <v>580</v>
      </c>
      <c r="T169" s="313" t="s">
        <v>580</v>
      </c>
      <c r="U169" s="313" t="s">
        <v>580</v>
      </c>
      <c r="V169" s="313" t="s">
        <v>580</v>
      </c>
      <c r="W169" s="313" t="s">
        <v>580</v>
      </c>
    </row>
    <row r="170" spans="2:23" x14ac:dyDescent="0.2">
      <c r="B170" s="312" t="s">
        <v>580</v>
      </c>
      <c r="C170" s="313" t="s">
        <v>580</v>
      </c>
      <c r="D170" s="313" t="s">
        <v>580</v>
      </c>
      <c r="E170" s="313" t="s">
        <v>580</v>
      </c>
      <c r="F170" s="313" t="s">
        <v>580</v>
      </c>
      <c r="G170" s="313" t="s">
        <v>580</v>
      </c>
      <c r="H170" s="312" t="s">
        <v>580</v>
      </c>
      <c r="I170" s="313" t="s">
        <v>580</v>
      </c>
      <c r="J170" s="313" t="s">
        <v>580</v>
      </c>
      <c r="K170" s="313" t="s">
        <v>580</v>
      </c>
      <c r="L170" s="313" t="s">
        <v>580</v>
      </c>
      <c r="M170" s="313" t="s">
        <v>580</v>
      </c>
      <c r="N170" s="313" t="s">
        <v>580</v>
      </c>
      <c r="O170" s="313" t="s">
        <v>580</v>
      </c>
      <c r="P170" s="313" t="s">
        <v>580</v>
      </c>
      <c r="Q170" s="313" t="s">
        <v>580</v>
      </c>
      <c r="R170" s="313" t="s">
        <v>580</v>
      </c>
      <c r="S170" s="313" t="s">
        <v>580</v>
      </c>
      <c r="T170" s="313" t="s">
        <v>580</v>
      </c>
      <c r="U170" s="313" t="s">
        <v>580</v>
      </c>
      <c r="V170" s="313" t="s">
        <v>580</v>
      </c>
      <c r="W170" s="313" t="s">
        <v>580</v>
      </c>
    </row>
    <row r="171" spans="2:23" x14ac:dyDescent="0.2">
      <c r="B171" s="312" t="s">
        <v>580</v>
      </c>
      <c r="C171" s="313" t="s">
        <v>580</v>
      </c>
      <c r="D171" s="313" t="s">
        <v>580</v>
      </c>
      <c r="E171" s="313" t="s">
        <v>580</v>
      </c>
      <c r="F171" s="313" t="s">
        <v>580</v>
      </c>
      <c r="G171" s="313" t="s">
        <v>580</v>
      </c>
      <c r="H171" s="312" t="s">
        <v>580</v>
      </c>
      <c r="I171" s="313" t="s">
        <v>580</v>
      </c>
      <c r="J171" s="313" t="s">
        <v>580</v>
      </c>
      <c r="K171" s="313" t="s">
        <v>580</v>
      </c>
      <c r="L171" s="313" t="s">
        <v>580</v>
      </c>
      <c r="M171" s="313" t="s">
        <v>580</v>
      </c>
      <c r="N171" s="313" t="s">
        <v>580</v>
      </c>
      <c r="O171" s="313" t="s">
        <v>580</v>
      </c>
      <c r="P171" s="313" t="s">
        <v>580</v>
      </c>
      <c r="Q171" s="313" t="s">
        <v>580</v>
      </c>
      <c r="R171" s="313" t="s">
        <v>580</v>
      </c>
      <c r="S171" s="313" t="s">
        <v>580</v>
      </c>
      <c r="T171" s="313" t="s">
        <v>580</v>
      </c>
      <c r="U171" s="313" t="s">
        <v>580</v>
      </c>
      <c r="V171" s="313" t="s">
        <v>580</v>
      </c>
      <c r="W171" s="313" t="s">
        <v>580</v>
      </c>
    </row>
    <row r="172" spans="2:23" x14ac:dyDescent="0.2">
      <c r="B172" s="312" t="s">
        <v>580</v>
      </c>
      <c r="C172" s="313" t="s">
        <v>580</v>
      </c>
      <c r="D172" s="313" t="s">
        <v>580</v>
      </c>
      <c r="E172" s="313" t="s">
        <v>580</v>
      </c>
      <c r="F172" s="313" t="s">
        <v>580</v>
      </c>
      <c r="G172" s="313" t="s">
        <v>580</v>
      </c>
      <c r="H172" s="312" t="s">
        <v>580</v>
      </c>
      <c r="I172" s="313" t="s">
        <v>580</v>
      </c>
      <c r="J172" s="313" t="s">
        <v>580</v>
      </c>
      <c r="K172" s="313" t="s">
        <v>580</v>
      </c>
      <c r="L172" s="313" t="s">
        <v>580</v>
      </c>
      <c r="M172" s="313" t="s">
        <v>580</v>
      </c>
      <c r="N172" s="313" t="s">
        <v>580</v>
      </c>
      <c r="O172" s="313" t="s">
        <v>580</v>
      </c>
      <c r="P172" s="313" t="s">
        <v>580</v>
      </c>
      <c r="Q172" s="313" t="s">
        <v>580</v>
      </c>
      <c r="R172" s="313" t="s">
        <v>580</v>
      </c>
      <c r="S172" s="313" t="s">
        <v>580</v>
      </c>
      <c r="T172" s="313" t="s">
        <v>580</v>
      </c>
      <c r="U172" s="313" t="s">
        <v>580</v>
      </c>
      <c r="V172" s="313" t="s">
        <v>580</v>
      </c>
      <c r="W172" s="313" t="s">
        <v>580</v>
      </c>
    </row>
    <row r="173" spans="2:23" x14ac:dyDescent="0.2">
      <c r="B173" s="312" t="s">
        <v>580</v>
      </c>
      <c r="C173" s="313" t="s">
        <v>580</v>
      </c>
      <c r="D173" s="313" t="s">
        <v>580</v>
      </c>
      <c r="E173" s="313" t="s">
        <v>580</v>
      </c>
      <c r="F173" s="313" t="s">
        <v>580</v>
      </c>
      <c r="G173" s="313" t="s">
        <v>580</v>
      </c>
      <c r="H173" s="312" t="s">
        <v>580</v>
      </c>
      <c r="I173" s="313" t="s">
        <v>580</v>
      </c>
      <c r="J173" s="313" t="s">
        <v>580</v>
      </c>
      <c r="K173" s="313" t="s">
        <v>580</v>
      </c>
      <c r="L173" s="313" t="s">
        <v>580</v>
      </c>
      <c r="M173" s="313" t="s">
        <v>580</v>
      </c>
      <c r="N173" s="313" t="s">
        <v>580</v>
      </c>
      <c r="O173" s="313" t="s">
        <v>580</v>
      </c>
      <c r="P173" s="313" t="s">
        <v>580</v>
      </c>
      <c r="Q173" s="313" t="s">
        <v>580</v>
      </c>
      <c r="R173" s="313" t="s">
        <v>580</v>
      </c>
      <c r="S173" s="313" t="s">
        <v>580</v>
      </c>
      <c r="T173" s="313" t="s">
        <v>580</v>
      </c>
      <c r="U173" s="313" t="s">
        <v>580</v>
      </c>
      <c r="V173" s="313" t="s">
        <v>580</v>
      </c>
      <c r="W173" s="313" t="s">
        <v>580</v>
      </c>
    </row>
    <row r="174" spans="2:23" x14ac:dyDescent="0.2">
      <c r="B174" s="312" t="s">
        <v>580</v>
      </c>
      <c r="C174" s="313" t="s">
        <v>580</v>
      </c>
      <c r="D174" s="313" t="s">
        <v>580</v>
      </c>
      <c r="E174" s="313" t="s">
        <v>580</v>
      </c>
      <c r="F174" s="313" t="s">
        <v>580</v>
      </c>
      <c r="G174" s="313" t="s">
        <v>580</v>
      </c>
      <c r="H174" s="312" t="s">
        <v>580</v>
      </c>
      <c r="I174" s="313" t="s">
        <v>580</v>
      </c>
      <c r="J174" s="313" t="s">
        <v>580</v>
      </c>
      <c r="K174" s="313" t="s">
        <v>580</v>
      </c>
      <c r="L174" s="313" t="s">
        <v>580</v>
      </c>
      <c r="M174" s="313" t="s">
        <v>580</v>
      </c>
      <c r="N174" s="313" t="s">
        <v>580</v>
      </c>
      <c r="O174" s="313" t="s">
        <v>580</v>
      </c>
      <c r="P174" s="313" t="s">
        <v>580</v>
      </c>
      <c r="Q174" s="313" t="s">
        <v>580</v>
      </c>
      <c r="R174" s="313" t="s">
        <v>580</v>
      </c>
      <c r="S174" s="313" t="s">
        <v>580</v>
      </c>
      <c r="T174" s="313" t="s">
        <v>580</v>
      </c>
      <c r="U174" s="313" t="s">
        <v>580</v>
      </c>
      <c r="V174" s="313" t="s">
        <v>580</v>
      </c>
      <c r="W174" s="313" t="s">
        <v>580</v>
      </c>
    </row>
    <row r="175" spans="2:23" x14ac:dyDescent="0.2">
      <c r="B175" s="312" t="s">
        <v>580</v>
      </c>
      <c r="C175" s="313" t="s">
        <v>580</v>
      </c>
      <c r="D175" s="313" t="s">
        <v>580</v>
      </c>
      <c r="E175" s="313" t="s">
        <v>580</v>
      </c>
      <c r="F175" s="313" t="s">
        <v>580</v>
      </c>
      <c r="G175" s="313" t="s">
        <v>580</v>
      </c>
      <c r="H175" s="312" t="s">
        <v>580</v>
      </c>
      <c r="I175" s="313" t="s">
        <v>580</v>
      </c>
      <c r="J175" s="313" t="s">
        <v>580</v>
      </c>
      <c r="K175" s="313" t="s">
        <v>580</v>
      </c>
      <c r="L175" s="313" t="s">
        <v>580</v>
      </c>
      <c r="M175" s="313" t="s">
        <v>580</v>
      </c>
      <c r="N175" s="313" t="s">
        <v>580</v>
      </c>
      <c r="O175" s="313" t="s">
        <v>580</v>
      </c>
      <c r="P175" s="313" t="s">
        <v>580</v>
      </c>
      <c r="Q175" s="313" t="s">
        <v>580</v>
      </c>
      <c r="R175" s="313" t="s">
        <v>580</v>
      </c>
      <c r="S175" s="313" t="s">
        <v>580</v>
      </c>
      <c r="T175" s="313" t="s">
        <v>580</v>
      </c>
      <c r="U175" s="313" t="s">
        <v>580</v>
      </c>
      <c r="V175" s="313" t="s">
        <v>580</v>
      </c>
      <c r="W175" s="313" t="s">
        <v>580</v>
      </c>
    </row>
    <row r="176" spans="2:23" x14ac:dyDescent="0.2">
      <c r="B176" s="312" t="s">
        <v>580</v>
      </c>
      <c r="C176" s="313" t="s">
        <v>580</v>
      </c>
      <c r="D176" s="313" t="s">
        <v>580</v>
      </c>
      <c r="E176" s="313" t="s">
        <v>580</v>
      </c>
      <c r="F176" s="313" t="s">
        <v>580</v>
      </c>
      <c r="G176" s="313" t="s">
        <v>580</v>
      </c>
      <c r="H176" s="312" t="s">
        <v>580</v>
      </c>
      <c r="I176" s="313" t="s">
        <v>580</v>
      </c>
      <c r="J176" s="313" t="s">
        <v>580</v>
      </c>
      <c r="K176" s="313" t="s">
        <v>580</v>
      </c>
      <c r="L176" s="313" t="s">
        <v>580</v>
      </c>
      <c r="M176" s="313" t="s">
        <v>580</v>
      </c>
      <c r="N176" s="313" t="s">
        <v>580</v>
      </c>
      <c r="O176" s="313" t="s">
        <v>580</v>
      </c>
      <c r="P176" s="313" t="s">
        <v>580</v>
      </c>
      <c r="Q176" s="313" t="s">
        <v>580</v>
      </c>
      <c r="R176" s="313" t="s">
        <v>580</v>
      </c>
      <c r="S176" s="313" t="s">
        <v>580</v>
      </c>
      <c r="T176" s="313" t="s">
        <v>580</v>
      </c>
      <c r="U176" s="313" t="s">
        <v>580</v>
      </c>
      <c r="V176" s="313" t="s">
        <v>580</v>
      </c>
      <c r="W176" s="313" t="s">
        <v>580</v>
      </c>
    </row>
    <row r="177" spans="2:23" x14ac:dyDescent="0.2">
      <c r="B177" s="312" t="s">
        <v>580</v>
      </c>
      <c r="C177" s="313" t="s">
        <v>580</v>
      </c>
      <c r="D177" s="313" t="s">
        <v>580</v>
      </c>
      <c r="E177" s="313" t="s">
        <v>580</v>
      </c>
      <c r="F177" s="313" t="s">
        <v>580</v>
      </c>
      <c r="G177" s="313" t="s">
        <v>580</v>
      </c>
      <c r="H177" s="312" t="s">
        <v>580</v>
      </c>
      <c r="I177" s="313" t="s">
        <v>580</v>
      </c>
      <c r="J177" s="313" t="s">
        <v>580</v>
      </c>
      <c r="K177" s="313" t="s">
        <v>580</v>
      </c>
      <c r="L177" s="313" t="s">
        <v>580</v>
      </c>
      <c r="M177" s="313" t="s">
        <v>580</v>
      </c>
      <c r="N177" s="313" t="s">
        <v>580</v>
      </c>
      <c r="O177" s="313" t="s">
        <v>580</v>
      </c>
      <c r="P177" s="313" t="s">
        <v>580</v>
      </c>
      <c r="Q177" s="313" t="s">
        <v>580</v>
      </c>
      <c r="R177" s="313" t="s">
        <v>580</v>
      </c>
      <c r="S177" s="313" t="s">
        <v>580</v>
      </c>
      <c r="T177" s="313" t="s">
        <v>580</v>
      </c>
      <c r="U177" s="313" t="s">
        <v>580</v>
      </c>
      <c r="V177" s="313" t="s">
        <v>580</v>
      </c>
      <c r="W177" s="313" t="s">
        <v>580</v>
      </c>
    </row>
    <row r="178" spans="2:23" x14ac:dyDescent="0.2">
      <c r="B178" s="312" t="s">
        <v>580</v>
      </c>
      <c r="C178" s="313" t="s">
        <v>580</v>
      </c>
      <c r="D178" s="313" t="s">
        <v>580</v>
      </c>
      <c r="E178" s="313" t="s">
        <v>580</v>
      </c>
      <c r="F178" s="313" t="s">
        <v>580</v>
      </c>
      <c r="G178" s="313" t="s">
        <v>580</v>
      </c>
      <c r="H178" s="312" t="s">
        <v>580</v>
      </c>
      <c r="I178" s="313" t="s">
        <v>580</v>
      </c>
      <c r="J178" s="313" t="s">
        <v>580</v>
      </c>
      <c r="K178" s="313" t="s">
        <v>580</v>
      </c>
      <c r="L178" s="313" t="s">
        <v>580</v>
      </c>
      <c r="M178" s="313" t="s">
        <v>580</v>
      </c>
      <c r="N178" s="313" t="s">
        <v>580</v>
      </c>
      <c r="O178" s="313" t="s">
        <v>580</v>
      </c>
      <c r="P178" s="313" t="s">
        <v>580</v>
      </c>
      <c r="Q178" s="313" t="s">
        <v>580</v>
      </c>
      <c r="R178" s="313" t="s">
        <v>580</v>
      </c>
      <c r="S178" s="313" t="s">
        <v>580</v>
      </c>
      <c r="T178" s="313" t="s">
        <v>580</v>
      </c>
      <c r="U178" s="313" t="s">
        <v>580</v>
      </c>
      <c r="V178" s="313" t="s">
        <v>580</v>
      </c>
      <c r="W178" s="313" t="s">
        <v>580</v>
      </c>
    </row>
    <row r="179" spans="2:23" x14ac:dyDescent="0.2">
      <c r="B179" s="312" t="s">
        <v>580</v>
      </c>
      <c r="C179" s="313" t="s">
        <v>580</v>
      </c>
      <c r="D179" s="313" t="s">
        <v>580</v>
      </c>
      <c r="E179" s="313" t="s">
        <v>580</v>
      </c>
      <c r="F179" s="313" t="s">
        <v>580</v>
      </c>
      <c r="G179" s="313" t="s">
        <v>580</v>
      </c>
      <c r="H179" s="312" t="s">
        <v>580</v>
      </c>
      <c r="I179" s="313" t="s">
        <v>580</v>
      </c>
      <c r="J179" s="313" t="s">
        <v>580</v>
      </c>
      <c r="K179" s="313" t="s">
        <v>580</v>
      </c>
      <c r="L179" s="313" t="s">
        <v>580</v>
      </c>
      <c r="M179" s="313" t="s">
        <v>580</v>
      </c>
      <c r="N179" s="313" t="s">
        <v>580</v>
      </c>
      <c r="O179" s="313" t="s">
        <v>580</v>
      </c>
      <c r="P179" s="313" t="s">
        <v>580</v>
      </c>
      <c r="Q179" s="313" t="s">
        <v>580</v>
      </c>
      <c r="R179" s="313" t="s">
        <v>580</v>
      </c>
      <c r="S179" s="313" t="s">
        <v>580</v>
      </c>
      <c r="T179" s="313" t="s">
        <v>580</v>
      </c>
      <c r="U179" s="313" t="s">
        <v>580</v>
      </c>
      <c r="V179" s="313" t="s">
        <v>580</v>
      </c>
      <c r="W179" s="313" t="s">
        <v>580</v>
      </c>
    </row>
    <row r="180" spans="2:23" x14ac:dyDescent="0.2">
      <c r="B180" s="312" t="s">
        <v>580</v>
      </c>
      <c r="C180" s="313" t="s">
        <v>580</v>
      </c>
      <c r="D180" s="313" t="s">
        <v>580</v>
      </c>
      <c r="E180" s="313" t="s">
        <v>580</v>
      </c>
      <c r="F180" s="313" t="s">
        <v>580</v>
      </c>
      <c r="G180" s="313" t="s">
        <v>580</v>
      </c>
      <c r="H180" s="312" t="s">
        <v>580</v>
      </c>
      <c r="I180" s="313" t="s">
        <v>580</v>
      </c>
      <c r="J180" s="313" t="s">
        <v>580</v>
      </c>
      <c r="K180" s="313" t="s">
        <v>580</v>
      </c>
      <c r="L180" s="313" t="s">
        <v>580</v>
      </c>
      <c r="M180" s="313" t="s">
        <v>580</v>
      </c>
      <c r="N180" s="313" t="s">
        <v>580</v>
      </c>
      <c r="O180" s="313" t="s">
        <v>580</v>
      </c>
      <c r="P180" s="313" t="s">
        <v>580</v>
      </c>
      <c r="Q180" s="313" t="s">
        <v>580</v>
      </c>
      <c r="R180" s="313" t="s">
        <v>580</v>
      </c>
      <c r="S180" s="313" t="s">
        <v>580</v>
      </c>
      <c r="T180" s="313" t="s">
        <v>580</v>
      </c>
      <c r="U180" s="313" t="s">
        <v>580</v>
      </c>
      <c r="V180" s="313" t="s">
        <v>580</v>
      </c>
      <c r="W180" s="313" t="s">
        <v>580</v>
      </c>
    </row>
    <row r="181" spans="2:23" x14ac:dyDescent="0.2">
      <c r="B181" s="312" t="s">
        <v>580</v>
      </c>
      <c r="C181" s="313" t="s">
        <v>580</v>
      </c>
      <c r="D181" s="313" t="s">
        <v>580</v>
      </c>
      <c r="E181" s="313" t="s">
        <v>580</v>
      </c>
      <c r="F181" s="313" t="s">
        <v>580</v>
      </c>
      <c r="G181" s="313" t="s">
        <v>580</v>
      </c>
      <c r="H181" s="312" t="s">
        <v>580</v>
      </c>
      <c r="I181" s="313" t="s">
        <v>580</v>
      </c>
      <c r="J181" s="313" t="s">
        <v>580</v>
      </c>
      <c r="K181" s="313" t="s">
        <v>580</v>
      </c>
      <c r="L181" s="313" t="s">
        <v>580</v>
      </c>
      <c r="M181" s="313" t="s">
        <v>580</v>
      </c>
      <c r="N181" s="313" t="s">
        <v>580</v>
      </c>
      <c r="O181" s="313" t="s">
        <v>580</v>
      </c>
      <c r="P181" s="313" t="s">
        <v>580</v>
      </c>
      <c r="Q181" s="313" t="s">
        <v>580</v>
      </c>
      <c r="R181" s="313" t="s">
        <v>580</v>
      </c>
      <c r="S181" s="313" t="s">
        <v>580</v>
      </c>
      <c r="T181" s="313" t="s">
        <v>580</v>
      </c>
      <c r="U181" s="313" t="s">
        <v>580</v>
      </c>
      <c r="V181" s="313" t="s">
        <v>580</v>
      </c>
      <c r="W181" s="313" t="s">
        <v>580</v>
      </c>
    </row>
    <row r="182" spans="2:23" x14ac:dyDescent="0.2">
      <c r="B182" s="312" t="s">
        <v>580</v>
      </c>
      <c r="C182" s="313" t="s">
        <v>580</v>
      </c>
      <c r="D182" s="313" t="s">
        <v>580</v>
      </c>
      <c r="E182" s="313" t="s">
        <v>580</v>
      </c>
      <c r="F182" s="313" t="s">
        <v>580</v>
      </c>
      <c r="G182" s="313" t="s">
        <v>580</v>
      </c>
      <c r="H182" s="312" t="s">
        <v>580</v>
      </c>
      <c r="I182" s="313" t="s">
        <v>580</v>
      </c>
      <c r="J182" s="313" t="s">
        <v>580</v>
      </c>
      <c r="K182" s="313" t="s">
        <v>580</v>
      </c>
      <c r="L182" s="313" t="s">
        <v>580</v>
      </c>
      <c r="M182" s="313" t="s">
        <v>580</v>
      </c>
      <c r="N182" s="313" t="s">
        <v>580</v>
      </c>
      <c r="O182" s="313" t="s">
        <v>580</v>
      </c>
      <c r="P182" s="313" t="s">
        <v>580</v>
      </c>
      <c r="Q182" s="313" t="s">
        <v>580</v>
      </c>
      <c r="R182" s="313" t="s">
        <v>580</v>
      </c>
      <c r="S182" s="313" t="s">
        <v>580</v>
      </c>
      <c r="T182" s="313" t="s">
        <v>580</v>
      </c>
      <c r="U182" s="313" t="s">
        <v>580</v>
      </c>
      <c r="V182" s="313" t="s">
        <v>580</v>
      </c>
      <c r="W182" s="313" t="s">
        <v>580</v>
      </c>
    </row>
    <row r="183" spans="2:23" x14ac:dyDescent="0.2">
      <c r="B183" s="312" t="s">
        <v>580</v>
      </c>
      <c r="C183" s="313" t="s">
        <v>580</v>
      </c>
      <c r="D183" s="313" t="s">
        <v>580</v>
      </c>
      <c r="E183" s="313" t="s">
        <v>580</v>
      </c>
      <c r="F183" s="313" t="s">
        <v>580</v>
      </c>
      <c r="G183" s="313" t="s">
        <v>580</v>
      </c>
      <c r="H183" s="312" t="s">
        <v>580</v>
      </c>
      <c r="I183" s="313" t="s">
        <v>580</v>
      </c>
      <c r="J183" s="313" t="s">
        <v>580</v>
      </c>
      <c r="K183" s="313" t="s">
        <v>580</v>
      </c>
      <c r="L183" s="313" t="s">
        <v>580</v>
      </c>
      <c r="M183" s="313" t="s">
        <v>580</v>
      </c>
      <c r="N183" s="313" t="s">
        <v>580</v>
      </c>
      <c r="O183" s="313" t="s">
        <v>580</v>
      </c>
      <c r="P183" s="313" t="s">
        <v>580</v>
      </c>
      <c r="Q183" s="313" t="s">
        <v>580</v>
      </c>
      <c r="R183" s="313" t="s">
        <v>580</v>
      </c>
      <c r="S183" s="313" t="s">
        <v>580</v>
      </c>
      <c r="T183" s="313" t="s">
        <v>580</v>
      </c>
      <c r="U183" s="313" t="s">
        <v>580</v>
      </c>
      <c r="V183" s="313" t="s">
        <v>580</v>
      </c>
      <c r="W183" s="313" t="s">
        <v>580</v>
      </c>
    </row>
    <row r="184" spans="2:23" x14ac:dyDescent="0.2">
      <c r="B184" s="312" t="s">
        <v>580</v>
      </c>
      <c r="C184" s="313" t="s">
        <v>580</v>
      </c>
      <c r="D184" s="313" t="s">
        <v>580</v>
      </c>
      <c r="E184" s="313" t="s">
        <v>580</v>
      </c>
      <c r="F184" s="313" t="s">
        <v>580</v>
      </c>
      <c r="G184" s="313" t="s">
        <v>580</v>
      </c>
      <c r="H184" s="312" t="s">
        <v>580</v>
      </c>
      <c r="I184" s="313" t="s">
        <v>580</v>
      </c>
      <c r="J184" s="313" t="s">
        <v>580</v>
      </c>
      <c r="K184" s="313" t="s">
        <v>580</v>
      </c>
      <c r="L184" s="313" t="s">
        <v>580</v>
      </c>
      <c r="M184" s="313" t="s">
        <v>580</v>
      </c>
      <c r="N184" s="313" t="s">
        <v>580</v>
      </c>
      <c r="O184" s="313" t="s">
        <v>580</v>
      </c>
      <c r="P184" s="313" t="s">
        <v>580</v>
      </c>
      <c r="Q184" s="313" t="s">
        <v>580</v>
      </c>
      <c r="R184" s="313" t="s">
        <v>580</v>
      </c>
      <c r="S184" s="313" t="s">
        <v>580</v>
      </c>
      <c r="T184" s="313" t="s">
        <v>580</v>
      </c>
      <c r="U184" s="313" t="s">
        <v>580</v>
      </c>
      <c r="V184" s="313" t="s">
        <v>580</v>
      </c>
      <c r="W184" s="313" t="s">
        <v>580</v>
      </c>
    </row>
    <row r="185" spans="2:23" x14ac:dyDescent="0.2">
      <c r="B185" s="312" t="s">
        <v>580</v>
      </c>
      <c r="C185" s="313" t="s">
        <v>580</v>
      </c>
      <c r="D185" s="313" t="s">
        <v>580</v>
      </c>
      <c r="E185" s="313" t="s">
        <v>580</v>
      </c>
      <c r="F185" s="313" t="s">
        <v>580</v>
      </c>
      <c r="G185" s="313" t="s">
        <v>580</v>
      </c>
      <c r="H185" s="312" t="s">
        <v>580</v>
      </c>
      <c r="I185" s="313" t="s">
        <v>580</v>
      </c>
      <c r="J185" s="313" t="s">
        <v>580</v>
      </c>
      <c r="K185" s="313" t="s">
        <v>580</v>
      </c>
      <c r="L185" s="313" t="s">
        <v>580</v>
      </c>
      <c r="M185" s="313" t="s">
        <v>580</v>
      </c>
      <c r="N185" s="313" t="s">
        <v>580</v>
      </c>
      <c r="O185" s="313" t="s">
        <v>580</v>
      </c>
      <c r="P185" s="313" t="s">
        <v>580</v>
      </c>
      <c r="Q185" s="313" t="s">
        <v>580</v>
      </c>
      <c r="R185" s="313" t="s">
        <v>580</v>
      </c>
      <c r="S185" s="313" t="s">
        <v>580</v>
      </c>
      <c r="T185" s="313" t="s">
        <v>580</v>
      </c>
      <c r="U185" s="313" t="s">
        <v>580</v>
      </c>
      <c r="V185" s="313" t="s">
        <v>580</v>
      </c>
      <c r="W185" s="313" t="s">
        <v>580</v>
      </c>
    </row>
    <row r="186" spans="2:23" x14ac:dyDescent="0.2">
      <c r="B186" s="312" t="s">
        <v>580</v>
      </c>
      <c r="C186" s="313" t="s">
        <v>580</v>
      </c>
      <c r="D186" s="313" t="s">
        <v>580</v>
      </c>
      <c r="E186" s="313" t="s">
        <v>580</v>
      </c>
      <c r="F186" s="313" t="s">
        <v>580</v>
      </c>
      <c r="G186" s="313" t="s">
        <v>580</v>
      </c>
      <c r="H186" s="312" t="s">
        <v>580</v>
      </c>
      <c r="I186" s="313" t="s">
        <v>580</v>
      </c>
      <c r="J186" s="313" t="s">
        <v>580</v>
      </c>
      <c r="K186" s="313" t="s">
        <v>580</v>
      </c>
      <c r="L186" s="313" t="s">
        <v>580</v>
      </c>
      <c r="M186" s="313" t="s">
        <v>580</v>
      </c>
      <c r="N186" s="313" t="s">
        <v>580</v>
      </c>
      <c r="O186" s="313" t="s">
        <v>580</v>
      </c>
      <c r="P186" s="313" t="s">
        <v>580</v>
      </c>
      <c r="Q186" s="313" t="s">
        <v>580</v>
      </c>
      <c r="R186" s="313" t="s">
        <v>580</v>
      </c>
      <c r="S186" s="313" t="s">
        <v>580</v>
      </c>
      <c r="T186" s="313" t="s">
        <v>580</v>
      </c>
      <c r="U186" s="313" t="s">
        <v>580</v>
      </c>
      <c r="V186" s="313" t="s">
        <v>580</v>
      </c>
      <c r="W186" s="313" t="s">
        <v>580</v>
      </c>
    </row>
    <row r="187" spans="2:23" x14ac:dyDescent="0.2">
      <c r="B187" s="312" t="s">
        <v>580</v>
      </c>
      <c r="C187" s="313" t="s">
        <v>580</v>
      </c>
      <c r="D187" s="313" t="s">
        <v>580</v>
      </c>
      <c r="E187" s="313" t="s">
        <v>580</v>
      </c>
      <c r="F187" s="313" t="s">
        <v>580</v>
      </c>
      <c r="G187" s="313" t="s">
        <v>580</v>
      </c>
      <c r="H187" s="312" t="s">
        <v>580</v>
      </c>
      <c r="I187" s="313" t="s">
        <v>580</v>
      </c>
      <c r="J187" s="313" t="s">
        <v>580</v>
      </c>
      <c r="K187" s="313" t="s">
        <v>580</v>
      </c>
      <c r="L187" s="313" t="s">
        <v>580</v>
      </c>
      <c r="M187" s="313" t="s">
        <v>580</v>
      </c>
      <c r="N187" s="313" t="s">
        <v>580</v>
      </c>
      <c r="O187" s="313" t="s">
        <v>580</v>
      </c>
      <c r="P187" s="313" t="s">
        <v>580</v>
      </c>
      <c r="Q187" s="313" t="s">
        <v>580</v>
      </c>
      <c r="R187" s="313" t="s">
        <v>580</v>
      </c>
      <c r="S187" s="313" t="s">
        <v>580</v>
      </c>
      <c r="T187" s="313" t="s">
        <v>580</v>
      </c>
      <c r="U187" s="313" t="s">
        <v>580</v>
      </c>
      <c r="V187" s="313" t="s">
        <v>580</v>
      </c>
      <c r="W187" s="313" t="s">
        <v>580</v>
      </c>
    </row>
    <row r="188" spans="2:23" x14ac:dyDescent="0.2">
      <c r="B188" s="312" t="s">
        <v>580</v>
      </c>
      <c r="C188" s="313" t="s">
        <v>580</v>
      </c>
      <c r="D188" s="313" t="s">
        <v>580</v>
      </c>
      <c r="E188" s="313" t="s">
        <v>580</v>
      </c>
      <c r="F188" s="313" t="s">
        <v>580</v>
      </c>
      <c r="G188" s="313" t="s">
        <v>580</v>
      </c>
      <c r="H188" s="312" t="s">
        <v>580</v>
      </c>
      <c r="I188" s="313" t="s">
        <v>580</v>
      </c>
      <c r="J188" s="313" t="s">
        <v>580</v>
      </c>
      <c r="K188" s="313" t="s">
        <v>580</v>
      </c>
      <c r="L188" s="313" t="s">
        <v>580</v>
      </c>
      <c r="M188" s="313" t="s">
        <v>580</v>
      </c>
      <c r="N188" s="313" t="s">
        <v>580</v>
      </c>
      <c r="O188" s="313" t="s">
        <v>580</v>
      </c>
      <c r="P188" s="313" t="s">
        <v>580</v>
      </c>
      <c r="Q188" s="313" t="s">
        <v>580</v>
      </c>
      <c r="R188" s="313" t="s">
        <v>580</v>
      </c>
      <c r="S188" s="313" t="s">
        <v>580</v>
      </c>
      <c r="T188" s="313" t="s">
        <v>580</v>
      </c>
      <c r="U188" s="313" t="s">
        <v>580</v>
      </c>
      <c r="V188" s="313" t="s">
        <v>580</v>
      </c>
      <c r="W188" s="313" t="s">
        <v>580</v>
      </c>
    </row>
    <row r="189" spans="2:23" x14ac:dyDescent="0.2">
      <c r="B189" s="312" t="s">
        <v>580</v>
      </c>
      <c r="C189" s="313" t="s">
        <v>580</v>
      </c>
      <c r="D189" s="313" t="s">
        <v>580</v>
      </c>
      <c r="E189" s="313" t="s">
        <v>580</v>
      </c>
      <c r="F189" s="313" t="s">
        <v>580</v>
      </c>
      <c r="G189" s="313" t="s">
        <v>580</v>
      </c>
      <c r="H189" s="312" t="s">
        <v>580</v>
      </c>
      <c r="I189" s="313" t="s">
        <v>580</v>
      </c>
      <c r="J189" s="313" t="s">
        <v>580</v>
      </c>
      <c r="K189" s="313" t="s">
        <v>580</v>
      </c>
      <c r="L189" s="313" t="s">
        <v>580</v>
      </c>
      <c r="M189" s="313" t="s">
        <v>580</v>
      </c>
      <c r="N189" s="313" t="s">
        <v>580</v>
      </c>
      <c r="O189" s="313" t="s">
        <v>580</v>
      </c>
      <c r="P189" s="313" t="s">
        <v>580</v>
      </c>
      <c r="Q189" s="313" t="s">
        <v>580</v>
      </c>
      <c r="R189" s="313" t="s">
        <v>580</v>
      </c>
      <c r="S189" s="313" t="s">
        <v>580</v>
      </c>
      <c r="T189" s="313" t="s">
        <v>580</v>
      </c>
      <c r="U189" s="313" t="s">
        <v>580</v>
      </c>
      <c r="V189" s="313" t="s">
        <v>580</v>
      </c>
      <c r="W189" s="313" t="s">
        <v>580</v>
      </c>
    </row>
    <row r="190" spans="2:23" x14ac:dyDescent="0.2">
      <c r="B190" s="312" t="s">
        <v>580</v>
      </c>
      <c r="C190" s="313" t="s">
        <v>580</v>
      </c>
      <c r="D190" s="313" t="s">
        <v>580</v>
      </c>
      <c r="E190" s="313" t="s">
        <v>580</v>
      </c>
      <c r="F190" s="313" t="s">
        <v>580</v>
      </c>
      <c r="G190" s="313" t="s">
        <v>580</v>
      </c>
      <c r="H190" s="312" t="s">
        <v>580</v>
      </c>
      <c r="I190" s="313" t="s">
        <v>580</v>
      </c>
      <c r="J190" s="313" t="s">
        <v>580</v>
      </c>
      <c r="K190" s="313" t="s">
        <v>580</v>
      </c>
      <c r="L190" s="313" t="s">
        <v>580</v>
      </c>
      <c r="M190" s="313" t="s">
        <v>580</v>
      </c>
      <c r="N190" s="313" t="s">
        <v>580</v>
      </c>
      <c r="O190" s="313" t="s">
        <v>580</v>
      </c>
      <c r="P190" s="313" t="s">
        <v>580</v>
      </c>
      <c r="Q190" s="313" t="s">
        <v>580</v>
      </c>
      <c r="R190" s="313" t="s">
        <v>580</v>
      </c>
      <c r="S190" s="313" t="s">
        <v>580</v>
      </c>
      <c r="T190" s="313" t="s">
        <v>580</v>
      </c>
      <c r="U190" s="313" t="s">
        <v>580</v>
      </c>
      <c r="V190" s="313" t="s">
        <v>580</v>
      </c>
      <c r="W190" s="313" t="s">
        <v>580</v>
      </c>
    </row>
    <row r="191" spans="2:23" x14ac:dyDescent="0.2">
      <c r="B191" s="312" t="s">
        <v>580</v>
      </c>
      <c r="C191" s="313" t="s">
        <v>580</v>
      </c>
      <c r="D191" s="313" t="s">
        <v>580</v>
      </c>
      <c r="E191" s="313" t="s">
        <v>580</v>
      </c>
      <c r="F191" s="313" t="s">
        <v>580</v>
      </c>
      <c r="G191" s="313" t="s">
        <v>580</v>
      </c>
      <c r="H191" s="312" t="s">
        <v>580</v>
      </c>
      <c r="I191" s="313" t="s">
        <v>580</v>
      </c>
      <c r="J191" s="313" t="s">
        <v>580</v>
      </c>
      <c r="K191" s="313" t="s">
        <v>580</v>
      </c>
      <c r="L191" s="313" t="s">
        <v>580</v>
      </c>
      <c r="M191" s="313" t="s">
        <v>580</v>
      </c>
      <c r="N191" s="313" t="s">
        <v>580</v>
      </c>
      <c r="O191" s="313" t="s">
        <v>580</v>
      </c>
      <c r="P191" s="313" t="s">
        <v>580</v>
      </c>
      <c r="Q191" s="313" t="s">
        <v>580</v>
      </c>
      <c r="R191" s="313" t="s">
        <v>580</v>
      </c>
      <c r="S191" s="313" t="s">
        <v>580</v>
      </c>
      <c r="T191" s="313" t="s">
        <v>580</v>
      </c>
      <c r="U191" s="313" t="s">
        <v>580</v>
      </c>
      <c r="V191" s="313" t="s">
        <v>580</v>
      </c>
      <c r="W191" s="313" t="s">
        <v>580</v>
      </c>
    </row>
    <row r="192" spans="2:23" x14ac:dyDescent="0.2">
      <c r="B192" s="312" t="s">
        <v>580</v>
      </c>
      <c r="C192" s="313" t="s">
        <v>580</v>
      </c>
      <c r="D192" s="313" t="s">
        <v>580</v>
      </c>
      <c r="E192" s="313" t="s">
        <v>580</v>
      </c>
      <c r="F192" s="313" t="s">
        <v>580</v>
      </c>
      <c r="G192" s="313" t="s">
        <v>580</v>
      </c>
      <c r="H192" s="312" t="s">
        <v>580</v>
      </c>
      <c r="I192" s="313" t="s">
        <v>580</v>
      </c>
      <c r="J192" s="313" t="s">
        <v>580</v>
      </c>
      <c r="K192" s="313" t="s">
        <v>580</v>
      </c>
      <c r="L192" s="313" t="s">
        <v>580</v>
      </c>
      <c r="M192" s="313" t="s">
        <v>580</v>
      </c>
      <c r="N192" s="313" t="s">
        <v>580</v>
      </c>
      <c r="O192" s="313" t="s">
        <v>580</v>
      </c>
      <c r="P192" s="313" t="s">
        <v>580</v>
      </c>
      <c r="Q192" s="313" t="s">
        <v>580</v>
      </c>
      <c r="R192" s="313" t="s">
        <v>580</v>
      </c>
      <c r="S192" s="313" t="s">
        <v>580</v>
      </c>
      <c r="T192" s="313" t="s">
        <v>580</v>
      </c>
      <c r="U192" s="313" t="s">
        <v>580</v>
      </c>
      <c r="V192" s="313" t="s">
        <v>580</v>
      </c>
      <c r="W192" s="313" t="s">
        <v>580</v>
      </c>
    </row>
    <row r="193" spans="2:23" x14ac:dyDescent="0.2">
      <c r="B193" s="312" t="s">
        <v>580</v>
      </c>
      <c r="C193" s="313" t="s">
        <v>580</v>
      </c>
      <c r="D193" s="313" t="s">
        <v>580</v>
      </c>
      <c r="E193" s="313" t="s">
        <v>580</v>
      </c>
      <c r="F193" s="313" t="s">
        <v>580</v>
      </c>
      <c r="G193" s="313" t="s">
        <v>580</v>
      </c>
      <c r="H193" s="312" t="s">
        <v>580</v>
      </c>
      <c r="I193" s="313" t="s">
        <v>580</v>
      </c>
      <c r="J193" s="313" t="s">
        <v>580</v>
      </c>
      <c r="K193" s="313" t="s">
        <v>580</v>
      </c>
      <c r="L193" s="313" t="s">
        <v>580</v>
      </c>
      <c r="M193" s="313" t="s">
        <v>580</v>
      </c>
      <c r="N193" s="313" t="s">
        <v>580</v>
      </c>
      <c r="O193" s="313" t="s">
        <v>580</v>
      </c>
      <c r="P193" s="313" t="s">
        <v>580</v>
      </c>
      <c r="Q193" s="313" t="s">
        <v>580</v>
      </c>
      <c r="R193" s="313" t="s">
        <v>580</v>
      </c>
      <c r="S193" s="313" t="s">
        <v>580</v>
      </c>
      <c r="T193" s="313" t="s">
        <v>580</v>
      </c>
      <c r="U193" s="313" t="s">
        <v>580</v>
      </c>
      <c r="V193" s="313" t="s">
        <v>580</v>
      </c>
      <c r="W193" s="313" t="s">
        <v>580</v>
      </c>
    </row>
    <row r="194" spans="2:23" x14ac:dyDescent="0.2">
      <c r="B194" s="312" t="s">
        <v>580</v>
      </c>
      <c r="C194" s="313" t="s">
        <v>580</v>
      </c>
      <c r="D194" s="313" t="s">
        <v>580</v>
      </c>
      <c r="E194" s="313" t="s">
        <v>580</v>
      </c>
      <c r="F194" s="313" t="s">
        <v>580</v>
      </c>
      <c r="G194" s="313" t="s">
        <v>580</v>
      </c>
      <c r="H194" s="312" t="s">
        <v>580</v>
      </c>
      <c r="I194" s="313" t="s">
        <v>580</v>
      </c>
      <c r="J194" s="313" t="s">
        <v>580</v>
      </c>
      <c r="K194" s="313" t="s">
        <v>580</v>
      </c>
      <c r="L194" s="313" t="s">
        <v>580</v>
      </c>
      <c r="M194" s="313" t="s">
        <v>580</v>
      </c>
      <c r="N194" s="313" t="s">
        <v>580</v>
      </c>
      <c r="O194" s="313" t="s">
        <v>580</v>
      </c>
      <c r="P194" s="313" t="s">
        <v>580</v>
      </c>
      <c r="Q194" s="313" t="s">
        <v>580</v>
      </c>
      <c r="R194" s="313" t="s">
        <v>580</v>
      </c>
      <c r="S194" s="313" t="s">
        <v>580</v>
      </c>
      <c r="T194" s="313" t="s">
        <v>580</v>
      </c>
      <c r="U194" s="313" t="s">
        <v>580</v>
      </c>
      <c r="V194" s="313" t="s">
        <v>580</v>
      </c>
      <c r="W194" s="313" t="s">
        <v>580</v>
      </c>
    </row>
    <row r="195" spans="2:23" x14ac:dyDescent="0.2">
      <c r="B195" s="312" t="s">
        <v>580</v>
      </c>
      <c r="C195" s="313" t="s">
        <v>580</v>
      </c>
      <c r="D195" s="313" t="s">
        <v>580</v>
      </c>
      <c r="E195" s="313" t="s">
        <v>580</v>
      </c>
      <c r="F195" s="313" t="s">
        <v>580</v>
      </c>
      <c r="G195" s="313" t="s">
        <v>580</v>
      </c>
      <c r="H195" s="312" t="s">
        <v>580</v>
      </c>
      <c r="I195" s="313" t="s">
        <v>580</v>
      </c>
      <c r="J195" s="313" t="s">
        <v>580</v>
      </c>
      <c r="K195" s="313" t="s">
        <v>580</v>
      </c>
      <c r="L195" s="313" t="s">
        <v>580</v>
      </c>
      <c r="M195" s="313" t="s">
        <v>580</v>
      </c>
      <c r="N195" s="313" t="s">
        <v>580</v>
      </c>
      <c r="O195" s="313" t="s">
        <v>580</v>
      </c>
      <c r="P195" s="313" t="s">
        <v>580</v>
      </c>
      <c r="Q195" s="313" t="s">
        <v>580</v>
      </c>
      <c r="R195" s="313" t="s">
        <v>580</v>
      </c>
      <c r="S195" s="313" t="s">
        <v>580</v>
      </c>
      <c r="T195" s="313" t="s">
        <v>580</v>
      </c>
      <c r="U195" s="313" t="s">
        <v>580</v>
      </c>
      <c r="V195" s="313" t="s">
        <v>580</v>
      </c>
      <c r="W195" s="313" t="s">
        <v>580</v>
      </c>
    </row>
    <row r="196" spans="2:23" x14ac:dyDescent="0.2">
      <c r="B196" s="312" t="s">
        <v>580</v>
      </c>
      <c r="C196" s="313" t="s">
        <v>580</v>
      </c>
      <c r="D196" s="313" t="s">
        <v>580</v>
      </c>
      <c r="E196" s="313" t="s">
        <v>580</v>
      </c>
      <c r="F196" s="313" t="s">
        <v>580</v>
      </c>
      <c r="G196" s="313" t="s">
        <v>580</v>
      </c>
      <c r="H196" s="312" t="s">
        <v>580</v>
      </c>
      <c r="I196" s="313" t="s">
        <v>580</v>
      </c>
      <c r="J196" s="313" t="s">
        <v>580</v>
      </c>
      <c r="K196" s="313" t="s">
        <v>580</v>
      </c>
      <c r="L196" s="313" t="s">
        <v>580</v>
      </c>
      <c r="M196" s="313" t="s">
        <v>580</v>
      </c>
      <c r="N196" s="313" t="s">
        <v>580</v>
      </c>
      <c r="O196" s="313" t="s">
        <v>580</v>
      </c>
      <c r="P196" s="313" t="s">
        <v>580</v>
      </c>
      <c r="Q196" s="313" t="s">
        <v>580</v>
      </c>
      <c r="R196" s="313" t="s">
        <v>580</v>
      </c>
      <c r="S196" s="313" t="s">
        <v>580</v>
      </c>
      <c r="T196" s="313" t="s">
        <v>580</v>
      </c>
      <c r="U196" s="313" t="s">
        <v>580</v>
      </c>
      <c r="V196" s="313" t="s">
        <v>580</v>
      </c>
      <c r="W196" s="313" t="s">
        <v>580</v>
      </c>
    </row>
    <row r="197" spans="2:23" x14ac:dyDescent="0.2">
      <c r="B197" s="312" t="s">
        <v>580</v>
      </c>
      <c r="C197" s="313" t="s">
        <v>580</v>
      </c>
      <c r="D197" s="313" t="s">
        <v>580</v>
      </c>
      <c r="E197" s="313" t="s">
        <v>580</v>
      </c>
      <c r="F197" s="313" t="s">
        <v>580</v>
      </c>
      <c r="G197" s="313" t="s">
        <v>580</v>
      </c>
      <c r="H197" s="312" t="s">
        <v>580</v>
      </c>
      <c r="I197" s="313" t="s">
        <v>580</v>
      </c>
      <c r="J197" s="313" t="s">
        <v>580</v>
      </c>
      <c r="K197" s="313" t="s">
        <v>580</v>
      </c>
      <c r="L197" s="313" t="s">
        <v>580</v>
      </c>
      <c r="M197" s="313" t="s">
        <v>580</v>
      </c>
      <c r="N197" s="313" t="s">
        <v>580</v>
      </c>
      <c r="O197" s="313" t="s">
        <v>580</v>
      </c>
      <c r="P197" s="313" t="s">
        <v>580</v>
      </c>
      <c r="Q197" s="313" t="s">
        <v>580</v>
      </c>
      <c r="R197" s="313" t="s">
        <v>580</v>
      </c>
      <c r="S197" s="313" t="s">
        <v>580</v>
      </c>
      <c r="T197" s="313" t="s">
        <v>580</v>
      </c>
      <c r="U197" s="313" t="s">
        <v>580</v>
      </c>
      <c r="V197" s="313" t="s">
        <v>580</v>
      </c>
      <c r="W197" s="313" t="s">
        <v>580</v>
      </c>
    </row>
    <row r="198" spans="2:23" x14ac:dyDescent="0.2">
      <c r="B198" s="312" t="s">
        <v>580</v>
      </c>
      <c r="C198" s="313" t="s">
        <v>580</v>
      </c>
      <c r="D198" s="313" t="s">
        <v>580</v>
      </c>
      <c r="E198" s="313" t="s">
        <v>580</v>
      </c>
      <c r="F198" s="313" t="s">
        <v>580</v>
      </c>
      <c r="G198" s="313" t="s">
        <v>580</v>
      </c>
      <c r="H198" s="312" t="s">
        <v>580</v>
      </c>
      <c r="I198" s="313" t="s">
        <v>580</v>
      </c>
      <c r="J198" s="313" t="s">
        <v>580</v>
      </c>
      <c r="K198" s="313" t="s">
        <v>580</v>
      </c>
      <c r="L198" s="313" t="s">
        <v>580</v>
      </c>
      <c r="M198" s="313" t="s">
        <v>580</v>
      </c>
      <c r="N198" s="313" t="s">
        <v>580</v>
      </c>
      <c r="O198" s="313" t="s">
        <v>580</v>
      </c>
      <c r="P198" s="313" t="s">
        <v>580</v>
      </c>
      <c r="Q198" s="313" t="s">
        <v>580</v>
      </c>
      <c r="R198" s="313" t="s">
        <v>580</v>
      </c>
      <c r="S198" s="313" t="s">
        <v>580</v>
      </c>
      <c r="T198" s="313" t="s">
        <v>580</v>
      </c>
      <c r="U198" s="313" t="s">
        <v>580</v>
      </c>
      <c r="V198" s="313" t="s">
        <v>580</v>
      </c>
      <c r="W198" s="313" t="s">
        <v>580</v>
      </c>
    </row>
    <row r="199" spans="2:23" x14ac:dyDescent="0.2">
      <c r="B199" s="312" t="s">
        <v>580</v>
      </c>
      <c r="C199" s="313" t="s">
        <v>580</v>
      </c>
      <c r="D199" s="313" t="s">
        <v>580</v>
      </c>
      <c r="E199" s="313" t="s">
        <v>580</v>
      </c>
      <c r="F199" s="313" t="s">
        <v>580</v>
      </c>
      <c r="G199" s="313" t="s">
        <v>580</v>
      </c>
      <c r="H199" s="312" t="s">
        <v>580</v>
      </c>
      <c r="I199" s="313" t="s">
        <v>580</v>
      </c>
      <c r="J199" s="313" t="s">
        <v>580</v>
      </c>
      <c r="K199" s="313" t="s">
        <v>580</v>
      </c>
      <c r="L199" s="313" t="s">
        <v>580</v>
      </c>
      <c r="M199" s="313" t="s">
        <v>580</v>
      </c>
      <c r="N199" s="313" t="s">
        <v>580</v>
      </c>
      <c r="O199" s="313" t="s">
        <v>580</v>
      </c>
      <c r="P199" s="313" t="s">
        <v>580</v>
      </c>
      <c r="Q199" s="313" t="s">
        <v>580</v>
      </c>
      <c r="R199" s="313" t="s">
        <v>580</v>
      </c>
      <c r="S199" s="313" t="s">
        <v>580</v>
      </c>
      <c r="T199" s="313" t="s">
        <v>580</v>
      </c>
      <c r="U199" s="313" t="s">
        <v>580</v>
      </c>
      <c r="V199" s="313" t="s">
        <v>580</v>
      </c>
      <c r="W199" s="313" t="s">
        <v>580</v>
      </c>
    </row>
    <row r="200" spans="2:23" x14ac:dyDescent="0.2">
      <c r="B200" s="312" t="s">
        <v>580</v>
      </c>
      <c r="C200" s="313" t="s">
        <v>580</v>
      </c>
      <c r="D200" s="313" t="s">
        <v>580</v>
      </c>
      <c r="E200" s="313" t="s">
        <v>580</v>
      </c>
      <c r="F200" s="313" t="s">
        <v>580</v>
      </c>
      <c r="G200" s="313" t="s">
        <v>580</v>
      </c>
      <c r="H200" s="312" t="s">
        <v>580</v>
      </c>
      <c r="I200" s="313" t="s">
        <v>580</v>
      </c>
      <c r="J200" s="313" t="s">
        <v>580</v>
      </c>
      <c r="K200" s="313" t="s">
        <v>580</v>
      </c>
      <c r="L200" s="313" t="s">
        <v>580</v>
      </c>
      <c r="M200" s="313" t="s">
        <v>580</v>
      </c>
      <c r="N200" s="313" t="s">
        <v>580</v>
      </c>
      <c r="O200" s="313" t="s">
        <v>580</v>
      </c>
      <c r="P200" s="313" t="s">
        <v>580</v>
      </c>
      <c r="Q200" s="313" t="s">
        <v>580</v>
      </c>
      <c r="R200" s="313" t="s">
        <v>580</v>
      </c>
      <c r="S200" s="313" t="s">
        <v>580</v>
      </c>
      <c r="T200" s="313" t="s">
        <v>580</v>
      </c>
      <c r="U200" s="313" t="s">
        <v>580</v>
      </c>
      <c r="V200" s="313" t="s">
        <v>580</v>
      </c>
      <c r="W200" s="313" t="s">
        <v>580</v>
      </c>
    </row>
    <row r="201" spans="2:23" x14ac:dyDescent="0.2">
      <c r="B201" s="312" t="s">
        <v>580</v>
      </c>
      <c r="C201" s="313" t="s">
        <v>580</v>
      </c>
      <c r="D201" s="313" t="s">
        <v>580</v>
      </c>
      <c r="E201" s="313" t="s">
        <v>580</v>
      </c>
      <c r="F201" s="313" t="s">
        <v>580</v>
      </c>
      <c r="G201" s="313" t="s">
        <v>580</v>
      </c>
      <c r="H201" s="312" t="s">
        <v>580</v>
      </c>
      <c r="I201" s="313" t="s">
        <v>580</v>
      </c>
      <c r="J201" s="313" t="s">
        <v>580</v>
      </c>
      <c r="K201" s="313" t="s">
        <v>580</v>
      </c>
      <c r="L201" s="313" t="s">
        <v>580</v>
      </c>
      <c r="M201" s="313" t="s">
        <v>580</v>
      </c>
      <c r="N201" s="313" t="s">
        <v>580</v>
      </c>
      <c r="O201" s="313" t="s">
        <v>580</v>
      </c>
      <c r="P201" s="313" t="s">
        <v>580</v>
      </c>
      <c r="Q201" s="313" t="s">
        <v>580</v>
      </c>
      <c r="R201" s="313" t="s">
        <v>580</v>
      </c>
      <c r="S201" s="313" t="s">
        <v>580</v>
      </c>
      <c r="T201" s="313" t="s">
        <v>580</v>
      </c>
      <c r="U201" s="313" t="s">
        <v>580</v>
      </c>
      <c r="V201" s="313" t="s">
        <v>580</v>
      </c>
      <c r="W201" s="313" t="s">
        <v>580</v>
      </c>
    </row>
    <row r="202" spans="2:23" x14ac:dyDescent="0.2">
      <c r="B202" s="312" t="s">
        <v>580</v>
      </c>
      <c r="C202" s="313" t="s">
        <v>580</v>
      </c>
      <c r="D202" s="313" t="s">
        <v>580</v>
      </c>
      <c r="E202" s="313" t="s">
        <v>580</v>
      </c>
      <c r="F202" s="313" t="s">
        <v>580</v>
      </c>
      <c r="G202" s="313" t="s">
        <v>580</v>
      </c>
      <c r="H202" s="312" t="s">
        <v>580</v>
      </c>
      <c r="I202" s="313" t="s">
        <v>580</v>
      </c>
      <c r="J202" s="313" t="s">
        <v>580</v>
      </c>
      <c r="K202" s="313" t="s">
        <v>580</v>
      </c>
      <c r="L202" s="313" t="s">
        <v>580</v>
      </c>
      <c r="M202" s="313" t="s">
        <v>580</v>
      </c>
      <c r="N202" s="313" t="s">
        <v>580</v>
      </c>
      <c r="O202" s="313" t="s">
        <v>580</v>
      </c>
      <c r="P202" s="313" t="s">
        <v>580</v>
      </c>
      <c r="Q202" s="313" t="s">
        <v>580</v>
      </c>
      <c r="R202" s="313" t="s">
        <v>580</v>
      </c>
      <c r="S202" s="313" t="s">
        <v>580</v>
      </c>
      <c r="T202" s="313" t="s">
        <v>580</v>
      </c>
      <c r="U202" s="313" t="s">
        <v>580</v>
      </c>
      <c r="V202" s="313" t="s">
        <v>580</v>
      </c>
      <c r="W202" s="313" t="s">
        <v>580</v>
      </c>
    </row>
    <row r="203" spans="2:23" x14ac:dyDescent="0.2">
      <c r="B203" s="312" t="s">
        <v>580</v>
      </c>
      <c r="C203" s="313" t="s">
        <v>580</v>
      </c>
      <c r="D203" s="313" t="s">
        <v>580</v>
      </c>
      <c r="E203" s="313" t="s">
        <v>580</v>
      </c>
      <c r="F203" s="313" t="s">
        <v>580</v>
      </c>
      <c r="G203" s="313" t="s">
        <v>580</v>
      </c>
      <c r="H203" s="312" t="s">
        <v>580</v>
      </c>
      <c r="I203" s="313" t="s">
        <v>580</v>
      </c>
      <c r="J203" s="313" t="s">
        <v>580</v>
      </c>
      <c r="K203" s="313" t="s">
        <v>580</v>
      </c>
      <c r="L203" s="313" t="s">
        <v>580</v>
      </c>
      <c r="M203" s="313" t="s">
        <v>580</v>
      </c>
      <c r="N203" s="313" t="s">
        <v>580</v>
      </c>
      <c r="O203" s="313" t="s">
        <v>580</v>
      </c>
      <c r="P203" s="313" t="s">
        <v>580</v>
      </c>
      <c r="Q203" s="313" t="s">
        <v>580</v>
      </c>
      <c r="R203" s="313" t="s">
        <v>580</v>
      </c>
      <c r="S203" s="313" t="s">
        <v>580</v>
      </c>
      <c r="T203" s="313" t="s">
        <v>580</v>
      </c>
      <c r="U203" s="313" t="s">
        <v>580</v>
      </c>
      <c r="V203" s="313" t="s">
        <v>580</v>
      </c>
      <c r="W203" s="313" t="s">
        <v>580</v>
      </c>
    </row>
    <row r="204" spans="2:23" x14ac:dyDescent="0.2">
      <c r="B204" s="312" t="s">
        <v>580</v>
      </c>
      <c r="C204" s="313" t="s">
        <v>580</v>
      </c>
      <c r="D204" s="313" t="s">
        <v>580</v>
      </c>
      <c r="E204" s="313" t="s">
        <v>580</v>
      </c>
      <c r="F204" s="313" t="s">
        <v>580</v>
      </c>
      <c r="G204" s="313" t="s">
        <v>580</v>
      </c>
      <c r="H204" s="312" t="s">
        <v>580</v>
      </c>
      <c r="I204" s="313" t="s">
        <v>580</v>
      </c>
      <c r="J204" s="313" t="s">
        <v>580</v>
      </c>
      <c r="K204" s="313" t="s">
        <v>580</v>
      </c>
      <c r="L204" s="313" t="s">
        <v>580</v>
      </c>
      <c r="M204" s="313" t="s">
        <v>580</v>
      </c>
      <c r="N204" s="313" t="s">
        <v>580</v>
      </c>
      <c r="O204" s="313" t="s">
        <v>580</v>
      </c>
      <c r="P204" s="313" t="s">
        <v>580</v>
      </c>
      <c r="Q204" s="313" t="s">
        <v>580</v>
      </c>
      <c r="R204" s="313" t="s">
        <v>580</v>
      </c>
      <c r="S204" s="313" t="s">
        <v>580</v>
      </c>
      <c r="T204" s="313" t="s">
        <v>580</v>
      </c>
      <c r="U204" s="313" t="s">
        <v>580</v>
      </c>
      <c r="V204" s="313" t="s">
        <v>580</v>
      </c>
      <c r="W204" s="313" t="s">
        <v>580</v>
      </c>
    </row>
    <row r="205" spans="2:23" x14ac:dyDescent="0.2">
      <c r="B205" s="312" t="s">
        <v>580</v>
      </c>
      <c r="C205" s="313" t="s">
        <v>580</v>
      </c>
      <c r="D205" s="313" t="s">
        <v>580</v>
      </c>
      <c r="E205" s="313" t="s">
        <v>580</v>
      </c>
      <c r="F205" s="313" t="s">
        <v>580</v>
      </c>
      <c r="G205" s="313" t="s">
        <v>580</v>
      </c>
      <c r="H205" s="312" t="s">
        <v>580</v>
      </c>
      <c r="I205" s="313" t="s">
        <v>580</v>
      </c>
      <c r="J205" s="313" t="s">
        <v>580</v>
      </c>
      <c r="K205" s="313" t="s">
        <v>580</v>
      </c>
      <c r="L205" s="313" t="s">
        <v>580</v>
      </c>
      <c r="M205" s="313" t="s">
        <v>580</v>
      </c>
      <c r="N205" s="313" t="s">
        <v>580</v>
      </c>
      <c r="O205" s="313" t="s">
        <v>580</v>
      </c>
      <c r="P205" s="313" t="s">
        <v>580</v>
      </c>
      <c r="Q205" s="313" t="s">
        <v>580</v>
      </c>
      <c r="R205" s="313" t="s">
        <v>580</v>
      </c>
      <c r="S205" s="313" t="s">
        <v>580</v>
      </c>
      <c r="T205" s="313" t="s">
        <v>580</v>
      </c>
      <c r="U205" s="313" t="s">
        <v>580</v>
      </c>
      <c r="V205" s="313" t="s">
        <v>580</v>
      </c>
      <c r="W205" s="313" t="s">
        <v>580</v>
      </c>
    </row>
    <row r="206" spans="2:23" x14ac:dyDescent="0.2">
      <c r="B206" s="312" t="s">
        <v>580</v>
      </c>
      <c r="C206" s="313" t="s">
        <v>580</v>
      </c>
      <c r="D206" s="313" t="s">
        <v>580</v>
      </c>
      <c r="E206" s="313" t="s">
        <v>580</v>
      </c>
      <c r="F206" s="313" t="s">
        <v>580</v>
      </c>
      <c r="G206" s="313" t="s">
        <v>580</v>
      </c>
      <c r="H206" s="312" t="s">
        <v>580</v>
      </c>
      <c r="I206" s="313" t="s">
        <v>580</v>
      </c>
      <c r="J206" s="313" t="s">
        <v>580</v>
      </c>
      <c r="K206" s="313" t="s">
        <v>580</v>
      </c>
      <c r="L206" s="313" t="s">
        <v>580</v>
      </c>
      <c r="M206" s="313" t="s">
        <v>580</v>
      </c>
      <c r="N206" s="313" t="s">
        <v>580</v>
      </c>
      <c r="O206" s="313" t="s">
        <v>580</v>
      </c>
      <c r="P206" s="313" t="s">
        <v>580</v>
      </c>
      <c r="Q206" s="313" t="s">
        <v>580</v>
      </c>
      <c r="R206" s="313" t="s">
        <v>580</v>
      </c>
      <c r="S206" s="313" t="s">
        <v>580</v>
      </c>
      <c r="T206" s="313" t="s">
        <v>580</v>
      </c>
      <c r="U206" s="313" t="s">
        <v>580</v>
      </c>
      <c r="V206" s="313" t="s">
        <v>580</v>
      </c>
      <c r="W206" s="313" t="s">
        <v>580</v>
      </c>
    </row>
    <row r="207" spans="2:23" x14ac:dyDescent="0.2">
      <c r="B207" s="312" t="s">
        <v>580</v>
      </c>
      <c r="C207" s="313" t="s">
        <v>580</v>
      </c>
      <c r="D207" s="313" t="s">
        <v>580</v>
      </c>
      <c r="E207" s="313" t="s">
        <v>580</v>
      </c>
      <c r="F207" s="313" t="s">
        <v>580</v>
      </c>
      <c r="G207" s="313" t="s">
        <v>580</v>
      </c>
      <c r="H207" s="312" t="s">
        <v>580</v>
      </c>
      <c r="I207" s="313" t="s">
        <v>580</v>
      </c>
      <c r="J207" s="313" t="s">
        <v>580</v>
      </c>
      <c r="K207" s="313" t="s">
        <v>580</v>
      </c>
      <c r="L207" s="313" t="s">
        <v>580</v>
      </c>
      <c r="M207" s="313" t="s">
        <v>580</v>
      </c>
      <c r="N207" s="313" t="s">
        <v>580</v>
      </c>
      <c r="O207" s="313" t="s">
        <v>580</v>
      </c>
      <c r="P207" s="313" t="s">
        <v>580</v>
      </c>
      <c r="Q207" s="313" t="s">
        <v>580</v>
      </c>
      <c r="R207" s="313" t="s">
        <v>580</v>
      </c>
      <c r="S207" s="313" t="s">
        <v>580</v>
      </c>
      <c r="T207" s="313" t="s">
        <v>580</v>
      </c>
      <c r="U207" s="313" t="s">
        <v>580</v>
      </c>
      <c r="V207" s="313" t="s">
        <v>580</v>
      </c>
      <c r="W207" s="313" t="s">
        <v>580</v>
      </c>
    </row>
    <row r="208" spans="2:23" x14ac:dyDescent="0.2">
      <c r="B208" s="312" t="s">
        <v>580</v>
      </c>
      <c r="C208" s="313" t="s">
        <v>580</v>
      </c>
      <c r="D208" s="313" t="s">
        <v>580</v>
      </c>
      <c r="E208" s="313" t="s">
        <v>580</v>
      </c>
      <c r="F208" s="313" t="s">
        <v>580</v>
      </c>
      <c r="G208" s="313" t="s">
        <v>580</v>
      </c>
      <c r="H208" s="312" t="s">
        <v>580</v>
      </c>
      <c r="I208" s="313" t="s">
        <v>580</v>
      </c>
      <c r="J208" s="313" t="s">
        <v>580</v>
      </c>
      <c r="K208" s="313" t="s">
        <v>580</v>
      </c>
      <c r="L208" s="313" t="s">
        <v>580</v>
      </c>
      <c r="M208" s="313" t="s">
        <v>580</v>
      </c>
      <c r="N208" s="313" t="s">
        <v>580</v>
      </c>
      <c r="O208" s="313" t="s">
        <v>580</v>
      </c>
      <c r="P208" s="313" t="s">
        <v>580</v>
      </c>
      <c r="Q208" s="313" t="s">
        <v>580</v>
      </c>
      <c r="R208" s="313" t="s">
        <v>580</v>
      </c>
      <c r="S208" s="313" t="s">
        <v>580</v>
      </c>
      <c r="T208" s="313" t="s">
        <v>580</v>
      </c>
      <c r="U208" s="313" t="s">
        <v>580</v>
      </c>
      <c r="V208" s="313" t="s">
        <v>580</v>
      </c>
      <c r="W208" s="313" t="s">
        <v>580</v>
      </c>
    </row>
    <row r="209" spans="2:23" x14ac:dyDescent="0.2">
      <c r="B209" s="312" t="s">
        <v>580</v>
      </c>
      <c r="C209" s="313" t="s">
        <v>580</v>
      </c>
      <c r="D209" s="313" t="s">
        <v>580</v>
      </c>
      <c r="E209" s="313" t="s">
        <v>580</v>
      </c>
      <c r="F209" s="313" t="s">
        <v>580</v>
      </c>
      <c r="G209" s="313" t="s">
        <v>580</v>
      </c>
      <c r="H209" s="312" t="s">
        <v>580</v>
      </c>
      <c r="I209" s="313" t="s">
        <v>580</v>
      </c>
      <c r="J209" s="313" t="s">
        <v>580</v>
      </c>
      <c r="K209" s="313" t="s">
        <v>580</v>
      </c>
      <c r="L209" s="313" t="s">
        <v>580</v>
      </c>
      <c r="M209" s="313" t="s">
        <v>580</v>
      </c>
      <c r="N209" s="313" t="s">
        <v>580</v>
      </c>
      <c r="O209" s="313" t="s">
        <v>580</v>
      </c>
      <c r="P209" s="313" t="s">
        <v>580</v>
      </c>
      <c r="Q209" s="313" t="s">
        <v>580</v>
      </c>
      <c r="R209" s="313" t="s">
        <v>580</v>
      </c>
      <c r="S209" s="313" t="s">
        <v>580</v>
      </c>
      <c r="T209" s="313" t="s">
        <v>580</v>
      </c>
      <c r="U209" s="313" t="s">
        <v>580</v>
      </c>
      <c r="V209" s="313" t="s">
        <v>580</v>
      </c>
      <c r="W209" s="313" t="s">
        <v>580</v>
      </c>
    </row>
    <row r="210" spans="2:23" x14ac:dyDescent="0.2">
      <c r="B210" s="312" t="s">
        <v>580</v>
      </c>
      <c r="C210" s="313" t="s">
        <v>580</v>
      </c>
      <c r="D210" s="313" t="s">
        <v>580</v>
      </c>
      <c r="E210" s="313" t="s">
        <v>580</v>
      </c>
      <c r="F210" s="313" t="s">
        <v>580</v>
      </c>
      <c r="G210" s="313" t="s">
        <v>580</v>
      </c>
      <c r="H210" s="312" t="s">
        <v>580</v>
      </c>
      <c r="I210" s="313" t="s">
        <v>580</v>
      </c>
      <c r="J210" s="313" t="s">
        <v>580</v>
      </c>
      <c r="K210" s="313" t="s">
        <v>580</v>
      </c>
      <c r="L210" s="313" t="s">
        <v>580</v>
      </c>
      <c r="M210" s="313" t="s">
        <v>580</v>
      </c>
      <c r="N210" s="313" t="s">
        <v>580</v>
      </c>
      <c r="O210" s="313" t="s">
        <v>580</v>
      </c>
      <c r="P210" s="313" t="s">
        <v>580</v>
      </c>
      <c r="Q210" s="313" t="s">
        <v>580</v>
      </c>
      <c r="R210" s="313" t="s">
        <v>580</v>
      </c>
      <c r="S210" s="313" t="s">
        <v>580</v>
      </c>
      <c r="T210" s="313" t="s">
        <v>580</v>
      </c>
      <c r="U210" s="313" t="s">
        <v>580</v>
      </c>
      <c r="V210" s="313" t="s">
        <v>580</v>
      </c>
      <c r="W210" s="313" t="s">
        <v>580</v>
      </c>
    </row>
    <row r="211" spans="2:23" x14ac:dyDescent="0.2">
      <c r="B211" s="312" t="s">
        <v>580</v>
      </c>
      <c r="C211" s="313" t="s">
        <v>580</v>
      </c>
      <c r="D211" s="313" t="s">
        <v>580</v>
      </c>
      <c r="E211" s="313" t="s">
        <v>580</v>
      </c>
      <c r="F211" s="313" t="s">
        <v>580</v>
      </c>
      <c r="G211" s="313" t="s">
        <v>580</v>
      </c>
      <c r="H211" s="312" t="s">
        <v>580</v>
      </c>
      <c r="I211" s="313" t="s">
        <v>580</v>
      </c>
      <c r="J211" s="313" t="s">
        <v>580</v>
      </c>
      <c r="K211" s="313" t="s">
        <v>580</v>
      </c>
      <c r="L211" s="313" t="s">
        <v>580</v>
      </c>
      <c r="M211" s="313" t="s">
        <v>580</v>
      </c>
      <c r="N211" s="313" t="s">
        <v>580</v>
      </c>
      <c r="O211" s="313" t="s">
        <v>580</v>
      </c>
      <c r="P211" s="313" t="s">
        <v>580</v>
      </c>
      <c r="Q211" s="313" t="s">
        <v>580</v>
      </c>
      <c r="R211" s="313" t="s">
        <v>580</v>
      </c>
      <c r="S211" s="313" t="s">
        <v>580</v>
      </c>
      <c r="T211" s="313" t="s">
        <v>580</v>
      </c>
      <c r="U211" s="313" t="s">
        <v>580</v>
      </c>
      <c r="V211" s="313" t="s">
        <v>580</v>
      </c>
      <c r="W211" s="313" t="s">
        <v>580</v>
      </c>
    </row>
    <row r="212" spans="2:23" x14ac:dyDescent="0.2">
      <c r="B212" s="312" t="s">
        <v>580</v>
      </c>
      <c r="C212" s="313" t="s">
        <v>580</v>
      </c>
      <c r="D212" s="313" t="s">
        <v>580</v>
      </c>
      <c r="E212" s="313" t="s">
        <v>580</v>
      </c>
      <c r="F212" s="313" t="s">
        <v>580</v>
      </c>
      <c r="G212" s="313" t="s">
        <v>580</v>
      </c>
      <c r="H212" s="312" t="s">
        <v>580</v>
      </c>
      <c r="I212" s="313" t="s">
        <v>580</v>
      </c>
      <c r="J212" s="313" t="s">
        <v>580</v>
      </c>
      <c r="K212" s="313" t="s">
        <v>580</v>
      </c>
      <c r="L212" s="313" t="s">
        <v>580</v>
      </c>
      <c r="M212" s="313" t="s">
        <v>580</v>
      </c>
      <c r="N212" s="313" t="s">
        <v>580</v>
      </c>
      <c r="O212" s="313" t="s">
        <v>580</v>
      </c>
      <c r="P212" s="313" t="s">
        <v>580</v>
      </c>
      <c r="Q212" s="313" t="s">
        <v>580</v>
      </c>
      <c r="R212" s="313" t="s">
        <v>580</v>
      </c>
      <c r="S212" s="313" t="s">
        <v>580</v>
      </c>
      <c r="T212" s="313" t="s">
        <v>580</v>
      </c>
      <c r="U212" s="313" t="s">
        <v>580</v>
      </c>
      <c r="V212" s="313" t="s">
        <v>580</v>
      </c>
      <c r="W212" s="313" t="s">
        <v>580</v>
      </c>
    </row>
    <row r="213" spans="2:23" x14ac:dyDescent="0.2">
      <c r="B213" s="312" t="s">
        <v>580</v>
      </c>
      <c r="C213" s="313" t="s">
        <v>580</v>
      </c>
      <c r="D213" s="313" t="s">
        <v>580</v>
      </c>
      <c r="E213" s="313" t="s">
        <v>580</v>
      </c>
      <c r="F213" s="313" t="s">
        <v>580</v>
      </c>
      <c r="G213" s="313" t="s">
        <v>580</v>
      </c>
      <c r="H213" s="312" t="s">
        <v>580</v>
      </c>
      <c r="I213" s="313" t="s">
        <v>580</v>
      </c>
      <c r="J213" s="313" t="s">
        <v>580</v>
      </c>
      <c r="K213" s="313" t="s">
        <v>580</v>
      </c>
      <c r="L213" s="313" t="s">
        <v>580</v>
      </c>
      <c r="M213" s="313" t="s">
        <v>580</v>
      </c>
      <c r="N213" s="313" t="s">
        <v>580</v>
      </c>
      <c r="O213" s="313" t="s">
        <v>580</v>
      </c>
      <c r="P213" s="313" t="s">
        <v>580</v>
      </c>
      <c r="Q213" s="313" t="s">
        <v>580</v>
      </c>
      <c r="R213" s="313" t="s">
        <v>580</v>
      </c>
      <c r="S213" s="313" t="s">
        <v>580</v>
      </c>
      <c r="T213" s="313" t="s">
        <v>580</v>
      </c>
      <c r="U213" s="313" t="s">
        <v>580</v>
      </c>
      <c r="V213" s="313" t="s">
        <v>580</v>
      </c>
      <c r="W213" s="313" t="s">
        <v>580</v>
      </c>
    </row>
    <row r="214" spans="2:23" x14ac:dyDescent="0.2">
      <c r="B214" s="312" t="s">
        <v>580</v>
      </c>
      <c r="C214" s="313" t="s">
        <v>580</v>
      </c>
      <c r="D214" s="313" t="s">
        <v>580</v>
      </c>
      <c r="E214" s="313" t="s">
        <v>580</v>
      </c>
      <c r="F214" s="313" t="s">
        <v>580</v>
      </c>
      <c r="G214" s="313" t="s">
        <v>580</v>
      </c>
      <c r="H214" s="312" t="s">
        <v>580</v>
      </c>
      <c r="I214" s="313" t="s">
        <v>580</v>
      </c>
      <c r="J214" s="313" t="s">
        <v>580</v>
      </c>
      <c r="K214" s="313" t="s">
        <v>580</v>
      </c>
      <c r="L214" s="313" t="s">
        <v>580</v>
      </c>
      <c r="M214" s="313" t="s">
        <v>580</v>
      </c>
      <c r="N214" s="313" t="s">
        <v>580</v>
      </c>
      <c r="O214" s="313" t="s">
        <v>580</v>
      </c>
      <c r="P214" s="313" t="s">
        <v>580</v>
      </c>
      <c r="Q214" s="313" t="s">
        <v>580</v>
      </c>
      <c r="R214" s="313" t="s">
        <v>580</v>
      </c>
      <c r="S214" s="313" t="s">
        <v>580</v>
      </c>
      <c r="T214" s="313" t="s">
        <v>580</v>
      </c>
      <c r="U214" s="313" t="s">
        <v>580</v>
      </c>
      <c r="V214" s="313" t="s">
        <v>580</v>
      </c>
      <c r="W214" s="313" t="s">
        <v>580</v>
      </c>
    </row>
    <row r="215" spans="2:23" x14ac:dyDescent="0.2">
      <c r="B215" s="312" t="s">
        <v>580</v>
      </c>
      <c r="C215" s="313" t="s">
        <v>580</v>
      </c>
      <c r="D215" s="313" t="s">
        <v>580</v>
      </c>
      <c r="E215" s="313" t="s">
        <v>580</v>
      </c>
      <c r="F215" s="313" t="s">
        <v>580</v>
      </c>
      <c r="G215" s="313" t="s">
        <v>580</v>
      </c>
      <c r="H215" s="312" t="s">
        <v>580</v>
      </c>
      <c r="I215" s="313" t="s">
        <v>580</v>
      </c>
      <c r="J215" s="313" t="s">
        <v>580</v>
      </c>
      <c r="K215" s="313" t="s">
        <v>580</v>
      </c>
      <c r="L215" s="313" t="s">
        <v>580</v>
      </c>
      <c r="M215" s="313" t="s">
        <v>580</v>
      </c>
      <c r="N215" s="313" t="s">
        <v>580</v>
      </c>
      <c r="O215" s="313" t="s">
        <v>580</v>
      </c>
      <c r="P215" s="313" t="s">
        <v>580</v>
      </c>
      <c r="Q215" s="313" t="s">
        <v>580</v>
      </c>
      <c r="R215" s="313" t="s">
        <v>580</v>
      </c>
      <c r="S215" s="313" t="s">
        <v>580</v>
      </c>
      <c r="T215" s="313" t="s">
        <v>580</v>
      </c>
      <c r="U215" s="313" t="s">
        <v>580</v>
      </c>
      <c r="V215" s="313" t="s">
        <v>580</v>
      </c>
      <c r="W215" s="313" t="s">
        <v>580</v>
      </c>
    </row>
    <row r="216" spans="2:23" x14ac:dyDescent="0.2">
      <c r="B216" s="312" t="s">
        <v>580</v>
      </c>
      <c r="C216" s="313" t="s">
        <v>580</v>
      </c>
      <c r="D216" s="313" t="s">
        <v>580</v>
      </c>
      <c r="E216" s="313" t="s">
        <v>580</v>
      </c>
      <c r="F216" s="313" t="s">
        <v>580</v>
      </c>
      <c r="G216" s="313" t="s">
        <v>580</v>
      </c>
      <c r="H216" s="312" t="s">
        <v>580</v>
      </c>
      <c r="I216" s="313" t="s">
        <v>580</v>
      </c>
      <c r="J216" s="313" t="s">
        <v>580</v>
      </c>
      <c r="K216" s="313" t="s">
        <v>580</v>
      </c>
      <c r="L216" s="313" t="s">
        <v>580</v>
      </c>
      <c r="M216" s="313" t="s">
        <v>580</v>
      </c>
      <c r="N216" s="313" t="s">
        <v>580</v>
      </c>
      <c r="O216" s="313" t="s">
        <v>580</v>
      </c>
      <c r="P216" s="313" t="s">
        <v>580</v>
      </c>
      <c r="Q216" s="313" t="s">
        <v>580</v>
      </c>
      <c r="R216" s="313" t="s">
        <v>580</v>
      </c>
      <c r="S216" s="313" t="s">
        <v>580</v>
      </c>
      <c r="T216" s="313" t="s">
        <v>580</v>
      </c>
      <c r="U216" s="313" t="s">
        <v>580</v>
      </c>
      <c r="V216" s="313" t="s">
        <v>580</v>
      </c>
      <c r="W216" s="313" t="s">
        <v>580</v>
      </c>
    </row>
    <row r="217" spans="2:23" x14ac:dyDescent="0.2">
      <c r="B217" s="312" t="s">
        <v>580</v>
      </c>
      <c r="C217" s="313" t="s">
        <v>580</v>
      </c>
      <c r="D217" s="313" t="s">
        <v>580</v>
      </c>
      <c r="E217" s="313" t="s">
        <v>580</v>
      </c>
      <c r="F217" s="313" t="s">
        <v>580</v>
      </c>
      <c r="G217" s="313" t="s">
        <v>580</v>
      </c>
      <c r="H217" s="312" t="s">
        <v>580</v>
      </c>
      <c r="I217" s="313" t="s">
        <v>580</v>
      </c>
      <c r="J217" s="313" t="s">
        <v>580</v>
      </c>
      <c r="K217" s="313" t="s">
        <v>580</v>
      </c>
      <c r="L217" s="313" t="s">
        <v>580</v>
      </c>
      <c r="M217" s="313" t="s">
        <v>580</v>
      </c>
      <c r="N217" s="313" t="s">
        <v>580</v>
      </c>
      <c r="O217" s="313" t="s">
        <v>580</v>
      </c>
      <c r="P217" s="313" t="s">
        <v>580</v>
      </c>
      <c r="Q217" s="313" t="s">
        <v>580</v>
      </c>
      <c r="R217" s="313" t="s">
        <v>580</v>
      </c>
      <c r="S217" s="313" t="s">
        <v>580</v>
      </c>
      <c r="T217" s="313" t="s">
        <v>580</v>
      </c>
      <c r="U217" s="313" t="s">
        <v>580</v>
      </c>
      <c r="V217" s="313" t="s">
        <v>580</v>
      </c>
      <c r="W217" s="313" t="s">
        <v>580</v>
      </c>
    </row>
    <row r="218" spans="2:23" x14ac:dyDescent="0.2">
      <c r="B218" s="312" t="s">
        <v>580</v>
      </c>
      <c r="C218" s="313" t="s">
        <v>580</v>
      </c>
      <c r="D218" s="313" t="s">
        <v>580</v>
      </c>
      <c r="E218" s="313" t="s">
        <v>580</v>
      </c>
      <c r="F218" s="313" t="s">
        <v>580</v>
      </c>
      <c r="G218" s="313" t="s">
        <v>580</v>
      </c>
      <c r="H218" s="312" t="s">
        <v>580</v>
      </c>
      <c r="I218" s="313" t="s">
        <v>580</v>
      </c>
      <c r="J218" s="313" t="s">
        <v>580</v>
      </c>
      <c r="K218" s="313" t="s">
        <v>580</v>
      </c>
      <c r="L218" s="313" t="s">
        <v>580</v>
      </c>
      <c r="M218" s="313" t="s">
        <v>580</v>
      </c>
      <c r="N218" s="313" t="s">
        <v>580</v>
      </c>
      <c r="O218" s="313" t="s">
        <v>580</v>
      </c>
      <c r="P218" s="313" t="s">
        <v>580</v>
      </c>
      <c r="Q218" s="313" t="s">
        <v>580</v>
      </c>
      <c r="R218" s="313" t="s">
        <v>580</v>
      </c>
      <c r="S218" s="313" t="s">
        <v>580</v>
      </c>
      <c r="T218" s="313" t="s">
        <v>580</v>
      </c>
      <c r="U218" s="313" t="s">
        <v>580</v>
      </c>
      <c r="V218" s="313" t="s">
        <v>580</v>
      </c>
      <c r="W218" s="313" t="s">
        <v>580</v>
      </c>
    </row>
    <row r="219" spans="2:23" x14ac:dyDescent="0.2">
      <c r="B219" s="312" t="s">
        <v>580</v>
      </c>
      <c r="C219" s="313" t="s">
        <v>580</v>
      </c>
      <c r="D219" s="313" t="s">
        <v>580</v>
      </c>
      <c r="E219" s="313" t="s">
        <v>580</v>
      </c>
      <c r="F219" s="313" t="s">
        <v>580</v>
      </c>
      <c r="G219" s="313" t="s">
        <v>580</v>
      </c>
      <c r="H219" s="312" t="s">
        <v>580</v>
      </c>
      <c r="I219" s="313" t="s">
        <v>580</v>
      </c>
      <c r="J219" s="313" t="s">
        <v>580</v>
      </c>
      <c r="K219" s="313" t="s">
        <v>580</v>
      </c>
      <c r="L219" s="313" t="s">
        <v>580</v>
      </c>
      <c r="M219" s="313" t="s">
        <v>580</v>
      </c>
      <c r="N219" s="313" t="s">
        <v>580</v>
      </c>
      <c r="O219" s="313" t="s">
        <v>580</v>
      </c>
      <c r="P219" s="313" t="s">
        <v>580</v>
      </c>
      <c r="Q219" s="313" t="s">
        <v>580</v>
      </c>
      <c r="R219" s="313" t="s">
        <v>580</v>
      </c>
      <c r="S219" s="313" t="s">
        <v>580</v>
      </c>
      <c r="T219" s="313" t="s">
        <v>580</v>
      </c>
      <c r="U219" s="313" t="s">
        <v>580</v>
      </c>
      <c r="V219" s="313" t="s">
        <v>580</v>
      </c>
      <c r="W219" s="313" t="s">
        <v>580</v>
      </c>
    </row>
    <row r="220" spans="2:23" x14ac:dyDescent="0.2">
      <c r="B220" s="312" t="s">
        <v>580</v>
      </c>
      <c r="C220" s="313" t="s">
        <v>580</v>
      </c>
      <c r="D220" s="313" t="s">
        <v>580</v>
      </c>
      <c r="E220" s="313" t="s">
        <v>580</v>
      </c>
      <c r="F220" s="313" t="s">
        <v>580</v>
      </c>
      <c r="G220" s="313" t="s">
        <v>580</v>
      </c>
      <c r="H220" s="312" t="s">
        <v>580</v>
      </c>
      <c r="I220" s="313" t="s">
        <v>580</v>
      </c>
      <c r="J220" s="313" t="s">
        <v>580</v>
      </c>
      <c r="K220" s="313" t="s">
        <v>580</v>
      </c>
      <c r="L220" s="313" t="s">
        <v>580</v>
      </c>
      <c r="M220" s="313" t="s">
        <v>580</v>
      </c>
      <c r="N220" s="313" t="s">
        <v>580</v>
      </c>
      <c r="O220" s="313" t="s">
        <v>580</v>
      </c>
      <c r="P220" s="313" t="s">
        <v>580</v>
      </c>
      <c r="Q220" s="313" t="s">
        <v>580</v>
      </c>
      <c r="R220" s="313" t="s">
        <v>580</v>
      </c>
      <c r="S220" s="313" t="s">
        <v>580</v>
      </c>
      <c r="T220" s="313" t="s">
        <v>580</v>
      </c>
      <c r="U220" s="313" t="s">
        <v>580</v>
      </c>
      <c r="V220" s="313" t="s">
        <v>580</v>
      </c>
      <c r="W220" s="313" t="s">
        <v>580</v>
      </c>
    </row>
    <row r="221" spans="2:23" x14ac:dyDescent="0.2">
      <c r="B221" s="312" t="s">
        <v>580</v>
      </c>
      <c r="C221" s="313" t="s">
        <v>580</v>
      </c>
      <c r="D221" s="313" t="s">
        <v>580</v>
      </c>
      <c r="E221" s="313" t="s">
        <v>580</v>
      </c>
      <c r="F221" s="313" t="s">
        <v>580</v>
      </c>
      <c r="G221" s="313" t="s">
        <v>580</v>
      </c>
      <c r="H221" s="312" t="s">
        <v>580</v>
      </c>
      <c r="I221" s="313" t="s">
        <v>580</v>
      </c>
      <c r="J221" s="313" t="s">
        <v>580</v>
      </c>
      <c r="K221" s="313" t="s">
        <v>580</v>
      </c>
      <c r="L221" s="313" t="s">
        <v>580</v>
      </c>
      <c r="M221" s="313" t="s">
        <v>580</v>
      </c>
      <c r="N221" s="313" t="s">
        <v>580</v>
      </c>
      <c r="O221" s="313" t="s">
        <v>580</v>
      </c>
      <c r="P221" s="313" t="s">
        <v>580</v>
      </c>
      <c r="Q221" s="313" t="s">
        <v>580</v>
      </c>
      <c r="R221" s="313" t="s">
        <v>580</v>
      </c>
      <c r="S221" s="313" t="s">
        <v>580</v>
      </c>
      <c r="T221" s="313" t="s">
        <v>580</v>
      </c>
      <c r="U221" s="313" t="s">
        <v>580</v>
      </c>
      <c r="V221" s="313" t="s">
        <v>580</v>
      </c>
      <c r="W221" s="313" t="s">
        <v>580</v>
      </c>
    </row>
    <row r="222" spans="2:23" x14ac:dyDescent="0.2">
      <c r="B222" s="312" t="s">
        <v>580</v>
      </c>
      <c r="C222" s="313" t="s">
        <v>580</v>
      </c>
      <c r="D222" s="313" t="s">
        <v>580</v>
      </c>
      <c r="E222" s="313" t="s">
        <v>580</v>
      </c>
      <c r="F222" s="313" t="s">
        <v>580</v>
      </c>
      <c r="G222" s="313" t="s">
        <v>580</v>
      </c>
      <c r="H222" s="312" t="s">
        <v>580</v>
      </c>
      <c r="I222" s="313" t="s">
        <v>580</v>
      </c>
      <c r="J222" s="313" t="s">
        <v>580</v>
      </c>
      <c r="K222" s="313" t="s">
        <v>580</v>
      </c>
      <c r="L222" s="313" t="s">
        <v>580</v>
      </c>
      <c r="M222" s="313" t="s">
        <v>580</v>
      </c>
      <c r="N222" s="313" t="s">
        <v>580</v>
      </c>
      <c r="O222" s="313" t="s">
        <v>580</v>
      </c>
      <c r="P222" s="313" t="s">
        <v>580</v>
      </c>
      <c r="Q222" s="313" t="s">
        <v>580</v>
      </c>
      <c r="R222" s="313" t="s">
        <v>580</v>
      </c>
      <c r="S222" s="313" t="s">
        <v>580</v>
      </c>
      <c r="T222" s="313" t="s">
        <v>580</v>
      </c>
      <c r="U222" s="313" t="s">
        <v>580</v>
      </c>
      <c r="V222" s="313" t="s">
        <v>580</v>
      </c>
      <c r="W222" s="313" t="s">
        <v>580</v>
      </c>
    </row>
    <row r="223" spans="2:23" x14ac:dyDescent="0.2">
      <c r="B223" s="312" t="s">
        <v>580</v>
      </c>
      <c r="C223" s="313" t="s">
        <v>580</v>
      </c>
      <c r="D223" s="313" t="s">
        <v>580</v>
      </c>
      <c r="E223" s="313" t="s">
        <v>580</v>
      </c>
      <c r="F223" s="313" t="s">
        <v>580</v>
      </c>
      <c r="G223" s="313" t="s">
        <v>580</v>
      </c>
      <c r="H223" s="312" t="s">
        <v>580</v>
      </c>
      <c r="I223" s="313" t="s">
        <v>580</v>
      </c>
      <c r="J223" s="313" t="s">
        <v>580</v>
      </c>
      <c r="K223" s="313" t="s">
        <v>580</v>
      </c>
      <c r="L223" s="313" t="s">
        <v>580</v>
      </c>
      <c r="M223" s="313" t="s">
        <v>580</v>
      </c>
      <c r="N223" s="313" t="s">
        <v>580</v>
      </c>
      <c r="O223" s="313" t="s">
        <v>580</v>
      </c>
      <c r="P223" s="313" t="s">
        <v>580</v>
      </c>
      <c r="Q223" s="313" t="s">
        <v>580</v>
      </c>
      <c r="R223" s="313" t="s">
        <v>580</v>
      </c>
      <c r="S223" s="313" t="s">
        <v>580</v>
      </c>
      <c r="T223" s="313" t="s">
        <v>580</v>
      </c>
      <c r="U223" s="313" t="s">
        <v>580</v>
      </c>
      <c r="V223" s="313" t="s">
        <v>580</v>
      </c>
      <c r="W223" s="313" t="s">
        <v>580</v>
      </c>
    </row>
    <row r="224" spans="2:23" x14ac:dyDescent="0.2">
      <c r="B224" s="312" t="s">
        <v>580</v>
      </c>
      <c r="C224" s="313" t="s">
        <v>580</v>
      </c>
      <c r="D224" s="313" t="s">
        <v>580</v>
      </c>
      <c r="E224" s="313" t="s">
        <v>580</v>
      </c>
      <c r="F224" s="313" t="s">
        <v>580</v>
      </c>
      <c r="G224" s="313" t="s">
        <v>580</v>
      </c>
      <c r="H224" s="312" t="s">
        <v>580</v>
      </c>
      <c r="I224" s="313" t="s">
        <v>580</v>
      </c>
      <c r="J224" s="313" t="s">
        <v>580</v>
      </c>
      <c r="K224" s="313" t="s">
        <v>580</v>
      </c>
      <c r="L224" s="313" t="s">
        <v>580</v>
      </c>
      <c r="M224" s="313" t="s">
        <v>580</v>
      </c>
      <c r="N224" s="313" t="s">
        <v>580</v>
      </c>
      <c r="O224" s="313" t="s">
        <v>580</v>
      </c>
      <c r="P224" s="313" t="s">
        <v>580</v>
      </c>
      <c r="Q224" s="313" t="s">
        <v>580</v>
      </c>
      <c r="R224" s="313" t="s">
        <v>580</v>
      </c>
      <c r="S224" s="313" t="s">
        <v>580</v>
      </c>
      <c r="T224" s="313" t="s">
        <v>580</v>
      </c>
      <c r="U224" s="313" t="s">
        <v>580</v>
      </c>
      <c r="V224" s="313" t="s">
        <v>580</v>
      </c>
      <c r="W224" s="313" t="s">
        <v>580</v>
      </c>
    </row>
    <row r="225" spans="2:23" x14ac:dyDescent="0.2">
      <c r="B225" s="312" t="s">
        <v>580</v>
      </c>
      <c r="C225" s="313" t="s">
        <v>580</v>
      </c>
      <c r="D225" s="313" t="s">
        <v>580</v>
      </c>
      <c r="E225" s="313" t="s">
        <v>580</v>
      </c>
      <c r="F225" s="313" t="s">
        <v>580</v>
      </c>
      <c r="G225" s="313" t="s">
        <v>580</v>
      </c>
      <c r="H225" s="312" t="s">
        <v>580</v>
      </c>
      <c r="I225" s="313" t="s">
        <v>580</v>
      </c>
      <c r="J225" s="313" t="s">
        <v>580</v>
      </c>
      <c r="K225" s="313" t="s">
        <v>580</v>
      </c>
      <c r="L225" s="313" t="s">
        <v>580</v>
      </c>
      <c r="M225" s="313" t="s">
        <v>580</v>
      </c>
      <c r="N225" s="313" t="s">
        <v>580</v>
      </c>
      <c r="O225" s="313" t="s">
        <v>580</v>
      </c>
      <c r="P225" s="313" t="s">
        <v>580</v>
      </c>
      <c r="Q225" s="313" t="s">
        <v>580</v>
      </c>
      <c r="R225" s="313" t="s">
        <v>580</v>
      </c>
      <c r="S225" s="313" t="s">
        <v>580</v>
      </c>
      <c r="T225" s="313" t="s">
        <v>580</v>
      </c>
      <c r="U225" s="313" t="s">
        <v>580</v>
      </c>
      <c r="V225" s="313" t="s">
        <v>580</v>
      </c>
      <c r="W225" s="313" t="s">
        <v>580</v>
      </c>
    </row>
    <row r="226" spans="2:23" x14ac:dyDescent="0.2">
      <c r="B226" s="312" t="s">
        <v>580</v>
      </c>
      <c r="C226" s="313" t="s">
        <v>580</v>
      </c>
      <c r="D226" s="313" t="s">
        <v>580</v>
      </c>
      <c r="E226" s="313" t="s">
        <v>580</v>
      </c>
      <c r="F226" s="313" t="s">
        <v>580</v>
      </c>
      <c r="G226" s="313" t="s">
        <v>580</v>
      </c>
      <c r="H226" s="312" t="s">
        <v>580</v>
      </c>
      <c r="I226" s="313" t="s">
        <v>580</v>
      </c>
      <c r="J226" s="313" t="s">
        <v>580</v>
      </c>
      <c r="K226" s="313" t="s">
        <v>580</v>
      </c>
      <c r="L226" s="313" t="s">
        <v>580</v>
      </c>
      <c r="M226" s="313" t="s">
        <v>580</v>
      </c>
      <c r="N226" s="313" t="s">
        <v>580</v>
      </c>
      <c r="O226" s="313" t="s">
        <v>580</v>
      </c>
      <c r="P226" s="313" t="s">
        <v>580</v>
      </c>
      <c r="Q226" s="313" t="s">
        <v>580</v>
      </c>
      <c r="R226" s="313" t="s">
        <v>580</v>
      </c>
      <c r="S226" s="313" t="s">
        <v>580</v>
      </c>
      <c r="T226" s="313" t="s">
        <v>580</v>
      </c>
      <c r="U226" s="313" t="s">
        <v>580</v>
      </c>
      <c r="V226" s="313" t="s">
        <v>580</v>
      </c>
      <c r="W226" s="313" t="s">
        <v>580</v>
      </c>
    </row>
    <row r="227" spans="2:23" x14ac:dyDescent="0.2">
      <c r="B227" s="312" t="s">
        <v>580</v>
      </c>
      <c r="C227" s="313" t="s">
        <v>580</v>
      </c>
      <c r="D227" s="313" t="s">
        <v>580</v>
      </c>
      <c r="E227" s="313" t="s">
        <v>580</v>
      </c>
      <c r="F227" s="313" t="s">
        <v>580</v>
      </c>
      <c r="G227" s="313" t="s">
        <v>580</v>
      </c>
      <c r="H227" s="312" t="s">
        <v>580</v>
      </c>
      <c r="I227" s="313" t="s">
        <v>580</v>
      </c>
      <c r="J227" s="313" t="s">
        <v>580</v>
      </c>
      <c r="K227" s="313" t="s">
        <v>580</v>
      </c>
      <c r="L227" s="313" t="s">
        <v>580</v>
      </c>
      <c r="M227" s="313" t="s">
        <v>580</v>
      </c>
      <c r="N227" s="313" t="s">
        <v>580</v>
      </c>
      <c r="O227" s="313" t="s">
        <v>580</v>
      </c>
      <c r="P227" s="313" t="s">
        <v>580</v>
      </c>
      <c r="Q227" s="313" t="s">
        <v>580</v>
      </c>
      <c r="R227" s="313" t="s">
        <v>580</v>
      </c>
      <c r="S227" s="313" t="s">
        <v>580</v>
      </c>
      <c r="T227" s="313" t="s">
        <v>580</v>
      </c>
      <c r="U227" s="313" t="s">
        <v>580</v>
      </c>
      <c r="V227" s="313" t="s">
        <v>580</v>
      </c>
      <c r="W227" s="313" t="s">
        <v>580</v>
      </c>
    </row>
    <row r="228" spans="2:23" x14ac:dyDescent="0.2">
      <c r="B228" s="312" t="s">
        <v>580</v>
      </c>
      <c r="C228" s="313" t="s">
        <v>580</v>
      </c>
      <c r="D228" s="313" t="s">
        <v>580</v>
      </c>
      <c r="E228" s="313" t="s">
        <v>580</v>
      </c>
      <c r="F228" s="313" t="s">
        <v>580</v>
      </c>
      <c r="G228" s="313" t="s">
        <v>580</v>
      </c>
      <c r="H228" s="312" t="s">
        <v>580</v>
      </c>
      <c r="I228" s="313" t="s">
        <v>580</v>
      </c>
      <c r="J228" s="313" t="s">
        <v>580</v>
      </c>
      <c r="K228" s="313" t="s">
        <v>580</v>
      </c>
      <c r="L228" s="313" t="s">
        <v>580</v>
      </c>
      <c r="M228" s="313" t="s">
        <v>580</v>
      </c>
      <c r="N228" s="313" t="s">
        <v>580</v>
      </c>
      <c r="O228" s="313" t="s">
        <v>580</v>
      </c>
      <c r="P228" s="313" t="s">
        <v>580</v>
      </c>
      <c r="Q228" s="313" t="s">
        <v>580</v>
      </c>
      <c r="R228" s="313" t="s">
        <v>580</v>
      </c>
      <c r="S228" s="313" t="s">
        <v>580</v>
      </c>
      <c r="T228" s="313" t="s">
        <v>580</v>
      </c>
      <c r="U228" s="313" t="s">
        <v>580</v>
      </c>
      <c r="V228" s="313" t="s">
        <v>580</v>
      </c>
      <c r="W228" s="313" t="s">
        <v>580</v>
      </c>
    </row>
    <row r="229" spans="2:23" x14ac:dyDescent="0.2">
      <c r="B229" s="312" t="s">
        <v>580</v>
      </c>
      <c r="C229" s="313" t="s">
        <v>580</v>
      </c>
      <c r="D229" s="313" t="s">
        <v>580</v>
      </c>
      <c r="E229" s="313" t="s">
        <v>580</v>
      </c>
      <c r="F229" s="313" t="s">
        <v>580</v>
      </c>
      <c r="G229" s="313" t="s">
        <v>580</v>
      </c>
      <c r="H229" s="312" t="s">
        <v>580</v>
      </c>
      <c r="I229" s="313" t="s">
        <v>580</v>
      </c>
      <c r="J229" s="313" t="s">
        <v>580</v>
      </c>
      <c r="K229" s="313" t="s">
        <v>580</v>
      </c>
      <c r="L229" s="313" t="s">
        <v>580</v>
      </c>
      <c r="M229" s="313" t="s">
        <v>580</v>
      </c>
      <c r="N229" s="313" t="s">
        <v>580</v>
      </c>
      <c r="O229" s="313" t="s">
        <v>580</v>
      </c>
      <c r="P229" s="313" t="s">
        <v>580</v>
      </c>
      <c r="Q229" s="313" t="s">
        <v>580</v>
      </c>
      <c r="R229" s="313" t="s">
        <v>580</v>
      </c>
      <c r="S229" s="313" t="s">
        <v>580</v>
      </c>
      <c r="T229" s="313" t="s">
        <v>580</v>
      </c>
      <c r="U229" s="313" t="s">
        <v>580</v>
      </c>
      <c r="V229" s="313" t="s">
        <v>580</v>
      </c>
      <c r="W229" s="313" t="s">
        <v>580</v>
      </c>
    </row>
    <row r="230" spans="2:23" x14ac:dyDescent="0.2">
      <c r="B230" s="312" t="s">
        <v>580</v>
      </c>
      <c r="C230" s="313" t="s">
        <v>580</v>
      </c>
      <c r="D230" s="313" t="s">
        <v>580</v>
      </c>
      <c r="E230" s="313" t="s">
        <v>580</v>
      </c>
      <c r="F230" s="313" t="s">
        <v>580</v>
      </c>
      <c r="G230" s="313" t="s">
        <v>580</v>
      </c>
      <c r="H230" s="312" t="s">
        <v>580</v>
      </c>
      <c r="I230" s="313" t="s">
        <v>580</v>
      </c>
      <c r="J230" s="313" t="s">
        <v>580</v>
      </c>
      <c r="K230" s="313" t="s">
        <v>580</v>
      </c>
      <c r="L230" s="313" t="s">
        <v>580</v>
      </c>
      <c r="M230" s="313" t="s">
        <v>580</v>
      </c>
      <c r="N230" s="313" t="s">
        <v>580</v>
      </c>
      <c r="O230" s="313" t="s">
        <v>580</v>
      </c>
      <c r="P230" s="313" t="s">
        <v>580</v>
      </c>
      <c r="Q230" s="313" t="s">
        <v>580</v>
      </c>
      <c r="R230" s="313" t="s">
        <v>580</v>
      </c>
      <c r="S230" s="313" t="s">
        <v>580</v>
      </c>
      <c r="T230" s="313" t="s">
        <v>580</v>
      </c>
      <c r="U230" s="313" t="s">
        <v>580</v>
      </c>
      <c r="V230" s="313" t="s">
        <v>580</v>
      </c>
      <c r="W230" s="313" t="s">
        <v>580</v>
      </c>
    </row>
    <row r="231" spans="2:23" x14ac:dyDescent="0.2">
      <c r="B231" s="312" t="s">
        <v>580</v>
      </c>
      <c r="C231" s="313" t="s">
        <v>580</v>
      </c>
      <c r="D231" s="313" t="s">
        <v>580</v>
      </c>
      <c r="E231" s="313" t="s">
        <v>580</v>
      </c>
      <c r="F231" s="313" t="s">
        <v>580</v>
      </c>
      <c r="G231" s="313" t="s">
        <v>580</v>
      </c>
      <c r="H231" s="312" t="s">
        <v>580</v>
      </c>
      <c r="I231" s="313" t="s">
        <v>580</v>
      </c>
      <c r="J231" s="313" t="s">
        <v>580</v>
      </c>
      <c r="K231" s="313" t="s">
        <v>580</v>
      </c>
      <c r="L231" s="313" t="s">
        <v>580</v>
      </c>
      <c r="M231" s="313" t="s">
        <v>580</v>
      </c>
      <c r="N231" s="313" t="s">
        <v>580</v>
      </c>
      <c r="O231" s="313" t="s">
        <v>580</v>
      </c>
      <c r="P231" s="313" t="s">
        <v>580</v>
      </c>
      <c r="Q231" s="313" t="s">
        <v>580</v>
      </c>
      <c r="R231" s="313" t="s">
        <v>580</v>
      </c>
      <c r="S231" s="313" t="s">
        <v>580</v>
      </c>
      <c r="T231" s="313" t="s">
        <v>580</v>
      </c>
      <c r="U231" s="313" t="s">
        <v>580</v>
      </c>
      <c r="V231" s="313" t="s">
        <v>580</v>
      </c>
      <c r="W231" s="313" t="s">
        <v>580</v>
      </c>
    </row>
    <row r="232" spans="2:23" x14ac:dyDescent="0.2">
      <c r="B232" s="312" t="s">
        <v>580</v>
      </c>
      <c r="C232" s="313" t="s">
        <v>580</v>
      </c>
      <c r="D232" s="313" t="s">
        <v>580</v>
      </c>
      <c r="E232" s="313" t="s">
        <v>580</v>
      </c>
      <c r="F232" s="313" t="s">
        <v>580</v>
      </c>
      <c r="G232" s="313" t="s">
        <v>580</v>
      </c>
      <c r="H232" s="312" t="s">
        <v>580</v>
      </c>
      <c r="I232" s="313" t="s">
        <v>580</v>
      </c>
      <c r="J232" s="313" t="s">
        <v>580</v>
      </c>
      <c r="K232" s="313" t="s">
        <v>580</v>
      </c>
      <c r="L232" s="313" t="s">
        <v>580</v>
      </c>
      <c r="M232" s="313" t="s">
        <v>580</v>
      </c>
      <c r="N232" s="313" t="s">
        <v>580</v>
      </c>
      <c r="O232" s="313" t="s">
        <v>580</v>
      </c>
      <c r="P232" s="313" t="s">
        <v>580</v>
      </c>
      <c r="Q232" s="313" t="s">
        <v>580</v>
      </c>
      <c r="R232" s="313" t="s">
        <v>580</v>
      </c>
      <c r="S232" s="313" t="s">
        <v>580</v>
      </c>
      <c r="T232" s="313" t="s">
        <v>580</v>
      </c>
      <c r="U232" s="313" t="s">
        <v>580</v>
      </c>
      <c r="V232" s="313" t="s">
        <v>580</v>
      </c>
      <c r="W232" s="313" t="s">
        <v>580</v>
      </c>
    </row>
    <row r="233" spans="2:23" x14ac:dyDescent="0.2">
      <c r="B233" s="312" t="s">
        <v>580</v>
      </c>
      <c r="C233" s="313" t="s">
        <v>580</v>
      </c>
      <c r="D233" s="313" t="s">
        <v>580</v>
      </c>
      <c r="E233" s="313" t="s">
        <v>580</v>
      </c>
      <c r="F233" s="313" t="s">
        <v>580</v>
      </c>
      <c r="G233" s="313" t="s">
        <v>580</v>
      </c>
      <c r="H233" s="312" t="s">
        <v>580</v>
      </c>
      <c r="I233" s="313" t="s">
        <v>580</v>
      </c>
      <c r="J233" s="313" t="s">
        <v>580</v>
      </c>
      <c r="K233" s="313" t="s">
        <v>580</v>
      </c>
      <c r="L233" s="313" t="s">
        <v>580</v>
      </c>
      <c r="M233" s="313" t="s">
        <v>580</v>
      </c>
      <c r="N233" s="313" t="s">
        <v>580</v>
      </c>
      <c r="O233" s="313" t="s">
        <v>580</v>
      </c>
      <c r="P233" s="313" t="s">
        <v>580</v>
      </c>
      <c r="Q233" s="313" t="s">
        <v>580</v>
      </c>
      <c r="R233" s="313" t="s">
        <v>580</v>
      </c>
      <c r="S233" s="313" t="s">
        <v>580</v>
      </c>
      <c r="T233" s="313" t="s">
        <v>580</v>
      </c>
      <c r="U233" s="313" t="s">
        <v>580</v>
      </c>
      <c r="V233" s="313" t="s">
        <v>580</v>
      </c>
      <c r="W233" s="313" t="s">
        <v>580</v>
      </c>
    </row>
    <row r="234" spans="2:23" x14ac:dyDescent="0.2">
      <c r="B234" s="312" t="s">
        <v>580</v>
      </c>
      <c r="C234" s="313" t="s">
        <v>580</v>
      </c>
      <c r="D234" s="313" t="s">
        <v>580</v>
      </c>
      <c r="E234" s="313" t="s">
        <v>580</v>
      </c>
      <c r="F234" s="313" t="s">
        <v>580</v>
      </c>
      <c r="G234" s="313" t="s">
        <v>580</v>
      </c>
      <c r="H234" s="312" t="s">
        <v>580</v>
      </c>
      <c r="I234" s="313" t="s">
        <v>580</v>
      </c>
      <c r="J234" s="313" t="s">
        <v>580</v>
      </c>
      <c r="K234" s="313" t="s">
        <v>580</v>
      </c>
      <c r="L234" s="313" t="s">
        <v>580</v>
      </c>
      <c r="M234" s="313" t="s">
        <v>580</v>
      </c>
      <c r="N234" s="313" t="s">
        <v>580</v>
      </c>
      <c r="O234" s="313" t="s">
        <v>580</v>
      </c>
      <c r="P234" s="313" t="s">
        <v>580</v>
      </c>
      <c r="Q234" s="313" t="s">
        <v>580</v>
      </c>
      <c r="R234" s="313" t="s">
        <v>580</v>
      </c>
      <c r="S234" s="313" t="s">
        <v>580</v>
      </c>
      <c r="T234" s="313" t="s">
        <v>580</v>
      </c>
      <c r="U234" s="313" t="s">
        <v>580</v>
      </c>
      <c r="V234" s="313" t="s">
        <v>580</v>
      </c>
      <c r="W234" s="313" t="s">
        <v>580</v>
      </c>
    </row>
    <row r="235" spans="2:23" x14ac:dyDescent="0.2">
      <c r="B235" s="312" t="s">
        <v>580</v>
      </c>
      <c r="C235" s="313" t="s">
        <v>580</v>
      </c>
      <c r="D235" s="313" t="s">
        <v>580</v>
      </c>
      <c r="E235" s="313" t="s">
        <v>580</v>
      </c>
      <c r="F235" s="313" t="s">
        <v>580</v>
      </c>
      <c r="G235" s="313" t="s">
        <v>580</v>
      </c>
      <c r="H235" s="312" t="s">
        <v>580</v>
      </c>
      <c r="I235" s="313" t="s">
        <v>580</v>
      </c>
      <c r="J235" s="313" t="s">
        <v>580</v>
      </c>
      <c r="K235" s="313" t="s">
        <v>580</v>
      </c>
      <c r="L235" s="313" t="s">
        <v>580</v>
      </c>
      <c r="M235" s="313" t="s">
        <v>580</v>
      </c>
      <c r="N235" s="313" t="s">
        <v>580</v>
      </c>
      <c r="O235" s="313" t="s">
        <v>580</v>
      </c>
      <c r="P235" s="313" t="s">
        <v>580</v>
      </c>
      <c r="Q235" s="313" t="s">
        <v>580</v>
      </c>
      <c r="R235" s="313" t="s">
        <v>580</v>
      </c>
      <c r="S235" s="313" t="s">
        <v>580</v>
      </c>
      <c r="T235" s="313" t="s">
        <v>580</v>
      </c>
      <c r="U235" s="313" t="s">
        <v>580</v>
      </c>
      <c r="V235" s="313" t="s">
        <v>580</v>
      </c>
      <c r="W235" s="313" t="s">
        <v>580</v>
      </c>
    </row>
    <row r="236" spans="2:23" x14ac:dyDescent="0.2">
      <c r="B236" s="312" t="s">
        <v>580</v>
      </c>
      <c r="C236" s="313" t="s">
        <v>580</v>
      </c>
      <c r="D236" s="313" t="s">
        <v>580</v>
      </c>
      <c r="E236" s="313" t="s">
        <v>580</v>
      </c>
      <c r="F236" s="313" t="s">
        <v>580</v>
      </c>
      <c r="G236" s="313" t="s">
        <v>580</v>
      </c>
      <c r="H236" s="312" t="s">
        <v>580</v>
      </c>
      <c r="I236" s="313" t="s">
        <v>580</v>
      </c>
      <c r="J236" s="313" t="s">
        <v>580</v>
      </c>
      <c r="K236" s="313" t="s">
        <v>580</v>
      </c>
      <c r="L236" s="313" t="s">
        <v>580</v>
      </c>
      <c r="M236" s="313" t="s">
        <v>580</v>
      </c>
      <c r="N236" s="313" t="s">
        <v>580</v>
      </c>
      <c r="O236" s="313" t="s">
        <v>580</v>
      </c>
      <c r="P236" s="313" t="s">
        <v>580</v>
      </c>
      <c r="Q236" s="313" t="s">
        <v>580</v>
      </c>
      <c r="R236" s="313" t="s">
        <v>580</v>
      </c>
      <c r="S236" s="313" t="s">
        <v>580</v>
      </c>
      <c r="T236" s="313" t="s">
        <v>580</v>
      </c>
      <c r="U236" s="313" t="s">
        <v>580</v>
      </c>
      <c r="V236" s="313" t="s">
        <v>580</v>
      </c>
      <c r="W236" s="313" t="s">
        <v>580</v>
      </c>
    </row>
    <row r="237" spans="2:23" x14ac:dyDescent="0.2">
      <c r="B237" s="312" t="s">
        <v>580</v>
      </c>
      <c r="C237" s="313" t="s">
        <v>580</v>
      </c>
      <c r="D237" s="313" t="s">
        <v>580</v>
      </c>
      <c r="E237" s="313" t="s">
        <v>580</v>
      </c>
      <c r="F237" s="313" t="s">
        <v>580</v>
      </c>
      <c r="G237" s="313" t="s">
        <v>580</v>
      </c>
      <c r="H237" s="312" t="s">
        <v>580</v>
      </c>
      <c r="I237" s="313" t="s">
        <v>580</v>
      </c>
      <c r="J237" s="313" t="s">
        <v>580</v>
      </c>
      <c r="K237" s="313" t="s">
        <v>580</v>
      </c>
      <c r="L237" s="313" t="s">
        <v>580</v>
      </c>
      <c r="M237" s="313" t="s">
        <v>580</v>
      </c>
      <c r="N237" s="313" t="s">
        <v>580</v>
      </c>
      <c r="O237" s="313" t="s">
        <v>580</v>
      </c>
      <c r="P237" s="313" t="s">
        <v>580</v>
      </c>
      <c r="Q237" s="313" t="s">
        <v>580</v>
      </c>
      <c r="R237" s="313" t="s">
        <v>580</v>
      </c>
      <c r="S237" s="313" t="s">
        <v>580</v>
      </c>
      <c r="T237" s="313" t="s">
        <v>580</v>
      </c>
      <c r="U237" s="313" t="s">
        <v>580</v>
      </c>
      <c r="V237" s="313" t="s">
        <v>580</v>
      </c>
      <c r="W237" s="313" t="s">
        <v>580</v>
      </c>
    </row>
    <row r="238" spans="2:23" x14ac:dyDescent="0.2">
      <c r="B238" s="312" t="s">
        <v>580</v>
      </c>
      <c r="C238" s="313" t="s">
        <v>580</v>
      </c>
      <c r="D238" s="313" t="s">
        <v>580</v>
      </c>
      <c r="E238" s="313" t="s">
        <v>580</v>
      </c>
      <c r="F238" s="313" t="s">
        <v>580</v>
      </c>
      <c r="G238" s="313" t="s">
        <v>580</v>
      </c>
      <c r="H238" s="312" t="s">
        <v>580</v>
      </c>
      <c r="I238" s="313" t="s">
        <v>580</v>
      </c>
      <c r="J238" s="313" t="s">
        <v>580</v>
      </c>
      <c r="K238" s="313" t="s">
        <v>580</v>
      </c>
      <c r="L238" s="313" t="s">
        <v>580</v>
      </c>
      <c r="M238" s="313" t="s">
        <v>580</v>
      </c>
      <c r="N238" s="313" t="s">
        <v>580</v>
      </c>
      <c r="O238" s="313" t="s">
        <v>580</v>
      </c>
      <c r="P238" s="313" t="s">
        <v>580</v>
      </c>
      <c r="Q238" s="313" t="s">
        <v>580</v>
      </c>
      <c r="R238" s="313" t="s">
        <v>580</v>
      </c>
      <c r="S238" s="313" t="s">
        <v>580</v>
      </c>
      <c r="T238" s="313" t="s">
        <v>580</v>
      </c>
      <c r="U238" s="313" t="s">
        <v>580</v>
      </c>
      <c r="V238" s="313" t="s">
        <v>580</v>
      </c>
      <c r="W238" s="313" t="s">
        <v>580</v>
      </c>
    </row>
    <row r="239" spans="2:23" x14ac:dyDescent="0.2">
      <c r="B239" s="312" t="s">
        <v>580</v>
      </c>
      <c r="C239" s="313" t="s">
        <v>580</v>
      </c>
      <c r="D239" s="313" t="s">
        <v>580</v>
      </c>
      <c r="E239" s="313" t="s">
        <v>580</v>
      </c>
      <c r="F239" s="313" t="s">
        <v>580</v>
      </c>
      <c r="G239" s="313" t="s">
        <v>580</v>
      </c>
      <c r="H239" s="312" t="s">
        <v>580</v>
      </c>
      <c r="I239" s="313" t="s">
        <v>580</v>
      </c>
      <c r="J239" s="313" t="s">
        <v>580</v>
      </c>
      <c r="K239" s="313" t="s">
        <v>580</v>
      </c>
      <c r="L239" s="313" t="s">
        <v>580</v>
      </c>
      <c r="M239" s="313" t="s">
        <v>580</v>
      </c>
      <c r="N239" s="313" t="s">
        <v>580</v>
      </c>
      <c r="O239" s="313" t="s">
        <v>580</v>
      </c>
      <c r="P239" s="313" t="s">
        <v>580</v>
      </c>
      <c r="Q239" s="313" t="s">
        <v>580</v>
      </c>
      <c r="R239" s="313" t="s">
        <v>580</v>
      </c>
      <c r="S239" s="313" t="s">
        <v>580</v>
      </c>
      <c r="T239" s="313" t="s">
        <v>580</v>
      </c>
      <c r="U239" s="313" t="s">
        <v>580</v>
      </c>
      <c r="V239" s="313" t="s">
        <v>580</v>
      </c>
      <c r="W239" s="313" t="s">
        <v>580</v>
      </c>
    </row>
    <row r="240" spans="2:23" x14ac:dyDescent="0.2">
      <c r="B240" s="312" t="s">
        <v>580</v>
      </c>
      <c r="C240" s="313" t="s">
        <v>580</v>
      </c>
      <c r="D240" s="313" t="s">
        <v>580</v>
      </c>
      <c r="E240" s="313" t="s">
        <v>580</v>
      </c>
      <c r="F240" s="313" t="s">
        <v>580</v>
      </c>
      <c r="G240" s="313" t="s">
        <v>580</v>
      </c>
      <c r="H240" s="312" t="s">
        <v>580</v>
      </c>
      <c r="I240" s="313" t="s">
        <v>580</v>
      </c>
      <c r="J240" s="313" t="s">
        <v>580</v>
      </c>
      <c r="K240" s="313" t="s">
        <v>580</v>
      </c>
      <c r="L240" s="313" t="s">
        <v>580</v>
      </c>
      <c r="M240" s="313" t="s">
        <v>580</v>
      </c>
      <c r="N240" s="313" t="s">
        <v>580</v>
      </c>
      <c r="O240" s="313" t="s">
        <v>580</v>
      </c>
      <c r="P240" s="313" t="s">
        <v>580</v>
      </c>
      <c r="Q240" s="313" t="s">
        <v>580</v>
      </c>
      <c r="R240" s="313" t="s">
        <v>580</v>
      </c>
      <c r="S240" s="313" t="s">
        <v>580</v>
      </c>
      <c r="T240" s="313" t="s">
        <v>580</v>
      </c>
      <c r="U240" s="313" t="s">
        <v>580</v>
      </c>
      <c r="V240" s="313" t="s">
        <v>580</v>
      </c>
      <c r="W240" s="313" t="s">
        <v>580</v>
      </c>
    </row>
    <row r="241" spans="2:23" x14ac:dyDescent="0.2">
      <c r="B241" s="312" t="s">
        <v>580</v>
      </c>
      <c r="C241" s="313" t="s">
        <v>580</v>
      </c>
      <c r="D241" s="313" t="s">
        <v>580</v>
      </c>
      <c r="E241" s="313" t="s">
        <v>580</v>
      </c>
      <c r="F241" s="313" t="s">
        <v>580</v>
      </c>
      <c r="G241" s="313" t="s">
        <v>580</v>
      </c>
      <c r="H241" s="312" t="s">
        <v>580</v>
      </c>
      <c r="I241" s="313" t="s">
        <v>580</v>
      </c>
      <c r="J241" s="313" t="s">
        <v>580</v>
      </c>
      <c r="K241" s="313" t="s">
        <v>580</v>
      </c>
      <c r="L241" s="313" t="s">
        <v>580</v>
      </c>
      <c r="M241" s="313" t="s">
        <v>580</v>
      </c>
      <c r="N241" s="313" t="s">
        <v>580</v>
      </c>
      <c r="O241" s="313" t="s">
        <v>580</v>
      </c>
      <c r="P241" s="313" t="s">
        <v>580</v>
      </c>
      <c r="Q241" s="313" t="s">
        <v>580</v>
      </c>
      <c r="R241" s="313" t="s">
        <v>580</v>
      </c>
      <c r="S241" s="313" t="s">
        <v>580</v>
      </c>
      <c r="T241" s="313" t="s">
        <v>580</v>
      </c>
      <c r="U241" s="313" t="s">
        <v>580</v>
      </c>
      <c r="V241" s="313" t="s">
        <v>580</v>
      </c>
      <c r="W241" s="313" t="s">
        <v>580</v>
      </c>
    </row>
    <row r="242" spans="2:23" x14ac:dyDescent="0.2">
      <c r="B242" s="312" t="s">
        <v>580</v>
      </c>
      <c r="C242" s="313" t="s">
        <v>580</v>
      </c>
      <c r="D242" s="313" t="s">
        <v>580</v>
      </c>
      <c r="E242" s="313" t="s">
        <v>580</v>
      </c>
      <c r="F242" s="313" t="s">
        <v>580</v>
      </c>
      <c r="G242" s="313" t="s">
        <v>580</v>
      </c>
      <c r="H242" s="312" t="s">
        <v>580</v>
      </c>
      <c r="I242" s="313" t="s">
        <v>580</v>
      </c>
      <c r="J242" s="313" t="s">
        <v>580</v>
      </c>
      <c r="K242" s="313" t="s">
        <v>580</v>
      </c>
      <c r="L242" s="313" t="s">
        <v>580</v>
      </c>
      <c r="M242" s="313" t="s">
        <v>580</v>
      </c>
      <c r="N242" s="313" t="s">
        <v>580</v>
      </c>
      <c r="O242" s="313" t="s">
        <v>580</v>
      </c>
      <c r="P242" s="313" t="s">
        <v>580</v>
      </c>
      <c r="Q242" s="313" t="s">
        <v>580</v>
      </c>
      <c r="R242" s="313" t="s">
        <v>580</v>
      </c>
      <c r="S242" s="313" t="s">
        <v>580</v>
      </c>
      <c r="T242" s="313" t="s">
        <v>580</v>
      </c>
      <c r="U242" s="313" t="s">
        <v>580</v>
      </c>
      <c r="V242" s="313" t="s">
        <v>580</v>
      </c>
      <c r="W242" s="313" t="s">
        <v>580</v>
      </c>
    </row>
    <row r="243" spans="2:23" x14ac:dyDescent="0.2">
      <c r="B243" s="312" t="s">
        <v>580</v>
      </c>
      <c r="C243" s="313" t="s">
        <v>580</v>
      </c>
      <c r="D243" s="313" t="s">
        <v>580</v>
      </c>
      <c r="E243" s="313" t="s">
        <v>580</v>
      </c>
      <c r="F243" s="313" t="s">
        <v>580</v>
      </c>
      <c r="G243" s="313" t="s">
        <v>580</v>
      </c>
      <c r="H243" s="312" t="s">
        <v>580</v>
      </c>
      <c r="I243" s="313" t="s">
        <v>580</v>
      </c>
      <c r="J243" s="313" t="s">
        <v>580</v>
      </c>
      <c r="K243" s="313" t="s">
        <v>580</v>
      </c>
      <c r="L243" s="313" t="s">
        <v>580</v>
      </c>
      <c r="M243" s="313" t="s">
        <v>580</v>
      </c>
      <c r="N243" s="313" t="s">
        <v>580</v>
      </c>
      <c r="O243" s="313" t="s">
        <v>580</v>
      </c>
      <c r="P243" s="313" t="s">
        <v>580</v>
      </c>
      <c r="Q243" s="313" t="s">
        <v>580</v>
      </c>
      <c r="R243" s="313" t="s">
        <v>580</v>
      </c>
      <c r="S243" s="313" t="s">
        <v>580</v>
      </c>
      <c r="T243" s="313" t="s">
        <v>580</v>
      </c>
      <c r="U243" s="313" t="s">
        <v>580</v>
      </c>
      <c r="V243" s="313" t="s">
        <v>580</v>
      </c>
      <c r="W243" s="313" t="s">
        <v>580</v>
      </c>
    </row>
    <row r="244" spans="2:23" x14ac:dyDescent="0.2">
      <c r="B244" s="312" t="s">
        <v>580</v>
      </c>
      <c r="C244" s="313" t="s">
        <v>580</v>
      </c>
      <c r="D244" s="313" t="s">
        <v>580</v>
      </c>
      <c r="E244" s="313" t="s">
        <v>580</v>
      </c>
      <c r="F244" s="313" t="s">
        <v>580</v>
      </c>
      <c r="G244" s="313" t="s">
        <v>580</v>
      </c>
      <c r="H244" s="312" t="s">
        <v>580</v>
      </c>
      <c r="I244" s="313" t="s">
        <v>580</v>
      </c>
      <c r="J244" s="313" t="s">
        <v>580</v>
      </c>
      <c r="K244" s="313" t="s">
        <v>580</v>
      </c>
      <c r="L244" s="313" t="s">
        <v>580</v>
      </c>
      <c r="M244" s="313" t="s">
        <v>580</v>
      </c>
      <c r="N244" s="313" t="s">
        <v>580</v>
      </c>
      <c r="O244" s="313" t="s">
        <v>580</v>
      </c>
      <c r="P244" s="313" t="s">
        <v>580</v>
      </c>
      <c r="Q244" s="313" t="s">
        <v>580</v>
      </c>
      <c r="R244" s="313" t="s">
        <v>580</v>
      </c>
      <c r="S244" s="313" t="s">
        <v>580</v>
      </c>
      <c r="T244" s="313" t="s">
        <v>580</v>
      </c>
      <c r="U244" s="313" t="s">
        <v>580</v>
      </c>
      <c r="V244" s="313" t="s">
        <v>580</v>
      </c>
      <c r="W244" s="313" t="s">
        <v>580</v>
      </c>
    </row>
    <row r="245" spans="2:23" x14ac:dyDescent="0.2">
      <c r="B245" s="312" t="s">
        <v>580</v>
      </c>
      <c r="C245" s="313" t="s">
        <v>580</v>
      </c>
      <c r="D245" s="313" t="s">
        <v>580</v>
      </c>
      <c r="E245" s="313" t="s">
        <v>580</v>
      </c>
      <c r="F245" s="313" t="s">
        <v>580</v>
      </c>
      <c r="G245" s="313" t="s">
        <v>580</v>
      </c>
      <c r="H245" s="312" t="s">
        <v>580</v>
      </c>
      <c r="I245" s="313" t="s">
        <v>580</v>
      </c>
      <c r="J245" s="313" t="s">
        <v>580</v>
      </c>
      <c r="K245" s="313" t="s">
        <v>580</v>
      </c>
      <c r="L245" s="313" t="s">
        <v>580</v>
      </c>
      <c r="M245" s="313" t="s">
        <v>580</v>
      </c>
      <c r="N245" s="313" t="s">
        <v>580</v>
      </c>
      <c r="O245" s="313" t="s">
        <v>580</v>
      </c>
      <c r="P245" s="313" t="s">
        <v>580</v>
      </c>
      <c r="Q245" s="313" t="s">
        <v>580</v>
      </c>
      <c r="R245" s="313" t="s">
        <v>580</v>
      </c>
      <c r="S245" s="313" t="s">
        <v>580</v>
      </c>
      <c r="T245" s="313" t="s">
        <v>580</v>
      </c>
      <c r="U245" s="313" t="s">
        <v>580</v>
      </c>
      <c r="V245" s="313" t="s">
        <v>580</v>
      </c>
      <c r="W245" s="313" t="s">
        <v>580</v>
      </c>
    </row>
    <row r="246" spans="2:23" x14ac:dyDescent="0.2">
      <c r="B246" s="312" t="s">
        <v>580</v>
      </c>
      <c r="C246" s="313" t="s">
        <v>580</v>
      </c>
      <c r="D246" s="313" t="s">
        <v>580</v>
      </c>
      <c r="E246" s="313" t="s">
        <v>580</v>
      </c>
      <c r="F246" s="313" t="s">
        <v>580</v>
      </c>
      <c r="G246" s="313" t="s">
        <v>580</v>
      </c>
      <c r="H246" s="312" t="s">
        <v>580</v>
      </c>
      <c r="I246" s="313" t="s">
        <v>580</v>
      </c>
      <c r="J246" s="313" t="s">
        <v>580</v>
      </c>
      <c r="K246" s="313" t="s">
        <v>580</v>
      </c>
      <c r="L246" s="313" t="s">
        <v>580</v>
      </c>
      <c r="M246" s="313" t="s">
        <v>580</v>
      </c>
      <c r="N246" s="313" t="s">
        <v>580</v>
      </c>
      <c r="O246" s="313" t="s">
        <v>580</v>
      </c>
      <c r="P246" s="313" t="s">
        <v>580</v>
      </c>
      <c r="Q246" s="313" t="s">
        <v>580</v>
      </c>
      <c r="R246" s="313" t="s">
        <v>580</v>
      </c>
      <c r="S246" s="313" t="s">
        <v>580</v>
      </c>
      <c r="T246" s="313" t="s">
        <v>580</v>
      </c>
      <c r="U246" s="313" t="s">
        <v>580</v>
      </c>
      <c r="V246" s="313" t="s">
        <v>580</v>
      </c>
      <c r="W246" s="313" t="s">
        <v>580</v>
      </c>
    </row>
    <row r="247" spans="2:23" x14ac:dyDescent="0.2">
      <c r="B247" s="312" t="s">
        <v>580</v>
      </c>
      <c r="C247" s="313" t="s">
        <v>580</v>
      </c>
      <c r="D247" s="313" t="s">
        <v>580</v>
      </c>
      <c r="E247" s="313" t="s">
        <v>580</v>
      </c>
      <c r="F247" s="313" t="s">
        <v>580</v>
      </c>
      <c r="G247" s="313" t="s">
        <v>580</v>
      </c>
      <c r="H247" s="312" t="s">
        <v>580</v>
      </c>
      <c r="I247" s="313" t="s">
        <v>580</v>
      </c>
      <c r="J247" s="313" t="s">
        <v>580</v>
      </c>
      <c r="K247" s="313" t="s">
        <v>580</v>
      </c>
      <c r="L247" s="313" t="s">
        <v>580</v>
      </c>
      <c r="M247" s="313" t="s">
        <v>580</v>
      </c>
      <c r="N247" s="313" t="s">
        <v>580</v>
      </c>
      <c r="O247" s="313" t="s">
        <v>580</v>
      </c>
      <c r="P247" s="313" t="s">
        <v>580</v>
      </c>
      <c r="Q247" s="313" t="s">
        <v>580</v>
      </c>
      <c r="R247" s="313" t="s">
        <v>580</v>
      </c>
      <c r="S247" s="313" t="s">
        <v>580</v>
      </c>
      <c r="T247" s="313" t="s">
        <v>580</v>
      </c>
      <c r="U247" s="313" t="s">
        <v>580</v>
      </c>
      <c r="V247" s="313" t="s">
        <v>580</v>
      </c>
      <c r="W247" s="313" t="s">
        <v>580</v>
      </c>
    </row>
    <row r="248" spans="2:23" x14ac:dyDescent="0.2">
      <c r="B248" s="312" t="s">
        <v>580</v>
      </c>
      <c r="C248" s="313" t="s">
        <v>580</v>
      </c>
      <c r="D248" s="313" t="s">
        <v>580</v>
      </c>
      <c r="E248" s="313" t="s">
        <v>580</v>
      </c>
      <c r="F248" s="313" t="s">
        <v>580</v>
      </c>
      <c r="G248" s="313" t="s">
        <v>580</v>
      </c>
      <c r="H248" s="312" t="s">
        <v>580</v>
      </c>
      <c r="I248" s="313" t="s">
        <v>580</v>
      </c>
      <c r="J248" s="313" t="s">
        <v>580</v>
      </c>
      <c r="K248" s="313" t="s">
        <v>580</v>
      </c>
      <c r="L248" s="313" t="s">
        <v>580</v>
      </c>
      <c r="M248" s="313" t="s">
        <v>580</v>
      </c>
      <c r="N248" s="313" t="s">
        <v>580</v>
      </c>
      <c r="O248" s="313" t="s">
        <v>580</v>
      </c>
      <c r="P248" s="313" t="s">
        <v>580</v>
      </c>
      <c r="Q248" s="313" t="s">
        <v>580</v>
      </c>
      <c r="R248" s="313" t="s">
        <v>580</v>
      </c>
      <c r="S248" s="313" t="s">
        <v>580</v>
      </c>
      <c r="T248" s="313" t="s">
        <v>580</v>
      </c>
      <c r="U248" s="313" t="s">
        <v>580</v>
      </c>
      <c r="V248" s="313" t="s">
        <v>580</v>
      </c>
      <c r="W248" s="313" t="s">
        <v>580</v>
      </c>
    </row>
    <row r="249" spans="2:23" x14ac:dyDescent="0.2">
      <c r="B249" s="312" t="s">
        <v>580</v>
      </c>
      <c r="C249" s="313" t="s">
        <v>580</v>
      </c>
      <c r="D249" s="313" t="s">
        <v>580</v>
      </c>
      <c r="E249" s="313" t="s">
        <v>580</v>
      </c>
      <c r="F249" s="313" t="s">
        <v>580</v>
      </c>
      <c r="G249" s="313" t="s">
        <v>580</v>
      </c>
      <c r="H249" s="312" t="s">
        <v>580</v>
      </c>
      <c r="I249" s="313" t="s">
        <v>580</v>
      </c>
      <c r="J249" s="313" t="s">
        <v>580</v>
      </c>
      <c r="K249" s="313" t="s">
        <v>580</v>
      </c>
      <c r="L249" s="313" t="s">
        <v>580</v>
      </c>
      <c r="M249" s="313" t="s">
        <v>580</v>
      </c>
      <c r="N249" s="313" t="s">
        <v>580</v>
      </c>
      <c r="O249" s="313" t="s">
        <v>580</v>
      </c>
      <c r="P249" s="313" t="s">
        <v>580</v>
      </c>
      <c r="Q249" s="313" t="s">
        <v>580</v>
      </c>
      <c r="R249" s="313" t="s">
        <v>580</v>
      </c>
      <c r="S249" s="313" t="s">
        <v>580</v>
      </c>
      <c r="T249" s="313" t="s">
        <v>580</v>
      </c>
      <c r="U249" s="313" t="s">
        <v>580</v>
      </c>
      <c r="V249" s="313" t="s">
        <v>580</v>
      </c>
      <c r="W249" s="313" t="s">
        <v>580</v>
      </c>
    </row>
    <row r="250" spans="2:23" x14ac:dyDescent="0.2">
      <c r="B250" s="312" t="s">
        <v>580</v>
      </c>
      <c r="C250" s="313" t="s">
        <v>580</v>
      </c>
      <c r="D250" s="313" t="s">
        <v>580</v>
      </c>
      <c r="E250" s="313" t="s">
        <v>580</v>
      </c>
      <c r="F250" s="313" t="s">
        <v>580</v>
      </c>
      <c r="G250" s="313" t="s">
        <v>580</v>
      </c>
      <c r="H250" s="312" t="s">
        <v>580</v>
      </c>
      <c r="I250" s="313" t="s">
        <v>580</v>
      </c>
      <c r="J250" s="313" t="s">
        <v>580</v>
      </c>
      <c r="K250" s="313" t="s">
        <v>580</v>
      </c>
      <c r="L250" s="313" t="s">
        <v>580</v>
      </c>
      <c r="M250" s="313" t="s">
        <v>580</v>
      </c>
      <c r="N250" s="313" t="s">
        <v>580</v>
      </c>
      <c r="O250" s="313" t="s">
        <v>580</v>
      </c>
      <c r="P250" s="313" t="s">
        <v>580</v>
      </c>
      <c r="Q250" s="313" t="s">
        <v>580</v>
      </c>
      <c r="R250" s="313" t="s">
        <v>580</v>
      </c>
      <c r="S250" s="313" t="s">
        <v>580</v>
      </c>
      <c r="T250" s="313" t="s">
        <v>580</v>
      </c>
      <c r="U250" s="313" t="s">
        <v>580</v>
      </c>
      <c r="V250" s="313" t="s">
        <v>580</v>
      </c>
      <c r="W250" s="313" t="s">
        <v>580</v>
      </c>
    </row>
    <row r="251" spans="2:23" x14ac:dyDescent="0.2">
      <c r="B251" s="312" t="s">
        <v>580</v>
      </c>
      <c r="C251" s="313" t="s">
        <v>580</v>
      </c>
      <c r="D251" s="313" t="s">
        <v>580</v>
      </c>
      <c r="E251" s="313" t="s">
        <v>580</v>
      </c>
      <c r="F251" s="313" t="s">
        <v>580</v>
      </c>
      <c r="G251" s="313" t="s">
        <v>580</v>
      </c>
      <c r="H251" s="312" t="s">
        <v>580</v>
      </c>
      <c r="I251" s="313" t="s">
        <v>580</v>
      </c>
      <c r="J251" s="313" t="s">
        <v>580</v>
      </c>
      <c r="K251" s="313" t="s">
        <v>580</v>
      </c>
      <c r="L251" s="313" t="s">
        <v>580</v>
      </c>
      <c r="M251" s="313" t="s">
        <v>580</v>
      </c>
      <c r="N251" s="313" t="s">
        <v>580</v>
      </c>
      <c r="O251" s="313" t="s">
        <v>580</v>
      </c>
      <c r="P251" s="313" t="s">
        <v>580</v>
      </c>
      <c r="Q251" s="313" t="s">
        <v>580</v>
      </c>
      <c r="R251" s="313" t="s">
        <v>580</v>
      </c>
      <c r="S251" s="313" t="s">
        <v>580</v>
      </c>
      <c r="T251" s="313" t="s">
        <v>580</v>
      </c>
      <c r="U251" s="313" t="s">
        <v>580</v>
      </c>
      <c r="V251" s="313" t="s">
        <v>580</v>
      </c>
      <c r="W251" s="313" t="s">
        <v>580</v>
      </c>
    </row>
    <row r="252" spans="2:23" x14ac:dyDescent="0.2">
      <c r="B252" s="312" t="s">
        <v>580</v>
      </c>
      <c r="C252" s="313" t="s">
        <v>580</v>
      </c>
      <c r="D252" s="313" t="s">
        <v>580</v>
      </c>
      <c r="E252" s="313" t="s">
        <v>580</v>
      </c>
      <c r="F252" s="313" t="s">
        <v>580</v>
      </c>
      <c r="G252" s="313" t="s">
        <v>580</v>
      </c>
      <c r="H252" s="312" t="s">
        <v>580</v>
      </c>
      <c r="I252" s="313" t="s">
        <v>580</v>
      </c>
      <c r="J252" s="313" t="s">
        <v>580</v>
      </c>
      <c r="K252" s="313" t="s">
        <v>580</v>
      </c>
      <c r="L252" s="313" t="s">
        <v>580</v>
      </c>
      <c r="M252" s="313" t="s">
        <v>580</v>
      </c>
      <c r="N252" s="313" t="s">
        <v>580</v>
      </c>
      <c r="O252" s="313" t="s">
        <v>580</v>
      </c>
      <c r="P252" s="313" t="s">
        <v>580</v>
      </c>
      <c r="Q252" s="313" t="s">
        <v>580</v>
      </c>
      <c r="R252" s="313" t="s">
        <v>580</v>
      </c>
      <c r="S252" s="313" t="s">
        <v>580</v>
      </c>
      <c r="T252" s="313" t="s">
        <v>580</v>
      </c>
      <c r="U252" s="313" t="s">
        <v>580</v>
      </c>
      <c r="V252" s="313" t="s">
        <v>580</v>
      </c>
      <c r="W252" s="313" t="s">
        <v>580</v>
      </c>
    </row>
    <row r="253" spans="2:23" x14ac:dyDescent="0.2">
      <c r="B253" s="312" t="s">
        <v>580</v>
      </c>
      <c r="C253" s="313" t="s">
        <v>580</v>
      </c>
      <c r="D253" s="313" t="s">
        <v>580</v>
      </c>
      <c r="E253" s="313" t="s">
        <v>580</v>
      </c>
      <c r="F253" s="313" t="s">
        <v>580</v>
      </c>
      <c r="G253" s="313" t="s">
        <v>580</v>
      </c>
      <c r="H253" s="312" t="s">
        <v>580</v>
      </c>
      <c r="I253" s="313" t="s">
        <v>580</v>
      </c>
      <c r="J253" s="313" t="s">
        <v>580</v>
      </c>
      <c r="K253" s="313" t="s">
        <v>580</v>
      </c>
      <c r="L253" s="313" t="s">
        <v>580</v>
      </c>
      <c r="M253" s="313" t="s">
        <v>580</v>
      </c>
      <c r="N253" s="313" t="s">
        <v>580</v>
      </c>
      <c r="O253" s="313" t="s">
        <v>580</v>
      </c>
      <c r="P253" s="313" t="s">
        <v>580</v>
      </c>
      <c r="Q253" s="313" t="s">
        <v>580</v>
      </c>
      <c r="R253" s="313" t="s">
        <v>580</v>
      </c>
      <c r="S253" s="313" t="s">
        <v>580</v>
      </c>
      <c r="T253" s="313" t="s">
        <v>580</v>
      </c>
      <c r="U253" s="313" t="s">
        <v>580</v>
      </c>
      <c r="V253" s="313" t="s">
        <v>580</v>
      </c>
      <c r="W253" s="313" t="s">
        <v>580</v>
      </c>
    </row>
    <row r="254" spans="2:23" x14ac:dyDescent="0.2">
      <c r="B254" s="312" t="s">
        <v>580</v>
      </c>
      <c r="C254" s="313" t="s">
        <v>580</v>
      </c>
      <c r="D254" s="313" t="s">
        <v>580</v>
      </c>
      <c r="E254" s="313" t="s">
        <v>580</v>
      </c>
      <c r="F254" s="313" t="s">
        <v>580</v>
      </c>
      <c r="G254" s="313" t="s">
        <v>580</v>
      </c>
      <c r="H254" s="312" t="s">
        <v>580</v>
      </c>
      <c r="I254" s="313" t="s">
        <v>580</v>
      </c>
      <c r="J254" s="313" t="s">
        <v>580</v>
      </c>
      <c r="K254" s="313" t="s">
        <v>580</v>
      </c>
      <c r="L254" s="313" t="s">
        <v>580</v>
      </c>
      <c r="M254" s="313" t="s">
        <v>580</v>
      </c>
      <c r="N254" s="313" t="s">
        <v>580</v>
      </c>
      <c r="O254" s="313" t="s">
        <v>580</v>
      </c>
      <c r="P254" s="313" t="s">
        <v>580</v>
      </c>
      <c r="Q254" s="313" t="s">
        <v>580</v>
      </c>
      <c r="R254" s="313" t="s">
        <v>580</v>
      </c>
      <c r="S254" s="313" t="s">
        <v>580</v>
      </c>
      <c r="T254" s="313" t="s">
        <v>580</v>
      </c>
      <c r="U254" s="313" t="s">
        <v>580</v>
      </c>
      <c r="V254" s="313" t="s">
        <v>580</v>
      </c>
      <c r="W254" s="313" t="s">
        <v>580</v>
      </c>
    </row>
    <row r="255" spans="2:23" x14ac:dyDescent="0.2">
      <c r="B255" s="312" t="s">
        <v>580</v>
      </c>
      <c r="C255" s="313" t="s">
        <v>580</v>
      </c>
      <c r="D255" s="313" t="s">
        <v>580</v>
      </c>
      <c r="E255" s="313" t="s">
        <v>580</v>
      </c>
      <c r="F255" s="313" t="s">
        <v>580</v>
      </c>
      <c r="G255" s="313" t="s">
        <v>580</v>
      </c>
      <c r="H255" s="312" t="s">
        <v>580</v>
      </c>
      <c r="I255" s="313" t="s">
        <v>580</v>
      </c>
      <c r="J255" s="313" t="s">
        <v>580</v>
      </c>
      <c r="K255" s="313" t="s">
        <v>580</v>
      </c>
      <c r="L255" s="313" t="s">
        <v>580</v>
      </c>
      <c r="M255" s="313" t="s">
        <v>580</v>
      </c>
      <c r="N255" s="313" t="s">
        <v>580</v>
      </c>
      <c r="O255" s="313" t="s">
        <v>580</v>
      </c>
      <c r="P255" s="313" t="s">
        <v>580</v>
      </c>
      <c r="Q255" s="313" t="s">
        <v>580</v>
      </c>
      <c r="R255" s="313" t="s">
        <v>580</v>
      </c>
      <c r="S255" s="313" t="s">
        <v>580</v>
      </c>
      <c r="T255" s="313" t="s">
        <v>580</v>
      </c>
      <c r="U255" s="313" t="s">
        <v>580</v>
      </c>
      <c r="V255" s="313" t="s">
        <v>580</v>
      </c>
      <c r="W255" s="313" t="s">
        <v>580</v>
      </c>
    </row>
    <row r="256" spans="2:23" x14ac:dyDescent="0.2">
      <c r="B256" s="312" t="s">
        <v>580</v>
      </c>
      <c r="C256" s="313" t="s">
        <v>580</v>
      </c>
      <c r="D256" s="313" t="s">
        <v>580</v>
      </c>
      <c r="E256" s="313" t="s">
        <v>580</v>
      </c>
      <c r="F256" s="313" t="s">
        <v>580</v>
      </c>
      <c r="G256" s="313" t="s">
        <v>580</v>
      </c>
      <c r="H256" s="312" t="s">
        <v>580</v>
      </c>
      <c r="I256" s="313" t="s">
        <v>580</v>
      </c>
      <c r="J256" s="313" t="s">
        <v>580</v>
      </c>
      <c r="K256" s="313" t="s">
        <v>580</v>
      </c>
      <c r="L256" s="313" t="s">
        <v>580</v>
      </c>
      <c r="M256" s="313" t="s">
        <v>580</v>
      </c>
      <c r="N256" s="313" t="s">
        <v>580</v>
      </c>
      <c r="O256" s="313" t="s">
        <v>580</v>
      </c>
      <c r="P256" s="313" t="s">
        <v>580</v>
      </c>
      <c r="Q256" s="313" t="s">
        <v>580</v>
      </c>
      <c r="R256" s="313" t="s">
        <v>580</v>
      </c>
      <c r="S256" s="313" t="s">
        <v>580</v>
      </c>
      <c r="T256" s="313" t="s">
        <v>580</v>
      </c>
      <c r="U256" s="313" t="s">
        <v>580</v>
      </c>
      <c r="V256" s="313" t="s">
        <v>580</v>
      </c>
      <c r="W256" s="313" t="s">
        <v>580</v>
      </c>
    </row>
    <row r="257" spans="2:23" x14ac:dyDescent="0.2">
      <c r="B257" s="312" t="s">
        <v>580</v>
      </c>
      <c r="C257" s="313" t="s">
        <v>580</v>
      </c>
      <c r="D257" s="313" t="s">
        <v>580</v>
      </c>
      <c r="E257" s="313" t="s">
        <v>580</v>
      </c>
      <c r="F257" s="313" t="s">
        <v>580</v>
      </c>
      <c r="G257" s="313" t="s">
        <v>580</v>
      </c>
      <c r="H257" s="312" t="s">
        <v>580</v>
      </c>
      <c r="I257" s="313" t="s">
        <v>580</v>
      </c>
      <c r="J257" s="313" t="s">
        <v>580</v>
      </c>
      <c r="K257" s="313" t="s">
        <v>580</v>
      </c>
      <c r="L257" s="313" t="s">
        <v>580</v>
      </c>
      <c r="M257" s="313" t="s">
        <v>580</v>
      </c>
      <c r="N257" s="313" t="s">
        <v>580</v>
      </c>
      <c r="O257" s="313" t="s">
        <v>580</v>
      </c>
      <c r="P257" s="313" t="s">
        <v>580</v>
      </c>
      <c r="Q257" s="313" t="s">
        <v>580</v>
      </c>
      <c r="R257" s="313" t="s">
        <v>580</v>
      </c>
      <c r="S257" s="313" t="s">
        <v>580</v>
      </c>
      <c r="T257" s="313" t="s">
        <v>580</v>
      </c>
      <c r="U257" s="313" t="s">
        <v>580</v>
      </c>
      <c r="V257" s="313" t="s">
        <v>580</v>
      </c>
      <c r="W257" s="313" t="s">
        <v>580</v>
      </c>
    </row>
    <row r="258" spans="2:23" x14ac:dyDescent="0.2">
      <c r="B258" s="312" t="s">
        <v>580</v>
      </c>
      <c r="C258" s="313" t="s">
        <v>580</v>
      </c>
      <c r="D258" s="313" t="s">
        <v>580</v>
      </c>
      <c r="E258" s="313" t="s">
        <v>580</v>
      </c>
      <c r="F258" s="313" t="s">
        <v>580</v>
      </c>
      <c r="G258" s="313" t="s">
        <v>580</v>
      </c>
      <c r="H258" s="312" t="s">
        <v>580</v>
      </c>
      <c r="I258" s="313" t="s">
        <v>580</v>
      </c>
      <c r="J258" s="313" t="s">
        <v>580</v>
      </c>
      <c r="K258" s="313" t="s">
        <v>580</v>
      </c>
      <c r="L258" s="313" t="s">
        <v>580</v>
      </c>
      <c r="M258" s="313" t="s">
        <v>580</v>
      </c>
      <c r="N258" s="313" t="s">
        <v>580</v>
      </c>
      <c r="O258" s="313" t="s">
        <v>580</v>
      </c>
      <c r="P258" s="313" t="s">
        <v>580</v>
      </c>
      <c r="Q258" s="313" t="s">
        <v>580</v>
      </c>
      <c r="R258" s="313" t="s">
        <v>580</v>
      </c>
      <c r="S258" s="313" t="s">
        <v>580</v>
      </c>
      <c r="T258" s="313" t="s">
        <v>580</v>
      </c>
      <c r="U258" s="313" t="s">
        <v>580</v>
      </c>
      <c r="V258" s="313" t="s">
        <v>580</v>
      </c>
      <c r="W258" s="313" t="s">
        <v>580</v>
      </c>
    </row>
    <row r="259" spans="2:23" x14ac:dyDescent="0.2">
      <c r="B259" s="312" t="s">
        <v>580</v>
      </c>
      <c r="C259" s="313" t="s">
        <v>580</v>
      </c>
      <c r="D259" s="313" t="s">
        <v>580</v>
      </c>
      <c r="E259" s="313" t="s">
        <v>580</v>
      </c>
      <c r="F259" s="313" t="s">
        <v>580</v>
      </c>
      <c r="G259" s="313" t="s">
        <v>580</v>
      </c>
      <c r="H259" s="312" t="s">
        <v>580</v>
      </c>
      <c r="I259" s="313" t="s">
        <v>580</v>
      </c>
      <c r="J259" s="313" t="s">
        <v>580</v>
      </c>
      <c r="K259" s="313" t="s">
        <v>580</v>
      </c>
      <c r="L259" s="313" t="s">
        <v>580</v>
      </c>
      <c r="M259" s="313" t="s">
        <v>580</v>
      </c>
      <c r="N259" s="313" t="s">
        <v>580</v>
      </c>
      <c r="O259" s="313" t="s">
        <v>580</v>
      </c>
      <c r="P259" s="313" t="s">
        <v>580</v>
      </c>
      <c r="Q259" s="313" t="s">
        <v>580</v>
      </c>
      <c r="R259" s="313" t="s">
        <v>580</v>
      </c>
      <c r="S259" s="313" t="s">
        <v>580</v>
      </c>
      <c r="T259" s="313" t="s">
        <v>580</v>
      </c>
      <c r="U259" s="313" t="s">
        <v>580</v>
      </c>
      <c r="V259" s="313" t="s">
        <v>580</v>
      </c>
      <c r="W259" s="313" t="s">
        <v>580</v>
      </c>
    </row>
    <row r="260" spans="2:23" x14ac:dyDescent="0.2">
      <c r="B260" s="312" t="s">
        <v>580</v>
      </c>
      <c r="C260" s="313" t="s">
        <v>580</v>
      </c>
      <c r="D260" s="313" t="s">
        <v>580</v>
      </c>
      <c r="E260" s="313" t="s">
        <v>580</v>
      </c>
      <c r="F260" s="313" t="s">
        <v>580</v>
      </c>
      <c r="G260" s="313" t="s">
        <v>580</v>
      </c>
      <c r="H260" s="312" t="s">
        <v>580</v>
      </c>
      <c r="I260" s="313" t="s">
        <v>580</v>
      </c>
      <c r="J260" s="313" t="s">
        <v>580</v>
      </c>
      <c r="K260" s="313" t="s">
        <v>580</v>
      </c>
      <c r="L260" s="313" t="s">
        <v>580</v>
      </c>
      <c r="M260" s="313" t="s">
        <v>580</v>
      </c>
      <c r="N260" s="313" t="s">
        <v>580</v>
      </c>
      <c r="O260" s="313" t="s">
        <v>580</v>
      </c>
      <c r="P260" s="313" t="s">
        <v>580</v>
      </c>
      <c r="Q260" s="313" t="s">
        <v>580</v>
      </c>
      <c r="R260" s="313" t="s">
        <v>580</v>
      </c>
      <c r="S260" s="313" t="s">
        <v>580</v>
      </c>
      <c r="T260" s="313" t="s">
        <v>580</v>
      </c>
      <c r="U260" s="313" t="s">
        <v>580</v>
      </c>
      <c r="V260" s="313" t="s">
        <v>580</v>
      </c>
      <c r="W260" s="313" t="s">
        <v>580</v>
      </c>
    </row>
    <row r="261" spans="2:23" x14ac:dyDescent="0.2">
      <c r="B261" s="312" t="s">
        <v>580</v>
      </c>
      <c r="C261" s="313" t="s">
        <v>580</v>
      </c>
      <c r="D261" s="313" t="s">
        <v>580</v>
      </c>
      <c r="E261" s="313" t="s">
        <v>580</v>
      </c>
      <c r="F261" s="313" t="s">
        <v>580</v>
      </c>
      <c r="G261" s="313" t="s">
        <v>580</v>
      </c>
      <c r="H261" s="312" t="s">
        <v>580</v>
      </c>
      <c r="I261" s="313" t="s">
        <v>580</v>
      </c>
      <c r="J261" s="313" t="s">
        <v>580</v>
      </c>
      <c r="K261" s="313" t="s">
        <v>580</v>
      </c>
      <c r="L261" s="313" t="s">
        <v>580</v>
      </c>
      <c r="M261" s="313" t="s">
        <v>580</v>
      </c>
      <c r="N261" s="313" t="s">
        <v>580</v>
      </c>
      <c r="O261" s="313" t="s">
        <v>580</v>
      </c>
      <c r="P261" s="313" t="s">
        <v>580</v>
      </c>
      <c r="Q261" s="313" t="s">
        <v>580</v>
      </c>
      <c r="R261" s="313" t="s">
        <v>580</v>
      </c>
      <c r="S261" s="313" t="s">
        <v>580</v>
      </c>
      <c r="T261" s="313" t="s">
        <v>580</v>
      </c>
      <c r="U261" s="313" t="s">
        <v>580</v>
      </c>
      <c r="V261" s="313" t="s">
        <v>580</v>
      </c>
      <c r="W261" s="313" t="s">
        <v>580</v>
      </c>
    </row>
    <row r="262" spans="2:23" x14ac:dyDescent="0.2">
      <c r="B262" s="312" t="s">
        <v>580</v>
      </c>
      <c r="C262" s="313" t="s">
        <v>580</v>
      </c>
      <c r="D262" s="313" t="s">
        <v>580</v>
      </c>
      <c r="E262" s="313" t="s">
        <v>580</v>
      </c>
      <c r="F262" s="313" t="s">
        <v>580</v>
      </c>
      <c r="G262" s="313" t="s">
        <v>580</v>
      </c>
      <c r="H262" s="312" t="s">
        <v>580</v>
      </c>
      <c r="I262" s="313" t="s">
        <v>580</v>
      </c>
      <c r="J262" s="313" t="s">
        <v>580</v>
      </c>
      <c r="K262" s="313" t="s">
        <v>580</v>
      </c>
      <c r="L262" s="313" t="s">
        <v>580</v>
      </c>
      <c r="M262" s="313" t="s">
        <v>580</v>
      </c>
      <c r="N262" s="313" t="s">
        <v>580</v>
      </c>
      <c r="O262" s="313" t="s">
        <v>580</v>
      </c>
      <c r="P262" s="313" t="s">
        <v>580</v>
      </c>
      <c r="Q262" s="313" t="s">
        <v>580</v>
      </c>
      <c r="R262" s="313" t="s">
        <v>580</v>
      </c>
      <c r="S262" s="313" t="s">
        <v>580</v>
      </c>
      <c r="T262" s="313" t="s">
        <v>580</v>
      </c>
      <c r="U262" s="313" t="s">
        <v>580</v>
      </c>
      <c r="V262" s="313" t="s">
        <v>580</v>
      </c>
      <c r="W262" s="313" t="s">
        <v>580</v>
      </c>
    </row>
    <row r="263" spans="2:23" x14ac:dyDescent="0.2">
      <c r="B263" s="312" t="s">
        <v>580</v>
      </c>
      <c r="C263" s="313" t="s">
        <v>580</v>
      </c>
      <c r="D263" s="313" t="s">
        <v>580</v>
      </c>
      <c r="E263" s="313" t="s">
        <v>580</v>
      </c>
      <c r="F263" s="313" t="s">
        <v>580</v>
      </c>
      <c r="G263" s="313" t="s">
        <v>580</v>
      </c>
      <c r="H263" s="312" t="s">
        <v>580</v>
      </c>
      <c r="I263" s="313" t="s">
        <v>580</v>
      </c>
      <c r="J263" s="313" t="s">
        <v>580</v>
      </c>
      <c r="K263" s="313" t="s">
        <v>580</v>
      </c>
      <c r="L263" s="313" t="s">
        <v>580</v>
      </c>
      <c r="M263" s="313" t="s">
        <v>580</v>
      </c>
      <c r="N263" s="313" t="s">
        <v>580</v>
      </c>
      <c r="O263" s="313" t="s">
        <v>580</v>
      </c>
      <c r="P263" s="313" t="s">
        <v>580</v>
      </c>
      <c r="Q263" s="313" t="s">
        <v>580</v>
      </c>
      <c r="R263" s="313" t="s">
        <v>580</v>
      </c>
      <c r="S263" s="313" t="s">
        <v>580</v>
      </c>
      <c r="T263" s="313" t="s">
        <v>580</v>
      </c>
      <c r="U263" s="313" t="s">
        <v>580</v>
      </c>
      <c r="V263" s="313" t="s">
        <v>580</v>
      </c>
      <c r="W263" s="313" t="s">
        <v>580</v>
      </c>
    </row>
    <row r="264" spans="2:23" x14ac:dyDescent="0.2">
      <c r="B264" s="312" t="s">
        <v>580</v>
      </c>
      <c r="C264" s="313" t="s">
        <v>580</v>
      </c>
      <c r="D264" s="313" t="s">
        <v>580</v>
      </c>
      <c r="E264" s="313" t="s">
        <v>580</v>
      </c>
      <c r="F264" s="313" t="s">
        <v>580</v>
      </c>
      <c r="G264" s="313" t="s">
        <v>580</v>
      </c>
      <c r="H264" s="312" t="s">
        <v>580</v>
      </c>
      <c r="I264" s="313" t="s">
        <v>580</v>
      </c>
      <c r="J264" s="313" t="s">
        <v>580</v>
      </c>
      <c r="K264" s="313" t="s">
        <v>580</v>
      </c>
      <c r="L264" s="313" t="s">
        <v>580</v>
      </c>
      <c r="M264" s="313" t="s">
        <v>580</v>
      </c>
      <c r="N264" s="313" t="s">
        <v>580</v>
      </c>
      <c r="O264" s="313" t="s">
        <v>580</v>
      </c>
      <c r="P264" s="313" t="s">
        <v>580</v>
      </c>
      <c r="Q264" s="313" t="s">
        <v>580</v>
      </c>
      <c r="R264" s="313" t="s">
        <v>580</v>
      </c>
      <c r="S264" s="313" t="s">
        <v>580</v>
      </c>
      <c r="T264" s="313" t="s">
        <v>580</v>
      </c>
      <c r="U264" s="313" t="s">
        <v>580</v>
      </c>
      <c r="V264" s="313" t="s">
        <v>580</v>
      </c>
      <c r="W264" s="313" t="s">
        <v>580</v>
      </c>
    </row>
    <row r="265" spans="2:23" x14ac:dyDescent="0.2">
      <c r="B265" s="312" t="s">
        <v>580</v>
      </c>
      <c r="C265" s="313" t="s">
        <v>580</v>
      </c>
      <c r="D265" s="313" t="s">
        <v>580</v>
      </c>
      <c r="E265" s="313" t="s">
        <v>580</v>
      </c>
      <c r="F265" s="313" t="s">
        <v>580</v>
      </c>
      <c r="G265" s="313" t="s">
        <v>580</v>
      </c>
      <c r="H265" s="312" t="s">
        <v>580</v>
      </c>
      <c r="I265" s="313" t="s">
        <v>580</v>
      </c>
      <c r="J265" s="313" t="s">
        <v>580</v>
      </c>
      <c r="K265" s="313" t="s">
        <v>580</v>
      </c>
      <c r="L265" s="313" t="s">
        <v>580</v>
      </c>
      <c r="M265" s="313" t="s">
        <v>580</v>
      </c>
      <c r="N265" s="313" t="s">
        <v>580</v>
      </c>
      <c r="O265" s="313" t="s">
        <v>580</v>
      </c>
      <c r="P265" s="313" t="s">
        <v>580</v>
      </c>
      <c r="Q265" s="313" t="s">
        <v>580</v>
      </c>
      <c r="R265" s="313" t="s">
        <v>580</v>
      </c>
      <c r="S265" s="313" t="s">
        <v>580</v>
      </c>
      <c r="T265" s="313" t="s">
        <v>580</v>
      </c>
      <c r="U265" s="313" t="s">
        <v>580</v>
      </c>
      <c r="V265" s="313" t="s">
        <v>580</v>
      </c>
      <c r="W265" s="313" t="s">
        <v>580</v>
      </c>
    </row>
    <row r="266" spans="2:23" x14ac:dyDescent="0.2">
      <c r="B266" s="312" t="s">
        <v>580</v>
      </c>
      <c r="C266" s="313" t="s">
        <v>580</v>
      </c>
      <c r="D266" s="313" t="s">
        <v>580</v>
      </c>
      <c r="E266" s="313" t="s">
        <v>580</v>
      </c>
      <c r="F266" s="313" t="s">
        <v>580</v>
      </c>
      <c r="G266" s="313" t="s">
        <v>580</v>
      </c>
      <c r="H266" s="312" t="s">
        <v>580</v>
      </c>
      <c r="I266" s="313" t="s">
        <v>580</v>
      </c>
      <c r="J266" s="313" t="s">
        <v>580</v>
      </c>
      <c r="K266" s="313" t="s">
        <v>580</v>
      </c>
      <c r="L266" s="313" t="s">
        <v>580</v>
      </c>
      <c r="M266" s="313" t="s">
        <v>580</v>
      </c>
      <c r="N266" s="313" t="s">
        <v>580</v>
      </c>
      <c r="O266" s="313" t="s">
        <v>580</v>
      </c>
      <c r="P266" s="313" t="s">
        <v>580</v>
      </c>
      <c r="Q266" s="313" t="s">
        <v>580</v>
      </c>
      <c r="R266" s="313" t="s">
        <v>580</v>
      </c>
      <c r="S266" s="313" t="s">
        <v>580</v>
      </c>
      <c r="T266" s="313" t="s">
        <v>580</v>
      </c>
      <c r="U266" s="313" t="s">
        <v>580</v>
      </c>
      <c r="V266" s="313" t="s">
        <v>580</v>
      </c>
      <c r="W266" s="313" t="s">
        <v>580</v>
      </c>
    </row>
    <row r="267" spans="2:23" x14ac:dyDescent="0.2">
      <c r="B267" s="312" t="s">
        <v>580</v>
      </c>
      <c r="C267" s="313" t="s">
        <v>580</v>
      </c>
      <c r="D267" s="313" t="s">
        <v>580</v>
      </c>
      <c r="E267" s="313" t="s">
        <v>580</v>
      </c>
      <c r="F267" s="313" t="s">
        <v>580</v>
      </c>
      <c r="G267" s="313" t="s">
        <v>580</v>
      </c>
      <c r="H267" s="312" t="s">
        <v>580</v>
      </c>
      <c r="I267" s="313" t="s">
        <v>580</v>
      </c>
      <c r="J267" s="313" t="s">
        <v>580</v>
      </c>
      <c r="K267" s="313" t="s">
        <v>580</v>
      </c>
      <c r="L267" s="313" t="s">
        <v>580</v>
      </c>
      <c r="M267" s="313" t="s">
        <v>580</v>
      </c>
      <c r="N267" s="313" t="s">
        <v>580</v>
      </c>
      <c r="O267" s="313" t="s">
        <v>580</v>
      </c>
      <c r="P267" s="313" t="s">
        <v>580</v>
      </c>
      <c r="Q267" s="313" t="s">
        <v>580</v>
      </c>
      <c r="R267" s="313" t="s">
        <v>580</v>
      </c>
      <c r="S267" s="313" t="s">
        <v>580</v>
      </c>
      <c r="T267" s="313" t="s">
        <v>580</v>
      </c>
      <c r="U267" s="313" t="s">
        <v>580</v>
      </c>
      <c r="V267" s="313" t="s">
        <v>580</v>
      </c>
      <c r="W267" s="313" t="s">
        <v>580</v>
      </c>
    </row>
    <row r="268" spans="2:23" x14ac:dyDescent="0.2">
      <c r="B268" s="312" t="s">
        <v>580</v>
      </c>
      <c r="C268" s="313" t="s">
        <v>580</v>
      </c>
      <c r="D268" s="313" t="s">
        <v>580</v>
      </c>
      <c r="E268" s="313" t="s">
        <v>580</v>
      </c>
      <c r="F268" s="313" t="s">
        <v>580</v>
      </c>
      <c r="G268" s="313" t="s">
        <v>580</v>
      </c>
      <c r="H268" s="312" t="s">
        <v>580</v>
      </c>
      <c r="I268" s="313" t="s">
        <v>580</v>
      </c>
      <c r="J268" s="313" t="s">
        <v>580</v>
      </c>
      <c r="K268" s="313" t="s">
        <v>580</v>
      </c>
      <c r="L268" s="313" t="s">
        <v>580</v>
      </c>
      <c r="M268" s="313" t="s">
        <v>580</v>
      </c>
      <c r="N268" s="313" t="s">
        <v>580</v>
      </c>
      <c r="O268" s="313" t="s">
        <v>580</v>
      </c>
      <c r="P268" s="313" t="s">
        <v>580</v>
      </c>
      <c r="Q268" s="313" t="s">
        <v>580</v>
      </c>
      <c r="R268" s="313" t="s">
        <v>580</v>
      </c>
      <c r="S268" s="313" t="s">
        <v>580</v>
      </c>
      <c r="T268" s="313" t="s">
        <v>580</v>
      </c>
      <c r="U268" s="313" t="s">
        <v>580</v>
      </c>
      <c r="V268" s="313" t="s">
        <v>580</v>
      </c>
      <c r="W268" s="313" t="s">
        <v>580</v>
      </c>
    </row>
    <row r="269" spans="2:23" x14ac:dyDescent="0.2">
      <c r="B269" s="312" t="s">
        <v>580</v>
      </c>
      <c r="C269" s="313" t="s">
        <v>580</v>
      </c>
      <c r="D269" s="313" t="s">
        <v>580</v>
      </c>
      <c r="E269" s="313" t="s">
        <v>580</v>
      </c>
      <c r="F269" s="313" t="s">
        <v>580</v>
      </c>
      <c r="G269" s="313" t="s">
        <v>580</v>
      </c>
      <c r="H269" s="312" t="s">
        <v>580</v>
      </c>
      <c r="I269" s="313" t="s">
        <v>580</v>
      </c>
      <c r="J269" s="313" t="s">
        <v>580</v>
      </c>
      <c r="K269" s="313" t="s">
        <v>580</v>
      </c>
      <c r="L269" s="313" t="s">
        <v>580</v>
      </c>
      <c r="M269" s="313" t="s">
        <v>580</v>
      </c>
      <c r="N269" s="313" t="s">
        <v>580</v>
      </c>
      <c r="O269" s="313" t="s">
        <v>580</v>
      </c>
      <c r="P269" s="313" t="s">
        <v>580</v>
      </c>
      <c r="Q269" s="313" t="s">
        <v>580</v>
      </c>
      <c r="R269" s="313" t="s">
        <v>580</v>
      </c>
      <c r="S269" s="313" t="s">
        <v>580</v>
      </c>
      <c r="T269" s="313" t="s">
        <v>580</v>
      </c>
      <c r="U269" s="313" t="s">
        <v>580</v>
      </c>
      <c r="V269" s="313" t="s">
        <v>580</v>
      </c>
      <c r="W269" s="313" t="s">
        <v>580</v>
      </c>
    </row>
    <row r="270" spans="2:23" x14ac:dyDescent="0.2">
      <c r="B270" s="312" t="s">
        <v>580</v>
      </c>
      <c r="C270" s="313" t="s">
        <v>580</v>
      </c>
      <c r="D270" s="313" t="s">
        <v>580</v>
      </c>
      <c r="E270" s="313" t="s">
        <v>580</v>
      </c>
      <c r="F270" s="313" t="s">
        <v>580</v>
      </c>
      <c r="G270" s="313" t="s">
        <v>580</v>
      </c>
      <c r="H270" s="312" t="s">
        <v>580</v>
      </c>
      <c r="I270" s="313" t="s">
        <v>580</v>
      </c>
      <c r="J270" s="313" t="s">
        <v>580</v>
      </c>
      <c r="K270" s="313" t="s">
        <v>580</v>
      </c>
      <c r="L270" s="313" t="s">
        <v>580</v>
      </c>
      <c r="M270" s="313" t="s">
        <v>580</v>
      </c>
      <c r="N270" s="313" t="s">
        <v>580</v>
      </c>
      <c r="O270" s="313" t="s">
        <v>580</v>
      </c>
      <c r="P270" s="313" t="s">
        <v>580</v>
      </c>
      <c r="Q270" s="313" t="s">
        <v>580</v>
      </c>
      <c r="R270" s="313" t="s">
        <v>580</v>
      </c>
      <c r="S270" s="313" t="s">
        <v>580</v>
      </c>
      <c r="T270" s="313" t="s">
        <v>580</v>
      </c>
      <c r="U270" s="313" t="s">
        <v>580</v>
      </c>
      <c r="V270" s="313" t="s">
        <v>580</v>
      </c>
      <c r="W270" s="313" t="s">
        <v>580</v>
      </c>
    </row>
    <row r="271" spans="2:23" x14ac:dyDescent="0.2">
      <c r="B271" s="312" t="s">
        <v>580</v>
      </c>
      <c r="C271" s="313" t="s">
        <v>580</v>
      </c>
      <c r="D271" s="313" t="s">
        <v>580</v>
      </c>
      <c r="E271" s="313" t="s">
        <v>580</v>
      </c>
      <c r="F271" s="313" t="s">
        <v>580</v>
      </c>
      <c r="G271" s="313" t="s">
        <v>580</v>
      </c>
      <c r="H271" s="312" t="s">
        <v>580</v>
      </c>
      <c r="I271" s="313" t="s">
        <v>580</v>
      </c>
      <c r="J271" s="313" t="s">
        <v>580</v>
      </c>
      <c r="K271" s="313" t="s">
        <v>580</v>
      </c>
      <c r="L271" s="313" t="s">
        <v>580</v>
      </c>
      <c r="M271" s="313" t="s">
        <v>580</v>
      </c>
      <c r="N271" s="313" t="s">
        <v>580</v>
      </c>
      <c r="O271" s="313" t="s">
        <v>580</v>
      </c>
      <c r="P271" s="313" t="s">
        <v>580</v>
      </c>
      <c r="Q271" s="313" t="s">
        <v>580</v>
      </c>
      <c r="R271" s="313" t="s">
        <v>580</v>
      </c>
      <c r="S271" s="313" t="s">
        <v>580</v>
      </c>
      <c r="T271" s="313" t="s">
        <v>580</v>
      </c>
      <c r="U271" s="313" t="s">
        <v>580</v>
      </c>
      <c r="V271" s="313" t="s">
        <v>580</v>
      </c>
      <c r="W271" s="313" t="s">
        <v>580</v>
      </c>
    </row>
    <row r="272" spans="2:23" x14ac:dyDescent="0.2">
      <c r="B272" s="312" t="s">
        <v>580</v>
      </c>
      <c r="C272" s="313" t="s">
        <v>580</v>
      </c>
      <c r="D272" s="313" t="s">
        <v>580</v>
      </c>
      <c r="E272" s="313" t="s">
        <v>580</v>
      </c>
      <c r="F272" s="313" t="s">
        <v>580</v>
      </c>
      <c r="G272" s="313" t="s">
        <v>580</v>
      </c>
      <c r="H272" s="312" t="s">
        <v>580</v>
      </c>
      <c r="I272" s="313" t="s">
        <v>580</v>
      </c>
      <c r="J272" s="313" t="s">
        <v>580</v>
      </c>
      <c r="K272" s="313" t="s">
        <v>580</v>
      </c>
      <c r="L272" s="313" t="s">
        <v>580</v>
      </c>
      <c r="M272" s="313" t="s">
        <v>580</v>
      </c>
      <c r="N272" s="313" t="s">
        <v>580</v>
      </c>
      <c r="O272" s="313" t="s">
        <v>580</v>
      </c>
      <c r="P272" s="313" t="s">
        <v>580</v>
      </c>
      <c r="Q272" s="313" t="s">
        <v>580</v>
      </c>
      <c r="R272" s="313" t="s">
        <v>580</v>
      </c>
      <c r="S272" s="313" t="s">
        <v>580</v>
      </c>
      <c r="T272" s="313" t="s">
        <v>580</v>
      </c>
      <c r="U272" s="313" t="s">
        <v>580</v>
      </c>
      <c r="V272" s="313" t="s">
        <v>580</v>
      </c>
      <c r="W272" s="313" t="s">
        <v>580</v>
      </c>
    </row>
    <row r="273" spans="2:23" x14ac:dyDescent="0.2">
      <c r="B273" s="312" t="s">
        <v>580</v>
      </c>
      <c r="C273" s="313" t="s">
        <v>580</v>
      </c>
      <c r="D273" s="313" t="s">
        <v>580</v>
      </c>
      <c r="E273" s="313" t="s">
        <v>580</v>
      </c>
      <c r="F273" s="313" t="s">
        <v>580</v>
      </c>
      <c r="G273" s="313" t="s">
        <v>580</v>
      </c>
      <c r="H273" s="312" t="s">
        <v>580</v>
      </c>
      <c r="I273" s="313" t="s">
        <v>580</v>
      </c>
      <c r="J273" s="313" t="s">
        <v>580</v>
      </c>
      <c r="K273" s="313" t="s">
        <v>580</v>
      </c>
      <c r="L273" s="313" t="s">
        <v>580</v>
      </c>
      <c r="M273" s="313" t="s">
        <v>580</v>
      </c>
      <c r="N273" s="313" t="s">
        <v>580</v>
      </c>
      <c r="O273" s="313" t="s">
        <v>580</v>
      </c>
      <c r="P273" s="313" t="s">
        <v>580</v>
      </c>
      <c r="Q273" s="313" t="s">
        <v>580</v>
      </c>
      <c r="R273" s="313" t="s">
        <v>580</v>
      </c>
      <c r="S273" s="313" t="s">
        <v>580</v>
      </c>
      <c r="T273" s="313" t="s">
        <v>580</v>
      </c>
      <c r="U273" s="313" t="s">
        <v>580</v>
      </c>
      <c r="V273" s="313" t="s">
        <v>580</v>
      </c>
      <c r="W273" s="313" t="s">
        <v>580</v>
      </c>
    </row>
    <row r="274" spans="2:23" x14ac:dyDescent="0.2">
      <c r="B274" s="312" t="s">
        <v>580</v>
      </c>
      <c r="C274" s="313" t="s">
        <v>580</v>
      </c>
      <c r="D274" s="313" t="s">
        <v>580</v>
      </c>
      <c r="E274" s="313" t="s">
        <v>580</v>
      </c>
      <c r="F274" s="313" t="s">
        <v>580</v>
      </c>
      <c r="G274" s="313" t="s">
        <v>580</v>
      </c>
      <c r="H274" s="312" t="s">
        <v>580</v>
      </c>
      <c r="I274" s="313" t="s">
        <v>580</v>
      </c>
      <c r="J274" s="313" t="s">
        <v>580</v>
      </c>
      <c r="K274" s="313" t="s">
        <v>580</v>
      </c>
      <c r="L274" s="313" t="s">
        <v>580</v>
      </c>
      <c r="M274" s="313" t="s">
        <v>580</v>
      </c>
      <c r="N274" s="313" t="s">
        <v>580</v>
      </c>
      <c r="O274" s="313" t="s">
        <v>580</v>
      </c>
      <c r="P274" s="313" t="s">
        <v>580</v>
      </c>
      <c r="Q274" s="313" t="s">
        <v>580</v>
      </c>
      <c r="R274" s="313" t="s">
        <v>580</v>
      </c>
      <c r="S274" s="313" t="s">
        <v>580</v>
      </c>
      <c r="T274" s="313" t="s">
        <v>580</v>
      </c>
      <c r="U274" s="313" t="s">
        <v>580</v>
      </c>
      <c r="V274" s="313" t="s">
        <v>580</v>
      </c>
      <c r="W274" s="313" t="s">
        <v>580</v>
      </c>
    </row>
    <row r="275" spans="2:23" x14ac:dyDescent="0.2">
      <c r="B275" s="312" t="s">
        <v>580</v>
      </c>
      <c r="C275" s="313" t="s">
        <v>580</v>
      </c>
      <c r="D275" s="313" t="s">
        <v>580</v>
      </c>
      <c r="E275" s="313" t="s">
        <v>580</v>
      </c>
      <c r="F275" s="313" t="s">
        <v>580</v>
      </c>
      <c r="G275" s="313" t="s">
        <v>580</v>
      </c>
      <c r="H275" s="312" t="s">
        <v>580</v>
      </c>
      <c r="I275" s="313" t="s">
        <v>580</v>
      </c>
      <c r="J275" s="313" t="s">
        <v>580</v>
      </c>
      <c r="K275" s="313" t="s">
        <v>580</v>
      </c>
      <c r="L275" s="313" t="s">
        <v>580</v>
      </c>
      <c r="M275" s="313" t="s">
        <v>580</v>
      </c>
      <c r="N275" s="313" t="s">
        <v>580</v>
      </c>
      <c r="O275" s="313" t="s">
        <v>580</v>
      </c>
      <c r="P275" s="313" t="s">
        <v>580</v>
      </c>
      <c r="Q275" s="313" t="s">
        <v>580</v>
      </c>
      <c r="R275" s="313" t="s">
        <v>580</v>
      </c>
      <c r="S275" s="313" t="s">
        <v>580</v>
      </c>
      <c r="T275" s="313" t="s">
        <v>580</v>
      </c>
      <c r="U275" s="313" t="s">
        <v>580</v>
      </c>
      <c r="V275" s="313" t="s">
        <v>580</v>
      </c>
      <c r="W275" s="313" t="s">
        <v>580</v>
      </c>
    </row>
    <row r="276" spans="2:23" x14ac:dyDescent="0.2">
      <c r="B276" s="312" t="s">
        <v>580</v>
      </c>
      <c r="C276" s="313" t="s">
        <v>580</v>
      </c>
      <c r="D276" s="313" t="s">
        <v>580</v>
      </c>
      <c r="E276" s="313" t="s">
        <v>580</v>
      </c>
      <c r="F276" s="313" t="s">
        <v>580</v>
      </c>
      <c r="G276" s="313" t="s">
        <v>580</v>
      </c>
      <c r="H276" s="312" t="s">
        <v>580</v>
      </c>
      <c r="I276" s="313" t="s">
        <v>580</v>
      </c>
      <c r="J276" s="313" t="s">
        <v>580</v>
      </c>
      <c r="K276" s="313" t="s">
        <v>580</v>
      </c>
      <c r="L276" s="313" t="s">
        <v>580</v>
      </c>
      <c r="M276" s="313" t="s">
        <v>580</v>
      </c>
      <c r="N276" s="313" t="s">
        <v>580</v>
      </c>
      <c r="O276" s="313" t="s">
        <v>580</v>
      </c>
      <c r="P276" s="313" t="s">
        <v>580</v>
      </c>
      <c r="Q276" s="313" t="s">
        <v>580</v>
      </c>
      <c r="R276" s="313" t="s">
        <v>580</v>
      </c>
      <c r="S276" s="313" t="s">
        <v>580</v>
      </c>
      <c r="T276" s="313" t="s">
        <v>580</v>
      </c>
      <c r="U276" s="313" t="s">
        <v>580</v>
      </c>
      <c r="V276" s="313" t="s">
        <v>580</v>
      </c>
      <c r="W276" s="313" t="s">
        <v>580</v>
      </c>
    </row>
    <row r="277" spans="2:23" x14ac:dyDescent="0.2">
      <c r="B277" s="312" t="s">
        <v>580</v>
      </c>
      <c r="C277" s="313" t="s">
        <v>580</v>
      </c>
      <c r="D277" s="313" t="s">
        <v>580</v>
      </c>
      <c r="E277" s="313" t="s">
        <v>580</v>
      </c>
      <c r="F277" s="313" t="s">
        <v>580</v>
      </c>
      <c r="G277" s="313" t="s">
        <v>580</v>
      </c>
      <c r="H277" s="312" t="s">
        <v>580</v>
      </c>
      <c r="I277" s="313" t="s">
        <v>580</v>
      </c>
      <c r="J277" s="313" t="s">
        <v>580</v>
      </c>
      <c r="K277" s="313" t="s">
        <v>580</v>
      </c>
      <c r="L277" s="313" t="s">
        <v>580</v>
      </c>
      <c r="M277" s="313" t="s">
        <v>580</v>
      </c>
      <c r="N277" s="313" t="s">
        <v>580</v>
      </c>
      <c r="O277" s="313" t="s">
        <v>580</v>
      </c>
      <c r="P277" s="313" t="s">
        <v>580</v>
      </c>
      <c r="Q277" s="313" t="s">
        <v>580</v>
      </c>
      <c r="R277" s="313" t="s">
        <v>580</v>
      </c>
      <c r="S277" s="313" t="s">
        <v>580</v>
      </c>
      <c r="T277" s="313" t="s">
        <v>580</v>
      </c>
      <c r="U277" s="313" t="s">
        <v>580</v>
      </c>
      <c r="V277" s="313" t="s">
        <v>580</v>
      </c>
      <c r="W277" s="313" t="s">
        <v>580</v>
      </c>
    </row>
    <row r="278" spans="2:23" x14ac:dyDescent="0.2">
      <c r="B278" s="312" t="s">
        <v>580</v>
      </c>
      <c r="C278" s="313" t="s">
        <v>580</v>
      </c>
      <c r="D278" s="313" t="s">
        <v>580</v>
      </c>
      <c r="E278" s="313" t="s">
        <v>580</v>
      </c>
      <c r="F278" s="313" t="s">
        <v>580</v>
      </c>
      <c r="G278" s="313" t="s">
        <v>580</v>
      </c>
      <c r="H278" s="312" t="s">
        <v>580</v>
      </c>
      <c r="I278" s="313" t="s">
        <v>580</v>
      </c>
      <c r="J278" s="313" t="s">
        <v>580</v>
      </c>
      <c r="K278" s="313" t="s">
        <v>580</v>
      </c>
      <c r="L278" s="313" t="s">
        <v>580</v>
      </c>
      <c r="M278" s="313" t="s">
        <v>580</v>
      </c>
      <c r="N278" s="313" t="s">
        <v>580</v>
      </c>
      <c r="O278" s="313" t="s">
        <v>580</v>
      </c>
      <c r="P278" s="313" t="s">
        <v>580</v>
      </c>
      <c r="Q278" s="313" t="s">
        <v>580</v>
      </c>
      <c r="R278" s="313" t="s">
        <v>580</v>
      </c>
      <c r="S278" s="313" t="s">
        <v>580</v>
      </c>
      <c r="T278" s="313" t="s">
        <v>580</v>
      </c>
      <c r="U278" s="313" t="s">
        <v>580</v>
      </c>
      <c r="V278" s="313" t="s">
        <v>580</v>
      </c>
      <c r="W278" s="313" t="s">
        <v>580</v>
      </c>
    </row>
    <row r="279" spans="2:23" x14ac:dyDescent="0.2">
      <c r="B279" s="312" t="s">
        <v>580</v>
      </c>
      <c r="C279" s="313" t="s">
        <v>580</v>
      </c>
      <c r="D279" s="313" t="s">
        <v>580</v>
      </c>
      <c r="E279" s="313" t="s">
        <v>580</v>
      </c>
      <c r="F279" s="313" t="s">
        <v>580</v>
      </c>
      <c r="G279" s="313" t="s">
        <v>580</v>
      </c>
      <c r="H279" s="312" t="s">
        <v>580</v>
      </c>
      <c r="I279" s="313" t="s">
        <v>580</v>
      </c>
      <c r="J279" s="313" t="s">
        <v>580</v>
      </c>
      <c r="K279" s="313" t="s">
        <v>580</v>
      </c>
      <c r="L279" s="313" t="s">
        <v>580</v>
      </c>
      <c r="M279" s="313" t="s">
        <v>580</v>
      </c>
      <c r="N279" s="313" t="s">
        <v>580</v>
      </c>
      <c r="O279" s="313" t="s">
        <v>580</v>
      </c>
      <c r="P279" s="313" t="s">
        <v>580</v>
      </c>
      <c r="Q279" s="313" t="s">
        <v>580</v>
      </c>
      <c r="R279" s="313" t="s">
        <v>580</v>
      </c>
      <c r="S279" s="313" t="s">
        <v>580</v>
      </c>
      <c r="T279" s="313" t="s">
        <v>580</v>
      </c>
      <c r="U279" s="313" t="s">
        <v>580</v>
      </c>
      <c r="V279" s="313" t="s">
        <v>580</v>
      </c>
      <c r="W279" s="313" t="s">
        <v>580</v>
      </c>
    </row>
    <row r="280" spans="2:23" x14ac:dyDescent="0.2">
      <c r="B280" s="312" t="s">
        <v>580</v>
      </c>
      <c r="C280" s="313" t="s">
        <v>580</v>
      </c>
      <c r="D280" s="313" t="s">
        <v>580</v>
      </c>
      <c r="E280" s="313" t="s">
        <v>580</v>
      </c>
      <c r="F280" s="313" t="s">
        <v>580</v>
      </c>
      <c r="G280" s="313" t="s">
        <v>580</v>
      </c>
      <c r="H280" s="312" t="s">
        <v>580</v>
      </c>
      <c r="I280" s="313" t="s">
        <v>580</v>
      </c>
      <c r="J280" s="313" t="s">
        <v>580</v>
      </c>
      <c r="K280" s="313" t="s">
        <v>580</v>
      </c>
      <c r="L280" s="313" t="s">
        <v>580</v>
      </c>
      <c r="M280" s="313" t="s">
        <v>580</v>
      </c>
      <c r="N280" s="313" t="s">
        <v>580</v>
      </c>
      <c r="O280" s="313" t="s">
        <v>580</v>
      </c>
      <c r="P280" s="313" t="s">
        <v>580</v>
      </c>
      <c r="Q280" s="313" t="s">
        <v>580</v>
      </c>
      <c r="R280" s="313" t="s">
        <v>580</v>
      </c>
      <c r="S280" s="313" t="s">
        <v>580</v>
      </c>
      <c r="T280" s="313" t="s">
        <v>580</v>
      </c>
      <c r="U280" s="313" t="s">
        <v>580</v>
      </c>
      <c r="V280" s="313" t="s">
        <v>580</v>
      </c>
      <c r="W280" s="313" t="s">
        <v>580</v>
      </c>
    </row>
    <row r="281" spans="2:23" x14ac:dyDescent="0.2">
      <c r="B281" s="312" t="s">
        <v>580</v>
      </c>
      <c r="C281" s="313" t="s">
        <v>580</v>
      </c>
      <c r="D281" s="313" t="s">
        <v>580</v>
      </c>
      <c r="E281" s="313" t="s">
        <v>580</v>
      </c>
      <c r="F281" s="313" t="s">
        <v>580</v>
      </c>
      <c r="G281" s="313" t="s">
        <v>580</v>
      </c>
      <c r="H281" s="312" t="s">
        <v>580</v>
      </c>
      <c r="I281" s="313" t="s">
        <v>580</v>
      </c>
      <c r="J281" s="313" t="s">
        <v>580</v>
      </c>
      <c r="K281" s="313" t="s">
        <v>580</v>
      </c>
      <c r="L281" s="313" t="s">
        <v>580</v>
      </c>
      <c r="M281" s="313" t="s">
        <v>580</v>
      </c>
      <c r="N281" s="313" t="s">
        <v>580</v>
      </c>
      <c r="O281" s="313" t="s">
        <v>580</v>
      </c>
      <c r="P281" s="313" t="s">
        <v>580</v>
      </c>
      <c r="Q281" s="313" t="s">
        <v>580</v>
      </c>
      <c r="R281" s="313" t="s">
        <v>580</v>
      </c>
      <c r="S281" s="313" t="s">
        <v>580</v>
      </c>
      <c r="T281" s="313" t="s">
        <v>580</v>
      </c>
      <c r="U281" s="313" t="s">
        <v>580</v>
      </c>
      <c r="V281" s="313" t="s">
        <v>580</v>
      </c>
      <c r="W281" s="313" t="s">
        <v>580</v>
      </c>
    </row>
    <row r="282" spans="2:23" x14ac:dyDescent="0.2">
      <c r="B282" s="312" t="s">
        <v>580</v>
      </c>
      <c r="C282" s="313" t="s">
        <v>580</v>
      </c>
      <c r="D282" s="313" t="s">
        <v>580</v>
      </c>
      <c r="E282" s="313" t="s">
        <v>580</v>
      </c>
      <c r="F282" s="313" t="s">
        <v>580</v>
      </c>
      <c r="G282" s="313" t="s">
        <v>580</v>
      </c>
      <c r="H282" s="312" t="s">
        <v>580</v>
      </c>
      <c r="I282" s="313" t="s">
        <v>580</v>
      </c>
      <c r="J282" s="313" t="s">
        <v>580</v>
      </c>
      <c r="K282" s="313" t="s">
        <v>580</v>
      </c>
      <c r="L282" s="313" t="s">
        <v>580</v>
      </c>
      <c r="M282" s="313" t="s">
        <v>580</v>
      </c>
      <c r="N282" s="313" t="s">
        <v>580</v>
      </c>
      <c r="O282" s="313" t="s">
        <v>580</v>
      </c>
      <c r="P282" s="313" t="s">
        <v>580</v>
      </c>
      <c r="Q282" s="313" t="s">
        <v>580</v>
      </c>
      <c r="R282" s="313" t="s">
        <v>580</v>
      </c>
      <c r="S282" s="313" t="s">
        <v>580</v>
      </c>
      <c r="T282" s="313" t="s">
        <v>580</v>
      </c>
      <c r="U282" s="313" t="s">
        <v>580</v>
      </c>
      <c r="V282" s="313" t="s">
        <v>580</v>
      </c>
      <c r="W282" s="313" t="s">
        <v>580</v>
      </c>
    </row>
    <row r="283" spans="2:23" x14ac:dyDescent="0.2">
      <c r="B283" s="312" t="s">
        <v>580</v>
      </c>
      <c r="C283" s="313" t="s">
        <v>580</v>
      </c>
      <c r="D283" s="313" t="s">
        <v>580</v>
      </c>
      <c r="E283" s="313" t="s">
        <v>580</v>
      </c>
      <c r="F283" s="313" t="s">
        <v>580</v>
      </c>
      <c r="G283" s="313" t="s">
        <v>580</v>
      </c>
      <c r="H283" s="312" t="s">
        <v>580</v>
      </c>
      <c r="I283" s="313" t="s">
        <v>580</v>
      </c>
      <c r="J283" s="313" t="s">
        <v>580</v>
      </c>
      <c r="K283" s="313" t="s">
        <v>580</v>
      </c>
      <c r="L283" s="313" t="s">
        <v>580</v>
      </c>
      <c r="M283" s="313" t="s">
        <v>580</v>
      </c>
      <c r="N283" s="313" t="s">
        <v>580</v>
      </c>
      <c r="O283" s="313" t="s">
        <v>580</v>
      </c>
      <c r="P283" s="313" t="s">
        <v>580</v>
      </c>
      <c r="Q283" s="313" t="s">
        <v>580</v>
      </c>
      <c r="R283" s="313" t="s">
        <v>580</v>
      </c>
      <c r="S283" s="313" t="s">
        <v>580</v>
      </c>
      <c r="T283" s="313" t="s">
        <v>580</v>
      </c>
      <c r="U283" s="313" t="s">
        <v>580</v>
      </c>
      <c r="V283" s="313" t="s">
        <v>580</v>
      </c>
      <c r="W283" s="313" t="s">
        <v>580</v>
      </c>
    </row>
    <row r="284" spans="2:23" x14ac:dyDescent="0.2">
      <c r="B284" s="312" t="s">
        <v>580</v>
      </c>
      <c r="C284" s="313" t="s">
        <v>580</v>
      </c>
      <c r="D284" s="313" t="s">
        <v>580</v>
      </c>
      <c r="E284" s="313" t="s">
        <v>580</v>
      </c>
      <c r="F284" s="313" t="s">
        <v>580</v>
      </c>
      <c r="G284" s="313" t="s">
        <v>580</v>
      </c>
      <c r="H284" s="312" t="s">
        <v>580</v>
      </c>
      <c r="I284" s="313" t="s">
        <v>580</v>
      </c>
      <c r="J284" s="313" t="s">
        <v>580</v>
      </c>
      <c r="K284" s="313" t="s">
        <v>580</v>
      </c>
      <c r="L284" s="313" t="s">
        <v>580</v>
      </c>
      <c r="M284" s="313" t="s">
        <v>580</v>
      </c>
      <c r="N284" s="313" t="s">
        <v>580</v>
      </c>
      <c r="O284" s="313" t="s">
        <v>580</v>
      </c>
      <c r="P284" s="313" t="s">
        <v>580</v>
      </c>
      <c r="Q284" s="313" t="s">
        <v>580</v>
      </c>
      <c r="R284" s="313" t="s">
        <v>580</v>
      </c>
      <c r="S284" s="313" t="s">
        <v>580</v>
      </c>
      <c r="T284" s="313" t="s">
        <v>580</v>
      </c>
      <c r="U284" s="313" t="s">
        <v>580</v>
      </c>
      <c r="V284" s="313" t="s">
        <v>580</v>
      </c>
      <c r="W284" s="313" t="s">
        <v>580</v>
      </c>
    </row>
    <row r="285" spans="2:23" x14ac:dyDescent="0.2">
      <c r="B285" s="312" t="s">
        <v>580</v>
      </c>
      <c r="C285" s="313" t="s">
        <v>580</v>
      </c>
      <c r="D285" s="313" t="s">
        <v>580</v>
      </c>
      <c r="E285" s="313" t="s">
        <v>580</v>
      </c>
      <c r="F285" s="313" t="s">
        <v>580</v>
      </c>
      <c r="G285" s="313" t="s">
        <v>580</v>
      </c>
      <c r="H285" s="312" t="s">
        <v>580</v>
      </c>
      <c r="I285" s="313" t="s">
        <v>580</v>
      </c>
      <c r="J285" s="313" t="s">
        <v>580</v>
      </c>
      <c r="K285" s="313" t="s">
        <v>580</v>
      </c>
      <c r="L285" s="313" t="s">
        <v>580</v>
      </c>
      <c r="M285" s="313" t="s">
        <v>580</v>
      </c>
      <c r="N285" s="313" t="s">
        <v>580</v>
      </c>
      <c r="O285" s="313" t="s">
        <v>580</v>
      </c>
      <c r="P285" s="313" t="s">
        <v>580</v>
      </c>
      <c r="Q285" s="313" t="s">
        <v>580</v>
      </c>
      <c r="R285" s="313" t="s">
        <v>580</v>
      </c>
      <c r="S285" s="313" t="s">
        <v>580</v>
      </c>
      <c r="T285" s="313" t="s">
        <v>580</v>
      </c>
      <c r="U285" s="313" t="s">
        <v>580</v>
      </c>
      <c r="V285" s="313" t="s">
        <v>580</v>
      </c>
      <c r="W285" s="313" t="s">
        <v>580</v>
      </c>
    </row>
    <row r="286" spans="2:23" x14ac:dyDescent="0.2">
      <c r="B286" s="312" t="s">
        <v>580</v>
      </c>
      <c r="C286" s="313" t="s">
        <v>580</v>
      </c>
      <c r="D286" s="313" t="s">
        <v>580</v>
      </c>
      <c r="E286" s="313" t="s">
        <v>580</v>
      </c>
      <c r="F286" s="313" t="s">
        <v>580</v>
      </c>
      <c r="G286" s="313" t="s">
        <v>580</v>
      </c>
      <c r="H286" s="312" t="s">
        <v>580</v>
      </c>
      <c r="I286" s="313" t="s">
        <v>580</v>
      </c>
      <c r="J286" s="313" t="s">
        <v>580</v>
      </c>
      <c r="K286" s="313" t="s">
        <v>580</v>
      </c>
      <c r="L286" s="313" t="s">
        <v>580</v>
      </c>
      <c r="M286" s="313" t="s">
        <v>580</v>
      </c>
      <c r="N286" s="313" t="s">
        <v>580</v>
      </c>
      <c r="O286" s="313" t="s">
        <v>580</v>
      </c>
      <c r="P286" s="313" t="s">
        <v>580</v>
      </c>
      <c r="Q286" s="313" t="s">
        <v>580</v>
      </c>
      <c r="R286" s="313" t="s">
        <v>580</v>
      </c>
      <c r="S286" s="313" t="s">
        <v>580</v>
      </c>
      <c r="T286" s="313" t="s">
        <v>580</v>
      </c>
      <c r="U286" s="313" t="s">
        <v>580</v>
      </c>
      <c r="V286" s="313" t="s">
        <v>580</v>
      </c>
      <c r="W286" s="313" t="s">
        <v>580</v>
      </c>
    </row>
    <row r="287" spans="2:23" x14ac:dyDescent="0.2">
      <c r="B287" s="312" t="s">
        <v>580</v>
      </c>
      <c r="C287" s="313" t="s">
        <v>580</v>
      </c>
      <c r="D287" s="313" t="s">
        <v>580</v>
      </c>
      <c r="E287" s="313" t="s">
        <v>580</v>
      </c>
      <c r="F287" s="313" t="s">
        <v>580</v>
      </c>
      <c r="G287" s="313" t="s">
        <v>580</v>
      </c>
      <c r="H287" s="312" t="s">
        <v>580</v>
      </c>
      <c r="I287" s="313" t="s">
        <v>580</v>
      </c>
      <c r="J287" s="313" t="s">
        <v>580</v>
      </c>
      <c r="K287" s="313" t="s">
        <v>580</v>
      </c>
      <c r="L287" s="313" t="s">
        <v>580</v>
      </c>
      <c r="M287" s="313" t="s">
        <v>580</v>
      </c>
      <c r="N287" s="313" t="s">
        <v>580</v>
      </c>
      <c r="O287" s="313" t="s">
        <v>580</v>
      </c>
      <c r="P287" s="313" t="s">
        <v>580</v>
      </c>
      <c r="Q287" s="313" t="s">
        <v>580</v>
      </c>
      <c r="R287" s="313" t="s">
        <v>580</v>
      </c>
      <c r="S287" s="313" t="s">
        <v>580</v>
      </c>
      <c r="T287" s="313" t="s">
        <v>580</v>
      </c>
      <c r="U287" s="313" t="s">
        <v>580</v>
      </c>
      <c r="V287" s="313" t="s">
        <v>580</v>
      </c>
      <c r="W287" s="313" t="s">
        <v>580</v>
      </c>
    </row>
    <row r="288" spans="2:23" x14ac:dyDescent="0.2">
      <c r="B288" s="312" t="s">
        <v>580</v>
      </c>
      <c r="C288" s="313" t="s">
        <v>580</v>
      </c>
      <c r="D288" s="313" t="s">
        <v>580</v>
      </c>
      <c r="E288" s="313" t="s">
        <v>580</v>
      </c>
      <c r="F288" s="313" t="s">
        <v>580</v>
      </c>
      <c r="G288" s="313" t="s">
        <v>580</v>
      </c>
      <c r="H288" s="312" t="s">
        <v>580</v>
      </c>
      <c r="I288" s="313" t="s">
        <v>580</v>
      </c>
      <c r="J288" s="313" t="s">
        <v>580</v>
      </c>
      <c r="K288" s="313" t="s">
        <v>580</v>
      </c>
      <c r="L288" s="313" t="s">
        <v>580</v>
      </c>
      <c r="M288" s="313" t="s">
        <v>580</v>
      </c>
      <c r="N288" s="313" t="s">
        <v>580</v>
      </c>
      <c r="O288" s="313" t="s">
        <v>580</v>
      </c>
      <c r="P288" s="313" t="s">
        <v>580</v>
      </c>
      <c r="Q288" s="313" t="s">
        <v>580</v>
      </c>
      <c r="R288" s="313" t="s">
        <v>580</v>
      </c>
      <c r="S288" s="313" t="s">
        <v>580</v>
      </c>
      <c r="T288" s="313" t="s">
        <v>580</v>
      </c>
      <c r="U288" s="313" t="s">
        <v>580</v>
      </c>
      <c r="V288" s="313" t="s">
        <v>580</v>
      </c>
      <c r="W288" s="313" t="s">
        <v>580</v>
      </c>
    </row>
    <row r="289" spans="2:23" x14ac:dyDescent="0.2">
      <c r="B289" s="312" t="s">
        <v>580</v>
      </c>
      <c r="C289" s="313" t="s">
        <v>580</v>
      </c>
      <c r="D289" s="313" t="s">
        <v>580</v>
      </c>
      <c r="E289" s="313" t="s">
        <v>580</v>
      </c>
      <c r="F289" s="313" t="s">
        <v>580</v>
      </c>
      <c r="G289" s="313" t="s">
        <v>580</v>
      </c>
      <c r="H289" s="312" t="s">
        <v>580</v>
      </c>
      <c r="I289" s="313" t="s">
        <v>580</v>
      </c>
      <c r="J289" s="313" t="s">
        <v>580</v>
      </c>
      <c r="K289" s="313" t="s">
        <v>580</v>
      </c>
      <c r="L289" s="313" t="s">
        <v>580</v>
      </c>
      <c r="M289" s="313" t="s">
        <v>580</v>
      </c>
      <c r="N289" s="313" t="s">
        <v>580</v>
      </c>
      <c r="O289" s="313" t="s">
        <v>580</v>
      </c>
      <c r="P289" s="313" t="s">
        <v>580</v>
      </c>
      <c r="Q289" s="313" t="s">
        <v>580</v>
      </c>
      <c r="R289" s="313" t="s">
        <v>580</v>
      </c>
      <c r="S289" s="313" t="s">
        <v>580</v>
      </c>
      <c r="T289" s="313" t="s">
        <v>580</v>
      </c>
      <c r="U289" s="313" t="s">
        <v>580</v>
      </c>
      <c r="V289" s="313" t="s">
        <v>580</v>
      </c>
      <c r="W289" s="313" t="s">
        <v>580</v>
      </c>
    </row>
    <row r="290" spans="2:23" x14ac:dyDescent="0.2">
      <c r="B290" s="312" t="s">
        <v>580</v>
      </c>
      <c r="C290" s="313" t="s">
        <v>580</v>
      </c>
      <c r="D290" s="313" t="s">
        <v>580</v>
      </c>
      <c r="E290" s="313" t="s">
        <v>580</v>
      </c>
      <c r="F290" s="313" t="s">
        <v>580</v>
      </c>
      <c r="G290" s="313" t="s">
        <v>580</v>
      </c>
      <c r="H290" s="312" t="s">
        <v>580</v>
      </c>
      <c r="I290" s="313" t="s">
        <v>580</v>
      </c>
      <c r="J290" s="313" t="s">
        <v>580</v>
      </c>
      <c r="K290" s="313" t="s">
        <v>580</v>
      </c>
      <c r="L290" s="313" t="s">
        <v>580</v>
      </c>
      <c r="M290" s="313" t="s">
        <v>580</v>
      </c>
      <c r="N290" s="313" t="s">
        <v>580</v>
      </c>
      <c r="O290" s="313" t="s">
        <v>580</v>
      </c>
      <c r="P290" s="313" t="s">
        <v>580</v>
      </c>
      <c r="Q290" s="313" t="s">
        <v>580</v>
      </c>
      <c r="R290" s="313" t="s">
        <v>580</v>
      </c>
      <c r="S290" s="313" t="s">
        <v>580</v>
      </c>
      <c r="T290" s="313" t="s">
        <v>580</v>
      </c>
      <c r="U290" s="313" t="s">
        <v>580</v>
      </c>
      <c r="V290" s="313" t="s">
        <v>580</v>
      </c>
      <c r="W290" s="313" t="s">
        <v>580</v>
      </c>
    </row>
    <row r="291" spans="2:23" x14ac:dyDescent="0.2">
      <c r="B291" s="312" t="s">
        <v>580</v>
      </c>
      <c r="C291" s="313" t="s">
        <v>580</v>
      </c>
      <c r="D291" s="313" t="s">
        <v>580</v>
      </c>
      <c r="E291" s="313" t="s">
        <v>580</v>
      </c>
      <c r="F291" s="313" t="s">
        <v>580</v>
      </c>
      <c r="G291" s="313" t="s">
        <v>580</v>
      </c>
      <c r="H291" s="312" t="s">
        <v>580</v>
      </c>
      <c r="I291" s="313" t="s">
        <v>580</v>
      </c>
      <c r="J291" s="313" t="s">
        <v>580</v>
      </c>
      <c r="K291" s="313" t="s">
        <v>580</v>
      </c>
      <c r="L291" s="313" t="s">
        <v>580</v>
      </c>
      <c r="M291" s="313" t="s">
        <v>580</v>
      </c>
      <c r="N291" s="313" t="s">
        <v>580</v>
      </c>
      <c r="O291" s="313" t="s">
        <v>580</v>
      </c>
      <c r="P291" s="313" t="s">
        <v>580</v>
      </c>
      <c r="Q291" s="313" t="s">
        <v>580</v>
      </c>
      <c r="R291" s="313" t="s">
        <v>580</v>
      </c>
      <c r="S291" s="313" t="s">
        <v>580</v>
      </c>
      <c r="T291" s="313" t="s">
        <v>580</v>
      </c>
      <c r="U291" s="313" t="s">
        <v>580</v>
      </c>
      <c r="V291" s="313" t="s">
        <v>580</v>
      </c>
      <c r="W291" s="313" t="s">
        <v>580</v>
      </c>
    </row>
    <row r="292" spans="2:23" x14ac:dyDescent="0.2">
      <c r="B292" s="312" t="s">
        <v>580</v>
      </c>
      <c r="C292" s="313" t="s">
        <v>580</v>
      </c>
      <c r="D292" s="313" t="s">
        <v>580</v>
      </c>
      <c r="E292" s="313" t="s">
        <v>580</v>
      </c>
      <c r="F292" s="313" t="s">
        <v>580</v>
      </c>
      <c r="G292" s="313" t="s">
        <v>580</v>
      </c>
      <c r="H292" s="312" t="s">
        <v>580</v>
      </c>
      <c r="I292" s="313" t="s">
        <v>580</v>
      </c>
      <c r="J292" s="313" t="s">
        <v>580</v>
      </c>
      <c r="K292" s="313" t="s">
        <v>580</v>
      </c>
      <c r="L292" s="313" t="s">
        <v>580</v>
      </c>
      <c r="M292" s="313" t="s">
        <v>580</v>
      </c>
      <c r="N292" s="313" t="s">
        <v>580</v>
      </c>
      <c r="O292" s="313" t="s">
        <v>580</v>
      </c>
      <c r="P292" s="313" t="s">
        <v>580</v>
      </c>
      <c r="Q292" s="313" t="s">
        <v>580</v>
      </c>
      <c r="R292" s="313" t="s">
        <v>580</v>
      </c>
      <c r="S292" s="313" t="s">
        <v>580</v>
      </c>
      <c r="T292" s="313" t="s">
        <v>580</v>
      </c>
      <c r="U292" s="313" t="s">
        <v>580</v>
      </c>
      <c r="V292" s="313" t="s">
        <v>580</v>
      </c>
      <c r="W292" s="313" t="s">
        <v>580</v>
      </c>
    </row>
    <row r="293" spans="2:23" x14ac:dyDescent="0.2">
      <c r="B293" s="312" t="s">
        <v>580</v>
      </c>
      <c r="C293" s="313" t="s">
        <v>580</v>
      </c>
      <c r="D293" s="313" t="s">
        <v>580</v>
      </c>
      <c r="E293" s="313" t="s">
        <v>580</v>
      </c>
      <c r="F293" s="313" t="s">
        <v>580</v>
      </c>
      <c r="G293" s="313" t="s">
        <v>580</v>
      </c>
      <c r="H293" s="312" t="s">
        <v>580</v>
      </c>
      <c r="I293" s="313" t="s">
        <v>580</v>
      </c>
      <c r="J293" s="313" t="s">
        <v>580</v>
      </c>
      <c r="K293" s="313" t="s">
        <v>580</v>
      </c>
      <c r="L293" s="313" t="s">
        <v>580</v>
      </c>
      <c r="M293" s="313" t="s">
        <v>580</v>
      </c>
      <c r="N293" s="313" t="s">
        <v>580</v>
      </c>
      <c r="O293" s="313" t="s">
        <v>580</v>
      </c>
      <c r="P293" s="313" t="s">
        <v>580</v>
      </c>
      <c r="Q293" s="313" t="s">
        <v>580</v>
      </c>
      <c r="R293" s="313" t="s">
        <v>580</v>
      </c>
      <c r="S293" s="313" t="s">
        <v>580</v>
      </c>
      <c r="T293" s="313" t="s">
        <v>580</v>
      </c>
      <c r="U293" s="313" t="s">
        <v>580</v>
      </c>
      <c r="V293" s="313" t="s">
        <v>580</v>
      </c>
      <c r="W293" s="313" t="s">
        <v>580</v>
      </c>
    </row>
    <row r="294" spans="2:23" x14ac:dyDescent="0.2">
      <c r="B294" s="312" t="s">
        <v>580</v>
      </c>
      <c r="C294" s="313" t="s">
        <v>580</v>
      </c>
      <c r="D294" s="313" t="s">
        <v>580</v>
      </c>
      <c r="E294" s="313" t="s">
        <v>580</v>
      </c>
      <c r="F294" s="313" t="s">
        <v>580</v>
      </c>
      <c r="G294" s="313" t="s">
        <v>580</v>
      </c>
      <c r="H294" s="312" t="s">
        <v>580</v>
      </c>
      <c r="I294" s="313" t="s">
        <v>580</v>
      </c>
      <c r="J294" s="313" t="s">
        <v>580</v>
      </c>
      <c r="K294" s="313" t="s">
        <v>580</v>
      </c>
      <c r="L294" s="313" t="s">
        <v>580</v>
      </c>
      <c r="M294" s="313" t="s">
        <v>580</v>
      </c>
      <c r="N294" s="313" t="s">
        <v>580</v>
      </c>
      <c r="O294" s="313" t="s">
        <v>580</v>
      </c>
      <c r="P294" s="313" t="s">
        <v>580</v>
      </c>
      <c r="Q294" s="313" t="s">
        <v>580</v>
      </c>
      <c r="R294" s="313" t="s">
        <v>580</v>
      </c>
      <c r="S294" s="313" t="s">
        <v>580</v>
      </c>
      <c r="T294" s="313" t="s">
        <v>580</v>
      </c>
      <c r="U294" s="313" t="s">
        <v>580</v>
      </c>
      <c r="V294" s="313" t="s">
        <v>580</v>
      </c>
      <c r="W294" s="313" t="s">
        <v>580</v>
      </c>
    </row>
    <row r="295" spans="2:23" x14ac:dyDescent="0.2">
      <c r="B295" s="312" t="s">
        <v>580</v>
      </c>
      <c r="C295" s="313" t="s">
        <v>580</v>
      </c>
      <c r="D295" s="313" t="s">
        <v>580</v>
      </c>
      <c r="E295" s="313" t="s">
        <v>580</v>
      </c>
      <c r="F295" s="313" t="s">
        <v>580</v>
      </c>
      <c r="G295" s="313" t="s">
        <v>580</v>
      </c>
      <c r="H295" s="312" t="s">
        <v>580</v>
      </c>
      <c r="I295" s="313" t="s">
        <v>580</v>
      </c>
      <c r="J295" s="313" t="s">
        <v>580</v>
      </c>
      <c r="K295" s="313" t="s">
        <v>580</v>
      </c>
      <c r="L295" s="313" t="s">
        <v>580</v>
      </c>
      <c r="M295" s="313" t="s">
        <v>580</v>
      </c>
      <c r="N295" s="313" t="s">
        <v>580</v>
      </c>
      <c r="O295" s="313" t="s">
        <v>580</v>
      </c>
      <c r="P295" s="313" t="s">
        <v>580</v>
      </c>
      <c r="Q295" s="313" t="s">
        <v>580</v>
      </c>
      <c r="R295" s="313" t="s">
        <v>580</v>
      </c>
      <c r="S295" s="313" t="s">
        <v>580</v>
      </c>
      <c r="T295" s="313" t="s">
        <v>580</v>
      </c>
      <c r="U295" s="313" t="s">
        <v>580</v>
      </c>
      <c r="V295" s="313" t="s">
        <v>580</v>
      </c>
      <c r="W295" s="313" t="s">
        <v>580</v>
      </c>
    </row>
    <row r="296" spans="2:23" x14ac:dyDescent="0.2">
      <c r="B296" s="312" t="s">
        <v>580</v>
      </c>
      <c r="C296" s="313" t="s">
        <v>580</v>
      </c>
      <c r="D296" s="313" t="s">
        <v>580</v>
      </c>
      <c r="E296" s="313" t="s">
        <v>580</v>
      </c>
      <c r="F296" s="313" t="s">
        <v>580</v>
      </c>
      <c r="G296" s="313" t="s">
        <v>580</v>
      </c>
      <c r="H296" s="312" t="s">
        <v>580</v>
      </c>
      <c r="I296" s="313" t="s">
        <v>580</v>
      </c>
      <c r="J296" s="313" t="s">
        <v>580</v>
      </c>
      <c r="K296" s="313" t="s">
        <v>580</v>
      </c>
      <c r="L296" s="313" t="s">
        <v>580</v>
      </c>
      <c r="M296" s="313" t="s">
        <v>580</v>
      </c>
      <c r="N296" s="313" t="s">
        <v>580</v>
      </c>
      <c r="O296" s="313" t="s">
        <v>580</v>
      </c>
      <c r="P296" s="313" t="s">
        <v>580</v>
      </c>
      <c r="Q296" s="313" t="s">
        <v>580</v>
      </c>
      <c r="R296" s="313" t="s">
        <v>580</v>
      </c>
      <c r="S296" s="313" t="s">
        <v>580</v>
      </c>
      <c r="T296" s="313" t="s">
        <v>580</v>
      </c>
      <c r="U296" s="313" t="s">
        <v>580</v>
      </c>
      <c r="V296" s="313" t="s">
        <v>580</v>
      </c>
      <c r="W296" s="313" t="s">
        <v>580</v>
      </c>
    </row>
    <row r="297" spans="2:23" x14ac:dyDescent="0.2">
      <c r="B297" s="312" t="s">
        <v>580</v>
      </c>
      <c r="C297" s="313" t="s">
        <v>580</v>
      </c>
      <c r="D297" s="313" t="s">
        <v>580</v>
      </c>
      <c r="E297" s="313" t="s">
        <v>580</v>
      </c>
      <c r="F297" s="313" t="s">
        <v>580</v>
      </c>
      <c r="G297" s="313" t="s">
        <v>580</v>
      </c>
      <c r="H297" s="312" t="s">
        <v>580</v>
      </c>
      <c r="I297" s="313" t="s">
        <v>580</v>
      </c>
      <c r="J297" s="313" t="s">
        <v>580</v>
      </c>
      <c r="K297" s="313" t="s">
        <v>580</v>
      </c>
      <c r="L297" s="313" t="s">
        <v>580</v>
      </c>
      <c r="M297" s="313" t="s">
        <v>580</v>
      </c>
      <c r="N297" s="313" t="s">
        <v>580</v>
      </c>
      <c r="O297" s="313" t="s">
        <v>580</v>
      </c>
      <c r="P297" s="313" t="s">
        <v>580</v>
      </c>
      <c r="Q297" s="313" t="s">
        <v>580</v>
      </c>
      <c r="R297" s="313" t="s">
        <v>580</v>
      </c>
      <c r="S297" s="313" t="s">
        <v>580</v>
      </c>
      <c r="T297" s="313" t="s">
        <v>580</v>
      </c>
      <c r="U297" s="313" t="s">
        <v>580</v>
      </c>
      <c r="V297" s="313" t="s">
        <v>580</v>
      </c>
      <c r="W297" s="313" t="s">
        <v>580</v>
      </c>
    </row>
    <row r="298" spans="2:23" x14ac:dyDescent="0.2">
      <c r="B298" s="312" t="s">
        <v>580</v>
      </c>
      <c r="C298" s="313" t="s">
        <v>580</v>
      </c>
      <c r="D298" s="313" t="s">
        <v>580</v>
      </c>
      <c r="E298" s="313" t="s">
        <v>580</v>
      </c>
      <c r="F298" s="313" t="s">
        <v>580</v>
      </c>
      <c r="G298" s="313" t="s">
        <v>580</v>
      </c>
      <c r="H298" s="312" t="s">
        <v>580</v>
      </c>
      <c r="I298" s="313" t="s">
        <v>580</v>
      </c>
      <c r="J298" s="313" t="s">
        <v>580</v>
      </c>
      <c r="K298" s="313" t="s">
        <v>580</v>
      </c>
      <c r="L298" s="313" t="s">
        <v>580</v>
      </c>
      <c r="M298" s="313" t="s">
        <v>580</v>
      </c>
      <c r="N298" s="313" t="s">
        <v>580</v>
      </c>
      <c r="O298" s="313" t="s">
        <v>580</v>
      </c>
      <c r="P298" s="313" t="s">
        <v>580</v>
      </c>
      <c r="Q298" s="313" t="s">
        <v>580</v>
      </c>
      <c r="R298" s="313" t="s">
        <v>580</v>
      </c>
      <c r="S298" s="313" t="s">
        <v>580</v>
      </c>
      <c r="T298" s="313" t="s">
        <v>580</v>
      </c>
      <c r="U298" s="313" t="s">
        <v>580</v>
      </c>
      <c r="V298" s="313" t="s">
        <v>580</v>
      </c>
      <c r="W298" s="313" t="s">
        <v>580</v>
      </c>
    </row>
    <row r="299" spans="2:23" x14ac:dyDescent="0.2">
      <c r="B299" s="312" t="s">
        <v>580</v>
      </c>
      <c r="C299" s="313" t="s">
        <v>580</v>
      </c>
      <c r="D299" s="313" t="s">
        <v>580</v>
      </c>
      <c r="E299" s="313" t="s">
        <v>580</v>
      </c>
      <c r="F299" s="313" t="s">
        <v>580</v>
      </c>
      <c r="G299" s="313" t="s">
        <v>580</v>
      </c>
      <c r="H299" s="312" t="s">
        <v>580</v>
      </c>
      <c r="I299" s="313" t="s">
        <v>580</v>
      </c>
      <c r="J299" s="313" t="s">
        <v>580</v>
      </c>
      <c r="K299" s="313" t="s">
        <v>580</v>
      </c>
      <c r="L299" s="313" t="s">
        <v>580</v>
      </c>
      <c r="M299" s="313" t="s">
        <v>580</v>
      </c>
      <c r="N299" s="313" t="s">
        <v>580</v>
      </c>
      <c r="O299" s="313" t="s">
        <v>580</v>
      </c>
      <c r="P299" s="313" t="s">
        <v>580</v>
      </c>
      <c r="Q299" s="313" t="s">
        <v>580</v>
      </c>
      <c r="R299" s="313" t="s">
        <v>580</v>
      </c>
      <c r="S299" s="313" t="s">
        <v>580</v>
      </c>
      <c r="T299" s="313" t="s">
        <v>580</v>
      </c>
      <c r="U299" s="313" t="s">
        <v>580</v>
      </c>
      <c r="V299" s="313" t="s">
        <v>580</v>
      </c>
      <c r="W299" s="313" t="s">
        <v>580</v>
      </c>
    </row>
    <row r="300" spans="2:23" x14ac:dyDescent="0.2">
      <c r="B300" s="312" t="s">
        <v>580</v>
      </c>
      <c r="C300" s="313" t="s">
        <v>580</v>
      </c>
      <c r="D300" s="313" t="s">
        <v>580</v>
      </c>
      <c r="E300" s="313" t="s">
        <v>580</v>
      </c>
      <c r="F300" s="313" t="s">
        <v>580</v>
      </c>
      <c r="G300" s="313" t="s">
        <v>580</v>
      </c>
      <c r="H300" s="312" t="s">
        <v>580</v>
      </c>
      <c r="I300" s="313" t="s">
        <v>580</v>
      </c>
      <c r="J300" s="313" t="s">
        <v>580</v>
      </c>
      <c r="K300" s="313" t="s">
        <v>580</v>
      </c>
      <c r="L300" s="313" t="s">
        <v>580</v>
      </c>
      <c r="M300" s="313" t="s">
        <v>580</v>
      </c>
      <c r="N300" s="313" t="s">
        <v>580</v>
      </c>
      <c r="O300" s="313" t="s">
        <v>580</v>
      </c>
      <c r="P300" s="313" t="s">
        <v>580</v>
      </c>
      <c r="Q300" s="313" t="s">
        <v>580</v>
      </c>
      <c r="R300" s="313" t="s">
        <v>580</v>
      </c>
      <c r="S300" s="313" t="s">
        <v>580</v>
      </c>
      <c r="T300" s="313" t="s">
        <v>580</v>
      </c>
      <c r="U300" s="313" t="s">
        <v>580</v>
      </c>
      <c r="V300" s="313" t="s">
        <v>580</v>
      </c>
      <c r="W300" s="313" t="s">
        <v>580</v>
      </c>
    </row>
    <row r="301" spans="2:23" x14ac:dyDescent="0.2">
      <c r="B301" s="312" t="s">
        <v>580</v>
      </c>
      <c r="C301" s="313" t="s">
        <v>580</v>
      </c>
      <c r="D301" s="313" t="s">
        <v>580</v>
      </c>
      <c r="E301" s="313" t="s">
        <v>580</v>
      </c>
      <c r="F301" s="313" t="s">
        <v>580</v>
      </c>
      <c r="G301" s="313" t="s">
        <v>580</v>
      </c>
      <c r="H301" s="312" t="s">
        <v>580</v>
      </c>
      <c r="I301" s="313" t="s">
        <v>580</v>
      </c>
      <c r="J301" s="313" t="s">
        <v>580</v>
      </c>
      <c r="K301" s="313" t="s">
        <v>580</v>
      </c>
      <c r="L301" s="313" t="s">
        <v>580</v>
      </c>
      <c r="M301" s="313" t="s">
        <v>580</v>
      </c>
      <c r="N301" s="313" t="s">
        <v>580</v>
      </c>
      <c r="O301" s="313" t="s">
        <v>580</v>
      </c>
      <c r="P301" s="313" t="s">
        <v>580</v>
      </c>
      <c r="Q301" s="313" t="s">
        <v>580</v>
      </c>
      <c r="R301" s="313" t="s">
        <v>580</v>
      </c>
      <c r="S301" s="313" t="s">
        <v>580</v>
      </c>
      <c r="T301" s="313" t="s">
        <v>580</v>
      </c>
      <c r="U301" s="313" t="s">
        <v>580</v>
      </c>
      <c r="V301" s="313" t="s">
        <v>580</v>
      </c>
      <c r="W301" s="313" t="s">
        <v>580</v>
      </c>
    </row>
    <row r="302" spans="2:23" x14ac:dyDescent="0.2">
      <c r="B302" s="312" t="s">
        <v>580</v>
      </c>
      <c r="C302" s="313" t="s">
        <v>580</v>
      </c>
      <c r="D302" s="313" t="s">
        <v>580</v>
      </c>
      <c r="E302" s="313" t="s">
        <v>580</v>
      </c>
      <c r="F302" s="313" t="s">
        <v>580</v>
      </c>
      <c r="G302" s="313" t="s">
        <v>580</v>
      </c>
      <c r="H302" s="312" t="s">
        <v>580</v>
      </c>
      <c r="I302" s="313" t="s">
        <v>580</v>
      </c>
      <c r="J302" s="313" t="s">
        <v>580</v>
      </c>
      <c r="K302" s="313" t="s">
        <v>580</v>
      </c>
      <c r="L302" s="313" t="s">
        <v>580</v>
      </c>
      <c r="M302" s="313" t="s">
        <v>580</v>
      </c>
      <c r="N302" s="313" t="s">
        <v>580</v>
      </c>
      <c r="O302" s="313" t="s">
        <v>580</v>
      </c>
      <c r="P302" s="313" t="s">
        <v>580</v>
      </c>
      <c r="Q302" s="313" t="s">
        <v>580</v>
      </c>
      <c r="R302" s="313" t="s">
        <v>580</v>
      </c>
      <c r="S302" s="313" t="s">
        <v>580</v>
      </c>
      <c r="T302" s="313" t="s">
        <v>580</v>
      </c>
      <c r="U302" s="313" t="s">
        <v>580</v>
      </c>
      <c r="V302" s="313" t="s">
        <v>580</v>
      </c>
      <c r="W302" s="313" t="s">
        <v>580</v>
      </c>
    </row>
    <row r="303" spans="2:23" x14ac:dyDescent="0.2">
      <c r="B303" s="312" t="s">
        <v>580</v>
      </c>
      <c r="C303" s="313" t="s">
        <v>580</v>
      </c>
      <c r="D303" s="313" t="s">
        <v>580</v>
      </c>
      <c r="E303" s="313" t="s">
        <v>580</v>
      </c>
      <c r="F303" s="313" t="s">
        <v>580</v>
      </c>
      <c r="G303" s="313" t="s">
        <v>580</v>
      </c>
      <c r="H303" s="312" t="s">
        <v>580</v>
      </c>
      <c r="I303" s="313" t="s">
        <v>580</v>
      </c>
      <c r="J303" s="313" t="s">
        <v>580</v>
      </c>
      <c r="K303" s="313" t="s">
        <v>580</v>
      </c>
      <c r="L303" s="313" t="s">
        <v>580</v>
      </c>
      <c r="M303" s="313" t="s">
        <v>580</v>
      </c>
      <c r="N303" s="313" t="s">
        <v>580</v>
      </c>
      <c r="O303" s="313" t="s">
        <v>580</v>
      </c>
      <c r="P303" s="313" t="s">
        <v>580</v>
      </c>
      <c r="Q303" s="313" t="s">
        <v>580</v>
      </c>
      <c r="R303" s="313" t="s">
        <v>580</v>
      </c>
      <c r="S303" s="313" t="s">
        <v>580</v>
      </c>
      <c r="T303" s="313" t="s">
        <v>580</v>
      </c>
      <c r="U303" s="313" t="s">
        <v>580</v>
      </c>
      <c r="V303" s="313" t="s">
        <v>580</v>
      </c>
      <c r="W303" s="313" t="s">
        <v>580</v>
      </c>
    </row>
    <row r="304" spans="2:23" x14ac:dyDescent="0.2">
      <c r="B304" s="312" t="s">
        <v>580</v>
      </c>
      <c r="C304" s="313" t="s">
        <v>580</v>
      </c>
      <c r="D304" s="313" t="s">
        <v>580</v>
      </c>
      <c r="E304" s="313" t="s">
        <v>580</v>
      </c>
      <c r="F304" s="313" t="s">
        <v>580</v>
      </c>
      <c r="G304" s="313" t="s">
        <v>580</v>
      </c>
      <c r="H304" s="312" t="s">
        <v>580</v>
      </c>
      <c r="I304" s="313" t="s">
        <v>580</v>
      </c>
      <c r="J304" s="313" t="s">
        <v>580</v>
      </c>
      <c r="K304" s="313" t="s">
        <v>580</v>
      </c>
      <c r="L304" s="313" t="s">
        <v>580</v>
      </c>
      <c r="M304" s="313" t="s">
        <v>580</v>
      </c>
      <c r="N304" s="313" t="s">
        <v>580</v>
      </c>
      <c r="O304" s="313" t="s">
        <v>580</v>
      </c>
      <c r="P304" s="313" t="s">
        <v>580</v>
      </c>
      <c r="Q304" s="313" t="s">
        <v>580</v>
      </c>
      <c r="R304" s="313" t="s">
        <v>580</v>
      </c>
      <c r="S304" s="313" t="s">
        <v>580</v>
      </c>
      <c r="T304" s="313" t="s">
        <v>580</v>
      </c>
      <c r="U304" s="313" t="s">
        <v>580</v>
      </c>
      <c r="V304" s="313" t="s">
        <v>580</v>
      </c>
      <c r="W304" s="313" t="s">
        <v>580</v>
      </c>
    </row>
    <row r="305" spans="2:23" x14ac:dyDescent="0.2">
      <c r="B305" s="312" t="s">
        <v>580</v>
      </c>
      <c r="C305" s="313" t="s">
        <v>580</v>
      </c>
      <c r="D305" s="313" t="s">
        <v>580</v>
      </c>
      <c r="E305" s="313" t="s">
        <v>580</v>
      </c>
      <c r="F305" s="313" t="s">
        <v>580</v>
      </c>
      <c r="G305" s="313" t="s">
        <v>580</v>
      </c>
      <c r="H305" s="312" t="s">
        <v>580</v>
      </c>
      <c r="I305" s="313" t="s">
        <v>580</v>
      </c>
      <c r="J305" s="313" t="s">
        <v>580</v>
      </c>
      <c r="K305" s="313" t="s">
        <v>580</v>
      </c>
      <c r="L305" s="313" t="s">
        <v>580</v>
      </c>
      <c r="M305" s="313" t="s">
        <v>580</v>
      </c>
      <c r="N305" s="313" t="s">
        <v>580</v>
      </c>
      <c r="O305" s="313" t="s">
        <v>580</v>
      </c>
      <c r="P305" s="313" t="s">
        <v>580</v>
      </c>
      <c r="Q305" s="313" t="s">
        <v>580</v>
      </c>
      <c r="R305" s="313" t="s">
        <v>580</v>
      </c>
      <c r="S305" s="313" t="s">
        <v>580</v>
      </c>
      <c r="T305" s="313" t="s">
        <v>580</v>
      </c>
      <c r="U305" s="313" t="s">
        <v>580</v>
      </c>
      <c r="V305" s="313" t="s">
        <v>580</v>
      </c>
      <c r="W305" s="313" t="s">
        <v>580</v>
      </c>
    </row>
    <row r="306" spans="2:23" x14ac:dyDescent="0.2">
      <c r="B306" s="312" t="s">
        <v>580</v>
      </c>
      <c r="C306" s="313" t="s">
        <v>580</v>
      </c>
      <c r="D306" s="313" t="s">
        <v>580</v>
      </c>
      <c r="E306" s="313" t="s">
        <v>580</v>
      </c>
      <c r="F306" s="313" t="s">
        <v>580</v>
      </c>
      <c r="G306" s="313" t="s">
        <v>580</v>
      </c>
      <c r="H306" s="312" t="s">
        <v>580</v>
      </c>
      <c r="I306" s="313" t="s">
        <v>580</v>
      </c>
      <c r="J306" s="313" t="s">
        <v>580</v>
      </c>
      <c r="K306" s="313" t="s">
        <v>580</v>
      </c>
      <c r="L306" s="313" t="s">
        <v>580</v>
      </c>
      <c r="M306" s="313" t="s">
        <v>580</v>
      </c>
      <c r="N306" s="313" t="s">
        <v>580</v>
      </c>
      <c r="O306" s="313" t="s">
        <v>580</v>
      </c>
      <c r="P306" s="313" t="s">
        <v>580</v>
      </c>
      <c r="Q306" s="313" t="s">
        <v>580</v>
      </c>
      <c r="R306" s="313" t="s">
        <v>580</v>
      </c>
      <c r="S306" s="313" t="s">
        <v>580</v>
      </c>
      <c r="T306" s="313" t="s">
        <v>580</v>
      </c>
      <c r="U306" s="313" t="s">
        <v>580</v>
      </c>
      <c r="V306" s="313" t="s">
        <v>580</v>
      </c>
      <c r="W306" s="313" t="s">
        <v>580</v>
      </c>
    </row>
    <row r="307" spans="2:23" x14ac:dyDescent="0.2">
      <c r="B307" s="312" t="s">
        <v>580</v>
      </c>
      <c r="C307" s="313" t="s">
        <v>580</v>
      </c>
      <c r="D307" s="313" t="s">
        <v>580</v>
      </c>
      <c r="E307" s="313" t="s">
        <v>580</v>
      </c>
      <c r="F307" s="313" t="s">
        <v>580</v>
      </c>
      <c r="G307" s="313" t="s">
        <v>580</v>
      </c>
      <c r="H307" s="312" t="s">
        <v>580</v>
      </c>
      <c r="I307" s="313" t="s">
        <v>580</v>
      </c>
      <c r="J307" s="313" t="s">
        <v>580</v>
      </c>
      <c r="K307" s="313" t="s">
        <v>580</v>
      </c>
      <c r="L307" s="313" t="s">
        <v>580</v>
      </c>
      <c r="M307" s="313" t="s">
        <v>580</v>
      </c>
      <c r="N307" s="313" t="s">
        <v>580</v>
      </c>
      <c r="O307" s="313" t="s">
        <v>580</v>
      </c>
      <c r="P307" s="313" t="s">
        <v>580</v>
      </c>
      <c r="Q307" s="313" t="s">
        <v>580</v>
      </c>
      <c r="R307" s="313" t="s">
        <v>580</v>
      </c>
      <c r="S307" s="313" t="s">
        <v>580</v>
      </c>
      <c r="T307" s="313" t="s">
        <v>580</v>
      </c>
      <c r="U307" s="313" t="s">
        <v>580</v>
      </c>
      <c r="V307" s="313" t="s">
        <v>580</v>
      </c>
      <c r="W307" s="313" t="s">
        <v>580</v>
      </c>
    </row>
    <row r="308" spans="2:23" x14ac:dyDescent="0.2">
      <c r="B308" s="312" t="s">
        <v>580</v>
      </c>
      <c r="C308" s="313" t="s">
        <v>580</v>
      </c>
      <c r="D308" s="313" t="s">
        <v>580</v>
      </c>
      <c r="E308" s="313" t="s">
        <v>580</v>
      </c>
      <c r="F308" s="313" t="s">
        <v>580</v>
      </c>
      <c r="G308" s="313" t="s">
        <v>580</v>
      </c>
      <c r="H308" s="312" t="s">
        <v>580</v>
      </c>
      <c r="I308" s="313" t="s">
        <v>580</v>
      </c>
      <c r="J308" s="313" t="s">
        <v>580</v>
      </c>
      <c r="K308" s="313" t="s">
        <v>580</v>
      </c>
      <c r="L308" s="313" t="s">
        <v>580</v>
      </c>
      <c r="M308" s="313" t="s">
        <v>580</v>
      </c>
      <c r="N308" s="313" t="s">
        <v>580</v>
      </c>
      <c r="O308" s="313" t="s">
        <v>580</v>
      </c>
      <c r="P308" s="313" t="s">
        <v>580</v>
      </c>
      <c r="Q308" s="313" t="s">
        <v>580</v>
      </c>
      <c r="R308" s="313" t="s">
        <v>580</v>
      </c>
      <c r="S308" s="313" t="s">
        <v>580</v>
      </c>
      <c r="T308" s="313" t="s">
        <v>580</v>
      </c>
      <c r="U308" s="313" t="s">
        <v>580</v>
      </c>
      <c r="V308" s="313" t="s">
        <v>580</v>
      </c>
      <c r="W308" s="313" t="s">
        <v>580</v>
      </c>
    </row>
    <row r="309" spans="2:23" x14ac:dyDescent="0.2">
      <c r="B309" s="312" t="s">
        <v>580</v>
      </c>
      <c r="C309" s="313" t="s">
        <v>580</v>
      </c>
      <c r="D309" s="313" t="s">
        <v>580</v>
      </c>
      <c r="E309" s="313" t="s">
        <v>580</v>
      </c>
      <c r="F309" s="313" t="s">
        <v>580</v>
      </c>
      <c r="G309" s="313" t="s">
        <v>580</v>
      </c>
      <c r="H309" s="312" t="s">
        <v>580</v>
      </c>
      <c r="I309" s="313" t="s">
        <v>580</v>
      </c>
      <c r="J309" s="313" t="s">
        <v>580</v>
      </c>
      <c r="K309" s="313" t="s">
        <v>580</v>
      </c>
      <c r="L309" s="313" t="s">
        <v>580</v>
      </c>
      <c r="M309" s="313" t="s">
        <v>580</v>
      </c>
      <c r="N309" s="313" t="s">
        <v>580</v>
      </c>
      <c r="O309" s="313" t="s">
        <v>580</v>
      </c>
      <c r="P309" s="313" t="s">
        <v>580</v>
      </c>
      <c r="Q309" s="313" t="s">
        <v>580</v>
      </c>
      <c r="R309" s="313" t="s">
        <v>580</v>
      </c>
      <c r="S309" s="313" t="s">
        <v>580</v>
      </c>
      <c r="T309" s="313" t="s">
        <v>580</v>
      </c>
      <c r="U309" s="313" t="s">
        <v>580</v>
      </c>
      <c r="V309" s="313" t="s">
        <v>580</v>
      </c>
      <c r="W309" s="313" t="s">
        <v>580</v>
      </c>
    </row>
    <row r="310" spans="2:23" x14ac:dyDescent="0.2">
      <c r="B310" s="312" t="s">
        <v>580</v>
      </c>
      <c r="C310" s="313" t="s">
        <v>580</v>
      </c>
      <c r="D310" s="313" t="s">
        <v>580</v>
      </c>
      <c r="E310" s="313" t="s">
        <v>580</v>
      </c>
      <c r="F310" s="313" t="s">
        <v>580</v>
      </c>
      <c r="G310" s="313" t="s">
        <v>580</v>
      </c>
      <c r="H310" s="312" t="s">
        <v>580</v>
      </c>
      <c r="I310" s="313" t="s">
        <v>580</v>
      </c>
      <c r="J310" s="313" t="s">
        <v>580</v>
      </c>
      <c r="K310" s="313" t="s">
        <v>580</v>
      </c>
      <c r="L310" s="313" t="s">
        <v>580</v>
      </c>
      <c r="M310" s="313" t="s">
        <v>580</v>
      </c>
      <c r="N310" s="313" t="s">
        <v>580</v>
      </c>
      <c r="O310" s="313" t="s">
        <v>580</v>
      </c>
      <c r="P310" s="313" t="s">
        <v>580</v>
      </c>
      <c r="Q310" s="313" t="s">
        <v>580</v>
      </c>
      <c r="R310" s="313" t="s">
        <v>580</v>
      </c>
      <c r="S310" s="313" t="s">
        <v>580</v>
      </c>
      <c r="T310" s="313" t="s">
        <v>580</v>
      </c>
      <c r="U310" s="313" t="s">
        <v>580</v>
      </c>
      <c r="V310" s="313" t="s">
        <v>580</v>
      </c>
      <c r="W310" s="313" t="s">
        <v>580</v>
      </c>
    </row>
    <row r="311" spans="2:23" x14ac:dyDescent="0.2">
      <c r="B311" s="312" t="s">
        <v>580</v>
      </c>
      <c r="C311" s="313" t="s">
        <v>580</v>
      </c>
      <c r="D311" s="313" t="s">
        <v>580</v>
      </c>
      <c r="E311" s="313" t="s">
        <v>580</v>
      </c>
      <c r="F311" s="313" t="s">
        <v>580</v>
      </c>
      <c r="G311" s="313" t="s">
        <v>580</v>
      </c>
      <c r="H311" s="312" t="s">
        <v>580</v>
      </c>
      <c r="I311" s="313" t="s">
        <v>580</v>
      </c>
      <c r="J311" s="313" t="s">
        <v>580</v>
      </c>
      <c r="K311" s="313" t="s">
        <v>580</v>
      </c>
      <c r="L311" s="313" t="s">
        <v>580</v>
      </c>
      <c r="M311" s="313" t="s">
        <v>580</v>
      </c>
      <c r="N311" s="313" t="s">
        <v>580</v>
      </c>
      <c r="O311" s="313" t="s">
        <v>580</v>
      </c>
      <c r="P311" s="313" t="s">
        <v>580</v>
      </c>
      <c r="Q311" s="313" t="s">
        <v>580</v>
      </c>
      <c r="R311" s="313" t="s">
        <v>580</v>
      </c>
      <c r="S311" s="313" t="s">
        <v>580</v>
      </c>
      <c r="T311" s="313" t="s">
        <v>580</v>
      </c>
      <c r="U311" s="313" t="s">
        <v>580</v>
      </c>
      <c r="V311" s="313" t="s">
        <v>580</v>
      </c>
      <c r="W311" s="313" t="s">
        <v>580</v>
      </c>
    </row>
    <row r="312" spans="2:23" x14ac:dyDescent="0.2">
      <c r="B312" s="312" t="s">
        <v>580</v>
      </c>
      <c r="C312" s="313" t="s">
        <v>580</v>
      </c>
      <c r="D312" s="313" t="s">
        <v>580</v>
      </c>
      <c r="E312" s="313" t="s">
        <v>580</v>
      </c>
      <c r="F312" s="313" t="s">
        <v>580</v>
      </c>
      <c r="G312" s="313" t="s">
        <v>580</v>
      </c>
      <c r="H312" s="312" t="s">
        <v>580</v>
      </c>
      <c r="I312" s="313" t="s">
        <v>580</v>
      </c>
      <c r="J312" s="313" t="s">
        <v>580</v>
      </c>
      <c r="K312" s="313" t="s">
        <v>580</v>
      </c>
      <c r="L312" s="313" t="s">
        <v>580</v>
      </c>
      <c r="M312" s="313" t="s">
        <v>580</v>
      </c>
      <c r="N312" s="313" t="s">
        <v>580</v>
      </c>
      <c r="O312" s="313" t="s">
        <v>580</v>
      </c>
      <c r="P312" s="313" t="s">
        <v>580</v>
      </c>
      <c r="Q312" s="313" t="s">
        <v>580</v>
      </c>
      <c r="R312" s="313" t="s">
        <v>580</v>
      </c>
      <c r="S312" s="313" t="s">
        <v>580</v>
      </c>
      <c r="T312" s="313" t="s">
        <v>580</v>
      </c>
      <c r="U312" s="313" t="s">
        <v>580</v>
      </c>
      <c r="V312" s="313" t="s">
        <v>580</v>
      </c>
      <c r="W312" s="313" t="s">
        <v>580</v>
      </c>
    </row>
    <row r="313" spans="2:23" x14ac:dyDescent="0.2">
      <c r="B313" s="312" t="s">
        <v>580</v>
      </c>
      <c r="C313" s="313" t="s">
        <v>580</v>
      </c>
      <c r="D313" s="313" t="s">
        <v>580</v>
      </c>
      <c r="E313" s="313" t="s">
        <v>580</v>
      </c>
      <c r="F313" s="313" t="s">
        <v>580</v>
      </c>
      <c r="G313" s="313" t="s">
        <v>580</v>
      </c>
      <c r="H313" s="312" t="s">
        <v>580</v>
      </c>
      <c r="I313" s="313" t="s">
        <v>580</v>
      </c>
      <c r="J313" s="313" t="s">
        <v>580</v>
      </c>
      <c r="K313" s="313" t="s">
        <v>580</v>
      </c>
      <c r="L313" s="313" t="s">
        <v>580</v>
      </c>
      <c r="M313" s="313" t="s">
        <v>580</v>
      </c>
      <c r="N313" s="313" t="s">
        <v>580</v>
      </c>
      <c r="O313" s="313" t="s">
        <v>580</v>
      </c>
      <c r="P313" s="313" t="s">
        <v>580</v>
      </c>
      <c r="Q313" s="313" t="s">
        <v>580</v>
      </c>
      <c r="R313" s="313" t="s">
        <v>580</v>
      </c>
      <c r="S313" s="313" t="s">
        <v>580</v>
      </c>
      <c r="T313" s="313" t="s">
        <v>580</v>
      </c>
      <c r="U313" s="313" t="s">
        <v>580</v>
      </c>
      <c r="V313" s="313" t="s">
        <v>580</v>
      </c>
      <c r="W313" s="313" t="s">
        <v>580</v>
      </c>
    </row>
    <row r="314" spans="2:23" x14ac:dyDescent="0.2">
      <c r="B314" s="312" t="s">
        <v>580</v>
      </c>
      <c r="C314" s="313" t="s">
        <v>580</v>
      </c>
      <c r="D314" s="313" t="s">
        <v>580</v>
      </c>
      <c r="E314" s="313" t="s">
        <v>580</v>
      </c>
      <c r="F314" s="313" t="s">
        <v>580</v>
      </c>
      <c r="G314" s="313" t="s">
        <v>580</v>
      </c>
      <c r="H314" s="312" t="s">
        <v>580</v>
      </c>
      <c r="I314" s="313" t="s">
        <v>580</v>
      </c>
      <c r="J314" s="313" t="s">
        <v>580</v>
      </c>
      <c r="K314" s="313" t="s">
        <v>580</v>
      </c>
      <c r="L314" s="313" t="s">
        <v>580</v>
      </c>
      <c r="M314" s="313" t="s">
        <v>580</v>
      </c>
      <c r="N314" s="313" t="s">
        <v>580</v>
      </c>
      <c r="O314" s="313" t="s">
        <v>580</v>
      </c>
      <c r="P314" s="313" t="s">
        <v>580</v>
      </c>
      <c r="Q314" s="313" t="s">
        <v>580</v>
      </c>
      <c r="R314" s="313" t="s">
        <v>580</v>
      </c>
      <c r="S314" s="313" t="s">
        <v>580</v>
      </c>
      <c r="T314" s="313" t="s">
        <v>580</v>
      </c>
      <c r="U314" s="313" t="s">
        <v>580</v>
      </c>
      <c r="V314" s="313" t="s">
        <v>580</v>
      </c>
      <c r="W314" s="313" t="s">
        <v>580</v>
      </c>
    </row>
    <row r="315" spans="2:23" x14ac:dyDescent="0.2">
      <c r="B315" s="312" t="s">
        <v>580</v>
      </c>
      <c r="C315" s="313" t="s">
        <v>580</v>
      </c>
      <c r="D315" s="313" t="s">
        <v>580</v>
      </c>
      <c r="E315" s="313" t="s">
        <v>580</v>
      </c>
      <c r="F315" s="313" t="s">
        <v>580</v>
      </c>
      <c r="G315" s="313" t="s">
        <v>580</v>
      </c>
      <c r="H315" s="312" t="s">
        <v>580</v>
      </c>
      <c r="I315" s="313" t="s">
        <v>580</v>
      </c>
      <c r="J315" s="313" t="s">
        <v>580</v>
      </c>
      <c r="K315" s="313" t="s">
        <v>580</v>
      </c>
      <c r="L315" s="313" t="s">
        <v>580</v>
      </c>
      <c r="M315" s="313" t="s">
        <v>580</v>
      </c>
      <c r="N315" s="313" t="s">
        <v>580</v>
      </c>
      <c r="O315" s="313" t="s">
        <v>580</v>
      </c>
      <c r="P315" s="313" t="s">
        <v>580</v>
      </c>
      <c r="Q315" s="313" t="s">
        <v>580</v>
      </c>
      <c r="R315" s="313" t="s">
        <v>580</v>
      </c>
      <c r="S315" s="313" t="s">
        <v>580</v>
      </c>
      <c r="T315" s="313" t="s">
        <v>580</v>
      </c>
      <c r="U315" s="313" t="s">
        <v>580</v>
      </c>
      <c r="V315" s="313" t="s">
        <v>580</v>
      </c>
      <c r="W315" s="313" t="s">
        <v>580</v>
      </c>
    </row>
    <row r="316" spans="2:23" x14ac:dyDescent="0.2">
      <c r="B316" s="312" t="s">
        <v>580</v>
      </c>
      <c r="C316" s="313" t="s">
        <v>580</v>
      </c>
      <c r="D316" s="313" t="s">
        <v>580</v>
      </c>
      <c r="E316" s="313" t="s">
        <v>580</v>
      </c>
      <c r="F316" s="313" t="s">
        <v>580</v>
      </c>
      <c r="G316" s="313" t="s">
        <v>580</v>
      </c>
      <c r="H316" s="312" t="s">
        <v>580</v>
      </c>
      <c r="I316" s="313" t="s">
        <v>580</v>
      </c>
      <c r="J316" s="313" t="s">
        <v>580</v>
      </c>
      <c r="K316" s="313" t="s">
        <v>580</v>
      </c>
      <c r="L316" s="313" t="s">
        <v>580</v>
      </c>
      <c r="M316" s="313" t="s">
        <v>580</v>
      </c>
      <c r="N316" s="313" t="s">
        <v>580</v>
      </c>
      <c r="O316" s="313" t="s">
        <v>580</v>
      </c>
      <c r="P316" s="313" t="s">
        <v>580</v>
      </c>
      <c r="Q316" s="313" t="s">
        <v>580</v>
      </c>
      <c r="R316" s="313" t="s">
        <v>580</v>
      </c>
      <c r="S316" s="313" t="s">
        <v>580</v>
      </c>
      <c r="T316" s="313" t="s">
        <v>580</v>
      </c>
      <c r="U316" s="313" t="s">
        <v>580</v>
      </c>
      <c r="V316" s="313" t="s">
        <v>580</v>
      </c>
      <c r="W316" s="313" t="s">
        <v>580</v>
      </c>
    </row>
    <row r="317" spans="2:23" x14ac:dyDescent="0.2">
      <c r="B317" s="312" t="s">
        <v>580</v>
      </c>
      <c r="C317" s="313" t="s">
        <v>580</v>
      </c>
      <c r="D317" s="313" t="s">
        <v>580</v>
      </c>
      <c r="E317" s="313" t="s">
        <v>580</v>
      </c>
      <c r="F317" s="313" t="s">
        <v>580</v>
      </c>
      <c r="G317" s="313" t="s">
        <v>580</v>
      </c>
      <c r="H317" s="312" t="s">
        <v>580</v>
      </c>
      <c r="I317" s="313" t="s">
        <v>580</v>
      </c>
      <c r="J317" s="313" t="s">
        <v>580</v>
      </c>
      <c r="K317" s="313" t="s">
        <v>580</v>
      </c>
      <c r="L317" s="313" t="s">
        <v>580</v>
      </c>
      <c r="M317" s="313" t="s">
        <v>580</v>
      </c>
      <c r="N317" s="313" t="s">
        <v>580</v>
      </c>
      <c r="O317" s="313" t="s">
        <v>580</v>
      </c>
      <c r="P317" s="313" t="s">
        <v>580</v>
      </c>
      <c r="Q317" s="313" t="s">
        <v>580</v>
      </c>
      <c r="R317" s="313" t="s">
        <v>580</v>
      </c>
      <c r="S317" s="313" t="s">
        <v>580</v>
      </c>
      <c r="T317" s="313" t="s">
        <v>580</v>
      </c>
      <c r="U317" s="313" t="s">
        <v>580</v>
      </c>
      <c r="V317" s="313" t="s">
        <v>580</v>
      </c>
      <c r="W317" s="313" t="s">
        <v>580</v>
      </c>
    </row>
    <row r="318" spans="2:23" x14ac:dyDescent="0.2">
      <c r="B318" s="312" t="s">
        <v>580</v>
      </c>
      <c r="C318" s="313" t="s">
        <v>580</v>
      </c>
      <c r="D318" s="313" t="s">
        <v>580</v>
      </c>
      <c r="E318" s="313" t="s">
        <v>580</v>
      </c>
      <c r="F318" s="313" t="s">
        <v>580</v>
      </c>
      <c r="G318" s="313" t="s">
        <v>580</v>
      </c>
      <c r="H318" s="312" t="s">
        <v>580</v>
      </c>
      <c r="I318" s="313" t="s">
        <v>580</v>
      </c>
      <c r="J318" s="313" t="s">
        <v>580</v>
      </c>
      <c r="K318" s="313" t="s">
        <v>580</v>
      </c>
      <c r="L318" s="313" t="s">
        <v>580</v>
      </c>
      <c r="M318" s="313" t="s">
        <v>580</v>
      </c>
      <c r="N318" s="313" t="s">
        <v>580</v>
      </c>
      <c r="O318" s="313" t="s">
        <v>580</v>
      </c>
      <c r="P318" s="313" t="s">
        <v>580</v>
      </c>
      <c r="Q318" s="313" t="s">
        <v>580</v>
      </c>
      <c r="R318" s="313" t="s">
        <v>580</v>
      </c>
      <c r="S318" s="313" t="s">
        <v>580</v>
      </c>
      <c r="T318" s="313" t="s">
        <v>580</v>
      </c>
      <c r="U318" s="313" t="s">
        <v>580</v>
      </c>
      <c r="V318" s="313" t="s">
        <v>580</v>
      </c>
      <c r="W318" s="313" t="s">
        <v>580</v>
      </c>
    </row>
    <row r="319" spans="2:23" x14ac:dyDescent="0.2">
      <c r="B319" s="312" t="s">
        <v>580</v>
      </c>
      <c r="C319" s="313" t="s">
        <v>580</v>
      </c>
      <c r="D319" s="313" t="s">
        <v>580</v>
      </c>
      <c r="E319" s="313" t="s">
        <v>580</v>
      </c>
      <c r="F319" s="313" t="s">
        <v>580</v>
      </c>
      <c r="G319" s="313" t="s">
        <v>580</v>
      </c>
      <c r="H319" s="312" t="s">
        <v>580</v>
      </c>
      <c r="I319" s="313" t="s">
        <v>580</v>
      </c>
      <c r="J319" s="313" t="s">
        <v>580</v>
      </c>
      <c r="K319" s="313" t="s">
        <v>580</v>
      </c>
      <c r="L319" s="313" t="s">
        <v>580</v>
      </c>
      <c r="M319" s="313" t="s">
        <v>580</v>
      </c>
      <c r="N319" s="313" t="s">
        <v>580</v>
      </c>
      <c r="O319" s="313" t="s">
        <v>580</v>
      </c>
      <c r="P319" s="313" t="s">
        <v>580</v>
      </c>
      <c r="Q319" s="313" t="s">
        <v>580</v>
      </c>
      <c r="R319" s="313" t="s">
        <v>580</v>
      </c>
      <c r="S319" s="313" t="s">
        <v>580</v>
      </c>
      <c r="T319" s="313" t="s">
        <v>580</v>
      </c>
      <c r="U319" s="313" t="s">
        <v>580</v>
      </c>
      <c r="V319" s="313" t="s">
        <v>580</v>
      </c>
      <c r="W319" s="313" t="s">
        <v>580</v>
      </c>
    </row>
    <row r="320" spans="2:23" x14ac:dyDescent="0.2">
      <c r="B320" s="312" t="s">
        <v>580</v>
      </c>
      <c r="C320" s="313" t="s">
        <v>580</v>
      </c>
      <c r="D320" s="313" t="s">
        <v>580</v>
      </c>
      <c r="E320" s="313" t="s">
        <v>580</v>
      </c>
      <c r="F320" s="313" t="s">
        <v>580</v>
      </c>
      <c r="G320" s="313" t="s">
        <v>580</v>
      </c>
      <c r="H320" s="312" t="s">
        <v>580</v>
      </c>
      <c r="I320" s="313" t="s">
        <v>580</v>
      </c>
      <c r="J320" s="313" t="s">
        <v>580</v>
      </c>
      <c r="K320" s="313" t="s">
        <v>580</v>
      </c>
      <c r="L320" s="313" t="s">
        <v>580</v>
      </c>
      <c r="M320" s="313" t="s">
        <v>580</v>
      </c>
      <c r="N320" s="313" t="s">
        <v>580</v>
      </c>
      <c r="O320" s="313" t="s">
        <v>580</v>
      </c>
      <c r="P320" s="313" t="s">
        <v>580</v>
      </c>
      <c r="Q320" s="313" t="s">
        <v>580</v>
      </c>
      <c r="R320" s="313" t="s">
        <v>580</v>
      </c>
      <c r="S320" s="313" t="s">
        <v>580</v>
      </c>
      <c r="T320" s="313" t="s">
        <v>580</v>
      </c>
      <c r="U320" s="313" t="s">
        <v>580</v>
      </c>
      <c r="V320" s="313" t="s">
        <v>580</v>
      </c>
      <c r="W320" s="313" t="s">
        <v>580</v>
      </c>
    </row>
    <row r="321" spans="2:23" x14ac:dyDescent="0.2">
      <c r="B321" s="312" t="s">
        <v>580</v>
      </c>
      <c r="C321" s="313" t="s">
        <v>580</v>
      </c>
      <c r="D321" s="313" t="s">
        <v>580</v>
      </c>
      <c r="E321" s="313" t="s">
        <v>580</v>
      </c>
      <c r="F321" s="313" t="s">
        <v>580</v>
      </c>
      <c r="G321" s="313" t="s">
        <v>580</v>
      </c>
      <c r="H321" s="312" t="s">
        <v>580</v>
      </c>
      <c r="I321" s="313" t="s">
        <v>580</v>
      </c>
      <c r="J321" s="313" t="s">
        <v>580</v>
      </c>
      <c r="K321" s="313" t="s">
        <v>580</v>
      </c>
      <c r="L321" s="313" t="s">
        <v>580</v>
      </c>
      <c r="M321" s="313" t="s">
        <v>580</v>
      </c>
      <c r="N321" s="313" t="s">
        <v>580</v>
      </c>
      <c r="O321" s="313" t="s">
        <v>580</v>
      </c>
      <c r="P321" s="313" t="s">
        <v>580</v>
      </c>
      <c r="Q321" s="313" t="s">
        <v>580</v>
      </c>
      <c r="R321" s="313" t="s">
        <v>580</v>
      </c>
      <c r="S321" s="313" t="s">
        <v>580</v>
      </c>
      <c r="T321" s="313" t="s">
        <v>580</v>
      </c>
      <c r="U321" s="313" t="s">
        <v>580</v>
      </c>
      <c r="V321" s="313" t="s">
        <v>580</v>
      </c>
      <c r="W321" s="313" t="s">
        <v>580</v>
      </c>
    </row>
    <row r="322" spans="2:23" x14ac:dyDescent="0.2">
      <c r="B322" s="312" t="s">
        <v>580</v>
      </c>
      <c r="C322" s="313" t="s">
        <v>580</v>
      </c>
      <c r="D322" s="313" t="s">
        <v>580</v>
      </c>
      <c r="E322" s="313" t="s">
        <v>580</v>
      </c>
      <c r="F322" s="313" t="s">
        <v>580</v>
      </c>
      <c r="G322" s="313" t="s">
        <v>580</v>
      </c>
      <c r="H322" s="312" t="s">
        <v>580</v>
      </c>
      <c r="I322" s="313" t="s">
        <v>580</v>
      </c>
      <c r="J322" s="313" t="s">
        <v>580</v>
      </c>
      <c r="K322" s="313" t="s">
        <v>580</v>
      </c>
      <c r="L322" s="313" t="s">
        <v>580</v>
      </c>
      <c r="M322" s="313" t="s">
        <v>580</v>
      </c>
      <c r="N322" s="313" t="s">
        <v>580</v>
      </c>
      <c r="O322" s="313" t="s">
        <v>580</v>
      </c>
      <c r="P322" s="313" t="s">
        <v>580</v>
      </c>
      <c r="Q322" s="313" t="s">
        <v>580</v>
      </c>
      <c r="R322" s="313" t="s">
        <v>580</v>
      </c>
      <c r="S322" s="313" t="s">
        <v>580</v>
      </c>
      <c r="T322" s="313" t="s">
        <v>580</v>
      </c>
      <c r="U322" s="313" t="s">
        <v>580</v>
      </c>
      <c r="V322" s="313" t="s">
        <v>580</v>
      </c>
      <c r="W322" s="313" t="s">
        <v>580</v>
      </c>
    </row>
    <row r="323" spans="2:23" x14ac:dyDescent="0.2">
      <c r="B323" s="312" t="s">
        <v>580</v>
      </c>
      <c r="C323" s="313" t="s">
        <v>580</v>
      </c>
      <c r="D323" s="313" t="s">
        <v>580</v>
      </c>
      <c r="E323" s="313" t="s">
        <v>580</v>
      </c>
      <c r="F323" s="313" t="s">
        <v>580</v>
      </c>
      <c r="G323" s="313" t="s">
        <v>580</v>
      </c>
      <c r="H323" s="312" t="s">
        <v>580</v>
      </c>
      <c r="I323" s="313" t="s">
        <v>580</v>
      </c>
      <c r="J323" s="313" t="s">
        <v>580</v>
      </c>
      <c r="K323" s="313" t="s">
        <v>580</v>
      </c>
      <c r="L323" s="313" t="s">
        <v>580</v>
      </c>
      <c r="M323" s="313" t="s">
        <v>580</v>
      </c>
      <c r="N323" s="313" t="s">
        <v>580</v>
      </c>
      <c r="O323" s="313" t="s">
        <v>580</v>
      </c>
      <c r="P323" s="313" t="s">
        <v>580</v>
      </c>
      <c r="Q323" s="313" t="s">
        <v>580</v>
      </c>
      <c r="R323" s="313" t="s">
        <v>580</v>
      </c>
      <c r="S323" s="313" t="s">
        <v>580</v>
      </c>
      <c r="T323" s="313" t="s">
        <v>580</v>
      </c>
      <c r="U323" s="313" t="s">
        <v>580</v>
      </c>
      <c r="V323" s="313" t="s">
        <v>580</v>
      </c>
      <c r="W323" s="313" t="s">
        <v>580</v>
      </c>
    </row>
    <row r="324" spans="2:23" x14ac:dyDescent="0.2">
      <c r="B324" s="312" t="s">
        <v>580</v>
      </c>
      <c r="C324" s="313" t="s">
        <v>580</v>
      </c>
      <c r="D324" s="313" t="s">
        <v>580</v>
      </c>
      <c r="E324" s="313" t="s">
        <v>580</v>
      </c>
      <c r="F324" s="313" t="s">
        <v>580</v>
      </c>
      <c r="G324" s="313" t="s">
        <v>580</v>
      </c>
      <c r="H324" s="312" t="s">
        <v>580</v>
      </c>
      <c r="I324" s="313" t="s">
        <v>580</v>
      </c>
      <c r="J324" s="313" t="s">
        <v>580</v>
      </c>
      <c r="K324" s="313" t="s">
        <v>580</v>
      </c>
      <c r="L324" s="313" t="s">
        <v>580</v>
      </c>
      <c r="M324" s="313" t="s">
        <v>580</v>
      </c>
      <c r="N324" s="313" t="s">
        <v>580</v>
      </c>
      <c r="O324" s="313" t="s">
        <v>580</v>
      </c>
      <c r="P324" s="313" t="s">
        <v>580</v>
      </c>
      <c r="Q324" s="313" t="s">
        <v>580</v>
      </c>
      <c r="R324" s="313" t="s">
        <v>580</v>
      </c>
      <c r="S324" s="313" t="s">
        <v>580</v>
      </c>
      <c r="T324" s="313" t="s">
        <v>580</v>
      </c>
      <c r="U324" s="313" t="s">
        <v>580</v>
      </c>
      <c r="V324" s="313" t="s">
        <v>580</v>
      </c>
      <c r="W324" s="313" t="s">
        <v>580</v>
      </c>
    </row>
    <row r="325" spans="2:23" x14ac:dyDescent="0.2">
      <c r="B325" s="312" t="s">
        <v>580</v>
      </c>
      <c r="C325" s="313" t="s">
        <v>580</v>
      </c>
      <c r="D325" s="313" t="s">
        <v>580</v>
      </c>
      <c r="E325" s="313" t="s">
        <v>580</v>
      </c>
      <c r="F325" s="313" t="s">
        <v>580</v>
      </c>
      <c r="G325" s="313" t="s">
        <v>580</v>
      </c>
      <c r="H325" s="312" t="s">
        <v>580</v>
      </c>
      <c r="I325" s="313" t="s">
        <v>580</v>
      </c>
      <c r="J325" s="313" t="s">
        <v>580</v>
      </c>
      <c r="K325" s="313" t="s">
        <v>580</v>
      </c>
      <c r="L325" s="313" t="s">
        <v>580</v>
      </c>
      <c r="M325" s="313" t="s">
        <v>580</v>
      </c>
      <c r="N325" s="313" t="s">
        <v>580</v>
      </c>
      <c r="O325" s="313" t="s">
        <v>580</v>
      </c>
      <c r="P325" s="313" t="s">
        <v>580</v>
      </c>
      <c r="Q325" s="313" t="s">
        <v>580</v>
      </c>
      <c r="R325" s="313" t="s">
        <v>580</v>
      </c>
      <c r="S325" s="313" t="s">
        <v>580</v>
      </c>
      <c r="T325" s="313" t="s">
        <v>580</v>
      </c>
      <c r="U325" s="313" t="s">
        <v>580</v>
      </c>
      <c r="V325" s="313" t="s">
        <v>580</v>
      </c>
      <c r="W325" s="313" t="s">
        <v>580</v>
      </c>
    </row>
    <row r="326" spans="2:23" x14ac:dyDescent="0.2">
      <c r="B326" s="312" t="s">
        <v>580</v>
      </c>
      <c r="C326" s="313" t="s">
        <v>580</v>
      </c>
      <c r="D326" s="313" t="s">
        <v>580</v>
      </c>
      <c r="E326" s="313" t="s">
        <v>580</v>
      </c>
      <c r="F326" s="313" t="s">
        <v>580</v>
      </c>
      <c r="G326" s="313" t="s">
        <v>580</v>
      </c>
      <c r="H326" s="312" t="s">
        <v>580</v>
      </c>
      <c r="I326" s="313" t="s">
        <v>580</v>
      </c>
      <c r="J326" s="313" t="s">
        <v>580</v>
      </c>
      <c r="K326" s="313" t="s">
        <v>580</v>
      </c>
      <c r="L326" s="313" t="s">
        <v>580</v>
      </c>
      <c r="M326" s="313" t="s">
        <v>580</v>
      </c>
      <c r="N326" s="313" t="s">
        <v>580</v>
      </c>
      <c r="O326" s="313" t="s">
        <v>580</v>
      </c>
      <c r="P326" s="313" t="s">
        <v>580</v>
      </c>
      <c r="Q326" s="313" t="s">
        <v>580</v>
      </c>
      <c r="R326" s="313" t="s">
        <v>580</v>
      </c>
      <c r="S326" s="313" t="s">
        <v>580</v>
      </c>
      <c r="T326" s="313" t="s">
        <v>580</v>
      </c>
      <c r="U326" s="313" t="s">
        <v>580</v>
      </c>
      <c r="V326" s="313" t="s">
        <v>580</v>
      </c>
      <c r="W326" s="313" t="s">
        <v>580</v>
      </c>
    </row>
    <row r="327" spans="2:23" x14ac:dyDescent="0.2">
      <c r="B327" s="312" t="s">
        <v>580</v>
      </c>
      <c r="C327" s="313" t="s">
        <v>580</v>
      </c>
      <c r="D327" s="313" t="s">
        <v>580</v>
      </c>
      <c r="E327" s="313" t="s">
        <v>580</v>
      </c>
      <c r="F327" s="313" t="s">
        <v>580</v>
      </c>
      <c r="G327" s="313" t="s">
        <v>580</v>
      </c>
      <c r="H327" s="312" t="s">
        <v>580</v>
      </c>
      <c r="I327" s="313" t="s">
        <v>580</v>
      </c>
      <c r="J327" s="313" t="s">
        <v>580</v>
      </c>
      <c r="K327" s="313" t="s">
        <v>580</v>
      </c>
      <c r="L327" s="313" t="s">
        <v>580</v>
      </c>
      <c r="M327" s="313" t="s">
        <v>580</v>
      </c>
      <c r="N327" s="313" t="s">
        <v>580</v>
      </c>
      <c r="O327" s="313" t="s">
        <v>580</v>
      </c>
      <c r="P327" s="313" t="s">
        <v>580</v>
      </c>
      <c r="Q327" s="313" t="s">
        <v>580</v>
      </c>
      <c r="R327" s="313" t="s">
        <v>580</v>
      </c>
      <c r="S327" s="313" t="s">
        <v>580</v>
      </c>
      <c r="T327" s="313" t="s">
        <v>580</v>
      </c>
      <c r="U327" s="313" t="s">
        <v>580</v>
      </c>
      <c r="V327" s="313" t="s">
        <v>580</v>
      </c>
      <c r="W327" s="313" t="s">
        <v>580</v>
      </c>
    </row>
    <row r="328" spans="2:23" x14ac:dyDescent="0.2">
      <c r="B328" s="312" t="s">
        <v>580</v>
      </c>
      <c r="C328" s="313" t="s">
        <v>580</v>
      </c>
      <c r="D328" s="313" t="s">
        <v>580</v>
      </c>
      <c r="E328" s="313" t="s">
        <v>580</v>
      </c>
      <c r="F328" s="313" t="s">
        <v>580</v>
      </c>
      <c r="G328" s="313" t="s">
        <v>580</v>
      </c>
      <c r="H328" s="312" t="s">
        <v>580</v>
      </c>
      <c r="I328" s="313" t="s">
        <v>580</v>
      </c>
      <c r="J328" s="313" t="s">
        <v>580</v>
      </c>
      <c r="K328" s="313" t="s">
        <v>580</v>
      </c>
      <c r="L328" s="313" t="s">
        <v>580</v>
      </c>
      <c r="M328" s="313" t="s">
        <v>580</v>
      </c>
      <c r="N328" s="313" t="s">
        <v>580</v>
      </c>
      <c r="O328" s="313" t="s">
        <v>580</v>
      </c>
      <c r="P328" s="313" t="s">
        <v>580</v>
      </c>
      <c r="Q328" s="313" t="s">
        <v>580</v>
      </c>
      <c r="R328" s="313" t="s">
        <v>580</v>
      </c>
      <c r="S328" s="313" t="s">
        <v>580</v>
      </c>
      <c r="T328" s="313" t="s">
        <v>580</v>
      </c>
      <c r="U328" s="313" t="s">
        <v>580</v>
      </c>
      <c r="V328" s="313" t="s">
        <v>580</v>
      </c>
      <c r="W328" s="313" t="s">
        <v>580</v>
      </c>
    </row>
    <row r="329" spans="2:23" x14ac:dyDescent="0.2">
      <c r="B329" s="312" t="s">
        <v>580</v>
      </c>
      <c r="C329" s="313" t="s">
        <v>580</v>
      </c>
      <c r="D329" s="313" t="s">
        <v>580</v>
      </c>
      <c r="E329" s="313" t="s">
        <v>580</v>
      </c>
      <c r="F329" s="313" t="s">
        <v>580</v>
      </c>
      <c r="G329" s="313" t="s">
        <v>580</v>
      </c>
      <c r="H329" s="312" t="s">
        <v>580</v>
      </c>
      <c r="I329" s="313" t="s">
        <v>580</v>
      </c>
      <c r="J329" s="313" t="s">
        <v>580</v>
      </c>
      <c r="K329" s="313" t="s">
        <v>580</v>
      </c>
      <c r="L329" s="313" t="s">
        <v>580</v>
      </c>
      <c r="M329" s="313" t="s">
        <v>580</v>
      </c>
      <c r="N329" s="313" t="s">
        <v>580</v>
      </c>
      <c r="O329" s="313" t="s">
        <v>580</v>
      </c>
      <c r="P329" s="313" t="s">
        <v>580</v>
      </c>
      <c r="Q329" s="313" t="s">
        <v>580</v>
      </c>
      <c r="R329" s="313" t="s">
        <v>580</v>
      </c>
      <c r="S329" s="313" t="s">
        <v>580</v>
      </c>
      <c r="T329" s="313" t="s">
        <v>580</v>
      </c>
      <c r="U329" s="313" t="s">
        <v>580</v>
      </c>
      <c r="V329" s="313" t="s">
        <v>580</v>
      </c>
      <c r="W329" s="313" t="s">
        <v>580</v>
      </c>
    </row>
    <row r="330" spans="2:23" x14ac:dyDescent="0.2">
      <c r="B330" s="312" t="s">
        <v>580</v>
      </c>
      <c r="C330" s="313" t="s">
        <v>580</v>
      </c>
      <c r="D330" s="313" t="s">
        <v>580</v>
      </c>
      <c r="E330" s="313" t="s">
        <v>580</v>
      </c>
      <c r="F330" s="313" t="s">
        <v>580</v>
      </c>
      <c r="G330" s="313" t="s">
        <v>580</v>
      </c>
      <c r="H330" s="312" t="s">
        <v>580</v>
      </c>
      <c r="I330" s="313" t="s">
        <v>580</v>
      </c>
      <c r="J330" s="313" t="s">
        <v>580</v>
      </c>
      <c r="K330" s="313" t="s">
        <v>580</v>
      </c>
      <c r="L330" s="313" t="s">
        <v>580</v>
      </c>
      <c r="M330" s="313" t="s">
        <v>580</v>
      </c>
      <c r="N330" s="313" t="s">
        <v>580</v>
      </c>
      <c r="O330" s="313" t="s">
        <v>580</v>
      </c>
      <c r="P330" s="313" t="s">
        <v>580</v>
      </c>
      <c r="Q330" s="313" t="s">
        <v>580</v>
      </c>
      <c r="R330" s="313" t="s">
        <v>580</v>
      </c>
      <c r="S330" s="313" t="s">
        <v>580</v>
      </c>
      <c r="T330" s="313" t="s">
        <v>580</v>
      </c>
      <c r="U330" s="313" t="s">
        <v>580</v>
      </c>
      <c r="V330" s="313" t="s">
        <v>580</v>
      </c>
      <c r="W330" s="313" t="s">
        <v>580</v>
      </c>
    </row>
    <row r="331" spans="2:23" x14ac:dyDescent="0.2">
      <c r="B331" s="312" t="s">
        <v>580</v>
      </c>
      <c r="C331" s="313" t="s">
        <v>580</v>
      </c>
      <c r="D331" s="313" t="s">
        <v>580</v>
      </c>
      <c r="E331" s="313" t="s">
        <v>580</v>
      </c>
      <c r="F331" s="313" t="s">
        <v>580</v>
      </c>
      <c r="G331" s="313" t="s">
        <v>580</v>
      </c>
      <c r="H331" s="312" t="s">
        <v>580</v>
      </c>
      <c r="I331" s="313" t="s">
        <v>580</v>
      </c>
      <c r="J331" s="313" t="s">
        <v>580</v>
      </c>
      <c r="K331" s="313" t="s">
        <v>580</v>
      </c>
      <c r="L331" s="313" t="s">
        <v>580</v>
      </c>
      <c r="M331" s="313" t="s">
        <v>580</v>
      </c>
      <c r="N331" s="313" t="s">
        <v>580</v>
      </c>
      <c r="O331" s="313" t="s">
        <v>580</v>
      </c>
      <c r="P331" s="313" t="s">
        <v>580</v>
      </c>
      <c r="Q331" s="313" t="s">
        <v>580</v>
      </c>
      <c r="R331" s="313" t="s">
        <v>580</v>
      </c>
      <c r="S331" s="313" t="s">
        <v>580</v>
      </c>
      <c r="T331" s="313" t="s">
        <v>580</v>
      </c>
      <c r="U331" s="313" t="s">
        <v>580</v>
      </c>
      <c r="V331" s="313" t="s">
        <v>580</v>
      </c>
      <c r="W331" s="313" t="s">
        <v>580</v>
      </c>
    </row>
    <row r="332" spans="2:23" x14ac:dyDescent="0.2">
      <c r="B332" s="312" t="s">
        <v>580</v>
      </c>
      <c r="C332" s="313" t="s">
        <v>580</v>
      </c>
      <c r="D332" s="313" t="s">
        <v>580</v>
      </c>
      <c r="E332" s="313" t="s">
        <v>580</v>
      </c>
      <c r="F332" s="313" t="s">
        <v>580</v>
      </c>
      <c r="G332" s="313" t="s">
        <v>580</v>
      </c>
      <c r="H332" s="312" t="s">
        <v>580</v>
      </c>
      <c r="I332" s="313" t="s">
        <v>580</v>
      </c>
      <c r="J332" s="313" t="s">
        <v>580</v>
      </c>
      <c r="K332" s="313" t="s">
        <v>580</v>
      </c>
      <c r="L332" s="313" t="s">
        <v>580</v>
      </c>
      <c r="M332" s="313" t="s">
        <v>580</v>
      </c>
      <c r="N332" s="313" t="s">
        <v>580</v>
      </c>
      <c r="O332" s="313" t="s">
        <v>580</v>
      </c>
      <c r="P332" s="313" t="s">
        <v>580</v>
      </c>
      <c r="Q332" s="313" t="s">
        <v>580</v>
      </c>
      <c r="R332" s="313" t="s">
        <v>580</v>
      </c>
      <c r="S332" s="313" t="s">
        <v>580</v>
      </c>
      <c r="T332" s="313" t="s">
        <v>580</v>
      </c>
      <c r="U332" s="313" t="s">
        <v>580</v>
      </c>
      <c r="V332" s="313" t="s">
        <v>580</v>
      </c>
      <c r="W332" s="313" t="s">
        <v>580</v>
      </c>
    </row>
    <row r="333" spans="2:23" x14ac:dyDescent="0.2">
      <c r="B333" s="312" t="s">
        <v>580</v>
      </c>
      <c r="C333" s="313" t="s">
        <v>580</v>
      </c>
      <c r="D333" s="313" t="s">
        <v>580</v>
      </c>
      <c r="E333" s="313" t="s">
        <v>580</v>
      </c>
      <c r="F333" s="313" t="s">
        <v>580</v>
      </c>
      <c r="G333" s="313" t="s">
        <v>580</v>
      </c>
      <c r="H333" s="312" t="s">
        <v>580</v>
      </c>
      <c r="I333" s="313" t="s">
        <v>580</v>
      </c>
      <c r="J333" s="313" t="s">
        <v>580</v>
      </c>
      <c r="K333" s="313" t="s">
        <v>580</v>
      </c>
      <c r="L333" s="313" t="s">
        <v>580</v>
      </c>
      <c r="M333" s="313" t="s">
        <v>580</v>
      </c>
      <c r="N333" s="313" t="s">
        <v>580</v>
      </c>
      <c r="O333" s="313" t="s">
        <v>580</v>
      </c>
      <c r="P333" s="313" t="s">
        <v>580</v>
      </c>
      <c r="Q333" s="313" t="s">
        <v>580</v>
      </c>
      <c r="R333" s="313" t="s">
        <v>580</v>
      </c>
      <c r="S333" s="313" t="s">
        <v>580</v>
      </c>
      <c r="T333" s="313" t="s">
        <v>580</v>
      </c>
      <c r="U333" s="313" t="s">
        <v>580</v>
      </c>
      <c r="V333" s="313" t="s">
        <v>580</v>
      </c>
      <c r="W333" s="313" t="s">
        <v>580</v>
      </c>
    </row>
    <row r="334" spans="2:23" x14ac:dyDescent="0.2">
      <c r="B334" s="312" t="s">
        <v>580</v>
      </c>
      <c r="C334" s="313" t="s">
        <v>580</v>
      </c>
      <c r="D334" s="313" t="s">
        <v>580</v>
      </c>
      <c r="E334" s="313" t="s">
        <v>580</v>
      </c>
      <c r="F334" s="313" t="s">
        <v>580</v>
      </c>
      <c r="G334" s="313" t="s">
        <v>580</v>
      </c>
      <c r="H334" s="312" t="s">
        <v>580</v>
      </c>
      <c r="I334" s="313" t="s">
        <v>580</v>
      </c>
      <c r="J334" s="313" t="s">
        <v>580</v>
      </c>
      <c r="K334" s="313" t="s">
        <v>580</v>
      </c>
      <c r="L334" s="313" t="s">
        <v>580</v>
      </c>
      <c r="M334" s="313" t="s">
        <v>580</v>
      </c>
      <c r="N334" s="313" t="s">
        <v>580</v>
      </c>
      <c r="O334" s="313" t="s">
        <v>580</v>
      </c>
      <c r="P334" s="313" t="s">
        <v>580</v>
      </c>
      <c r="Q334" s="313" t="s">
        <v>580</v>
      </c>
      <c r="R334" s="313" t="s">
        <v>580</v>
      </c>
      <c r="S334" s="313" t="s">
        <v>580</v>
      </c>
      <c r="T334" s="313" t="s">
        <v>580</v>
      </c>
      <c r="U334" s="313" t="s">
        <v>580</v>
      </c>
      <c r="V334" s="313" t="s">
        <v>580</v>
      </c>
      <c r="W334" s="313" t="s">
        <v>580</v>
      </c>
    </row>
    <row r="335" spans="2:23" x14ac:dyDescent="0.2">
      <c r="B335" s="312" t="s">
        <v>580</v>
      </c>
      <c r="C335" s="313" t="s">
        <v>580</v>
      </c>
      <c r="D335" s="313" t="s">
        <v>580</v>
      </c>
      <c r="E335" s="313" t="s">
        <v>580</v>
      </c>
      <c r="F335" s="313" t="s">
        <v>580</v>
      </c>
      <c r="G335" s="313" t="s">
        <v>580</v>
      </c>
      <c r="H335" s="312" t="s">
        <v>580</v>
      </c>
      <c r="I335" s="313" t="s">
        <v>580</v>
      </c>
      <c r="J335" s="313" t="s">
        <v>580</v>
      </c>
      <c r="K335" s="313" t="s">
        <v>580</v>
      </c>
      <c r="L335" s="313" t="s">
        <v>580</v>
      </c>
      <c r="M335" s="313" t="s">
        <v>580</v>
      </c>
      <c r="N335" s="313" t="s">
        <v>580</v>
      </c>
      <c r="O335" s="313" t="s">
        <v>580</v>
      </c>
      <c r="P335" s="313" t="s">
        <v>580</v>
      </c>
      <c r="Q335" s="313" t="s">
        <v>580</v>
      </c>
      <c r="R335" s="313" t="s">
        <v>580</v>
      </c>
      <c r="S335" s="313" t="s">
        <v>580</v>
      </c>
      <c r="T335" s="313" t="s">
        <v>580</v>
      </c>
      <c r="U335" s="313" t="s">
        <v>580</v>
      </c>
      <c r="V335" s="313" t="s">
        <v>580</v>
      </c>
      <c r="W335" s="313" t="s">
        <v>580</v>
      </c>
    </row>
    <row r="336" spans="2:23" x14ac:dyDescent="0.2">
      <c r="B336" s="312" t="s">
        <v>580</v>
      </c>
      <c r="C336" s="313" t="s">
        <v>580</v>
      </c>
      <c r="D336" s="313" t="s">
        <v>580</v>
      </c>
      <c r="E336" s="313" t="s">
        <v>580</v>
      </c>
      <c r="F336" s="313" t="s">
        <v>580</v>
      </c>
      <c r="G336" s="313" t="s">
        <v>580</v>
      </c>
      <c r="H336" s="312" t="s">
        <v>580</v>
      </c>
      <c r="I336" s="313" t="s">
        <v>580</v>
      </c>
      <c r="J336" s="313" t="s">
        <v>580</v>
      </c>
      <c r="K336" s="313" t="s">
        <v>580</v>
      </c>
      <c r="L336" s="313" t="s">
        <v>580</v>
      </c>
      <c r="M336" s="313" t="s">
        <v>580</v>
      </c>
      <c r="N336" s="313" t="s">
        <v>580</v>
      </c>
      <c r="O336" s="313" t="s">
        <v>580</v>
      </c>
      <c r="P336" s="313" t="s">
        <v>580</v>
      </c>
      <c r="Q336" s="313" t="s">
        <v>580</v>
      </c>
      <c r="R336" s="313" t="s">
        <v>580</v>
      </c>
      <c r="S336" s="313" t="s">
        <v>580</v>
      </c>
      <c r="T336" s="313" t="s">
        <v>580</v>
      </c>
      <c r="U336" s="313" t="s">
        <v>580</v>
      </c>
      <c r="V336" s="313" t="s">
        <v>580</v>
      </c>
      <c r="W336" s="313" t="s">
        <v>580</v>
      </c>
    </row>
    <row r="337" spans="2:23" x14ac:dyDescent="0.2">
      <c r="B337" s="312" t="s">
        <v>580</v>
      </c>
      <c r="C337" s="313" t="s">
        <v>580</v>
      </c>
      <c r="D337" s="313" t="s">
        <v>580</v>
      </c>
      <c r="E337" s="313" t="s">
        <v>580</v>
      </c>
      <c r="F337" s="313" t="s">
        <v>580</v>
      </c>
      <c r="G337" s="313" t="s">
        <v>580</v>
      </c>
      <c r="H337" s="312" t="s">
        <v>580</v>
      </c>
      <c r="I337" s="313" t="s">
        <v>580</v>
      </c>
      <c r="J337" s="313" t="s">
        <v>580</v>
      </c>
      <c r="K337" s="313" t="s">
        <v>580</v>
      </c>
      <c r="L337" s="313" t="s">
        <v>580</v>
      </c>
      <c r="M337" s="313" t="s">
        <v>580</v>
      </c>
      <c r="N337" s="313" t="s">
        <v>580</v>
      </c>
      <c r="O337" s="313" t="s">
        <v>580</v>
      </c>
      <c r="P337" s="313" t="s">
        <v>580</v>
      </c>
      <c r="Q337" s="313" t="s">
        <v>580</v>
      </c>
      <c r="R337" s="313" t="s">
        <v>580</v>
      </c>
      <c r="S337" s="313" t="s">
        <v>580</v>
      </c>
      <c r="T337" s="313" t="s">
        <v>580</v>
      </c>
      <c r="U337" s="313" t="s">
        <v>580</v>
      </c>
      <c r="V337" s="313" t="s">
        <v>580</v>
      </c>
      <c r="W337" s="313" t="s">
        <v>580</v>
      </c>
    </row>
    <row r="338" spans="2:23" x14ac:dyDescent="0.2">
      <c r="B338" s="312" t="s">
        <v>580</v>
      </c>
      <c r="C338" s="313" t="s">
        <v>580</v>
      </c>
      <c r="D338" s="313" t="s">
        <v>580</v>
      </c>
      <c r="E338" s="313" t="s">
        <v>580</v>
      </c>
      <c r="F338" s="313" t="s">
        <v>580</v>
      </c>
      <c r="G338" s="313" t="s">
        <v>580</v>
      </c>
      <c r="H338" s="312" t="s">
        <v>580</v>
      </c>
      <c r="I338" s="313" t="s">
        <v>580</v>
      </c>
      <c r="J338" s="313" t="s">
        <v>580</v>
      </c>
      <c r="K338" s="313" t="s">
        <v>580</v>
      </c>
      <c r="L338" s="313" t="s">
        <v>580</v>
      </c>
      <c r="M338" s="313" t="s">
        <v>580</v>
      </c>
      <c r="N338" s="313" t="s">
        <v>580</v>
      </c>
      <c r="O338" s="313" t="s">
        <v>580</v>
      </c>
      <c r="P338" s="313" t="s">
        <v>580</v>
      </c>
      <c r="Q338" s="313" t="s">
        <v>580</v>
      </c>
      <c r="R338" s="313" t="s">
        <v>580</v>
      </c>
      <c r="S338" s="313" t="s">
        <v>580</v>
      </c>
      <c r="T338" s="313" t="s">
        <v>580</v>
      </c>
      <c r="U338" s="313" t="s">
        <v>580</v>
      </c>
      <c r="V338" s="313" t="s">
        <v>580</v>
      </c>
      <c r="W338" s="313" t="s">
        <v>580</v>
      </c>
    </row>
    <row r="339" spans="2:23" x14ac:dyDescent="0.2">
      <c r="B339" s="312" t="s">
        <v>580</v>
      </c>
      <c r="C339" s="313" t="s">
        <v>580</v>
      </c>
      <c r="D339" s="313" t="s">
        <v>580</v>
      </c>
      <c r="E339" s="313" t="s">
        <v>580</v>
      </c>
      <c r="F339" s="313" t="s">
        <v>580</v>
      </c>
      <c r="G339" s="313" t="s">
        <v>580</v>
      </c>
      <c r="H339" s="312" t="s">
        <v>580</v>
      </c>
      <c r="I339" s="313" t="s">
        <v>580</v>
      </c>
      <c r="J339" s="313" t="s">
        <v>580</v>
      </c>
      <c r="K339" s="313" t="s">
        <v>580</v>
      </c>
      <c r="L339" s="313" t="s">
        <v>580</v>
      </c>
      <c r="M339" s="313" t="s">
        <v>580</v>
      </c>
      <c r="N339" s="313" t="s">
        <v>580</v>
      </c>
      <c r="O339" s="313" t="s">
        <v>580</v>
      </c>
      <c r="P339" s="313" t="s">
        <v>580</v>
      </c>
      <c r="Q339" s="313" t="s">
        <v>580</v>
      </c>
      <c r="R339" s="313" t="s">
        <v>580</v>
      </c>
      <c r="S339" s="313" t="s">
        <v>580</v>
      </c>
      <c r="T339" s="313" t="s">
        <v>580</v>
      </c>
      <c r="U339" s="313" t="s">
        <v>580</v>
      </c>
      <c r="V339" s="313" t="s">
        <v>580</v>
      </c>
      <c r="W339" s="313" t="s">
        <v>580</v>
      </c>
    </row>
    <row r="340" spans="2:23" x14ac:dyDescent="0.2">
      <c r="B340" s="312" t="s">
        <v>580</v>
      </c>
      <c r="C340" s="313" t="s">
        <v>580</v>
      </c>
      <c r="D340" s="313" t="s">
        <v>580</v>
      </c>
      <c r="E340" s="313" t="s">
        <v>580</v>
      </c>
      <c r="F340" s="313" t="s">
        <v>580</v>
      </c>
      <c r="G340" s="313" t="s">
        <v>580</v>
      </c>
      <c r="H340" s="312" t="s">
        <v>580</v>
      </c>
      <c r="I340" s="313" t="s">
        <v>580</v>
      </c>
      <c r="J340" s="313" t="s">
        <v>580</v>
      </c>
      <c r="K340" s="313" t="s">
        <v>580</v>
      </c>
      <c r="L340" s="313" t="s">
        <v>580</v>
      </c>
      <c r="M340" s="313" t="s">
        <v>580</v>
      </c>
      <c r="N340" s="313" t="s">
        <v>580</v>
      </c>
      <c r="O340" s="313" t="s">
        <v>580</v>
      </c>
      <c r="P340" s="313" t="s">
        <v>580</v>
      </c>
      <c r="Q340" s="313" t="s">
        <v>580</v>
      </c>
      <c r="R340" s="313" t="s">
        <v>580</v>
      </c>
      <c r="S340" s="313" t="s">
        <v>580</v>
      </c>
      <c r="T340" s="313" t="s">
        <v>580</v>
      </c>
      <c r="U340" s="313" t="s">
        <v>580</v>
      </c>
      <c r="V340" s="313" t="s">
        <v>580</v>
      </c>
      <c r="W340" s="313" t="s">
        <v>580</v>
      </c>
    </row>
    <row r="341" spans="2:23" x14ac:dyDescent="0.2">
      <c r="B341" s="312" t="s">
        <v>580</v>
      </c>
      <c r="C341" s="313" t="s">
        <v>580</v>
      </c>
      <c r="D341" s="313" t="s">
        <v>580</v>
      </c>
      <c r="E341" s="313" t="s">
        <v>580</v>
      </c>
      <c r="F341" s="313" t="s">
        <v>580</v>
      </c>
      <c r="G341" s="313" t="s">
        <v>580</v>
      </c>
      <c r="H341" s="312" t="s">
        <v>580</v>
      </c>
      <c r="I341" s="313" t="s">
        <v>580</v>
      </c>
      <c r="J341" s="313" t="s">
        <v>580</v>
      </c>
      <c r="K341" s="313" t="s">
        <v>580</v>
      </c>
      <c r="L341" s="313" t="s">
        <v>580</v>
      </c>
      <c r="M341" s="313" t="s">
        <v>580</v>
      </c>
      <c r="N341" s="313" t="s">
        <v>580</v>
      </c>
      <c r="O341" s="313" t="s">
        <v>580</v>
      </c>
      <c r="P341" s="313" t="s">
        <v>580</v>
      </c>
      <c r="Q341" s="313" t="s">
        <v>580</v>
      </c>
      <c r="R341" s="313" t="s">
        <v>580</v>
      </c>
      <c r="S341" s="313" t="s">
        <v>580</v>
      </c>
      <c r="T341" s="313" t="s">
        <v>580</v>
      </c>
      <c r="U341" s="313" t="s">
        <v>580</v>
      </c>
      <c r="V341" s="313" t="s">
        <v>580</v>
      </c>
      <c r="W341" s="313" t="s">
        <v>580</v>
      </c>
    </row>
    <row r="342" spans="2:23" x14ac:dyDescent="0.2">
      <c r="B342" s="312" t="s">
        <v>580</v>
      </c>
      <c r="C342" s="313" t="s">
        <v>580</v>
      </c>
      <c r="D342" s="313" t="s">
        <v>580</v>
      </c>
      <c r="E342" s="313" t="s">
        <v>580</v>
      </c>
      <c r="F342" s="313" t="s">
        <v>580</v>
      </c>
      <c r="G342" s="313" t="s">
        <v>580</v>
      </c>
      <c r="H342" s="312" t="s">
        <v>580</v>
      </c>
      <c r="I342" s="313" t="s">
        <v>580</v>
      </c>
      <c r="J342" s="313" t="s">
        <v>580</v>
      </c>
      <c r="K342" s="313" t="s">
        <v>580</v>
      </c>
      <c r="L342" s="313" t="s">
        <v>580</v>
      </c>
      <c r="M342" s="313" t="s">
        <v>580</v>
      </c>
      <c r="N342" s="313" t="s">
        <v>580</v>
      </c>
      <c r="O342" s="313" t="s">
        <v>580</v>
      </c>
      <c r="P342" s="313" t="s">
        <v>580</v>
      </c>
      <c r="Q342" s="313" t="s">
        <v>580</v>
      </c>
      <c r="R342" s="313" t="s">
        <v>580</v>
      </c>
      <c r="S342" s="313" t="s">
        <v>580</v>
      </c>
      <c r="T342" s="313" t="s">
        <v>580</v>
      </c>
      <c r="U342" s="313" t="s">
        <v>580</v>
      </c>
      <c r="V342" s="313" t="s">
        <v>580</v>
      </c>
      <c r="W342" s="313" t="s">
        <v>580</v>
      </c>
    </row>
    <row r="343" spans="2:23" x14ac:dyDescent="0.2">
      <c r="B343" s="312" t="s">
        <v>580</v>
      </c>
      <c r="C343" s="313" t="s">
        <v>580</v>
      </c>
      <c r="D343" s="313" t="s">
        <v>580</v>
      </c>
      <c r="E343" s="313" t="s">
        <v>580</v>
      </c>
      <c r="F343" s="313" t="s">
        <v>580</v>
      </c>
      <c r="G343" s="313" t="s">
        <v>580</v>
      </c>
      <c r="H343" s="312" t="s">
        <v>580</v>
      </c>
      <c r="I343" s="313" t="s">
        <v>580</v>
      </c>
      <c r="J343" s="313" t="s">
        <v>580</v>
      </c>
      <c r="K343" s="313" t="s">
        <v>580</v>
      </c>
      <c r="L343" s="313" t="s">
        <v>580</v>
      </c>
      <c r="M343" s="313" t="s">
        <v>580</v>
      </c>
      <c r="N343" s="313" t="s">
        <v>580</v>
      </c>
      <c r="O343" s="313" t="s">
        <v>580</v>
      </c>
      <c r="P343" s="313" t="s">
        <v>580</v>
      </c>
      <c r="Q343" s="313" t="s">
        <v>580</v>
      </c>
      <c r="R343" s="313" t="s">
        <v>580</v>
      </c>
      <c r="S343" s="313" t="s">
        <v>580</v>
      </c>
      <c r="T343" s="313" t="s">
        <v>580</v>
      </c>
      <c r="U343" s="313" t="s">
        <v>580</v>
      </c>
      <c r="V343" s="313" t="s">
        <v>580</v>
      </c>
      <c r="W343" s="313" t="s">
        <v>580</v>
      </c>
    </row>
    <row r="344" spans="2:23" x14ac:dyDescent="0.2">
      <c r="B344" s="312" t="s">
        <v>580</v>
      </c>
      <c r="C344" s="313" t="s">
        <v>580</v>
      </c>
      <c r="D344" s="313" t="s">
        <v>580</v>
      </c>
      <c r="E344" s="313" t="s">
        <v>580</v>
      </c>
      <c r="F344" s="313" t="s">
        <v>580</v>
      </c>
      <c r="G344" s="313" t="s">
        <v>580</v>
      </c>
      <c r="H344" s="312" t="s">
        <v>580</v>
      </c>
      <c r="I344" s="313" t="s">
        <v>580</v>
      </c>
      <c r="J344" s="313" t="s">
        <v>580</v>
      </c>
      <c r="K344" s="313" t="s">
        <v>580</v>
      </c>
      <c r="L344" s="313" t="s">
        <v>580</v>
      </c>
      <c r="M344" s="313" t="s">
        <v>580</v>
      </c>
      <c r="N344" s="313" t="s">
        <v>580</v>
      </c>
      <c r="O344" s="313" t="s">
        <v>580</v>
      </c>
      <c r="P344" s="313" t="s">
        <v>580</v>
      </c>
      <c r="Q344" s="313" t="s">
        <v>580</v>
      </c>
      <c r="R344" s="313" t="s">
        <v>580</v>
      </c>
      <c r="S344" s="313" t="s">
        <v>580</v>
      </c>
      <c r="T344" s="313" t="s">
        <v>580</v>
      </c>
      <c r="U344" s="313" t="s">
        <v>580</v>
      </c>
      <c r="V344" s="313" t="s">
        <v>580</v>
      </c>
      <c r="W344" s="313" t="s">
        <v>580</v>
      </c>
    </row>
    <row r="345" spans="2:23" x14ac:dyDescent="0.2">
      <c r="B345" s="312" t="s">
        <v>580</v>
      </c>
      <c r="C345" s="313" t="s">
        <v>580</v>
      </c>
      <c r="D345" s="313" t="s">
        <v>580</v>
      </c>
      <c r="E345" s="313" t="s">
        <v>580</v>
      </c>
      <c r="F345" s="313" t="s">
        <v>580</v>
      </c>
      <c r="G345" s="313" t="s">
        <v>580</v>
      </c>
      <c r="H345" s="312" t="s">
        <v>580</v>
      </c>
      <c r="I345" s="313" t="s">
        <v>580</v>
      </c>
      <c r="J345" s="313" t="s">
        <v>580</v>
      </c>
      <c r="K345" s="313" t="s">
        <v>580</v>
      </c>
      <c r="L345" s="313" t="s">
        <v>580</v>
      </c>
      <c r="M345" s="313" t="s">
        <v>580</v>
      </c>
      <c r="N345" s="313" t="s">
        <v>580</v>
      </c>
      <c r="O345" s="313" t="s">
        <v>580</v>
      </c>
      <c r="P345" s="313" t="s">
        <v>580</v>
      </c>
      <c r="Q345" s="313" t="s">
        <v>580</v>
      </c>
      <c r="R345" s="313" t="s">
        <v>580</v>
      </c>
      <c r="S345" s="313" t="s">
        <v>580</v>
      </c>
      <c r="T345" s="313" t="s">
        <v>580</v>
      </c>
      <c r="U345" s="313" t="s">
        <v>580</v>
      </c>
      <c r="V345" s="313" t="s">
        <v>580</v>
      </c>
      <c r="W345" s="313" t="s">
        <v>580</v>
      </c>
    </row>
    <row r="346" spans="2:23" x14ac:dyDescent="0.2">
      <c r="B346" s="312" t="s">
        <v>580</v>
      </c>
      <c r="C346" s="313" t="s">
        <v>580</v>
      </c>
      <c r="D346" s="313" t="s">
        <v>580</v>
      </c>
      <c r="E346" s="313" t="s">
        <v>580</v>
      </c>
      <c r="F346" s="313" t="s">
        <v>580</v>
      </c>
      <c r="G346" s="313" t="s">
        <v>580</v>
      </c>
      <c r="H346" s="312" t="s">
        <v>580</v>
      </c>
      <c r="I346" s="313" t="s">
        <v>580</v>
      </c>
      <c r="J346" s="313" t="s">
        <v>580</v>
      </c>
      <c r="K346" s="313" t="s">
        <v>580</v>
      </c>
      <c r="L346" s="313" t="s">
        <v>580</v>
      </c>
      <c r="M346" s="313" t="s">
        <v>580</v>
      </c>
      <c r="N346" s="313" t="s">
        <v>580</v>
      </c>
      <c r="O346" s="313" t="s">
        <v>580</v>
      </c>
      <c r="P346" s="313" t="s">
        <v>580</v>
      </c>
      <c r="Q346" s="313" t="s">
        <v>580</v>
      </c>
      <c r="R346" s="313" t="s">
        <v>580</v>
      </c>
      <c r="S346" s="313" t="s">
        <v>580</v>
      </c>
      <c r="T346" s="313" t="s">
        <v>580</v>
      </c>
      <c r="U346" s="313" t="s">
        <v>580</v>
      </c>
      <c r="V346" s="313" t="s">
        <v>580</v>
      </c>
      <c r="W346" s="313" t="s">
        <v>580</v>
      </c>
    </row>
    <row r="347" spans="2:23" x14ac:dyDescent="0.2">
      <c r="B347" s="312" t="s">
        <v>580</v>
      </c>
      <c r="C347" s="313" t="s">
        <v>580</v>
      </c>
      <c r="D347" s="313" t="s">
        <v>580</v>
      </c>
      <c r="E347" s="313" t="s">
        <v>580</v>
      </c>
      <c r="F347" s="313" t="s">
        <v>580</v>
      </c>
      <c r="G347" s="313" t="s">
        <v>580</v>
      </c>
      <c r="H347" s="312" t="s">
        <v>580</v>
      </c>
      <c r="I347" s="313" t="s">
        <v>580</v>
      </c>
      <c r="J347" s="313" t="s">
        <v>580</v>
      </c>
      <c r="K347" s="313" t="s">
        <v>580</v>
      </c>
      <c r="L347" s="313" t="s">
        <v>580</v>
      </c>
      <c r="M347" s="313" t="s">
        <v>580</v>
      </c>
      <c r="N347" s="313" t="s">
        <v>580</v>
      </c>
      <c r="O347" s="313" t="s">
        <v>580</v>
      </c>
      <c r="P347" s="313" t="s">
        <v>580</v>
      </c>
      <c r="Q347" s="313" t="s">
        <v>580</v>
      </c>
      <c r="R347" s="313" t="s">
        <v>580</v>
      </c>
      <c r="S347" s="313" t="s">
        <v>580</v>
      </c>
      <c r="T347" s="313" t="s">
        <v>580</v>
      </c>
      <c r="U347" s="313" t="s">
        <v>580</v>
      </c>
      <c r="V347" s="313" t="s">
        <v>580</v>
      </c>
      <c r="W347" s="313" t="s">
        <v>580</v>
      </c>
    </row>
    <row r="348" spans="2:23" x14ac:dyDescent="0.2">
      <c r="B348" s="312" t="s">
        <v>580</v>
      </c>
      <c r="C348" s="313" t="s">
        <v>580</v>
      </c>
      <c r="D348" s="313" t="s">
        <v>580</v>
      </c>
      <c r="E348" s="313" t="s">
        <v>580</v>
      </c>
      <c r="F348" s="313" t="s">
        <v>580</v>
      </c>
      <c r="G348" s="313" t="s">
        <v>580</v>
      </c>
      <c r="H348" s="312" t="s">
        <v>580</v>
      </c>
      <c r="I348" s="313" t="s">
        <v>580</v>
      </c>
      <c r="J348" s="313" t="s">
        <v>580</v>
      </c>
      <c r="K348" s="313" t="s">
        <v>580</v>
      </c>
      <c r="L348" s="313" t="s">
        <v>580</v>
      </c>
      <c r="M348" s="313" t="s">
        <v>580</v>
      </c>
      <c r="N348" s="313" t="s">
        <v>580</v>
      </c>
      <c r="O348" s="313" t="s">
        <v>580</v>
      </c>
      <c r="P348" s="313" t="s">
        <v>580</v>
      </c>
      <c r="Q348" s="313" t="s">
        <v>580</v>
      </c>
      <c r="R348" s="313" t="s">
        <v>580</v>
      </c>
      <c r="S348" s="313" t="s">
        <v>580</v>
      </c>
      <c r="T348" s="313" t="s">
        <v>580</v>
      </c>
      <c r="U348" s="313" t="s">
        <v>580</v>
      </c>
      <c r="V348" s="313" t="s">
        <v>580</v>
      </c>
      <c r="W348" s="313" t="s">
        <v>580</v>
      </c>
    </row>
    <row r="349" spans="2:23" x14ac:dyDescent="0.2">
      <c r="B349" s="312" t="s">
        <v>580</v>
      </c>
      <c r="C349" s="313" t="s">
        <v>580</v>
      </c>
      <c r="D349" s="313" t="s">
        <v>580</v>
      </c>
      <c r="E349" s="313" t="s">
        <v>580</v>
      </c>
      <c r="F349" s="313" t="s">
        <v>580</v>
      </c>
      <c r="G349" s="313" t="s">
        <v>580</v>
      </c>
      <c r="H349" s="312" t="s">
        <v>580</v>
      </c>
      <c r="I349" s="313" t="s">
        <v>580</v>
      </c>
      <c r="J349" s="313" t="s">
        <v>580</v>
      </c>
      <c r="K349" s="313" t="s">
        <v>580</v>
      </c>
      <c r="L349" s="313" t="s">
        <v>580</v>
      </c>
      <c r="M349" s="313" t="s">
        <v>580</v>
      </c>
      <c r="N349" s="313" t="s">
        <v>580</v>
      </c>
      <c r="O349" s="313" t="s">
        <v>580</v>
      </c>
      <c r="P349" s="313" t="s">
        <v>580</v>
      </c>
      <c r="Q349" s="313" t="s">
        <v>580</v>
      </c>
      <c r="R349" s="313" t="s">
        <v>580</v>
      </c>
      <c r="S349" s="313" t="s">
        <v>580</v>
      </c>
      <c r="T349" s="313" t="s">
        <v>580</v>
      </c>
      <c r="U349" s="313" t="s">
        <v>580</v>
      </c>
      <c r="V349" s="313" t="s">
        <v>580</v>
      </c>
      <c r="W349" s="313" t="s">
        <v>580</v>
      </c>
    </row>
    <row r="350" spans="2:23" x14ac:dyDescent="0.2">
      <c r="B350" s="312" t="s">
        <v>580</v>
      </c>
      <c r="C350" s="313" t="s">
        <v>580</v>
      </c>
      <c r="D350" s="313" t="s">
        <v>580</v>
      </c>
      <c r="E350" s="313" t="s">
        <v>580</v>
      </c>
      <c r="F350" s="313" t="s">
        <v>580</v>
      </c>
      <c r="G350" s="313" t="s">
        <v>580</v>
      </c>
      <c r="H350" s="312" t="s">
        <v>580</v>
      </c>
      <c r="I350" s="313" t="s">
        <v>580</v>
      </c>
      <c r="J350" s="313" t="s">
        <v>580</v>
      </c>
      <c r="K350" s="313" t="s">
        <v>580</v>
      </c>
      <c r="L350" s="313" t="s">
        <v>580</v>
      </c>
      <c r="M350" s="313" t="s">
        <v>580</v>
      </c>
      <c r="N350" s="313" t="s">
        <v>580</v>
      </c>
      <c r="O350" s="313" t="s">
        <v>580</v>
      </c>
      <c r="P350" s="313" t="s">
        <v>580</v>
      </c>
      <c r="Q350" s="313" t="s">
        <v>580</v>
      </c>
      <c r="R350" s="313" t="s">
        <v>580</v>
      </c>
      <c r="S350" s="313" t="s">
        <v>580</v>
      </c>
      <c r="T350" s="313" t="s">
        <v>580</v>
      </c>
      <c r="U350" s="313" t="s">
        <v>580</v>
      </c>
      <c r="V350" s="313" t="s">
        <v>580</v>
      </c>
      <c r="W350" s="313" t="s">
        <v>580</v>
      </c>
    </row>
    <row r="351" spans="2:23" x14ac:dyDescent="0.2">
      <c r="B351" s="312" t="s">
        <v>580</v>
      </c>
      <c r="C351" s="313" t="s">
        <v>580</v>
      </c>
      <c r="D351" s="313" t="s">
        <v>580</v>
      </c>
      <c r="E351" s="313" t="s">
        <v>580</v>
      </c>
      <c r="F351" s="313" t="s">
        <v>580</v>
      </c>
      <c r="G351" s="313" t="s">
        <v>580</v>
      </c>
      <c r="H351" s="312" t="s">
        <v>580</v>
      </c>
      <c r="I351" s="313" t="s">
        <v>580</v>
      </c>
      <c r="J351" s="313" t="s">
        <v>580</v>
      </c>
      <c r="K351" s="313" t="s">
        <v>580</v>
      </c>
      <c r="L351" s="313" t="s">
        <v>580</v>
      </c>
      <c r="M351" s="313" t="s">
        <v>580</v>
      </c>
      <c r="N351" s="313" t="s">
        <v>580</v>
      </c>
      <c r="O351" s="313" t="s">
        <v>580</v>
      </c>
      <c r="P351" s="313" t="s">
        <v>580</v>
      </c>
      <c r="Q351" s="313" t="s">
        <v>580</v>
      </c>
      <c r="R351" s="313" t="s">
        <v>580</v>
      </c>
      <c r="S351" s="313" t="s">
        <v>580</v>
      </c>
      <c r="T351" s="313" t="s">
        <v>580</v>
      </c>
      <c r="U351" s="313" t="s">
        <v>580</v>
      </c>
      <c r="V351" s="313" t="s">
        <v>580</v>
      </c>
      <c r="W351" s="313" t="s">
        <v>580</v>
      </c>
    </row>
    <row r="352" spans="2:23" x14ac:dyDescent="0.2">
      <c r="B352" s="312" t="s">
        <v>580</v>
      </c>
      <c r="C352" s="313" t="s">
        <v>580</v>
      </c>
      <c r="D352" s="313" t="s">
        <v>580</v>
      </c>
      <c r="E352" s="313" t="s">
        <v>580</v>
      </c>
      <c r="F352" s="313" t="s">
        <v>580</v>
      </c>
      <c r="G352" s="313" t="s">
        <v>580</v>
      </c>
      <c r="H352" s="312" t="s">
        <v>580</v>
      </c>
      <c r="I352" s="313" t="s">
        <v>580</v>
      </c>
      <c r="J352" s="313" t="s">
        <v>580</v>
      </c>
      <c r="K352" s="313" t="s">
        <v>580</v>
      </c>
      <c r="L352" s="313" t="s">
        <v>580</v>
      </c>
      <c r="M352" s="313" t="s">
        <v>580</v>
      </c>
      <c r="N352" s="313" t="s">
        <v>580</v>
      </c>
      <c r="O352" s="313" t="s">
        <v>580</v>
      </c>
      <c r="P352" s="313" t="s">
        <v>580</v>
      </c>
      <c r="Q352" s="313" t="s">
        <v>580</v>
      </c>
      <c r="R352" s="313" t="s">
        <v>580</v>
      </c>
      <c r="S352" s="313" t="s">
        <v>580</v>
      </c>
      <c r="T352" s="313" t="s">
        <v>580</v>
      </c>
      <c r="U352" s="313" t="s">
        <v>580</v>
      </c>
      <c r="V352" s="313" t="s">
        <v>580</v>
      </c>
      <c r="W352" s="313" t="s">
        <v>580</v>
      </c>
    </row>
    <row r="353" spans="2:23" x14ac:dyDescent="0.2">
      <c r="B353" s="312" t="s">
        <v>580</v>
      </c>
      <c r="C353" s="313" t="s">
        <v>580</v>
      </c>
      <c r="D353" s="313" t="s">
        <v>580</v>
      </c>
      <c r="E353" s="313" t="s">
        <v>580</v>
      </c>
      <c r="F353" s="313" t="s">
        <v>580</v>
      </c>
      <c r="G353" s="313" t="s">
        <v>580</v>
      </c>
      <c r="H353" s="312" t="s">
        <v>580</v>
      </c>
      <c r="I353" s="313" t="s">
        <v>580</v>
      </c>
      <c r="J353" s="313" t="s">
        <v>580</v>
      </c>
      <c r="K353" s="313" t="s">
        <v>580</v>
      </c>
      <c r="L353" s="313" t="s">
        <v>580</v>
      </c>
      <c r="M353" s="313" t="s">
        <v>580</v>
      </c>
      <c r="N353" s="313" t="s">
        <v>580</v>
      </c>
      <c r="O353" s="313" t="s">
        <v>580</v>
      </c>
      <c r="P353" s="313" t="s">
        <v>580</v>
      </c>
      <c r="Q353" s="313" t="s">
        <v>580</v>
      </c>
      <c r="R353" s="313" t="s">
        <v>580</v>
      </c>
      <c r="S353" s="313" t="s">
        <v>580</v>
      </c>
      <c r="T353" s="313" t="s">
        <v>580</v>
      </c>
      <c r="U353" s="313" t="s">
        <v>580</v>
      </c>
      <c r="V353" s="313" t="s">
        <v>580</v>
      </c>
      <c r="W353" s="313" t="s">
        <v>580</v>
      </c>
    </row>
    <row r="354" spans="2:23" x14ac:dyDescent="0.2">
      <c r="B354" s="312" t="s">
        <v>580</v>
      </c>
      <c r="C354" s="313" t="s">
        <v>580</v>
      </c>
      <c r="D354" s="313" t="s">
        <v>580</v>
      </c>
      <c r="E354" s="313" t="s">
        <v>580</v>
      </c>
      <c r="F354" s="313" t="s">
        <v>580</v>
      </c>
      <c r="G354" s="313" t="s">
        <v>580</v>
      </c>
      <c r="H354" s="312" t="s">
        <v>580</v>
      </c>
      <c r="I354" s="313" t="s">
        <v>580</v>
      </c>
      <c r="J354" s="313" t="s">
        <v>580</v>
      </c>
      <c r="K354" s="313" t="s">
        <v>580</v>
      </c>
      <c r="L354" s="313" t="s">
        <v>580</v>
      </c>
      <c r="M354" s="313" t="s">
        <v>580</v>
      </c>
      <c r="N354" s="313" t="s">
        <v>580</v>
      </c>
      <c r="O354" s="313" t="s">
        <v>580</v>
      </c>
      <c r="P354" s="313" t="s">
        <v>580</v>
      </c>
      <c r="Q354" s="313" t="s">
        <v>580</v>
      </c>
      <c r="R354" s="313" t="s">
        <v>580</v>
      </c>
      <c r="S354" s="313" t="s">
        <v>580</v>
      </c>
      <c r="T354" s="313" t="s">
        <v>580</v>
      </c>
      <c r="U354" s="313" t="s">
        <v>580</v>
      </c>
      <c r="V354" s="313" t="s">
        <v>580</v>
      </c>
      <c r="W354" s="313" t="s">
        <v>580</v>
      </c>
    </row>
    <row r="355" spans="2:23" x14ac:dyDescent="0.2">
      <c r="B355" s="312" t="s">
        <v>580</v>
      </c>
      <c r="C355" s="313" t="s">
        <v>580</v>
      </c>
      <c r="D355" s="313" t="s">
        <v>580</v>
      </c>
      <c r="E355" s="313" t="s">
        <v>580</v>
      </c>
      <c r="F355" s="313" t="s">
        <v>580</v>
      </c>
      <c r="G355" s="313" t="s">
        <v>580</v>
      </c>
      <c r="H355" s="312" t="s">
        <v>580</v>
      </c>
      <c r="I355" s="313" t="s">
        <v>580</v>
      </c>
      <c r="J355" s="313" t="s">
        <v>580</v>
      </c>
      <c r="K355" s="313" t="s">
        <v>580</v>
      </c>
      <c r="L355" s="313" t="s">
        <v>580</v>
      </c>
      <c r="M355" s="313" t="s">
        <v>580</v>
      </c>
      <c r="N355" s="313" t="s">
        <v>580</v>
      </c>
      <c r="O355" s="313" t="s">
        <v>580</v>
      </c>
      <c r="P355" s="313" t="s">
        <v>580</v>
      </c>
      <c r="Q355" s="313" t="s">
        <v>580</v>
      </c>
      <c r="R355" s="313" t="s">
        <v>580</v>
      </c>
      <c r="S355" s="313" t="s">
        <v>580</v>
      </c>
      <c r="T355" s="313" t="s">
        <v>580</v>
      </c>
      <c r="U355" s="313" t="s">
        <v>580</v>
      </c>
      <c r="V355" s="313" t="s">
        <v>580</v>
      </c>
      <c r="W355" s="313" t="s">
        <v>580</v>
      </c>
    </row>
    <row r="356" spans="2:23" x14ac:dyDescent="0.2">
      <c r="B356" s="312" t="s">
        <v>580</v>
      </c>
      <c r="C356" s="313" t="s">
        <v>580</v>
      </c>
      <c r="D356" s="313" t="s">
        <v>580</v>
      </c>
      <c r="E356" s="313" t="s">
        <v>580</v>
      </c>
      <c r="F356" s="313" t="s">
        <v>580</v>
      </c>
      <c r="G356" s="313" t="s">
        <v>580</v>
      </c>
      <c r="H356" s="312" t="s">
        <v>580</v>
      </c>
      <c r="I356" s="313" t="s">
        <v>580</v>
      </c>
      <c r="J356" s="313" t="s">
        <v>580</v>
      </c>
      <c r="K356" s="313" t="s">
        <v>580</v>
      </c>
      <c r="L356" s="313" t="s">
        <v>580</v>
      </c>
      <c r="M356" s="313" t="s">
        <v>580</v>
      </c>
      <c r="N356" s="313" t="s">
        <v>580</v>
      </c>
      <c r="O356" s="313" t="s">
        <v>580</v>
      </c>
      <c r="P356" s="313" t="s">
        <v>580</v>
      </c>
      <c r="Q356" s="313" t="s">
        <v>580</v>
      </c>
      <c r="R356" s="313" t="s">
        <v>580</v>
      </c>
      <c r="S356" s="313" t="s">
        <v>580</v>
      </c>
      <c r="T356" s="313" t="s">
        <v>580</v>
      </c>
      <c r="U356" s="313" t="s">
        <v>580</v>
      </c>
      <c r="V356" s="313" t="s">
        <v>580</v>
      </c>
      <c r="W356" s="313" t="s">
        <v>580</v>
      </c>
    </row>
    <row r="357" spans="2:23" x14ac:dyDescent="0.2">
      <c r="B357" s="312" t="s">
        <v>580</v>
      </c>
      <c r="C357" s="313" t="s">
        <v>580</v>
      </c>
      <c r="D357" s="313" t="s">
        <v>580</v>
      </c>
      <c r="E357" s="313" t="s">
        <v>580</v>
      </c>
      <c r="F357" s="313" t="s">
        <v>580</v>
      </c>
      <c r="G357" s="313" t="s">
        <v>580</v>
      </c>
      <c r="H357" s="312" t="s">
        <v>580</v>
      </c>
      <c r="I357" s="313" t="s">
        <v>580</v>
      </c>
      <c r="J357" s="313" t="s">
        <v>580</v>
      </c>
      <c r="K357" s="313" t="s">
        <v>580</v>
      </c>
      <c r="L357" s="313" t="s">
        <v>580</v>
      </c>
      <c r="M357" s="313" t="s">
        <v>580</v>
      </c>
      <c r="N357" s="313" t="s">
        <v>580</v>
      </c>
      <c r="O357" s="313" t="s">
        <v>580</v>
      </c>
      <c r="P357" s="313" t="s">
        <v>580</v>
      </c>
      <c r="Q357" s="313" t="s">
        <v>580</v>
      </c>
      <c r="R357" s="313" t="s">
        <v>580</v>
      </c>
      <c r="S357" s="313" t="s">
        <v>580</v>
      </c>
      <c r="T357" s="313" t="s">
        <v>580</v>
      </c>
      <c r="U357" s="313" t="s">
        <v>580</v>
      </c>
      <c r="V357" s="313" t="s">
        <v>580</v>
      </c>
      <c r="W357" s="313" t="s">
        <v>580</v>
      </c>
    </row>
    <row r="358" spans="2:23" x14ac:dyDescent="0.2">
      <c r="B358" s="312" t="s">
        <v>580</v>
      </c>
      <c r="C358" s="313" t="s">
        <v>580</v>
      </c>
      <c r="D358" s="313" t="s">
        <v>580</v>
      </c>
      <c r="E358" s="313" t="s">
        <v>580</v>
      </c>
      <c r="F358" s="313" t="s">
        <v>580</v>
      </c>
      <c r="G358" s="313" t="s">
        <v>580</v>
      </c>
      <c r="H358" s="312" t="s">
        <v>580</v>
      </c>
      <c r="I358" s="313" t="s">
        <v>580</v>
      </c>
      <c r="J358" s="313" t="s">
        <v>580</v>
      </c>
      <c r="K358" s="313" t="s">
        <v>580</v>
      </c>
      <c r="L358" s="313" t="s">
        <v>580</v>
      </c>
      <c r="M358" s="313" t="s">
        <v>580</v>
      </c>
      <c r="N358" s="313" t="s">
        <v>580</v>
      </c>
      <c r="O358" s="313" t="s">
        <v>580</v>
      </c>
      <c r="P358" s="313" t="s">
        <v>580</v>
      </c>
      <c r="Q358" s="313" t="s">
        <v>580</v>
      </c>
      <c r="R358" s="313" t="s">
        <v>580</v>
      </c>
      <c r="S358" s="313" t="s">
        <v>580</v>
      </c>
      <c r="T358" s="313" t="s">
        <v>580</v>
      </c>
      <c r="U358" s="313" t="s">
        <v>580</v>
      </c>
      <c r="V358" s="313" t="s">
        <v>580</v>
      </c>
      <c r="W358" s="313" t="s">
        <v>580</v>
      </c>
    </row>
    <row r="359" spans="2:23" x14ac:dyDescent="0.2">
      <c r="B359" s="312" t="s">
        <v>580</v>
      </c>
      <c r="C359" s="313" t="s">
        <v>580</v>
      </c>
      <c r="D359" s="313" t="s">
        <v>580</v>
      </c>
      <c r="E359" s="313" t="s">
        <v>580</v>
      </c>
      <c r="F359" s="313" t="s">
        <v>580</v>
      </c>
      <c r="G359" s="313" t="s">
        <v>580</v>
      </c>
      <c r="H359" s="312" t="s">
        <v>580</v>
      </c>
      <c r="I359" s="313" t="s">
        <v>580</v>
      </c>
      <c r="J359" s="313" t="s">
        <v>580</v>
      </c>
      <c r="K359" s="313" t="s">
        <v>580</v>
      </c>
      <c r="L359" s="313" t="s">
        <v>580</v>
      </c>
      <c r="M359" s="313" t="s">
        <v>580</v>
      </c>
      <c r="N359" s="313" t="s">
        <v>580</v>
      </c>
      <c r="O359" s="313" t="s">
        <v>580</v>
      </c>
      <c r="P359" s="313" t="s">
        <v>580</v>
      </c>
      <c r="Q359" s="313" t="s">
        <v>580</v>
      </c>
      <c r="R359" s="313" t="s">
        <v>580</v>
      </c>
      <c r="S359" s="313" t="s">
        <v>580</v>
      </c>
      <c r="T359" s="313" t="s">
        <v>580</v>
      </c>
      <c r="U359" s="313" t="s">
        <v>580</v>
      </c>
      <c r="V359" s="313" t="s">
        <v>580</v>
      </c>
      <c r="W359" s="313" t="s">
        <v>580</v>
      </c>
    </row>
    <row r="360" spans="2:23" x14ac:dyDescent="0.2">
      <c r="B360" s="312" t="s">
        <v>580</v>
      </c>
      <c r="C360" s="313" t="s">
        <v>580</v>
      </c>
      <c r="D360" s="313" t="s">
        <v>580</v>
      </c>
      <c r="E360" s="313" t="s">
        <v>580</v>
      </c>
      <c r="F360" s="313" t="s">
        <v>580</v>
      </c>
      <c r="G360" s="313" t="s">
        <v>580</v>
      </c>
      <c r="H360" s="312" t="s">
        <v>580</v>
      </c>
      <c r="I360" s="313" t="s">
        <v>580</v>
      </c>
      <c r="J360" s="313" t="s">
        <v>580</v>
      </c>
      <c r="K360" s="313" t="s">
        <v>580</v>
      </c>
      <c r="L360" s="313" t="s">
        <v>580</v>
      </c>
      <c r="M360" s="313" t="s">
        <v>580</v>
      </c>
      <c r="N360" s="313" t="s">
        <v>580</v>
      </c>
      <c r="O360" s="313" t="s">
        <v>580</v>
      </c>
      <c r="P360" s="313" t="s">
        <v>580</v>
      </c>
      <c r="Q360" s="313" t="s">
        <v>580</v>
      </c>
      <c r="R360" s="313" t="s">
        <v>580</v>
      </c>
      <c r="S360" s="313" t="s">
        <v>580</v>
      </c>
      <c r="T360" s="313" t="s">
        <v>580</v>
      </c>
      <c r="U360" s="313" t="s">
        <v>580</v>
      </c>
      <c r="V360" s="313" t="s">
        <v>580</v>
      </c>
      <c r="W360" s="313" t="s">
        <v>580</v>
      </c>
    </row>
    <row r="361" spans="2:23" x14ac:dyDescent="0.2">
      <c r="B361" s="312" t="s">
        <v>580</v>
      </c>
      <c r="C361" s="313" t="s">
        <v>580</v>
      </c>
      <c r="D361" s="313" t="s">
        <v>580</v>
      </c>
      <c r="E361" s="313" t="s">
        <v>580</v>
      </c>
      <c r="F361" s="313" t="s">
        <v>580</v>
      </c>
      <c r="G361" s="313" t="s">
        <v>580</v>
      </c>
      <c r="H361" s="312" t="s">
        <v>580</v>
      </c>
      <c r="I361" s="313" t="s">
        <v>580</v>
      </c>
      <c r="J361" s="313" t="s">
        <v>580</v>
      </c>
      <c r="K361" s="313" t="s">
        <v>580</v>
      </c>
      <c r="L361" s="313" t="s">
        <v>580</v>
      </c>
      <c r="M361" s="313" t="s">
        <v>580</v>
      </c>
      <c r="N361" s="313" t="s">
        <v>580</v>
      </c>
      <c r="O361" s="313" t="s">
        <v>580</v>
      </c>
      <c r="P361" s="313" t="s">
        <v>580</v>
      </c>
      <c r="Q361" s="313" t="s">
        <v>580</v>
      </c>
      <c r="R361" s="313" t="s">
        <v>580</v>
      </c>
      <c r="S361" s="313" t="s">
        <v>580</v>
      </c>
      <c r="T361" s="313" t="s">
        <v>580</v>
      </c>
      <c r="U361" s="313" t="s">
        <v>580</v>
      </c>
      <c r="V361" s="313" t="s">
        <v>580</v>
      </c>
      <c r="W361" s="313" t="s">
        <v>580</v>
      </c>
    </row>
    <row r="362" spans="2:23" x14ac:dyDescent="0.2">
      <c r="B362" s="312" t="s">
        <v>580</v>
      </c>
      <c r="C362" s="313" t="s">
        <v>580</v>
      </c>
      <c r="D362" s="313" t="s">
        <v>580</v>
      </c>
      <c r="E362" s="313" t="s">
        <v>580</v>
      </c>
      <c r="F362" s="313" t="s">
        <v>580</v>
      </c>
      <c r="G362" s="313" t="s">
        <v>580</v>
      </c>
      <c r="H362" s="312" t="s">
        <v>580</v>
      </c>
      <c r="I362" s="313" t="s">
        <v>580</v>
      </c>
      <c r="J362" s="313" t="s">
        <v>580</v>
      </c>
      <c r="K362" s="313" t="s">
        <v>580</v>
      </c>
      <c r="L362" s="313" t="s">
        <v>580</v>
      </c>
      <c r="M362" s="313" t="s">
        <v>580</v>
      </c>
      <c r="N362" s="313" t="s">
        <v>580</v>
      </c>
      <c r="O362" s="313" t="s">
        <v>580</v>
      </c>
      <c r="P362" s="313" t="s">
        <v>580</v>
      </c>
      <c r="Q362" s="313" t="s">
        <v>580</v>
      </c>
      <c r="R362" s="313" t="s">
        <v>580</v>
      </c>
      <c r="S362" s="313" t="s">
        <v>580</v>
      </c>
      <c r="T362" s="313" t="s">
        <v>580</v>
      </c>
      <c r="U362" s="313" t="s">
        <v>580</v>
      </c>
      <c r="V362" s="313" t="s">
        <v>580</v>
      </c>
      <c r="W362" s="313" t="s">
        <v>580</v>
      </c>
    </row>
    <row r="363" spans="2:23" x14ac:dyDescent="0.2">
      <c r="B363" s="312" t="s">
        <v>580</v>
      </c>
      <c r="C363" s="313" t="s">
        <v>580</v>
      </c>
      <c r="D363" s="313" t="s">
        <v>580</v>
      </c>
      <c r="E363" s="313" t="s">
        <v>580</v>
      </c>
      <c r="F363" s="313" t="s">
        <v>580</v>
      </c>
      <c r="G363" s="313" t="s">
        <v>580</v>
      </c>
      <c r="H363" s="312" t="s">
        <v>580</v>
      </c>
      <c r="I363" s="313" t="s">
        <v>580</v>
      </c>
      <c r="J363" s="313" t="s">
        <v>580</v>
      </c>
      <c r="K363" s="313" t="s">
        <v>580</v>
      </c>
      <c r="L363" s="313" t="s">
        <v>580</v>
      </c>
      <c r="M363" s="313" t="s">
        <v>580</v>
      </c>
      <c r="N363" s="313" t="s">
        <v>580</v>
      </c>
      <c r="O363" s="313" t="s">
        <v>580</v>
      </c>
      <c r="P363" s="313" t="s">
        <v>580</v>
      </c>
      <c r="Q363" s="313" t="s">
        <v>580</v>
      </c>
      <c r="R363" s="313" t="s">
        <v>580</v>
      </c>
      <c r="S363" s="313" t="s">
        <v>580</v>
      </c>
      <c r="T363" s="313" t="s">
        <v>580</v>
      </c>
      <c r="U363" s="313" t="s">
        <v>580</v>
      </c>
      <c r="V363" s="313" t="s">
        <v>580</v>
      </c>
      <c r="W363" s="313" t="s">
        <v>580</v>
      </c>
    </row>
    <row r="364" spans="2:23" x14ac:dyDescent="0.2">
      <c r="B364" s="312" t="s">
        <v>580</v>
      </c>
      <c r="C364" s="313" t="s">
        <v>580</v>
      </c>
      <c r="D364" s="313" t="s">
        <v>580</v>
      </c>
      <c r="E364" s="313" t="s">
        <v>580</v>
      </c>
      <c r="F364" s="313" t="s">
        <v>580</v>
      </c>
      <c r="G364" s="313" t="s">
        <v>580</v>
      </c>
      <c r="H364" s="312" t="s">
        <v>580</v>
      </c>
      <c r="I364" s="313" t="s">
        <v>580</v>
      </c>
      <c r="J364" s="313" t="s">
        <v>580</v>
      </c>
      <c r="K364" s="313" t="s">
        <v>580</v>
      </c>
      <c r="L364" s="313" t="s">
        <v>580</v>
      </c>
      <c r="M364" s="313" t="s">
        <v>580</v>
      </c>
      <c r="N364" s="313" t="s">
        <v>580</v>
      </c>
      <c r="O364" s="313" t="s">
        <v>580</v>
      </c>
      <c r="P364" s="313" t="s">
        <v>580</v>
      </c>
      <c r="Q364" s="313" t="s">
        <v>580</v>
      </c>
      <c r="R364" s="313" t="s">
        <v>580</v>
      </c>
      <c r="S364" s="313" t="s">
        <v>580</v>
      </c>
      <c r="T364" s="313" t="s">
        <v>580</v>
      </c>
      <c r="U364" s="313" t="s">
        <v>580</v>
      </c>
      <c r="V364" s="313" t="s">
        <v>580</v>
      </c>
      <c r="W364" s="313" t="s">
        <v>580</v>
      </c>
    </row>
    <row r="365" spans="2:23" x14ac:dyDescent="0.2">
      <c r="B365" s="312" t="s">
        <v>580</v>
      </c>
      <c r="C365" s="313" t="s">
        <v>580</v>
      </c>
      <c r="D365" s="313" t="s">
        <v>580</v>
      </c>
      <c r="E365" s="313" t="s">
        <v>580</v>
      </c>
      <c r="F365" s="313" t="s">
        <v>580</v>
      </c>
      <c r="G365" s="313" t="s">
        <v>580</v>
      </c>
      <c r="H365" s="312" t="s">
        <v>580</v>
      </c>
      <c r="I365" s="313" t="s">
        <v>580</v>
      </c>
      <c r="J365" s="313" t="s">
        <v>580</v>
      </c>
      <c r="K365" s="313" t="s">
        <v>580</v>
      </c>
      <c r="L365" s="313" t="s">
        <v>580</v>
      </c>
      <c r="M365" s="313" t="s">
        <v>580</v>
      </c>
      <c r="N365" s="313" t="s">
        <v>580</v>
      </c>
      <c r="O365" s="313" t="s">
        <v>580</v>
      </c>
      <c r="P365" s="313" t="s">
        <v>580</v>
      </c>
      <c r="Q365" s="313" t="s">
        <v>580</v>
      </c>
      <c r="R365" s="313" t="s">
        <v>580</v>
      </c>
      <c r="S365" s="313" t="s">
        <v>580</v>
      </c>
      <c r="T365" s="313" t="s">
        <v>580</v>
      </c>
      <c r="U365" s="313" t="s">
        <v>580</v>
      </c>
      <c r="V365" s="313" t="s">
        <v>580</v>
      </c>
      <c r="W365" s="313" t="s">
        <v>580</v>
      </c>
    </row>
    <row r="366" spans="2:23" x14ac:dyDescent="0.2">
      <c r="B366" s="312" t="s">
        <v>580</v>
      </c>
      <c r="C366" s="313" t="s">
        <v>580</v>
      </c>
      <c r="D366" s="313" t="s">
        <v>580</v>
      </c>
      <c r="E366" s="313" t="s">
        <v>580</v>
      </c>
      <c r="F366" s="313" t="s">
        <v>580</v>
      </c>
      <c r="G366" s="313" t="s">
        <v>580</v>
      </c>
      <c r="H366" s="312" t="s">
        <v>580</v>
      </c>
      <c r="I366" s="313" t="s">
        <v>580</v>
      </c>
      <c r="J366" s="313" t="s">
        <v>580</v>
      </c>
      <c r="K366" s="313" t="s">
        <v>580</v>
      </c>
      <c r="L366" s="313" t="s">
        <v>580</v>
      </c>
      <c r="M366" s="313" t="s">
        <v>580</v>
      </c>
      <c r="N366" s="313" t="s">
        <v>580</v>
      </c>
      <c r="O366" s="313" t="s">
        <v>580</v>
      </c>
      <c r="P366" s="313" t="s">
        <v>580</v>
      </c>
      <c r="Q366" s="313" t="s">
        <v>580</v>
      </c>
      <c r="R366" s="313" t="s">
        <v>580</v>
      </c>
      <c r="S366" s="313" t="s">
        <v>580</v>
      </c>
      <c r="T366" s="313" t="s">
        <v>580</v>
      </c>
      <c r="U366" s="313" t="s">
        <v>580</v>
      </c>
      <c r="V366" s="313" t="s">
        <v>580</v>
      </c>
      <c r="W366" s="313" t="s">
        <v>580</v>
      </c>
    </row>
    <row r="367" spans="2:23" x14ac:dyDescent="0.2">
      <c r="B367" s="312" t="s">
        <v>580</v>
      </c>
      <c r="C367" s="313" t="s">
        <v>580</v>
      </c>
      <c r="D367" s="313" t="s">
        <v>580</v>
      </c>
      <c r="E367" s="313" t="s">
        <v>580</v>
      </c>
      <c r="F367" s="313" t="s">
        <v>580</v>
      </c>
      <c r="G367" s="313" t="s">
        <v>580</v>
      </c>
      <c r="H367" s="312" t="s">
        <v>580</v>
      </c>
      <c r="I367" s="313" t="s">
        <v>580</v>
      </c>
      <c r="J367" s="313" t="s">
        <v>580</v>
      </c>
      <c r="K367" s="313" t="s">
        <v>580</v>
      </c>
      <c r="L367" s="313" t="s">
        <v>580</v>
      </c>
      <c r="M367" s="313" t="s">
        <v>580</v>
      </c>
      <c r="N367" s="313" t="s">
        <v>580</v>
      </c>
      <c r="O367" s="313" t="s">
        <v>580</v>
      </c>
      <c r="P367" s="313" t="s">
        <v>580</v>
      </c>
      <c r="Q367" s="313" t="s">
        <v>580</v>
      </c>
      <c r="R367" s="313" t="s">
        <v>580</v>
      </c>
      <c r="S367" s="313" t="s">
        <v>580</v>
      </c>
      <c r="T367" s="313" t="s">
        <v>580</v>
      </c>
      <c r="U367" s="313" t="s">
        <v>580</v>
      </c>
      <c r="V367" s="313" t="s">
        <v>580</v>
      </c>
      <c r="W367" s="313" t="s">
        <v>580</v>
      </c>
    </row>
    <row r="368" spans="2:23" x14ac:dyDescent="0.2">
      <c r="B368" s="312" t="s">
        <v>580</v>
      </c>
      <c r="C368" s="313" t="s">
        <v>580</v>
      </c>
      <c r="D368" s="313" t="s">
        <v>580</v>
      </c>
      <c r="E368" s="313" t="s">
        <v>580</v>
      </c>
      <c r="F368" s="313" t="s">
        <v>580</v>
      </c>
      <c r="G368" s="313" t="s">
        <v>580</v>
      </c>
      <c r="H368" s="312" t="s">
        <v>580</v>
      </c>
      <c r="I368" s="313" t="s">
        <v>580</v>
      </c>
      <c r="J368" s="313" t="s">
        <v>580</v>
      </c>
      <c r="K368" s="313" t="s">
        <v>580</v>
      </c>
      <c r="L368" s="313" t="s">
        <v>580</v>
      </c>
      <c r="M368" s="313" t="s">
        <v>580</v>
      </c>
      <c r="N368" s="313" t="s">
        <v>580</v>
      </c>
      <c r="O368" s="313" t="s">
        <v>580</v>
      </c>
      <c r="P368" s="313" t="s">
        <v>580</v>
      </c>
      <c r="Q368" s="313" t="s">
        <v>580</v>
      </c>
      <c r="R368" s="313" t="s">
        <v>580</v>
      </c>
      <c r="S368" s="313" t="s">
        <v>580</v>
      </c>
      <c r="T368" s="313" t="s">
        <v>580</v>
      </c>
      <c r="U368" s="313" t="s">
        <v>580</v>
      </c>
      <c r="V368" s="313" t="s">
        <v>580</v>
      </c>
      <c r="W368" s="313" t="s">
        <v>580</v>
      </c>
    </row>
    <row r="369" spans="2:23" x14ac:dyDescent="0.2">
      <c r="B369" s="312" t="s">
        <v>580</v>
      </c>
      <c r="C369" s="313" t="s">
        <v>580</v>
      </c>
      <c r="D369" s="313" t="s">
        <v>580</v>
      </c>
      <c r="E369" s="313" t="s">
        <v>580</v>
      </c>
      <c r="F369" s="313" t="s">
        <v>580</v>
      </c>
      <c r="G369" s="313" t="s">
        <v>580</v>
      </c>
      <c r="H369" s="312" t="s">
        <v>580</v>
      </c>
      <c r="I369" s="313" t="s">
        <v>580</v>
      </c>
      <c r="J369" s="313" t="s">
        <v>580</v>
      </c>
      <c r="K369" s="313" t="s">
        <v>580</v>
      </c>
      <c r="L369" s="313" t="s">
        <v>580</v>
      </c>
      <c r="M369" s="313" t="s">
        <v>580</v>
      </c>
      <c r="N369" s="313" t="s">
        <v>580</v>
      </c>
      <c r="O369" s="313" t="s">
        <v>580</v>
      </c>
      <c r="P369" s="313" t="s">
        <v>580</v>
      </c>
      <c r="Q369" s="313" t="s">
        <v>580</v>
      </c>
      <c r="R369" s="313" t="s">
        <v>580</v>
      </c>
      <c r="S369" s="313" t="s">
        <v>580</v>
      </c>
      <c r="T369" s="313" t="s">
        <v>580</v>
      </c>
      <c r="U369" s="313" t="s">
        <v>580</v>
      </c>
      <c r="V369" s="313" t="s">
        <v>580</v>
      </c>
      <c r="W369" s="313" t="s">
        <v>580</v>
      </c>
    </row>
    <row r="370" spans="2:23" x14ac:dyDescent="0.2">
      <c r="B370" s="312" t="s">
        <v>580</v>
      </c>
      <c r="C370" s="313" t="s">
        <v>580</v>
      </c>
      <c r="D370" s="313" t="s">
        <v>580</v>
      </c>
      <c r="E370" s="313" t="s">
        <v>580</v>
      </c>
      <c r="F370" s="313" t="s">
        <v>580</v>
      </c>
      <c r="G370" s="313" t="s">
        <v>580</v>
      </c>
      <c r="H370" s="312" t="s">
        <v>580</v>
      </c>
      <c r="I370" s="313" t="s">
        <v>580</v>
      </c>
      <c r="J370" s="313" t="s">
        <v>580</v>
      </c>
      <c r="K370" s="313" t="s">
        <v>580</v>
      </c>
      <c r="L370" s="313" t="s">
        <v>580</v>
      </c>
      <c r="M370" s="313" t="s">
        <v>580</v>
      </c>
      <c r="N370" s="313" t="s">
        <v>580</v>
      </c>
      <c r="O370" s="313" t="s">
        <v>580</v>
      </c>
      <c r="P370" s="313" t="s">
        <v>580</v>
      </c>
      <c r="Q370" s="313" t="s">
        <v>580</v>
      </c>
      <c r="R370" s="313" t="s">
        <v>580</v>
      </c>
      <c r="S370" s="313" t="s">
        <v>580</v>
      </c>
      <c r="T370" s="313" t="s">
        <v>580</v>
      </c>
      <c r="U370" s="313" t="s">
        <v>580</v>
      </c>
      <c r="V370" s="313" t="s">
        <v>580</v>
      </c>
      <c r="W370" s="313" t="s">
        <v>580</v>
      </c>
    </row>
    <row r="371" spans="2:23" x14ac:dyDescent="0.2">
      <c r="B371" s="312" t="s">
        <v>580</v>
      </c>
      <c r="C371" s="313" t="s">
        <v>580</v>
      </c>
      <c r="D371" s="313" t="s">
        <v>580</v>
      </c>
      <c r="E371" s="313" t="s">
        <v>580</v>
      </c>
      <c r="F371" s="313" t="s">
        <v>580</v>
      </c>
      <c r="G371" s="313" t="s">
        <v>580</v>
      </c>
      <c r="H371" s="312" t="s">
        <v>580</v>
      </c>
      <c r="I371" s="313" t="s">
        <v>580</v>
      </c>
      <c r="J371" s="313" t="s">
        <v>580</v>
      </c>
      <c r="K371" s="313" t="s">
        <v>580</v>
      </c>
      <c r="L371" s="313" t="s">
        <v>580</v>
      </c>
      <c r="M371" s="313" t="s">
        <v>580</v>
      </c>
      <c r="N371" s="313" t="s">
        <v>580</v>
      </c>
      <c r="O371" s="313" t="s">
        <v>580</v>
      </c>
      <c r="P371" s="313" t="s">
        <v>580</v>
      </c>
      <c r="Q371" s="313" t="s">
        <v>580</v>
      </c>
      <c r="R371" s="313" t="s">
        <v>580</v>
      </c>
      <c r="S371" s="313" t="s">
        <v>580</v>
      </c>
      <c r="T371" s="313" t="s">
        <v>580</v>
      </c>
      <c r="U371" s="313" t="s">
        <v>580</v>
      </c>
      <c r="V371" s="313" t="s">
        <v>580</v>
      </c>
      <c r="W371" s="313" t="s">
        <v>580</v>
      </c>
    </row>
    <row r="372" spans="2:23" x14ac:dyDescent="0.2">
      <c r="B372" s="312" t="s">
        <v>580</v>
      </c>
      <c r="C372" s="313" t="s">
        <v>580</v>
      </c>
      <c r="D372" s="313" t="s">
        <v>580</v>
      </c>
      <c r="E372" s="313" t="s">
        <v>580</v>
      </c>
      <c r="F372" s="313" t="s">
        <v>580</v>
      </c>
      <c r="G372" s="313" t="s">
        <v>580</v>
      </c>
      <c r="H372" s="312" t="s">
        <v>580</v>
      </c>
      <c r="I372" s="313" t="s">
        <v>580</v>
      </c>
      <c r="J372" s="313" t="s">
        <v>580</v>
      </c>
      <c r="K372" s="313" t="s">
        <v>580</v>
      </c>
      <c r="L372" s="313" t="s">
        <v>580</v>
      </c>
      <c r="M372" s="313" t="s">
        <v>580</v>
      </c>
      <c r="N372" s="313" t="s">
        <v>580</v>
      </c>
      <c r="O372" s="313" t="s">
        <v>580</v>
      </c>
      <c r="P372" s="313" t="s">
        <v>580</v>
      </c>
      <c r="Q372" s="313" t="s">
        <v>580</v>
      </c>
      <c r="R372" s="313" t="s">
        <v>580</v>
      </c>
      <c r="S372" s="313" t="s">
        <v>580</v>
      </c>
      <c r="T372" s="313" t="s">
        <v>580</v>
      </c>
      <c r="U372" s="313" t="s">
        <v>580</v>
      </c>
      <c r="V372" s="313" t="s">
        <v>580</v>
      </c>
      <c r="W372" s="313" t="s">
        <v>580</v>
      </c>
    </row>
    <row r="373" spans="2:23" x14ac:dyDescent="0.2">
      <c r="B373" s="312" t="s">
        <v>580</v>
      </c>
      <c r="C373" s="313" t="s">
        <v>580</v>
      </c>
      <c r="D373" s="313" t="s">
        <v>580</v>
      </c>
      <c r="E373" s="313" t="s">
        <v>580</v>
      </c>
      <c r="F373" s="313" t="s">
        <v>580</v>
      </c>
      <c r="G373" s="313" t="s">
        <v>580</v>
      </c>
      <c r="H373" s="312" t="s">
        <v>580</v>
      </c>
      <c r="I373" s="313" t="s">
        <v>580</v>
      </c>
      <c r="J373" s="313" t="s">
        <v>580</v>
      </c>
      <c r="K373" s="313" t="s">
        <v>580</v>
      </c>
      <c r="L373" s="313" t="s">
        <v>580</v>
      </c>
      <c r="M373" s="313" t="s">
        <v>580</v>
      </c>
      <c r="N373" s="313" t="s">
        <v>580</v>
      </c>
      <c r="O373" s="313" t="s">
        <v>580</v>
      </c>
      <c r="P373" s="313" t="s">
        <v>580</v>
      </c>
      <c r="Q373" s="313" t="s">
        <v>580</v>
      </c>
      <c r="R373" s="313" t="s">
        <v>580</v>
      </c>
      <c r="S373" s="313" t="s">
        <v>580</v>
      </c>
      <c r="T373" s="313" t="s">
        <v>580</v>
      </c>
      <c r="U373" s="313" t="s">
        <v>580</v>
      </c>
      <c r="V373" s="313" t="s">
        <v>580</v>
      </c>
      <c r="W373" s="313" t="s">
        <v>580</v>
      </c>
    </row>
    <row r="374" spans="2:23" x14ac:dyDescent="0.2">
      <c r="B374" s="312" t="s">
        <v>580</v>
      </c>
      <c r="C374" s="313" t="s">
        <v>580</v>
      </c>
      <c r="D374" s="313" t="s">
        <v>580</v>
      </c>
      <c r="E374" s="313" t="s">
        <v>580</v>
      </c>
      <c r="F374" s="313" t="s">
        <v>580</v>
      </c>
      <c r="G374" s="313" t="s">
        <v>580</v>
      </c>
      <c r="H374" s="312" t="s">
        <v>580</v>
      </c>
      <c r="I374" s="313" t="s">
        <v>580</v>
      </c>
      <c r="J374" s="313" t="s">
        <v>580</v>
      </c>
      <c r="K374" s="313" t="s">
        <v>580</v>
      </c>
      <c r="L374" s="313" t="s">
        <v>580</v>
      </c>
      <c r="M374" s="313" t="s">
        <v>580</v>
      </c>
      <c r="N374" s="313" t="s">
        <v>580</v>
      </c>
      <c r="O374" s="313" t="s">
        <v>580</v>
      </c>
      <c r="P374" s="313" t="s">
        <v>580</v>
      </c>
      <c r="Q374" s="313" t="s">
        <v>580</v>
      </c>
      <c r="R374" s="313" t="s">
        <v>580</v>
      </c>
      <c r="S374" s="313" t="s">
        <v>580</v>
      </c>
      <c r="T374" s="313" t="s">
        <v>580</v>
      </c>
      <c r="U374" s="313" t="s">
        <v>580</v>
      </c>
      <c r="V374" s="313" t="s">
        <v>580</v>
      </c>
      <c r="W374" s="313" t="s">
        <v>580</v>
      </c>
    </row>
    <row r="375" spans="2:23" x14ac:dyDescent="0.2">
      <c r="B375" s="312" t="s">
        <v>580</v>
      </c>
      <c r="C375" s="313" t="s">
        <v>580</v>
      </c>
      <c r="D375" s="313" t="s">
        <v>580</v>
      </c>
      <c r="E375" s="313" t="s">
        <v>580</v>
      </c>
      <c r="F375" s="313" t="s">
        <v>580</v>
      </c>
      <c r="G375" s="313" t="s">
        <v>580</v>
      </c>
      <c r="H375" s="312" t="s">
        <v>580</v>
      </c>
      <c r="I375" s="313" t="s">
        <v>580</v>
      </c>
      <c r="J375" s="313" t="s">
        <v>580</v>
      </c>
      <c r="K375" s="313" t="s">
        <v>580</v>
      </c>
      <c r="L375" s="313" t="s">
        <v>580</v>
      </c>
      <c r="M375" s="313" t="s">
        <v>580</v>
      </c>
      <c r="N375" s="313" t="s">
        <v>580</v>
      </c>
      <c r="O375" s="313" t="s">
        <v>580</v>
      </c>
      <c r="P375" s="313" t="s">
        <v>580</v>
      </c>
      <c r="Q375" s="313" t="s">
        <v>580</v>
      </c>
      <c r="R375" s="313" t="s">
        <v>580</v>
      </c>
      <c r="S375" s="313" t="s">
        <v>580</v>
      </c>
      <c r="T375" s="313" t="s">
        <v>580</v>
      </c>
      <c r="U375" s="313" t="s">
        <v>580</v>
      </c>
      <c r="V375" s="313" t="s">
        <v>580</v>
      </c>
      <c r="W375" s="313" t="s">
        <v>580</v>
      </c>
    </row>
    <row r="376" spans="2:23" x14ac:dyDescent="0.2">
      <c r="B376" s="312" t="s">
        <v>580</v>
      </c>
      <c r="C376" s="313" t="s">
        <v>580</v>
      </c>
      <c r="D376" s="313" t="s">
        <v>580</v>
      </c>
      <c r="E376" s="313" t="s">
        <v>580</v>
      </c>
      <c r="F376" s="313" t="s">
        <v>580</v>
      </c>
      <c r="G376" s="313" t="s">
        <v>580</v>
      </c>
      <c r="H376" s="312" t="s">
        <v>580</v>
      </c>
      <c r="I376" s="313" t="s">
        <v>580</v>
      </c>
      <c r="J376" s="313" t="s">
        <v>580</v>
      </c>
      <c r="K376" s="313" t="s">
        <v>580</v>
      </c>
      <c r="L376" s="313" t="s">
        <v>580</v>
      </c>
      <c r="M376" s="313" t="s">
        <v>580</v>
      </c>
      <c r="N376" s="313" t="s">
        <v>580</v>
      </c>
      <c r="O376" s="313" t="s">
        <v>580</v>
      </c>
      <c r="P376" s="313" t="s">
        <v>580</v>
      </c>
      <c r="Q376" s="313" t="s">
        <v>580</v>
      </c>
      <c r="R376" s="313" t="s">
        <v>580</v>
      </c>
      <c r="S376" s="313" t="s">
        <v>580</v>
      </c>
      <c r="T376" s="313" t="s">
        <v>580</v>
      </c>
      <c r="U376" s="313" t="s">
        <v>580</v>
      </c>
      <c r="V376" s="313" t="s">
        <v>580</v>
      </c>
      <c r="W376" s="313" t="s">
        <v>580</v>
      </c>
    </row>
    <row r="377" spans="2:23" x14ac:dyDescent="0.2">
      <c r="B377" s="312" t="s">
        <v>580</v>
      </c>
      <c r="C377" s="313" t="s">
        <v>580</v>
      </c>
      <c r="D377" s="313" t="s">
        <v>580</v>
      </c>
      <c r="E377" s="313" t="s">
        <v>580</v>
      </c>
      <c r="F377" s="313" t="s">
        <v>580</v>
      </c>
      <c r="G377" s="313" t="s">
        <v>580</v>
      </c>
      <c r="H377" s="312" t="s">
        <v>580</v>
      </c>
      <c r="I377" s="313" t="s">
        <v>580</v>
      </c>
      <c r="J377" s="313" t="s">
        <v>580</v>
      </c>
      <c r="K377" s="313" t="s">
        <v>580</v>
      </c>
      <c r="L377" s="313" t="s">
        <v>580</v>
      </c>
      <c r="M377" s="313" t="s">
        <v>580</v>
      </c>
      <c r="N377" s="313" t="s">
        <v>580</v>
      </c>
      <c r="O377" s="313" t="s">
        <v>580</v>
      </c>
      <c r="P377" s="313" t="s">
        <v>580</v>
      </c>
      <c r="Q377" s="313" t="s">
        <v>580</v>
      </c>
      <c r="R377" s="313" t="s">
        <v>580</v>
      </c>
      <c r="S377" s="313" t="s">
        <v>580</v>
      </c>
      <c r="T377" s="313" t="s">
        <v>580</v>
      </c>
      <c r="U377" s="313" t="s">
        <v>580</v>
      </c>
      <c r="V377" s="313" t="s">
        <v>580</v>
      </c>
      <c r="W377" s="313" t="s">
        <v>580</v>
      </c>
    </row>
    <row r="378" spans="2:23" x14ac:dyDescent="0.2">
      <c r="B378" s="312" t="s">
        <v>580</v>
      </c>
      <c r="C378" s="313" t="s">
        <v>580</v>
      </c>
      <c r="D378" s="313" t="s">
        <v>580</v>
      </c>
      <c r="E378" s="313" t="s">
        <v>580</v>
      </c>
      <c r="F378" s="313" t="s">
        <v>580</v>
      </c>
      <c r="G378" s="313" t="s">
        <v>580</v>
      </c>
      <c r="H378" s="312" t="s">
        <v>580</v>
      </c>
      <c r="I378" s="313" t="s">
        <v>580</v>
      </c>
      <c r="J378" s="313" t="s">
        <v>580</v>
      </c>
      <c r="K378" s="313" t="s">
        <v>580</v>
      </c>
      <c r="L378" s="313" t="s">
        <v>580</v>
      </c>
      <c r="M378" s="313" t="s">
        <v>580</v>
      </c>
      <c r="N378" s="313" t="s">
        <v>580</v>
      </c>
      <c r="O378" s="313" t="s">
        <v>580</v>
      </c>
      <c r="P378" s="313" t="s">
        <v>580</v>
      </c>
      <c r="Q378" s="313" t="s">
        <v>580</v>
      </c>
      <c r="R378" s="313" t="s">
        <v>580</v>
      </c>
      <c r="S378" s="313" t="s">
        <v>580</v>
      </c>
      <c r="T378" s="313" t="s">
        <v>580</v>
      </c>
      <c r="U378" s="313" t="s">
        <v>580</v>
      </c>
      <c r="V378" s="313" t="s">
        <v>580</v>
      </c>
      <c r="W378" s="313" t="s">
        <v>580</v>
      </c>
    </row>
    <row r="379" spans="2:23" x14ac:dyDescent="0.2">
      <c r="B379" s="312" t="s">
        <v>580</v>
      </c>
      <c r="C379" s="313" t="s">
        <v>580</v>
      </c>
      <c r="D379" s="313" t="s">
        <v>580</v>
      </c>
      <c r="E379" s="313" t="s">
        <v>580</v>
      </c>
      <c r="F379" s="313" t="s">
        <v>580</v>
      </c>
      <c r="G379" s="313" t="s">
        <v>580</v>
      </c>
      <c r="H379" s="312" t="s">
        <v>580</v>
      </c>
      <c r="I379" s="313" t="s">
        <v>580</v>
      </c>
      <c r="J379" s="313" t="s">
        <v>580</v>
      </c>
      <c r="K379" s="313" t="s">
        <v>580</v>
      </c>
      <c r="L379" s="313" t="s">
        <v>580</v>
      </c>
      <c r="M379" s="313" t="s">
        <v>580</v>
      </c>
      <c r="N379" s="313" t="s">
        <v>580</v>
      </c>
      <c r="O379" s="313" t="s">
        <v>580</v>
      </c>
      <c r="P379" s="313" t="s">
        <v>580</v>
      </c>
      <c r="Q379" s="313" t="s">
        <v>580</v>
      </c>
      <c r="R379" s="313" t="s">
        <v>580</v>
      </c>
      <c r="S379" s="313" t="s">
        <v>580</v>
      </c>
      <c r="T379" s="313" t="s">
        <v>580</v>
      </c>
      <c r="U379" s="313" t="s">
        <v>580</v>
      </c>
      <c r="V379" s="313" t="s">
        <v>580</v>
      </c>
      <c r="W379" s="313" t="s">
        <v>580</v>
      </c>
    </row>
    <row r="380" spans="2:23" x14ac:dyDescent="0.2">
      <c r="B380" s="312" t="s">
        <v>580</v>
      </c>
      <c r="C380" s="313" t="s">
        <v>580</v>
      </c>
      <c r="D380" s="313" t="s">
        <v>580</v>
      </c>
      <c r="E380" s="313" t="s">
        <v>580</v>
      </c>
      <c r="F380" s="313" t="s">
        <v>580</v>
      </c>
      <c r="G380" s="313" t="s">
        <v>580</v>
      </c>
      <c r="H380" s="312" t="s">
        <v>580</v>
      </c>
      <c r="I380" s="313" t="s">
        <v>580</v>
      </c>
      <c r="J380" s="313" t="s">
        <v>580</v>
      </c>
      <c r="K380" s="313" t="s">
        <v>580</v>
      </c>
      <c r="L380" s="313" t="s">
        <v>580</v>
      </c>
      <c r="M380" s="313" t="s">
        <v>580</v>
      </c>
      <c r="N380" s="313" t="s">
        <v>580</v>
      </c>
      <c r="O380" s="313" t="s">
        <v>580</v>
      </c>
      <c r="P380" s="313" t="s">
        <v>580</v>
      </c>
      <c r="Q380" s="313" t="s">
        <v>580</v>
      </c>
      <c r="R380" s="313" t="s">
        <v>580</v>
      </c>
      <c r="S380" s="313" t="s">
        <v>580</v>
      </c>
      <c r="T380" s="313" t="s">
        <v>580</v>
      </c>
      <c r="U380" s="313" t="s">
        <v>580</v>
      </c>
      <c r="V380" s="313" t="s">
        <v>580</v>
      </c>
      <c r="W380" s="313" t="s">
        <v>580</v>
      </c>
    </row>
    <row r="381" spans="2:23" x14ac:dyDescent="0.2">
      <c r="B381" s="312" t="s">
        <v>580</v>
      </c>
      <c r="C381" s="313" t="s">
        <v>580</v>
      </c>
      <c r="D381" s="313" t="s">
        <v>580</v>
      </c>
      <c r="E381" s="313" t="s">
        <v>580</v>
      </c>
      <c r="F381" s="313" t="s">
        <v>580</v>
      </c>
      <c r="G381" s="313" t="s">
        <v>580</v>
      </c>
      <c r="H381" s="312" t="s">
        <v>580</v>
      </c>
      <c r="I381" s="313" t="s">
        <v>580</v>
      </c>
      <c r="J381" s="313" t="s">
        <v>580</v>
      </c>
      <c r="K381" s="313" t="s">
        <v>580</v>
      </c>
      <c r="L381" s="313" t="s">
        <v>580</v>
      </c>
      <c r="M381" s="313" t="s">
        <v>580</v>
      </c>
      <c r="N381" s="313" t="s">
        <v>580</v>
      </c>
      <c r="O381" s="313" t="s">
        <v>580</v>
      </c>
      <c r="P381" s="313" t="s">
        <v>580</v>
      </c>
      <c r="Q381" s="313" t="s">
        <v>580</v>
      </c>
      <c r="R381" s="313" t="s">
        <v>580</v>
      </c>
      <c r="S381" s="313" t="s">
        <v>580</v>
      </c>
      <c r="T381" s="313" t="s">
        <v>580</v>
      </c>
      <c r="U381" s="313" t="s">
        <v>580</v>
      </c>
      <c r="V381" s="313" t="s">
        <v>580</v>
      </c>
      <c r="W381" s="313" t="s">
        <v>580</v>
      </c>
    </row>
    <row r="382" spans="2:23" x14ac:dyDescent="0.2">
      <c r="B382" s="312" t="s">
        <v>580</v>
      </c>
      <c r="C382" s="313" t="s">
        <v>580</v>
      </c>
      <c r="D382" s="313" t="s">
        <v>580</v>
      </c>
      <c r="E382" s="313" t="s">
        <v>580</v>
      </c>
      <c r="F382" s="313" t="s">
        <v>580</v>
      </c>
      <c r="G382" s="313" t="s">
        <v>580</v>
      </c>
      <c r="H382" s="312" t="s">
        <v>580</v>
      </c>
      <c r="I382" s="313" t="s">
        <v>580</v>
      </c>
      <c r="J382" s="313" t="s">
        <v>580</v>
      </c>
      <c r="K382" s="313" t="s">
        <v>580</v>
      </c>
      <c r="L382" s="313" t="s">
        <v>580</v>
      </c>
      <c r="M382" s="313" t="s">
        <v>580</v>
      </c>
      <c r="N382" s="313" t="s">
        <v>580</v>
      </c>
      <c r="O382" s="313" t="s">
        <v>580</v>
      </c>
      <c r="P382" s="313" t="s">
        <v>580</v>
      </c>
      <c r="Q382" s="313" t="s">
        <v>580</v>
      </c>
      <c r="R382" s="313" t="s">
        <v>580</v>
      </c>
      <c r="S382" s="313" t="s">
        <v>580</v>
      </c>
      <c r="T382" s="313" t="s">
        <v>580</v>
      </c>
      <c r="U382" s="313" t="s">
        <v>580</v>
      </c>
      <c r="V382" s="313" t="s">
        <v>580</v>
      </c>
      <c r="W382" s="313" t="s">
        <v>580</v>
      </c>
    </row>
    <row r="383" spans="2:23" x14ac:dyDescent="0.2">
      <c r="B383" s="312" t="s">
        <v>580</v>
      </c>
      <c r="C383" s="313" t="s">
        <v>580</v>
      </c>
      <c r="D383" s="313" t="s">
        <v>580</v>
      </c>
      <c r="E383" s="313" t="s">
        <v>580</v>
      </c>
      <c r="F383" s="313" t="s">
        <v>580</v>
      </c>
      <c r="G383" s="313" t="s">
        <v>580</v>
      </c>
      <c r="H383" s="312" t="s">
        <v>580</v>
      </c>
      <c r="I383" s="313" t="s">
        <v>580</v>
      </c>
      <c r="J383" s="313" t="s">
        <v>580</v>
      </c>
      <c r="K383" s="313" t="s">
        <v>580</v>
      </c>
      <c r="L383" s="313" t="s">
        <v>580</v>
      </c>
      <c r="M383" s="313" t="s">
        <v>580</v>
      </c>
      <c r="N383" s="313" t="s">
        <v>580</v>
      </c>
      <c r="O383" s="313" t="s">
        <v>580</v>
      </c>
      <c r="P383" s="313" t="s">
        <v>580</v>
      </c>
      <c r="Q383" s="313" t="s">
        <v>580</v>
      </c>
      <c r="R383" s="313" t="s">
        <v>580</v>
      </c>
      <c r="S383" s="313" t="s">
        <v>580</v>
      </c>
      <c r="T383" s="313" t="s">
        <v>580</v>
      </c>
      <c r="U383" s="313" t="s">
        <v>580</v>
      </c>
      <c r="V383" s="313" t="s">
        <v>580</v>
      </c>
      <c r="W383" s="313" t="s">
        <v>580</v>
      </c>
    </row>
    <row r="384" spans="2:23" x14ac:dyDescent="0.2">
      <c r="B384" s="312" t="s">
        <v>580</v>
      </c>
      <c r="C384" s="313" t="s">
        <v>580</v>
      </c>
      <c r="D384" s="313" t="s">
        <v>580</v>
      </c>
      <c r="E384" s="313" t="s">
        <v>580</v>
      </c>
      <c r="F384" s="313" t="s">
        <v>580</v>
      </c>
      <c r="G384" s="313" t="s">
        <v>580</v>
      </c>
      <c r="H384" s="312" t="s">
        <v>580</v>
      </c>
      <c r="I384" s="313" t="s">
        <v>580</v>
      </c>
      <c r="J384" s="313" t="s">
        <v>580</v>
      </c>
      <c r="K384" s="313" t="s">
        <v>580</v>
      </c>
      <c r="L384" s="313" t="s">
        <v>580</v>
      </c>
      <c r="M384" s="313" t="s">
        <v>580</v>
      </c>
      <c r="N384" s="313" t="s">
        <v>580</v>
      </c>
      <c r="O384" s="313" t="s">
        <v>580</v>
      </c>
      <c r="P384" s="313" t="s">
        <v>580</v>
      </c>
      <c r="Q384" s="313" t="s">
        <v>580</v>
      </c>
      <c r="R384" s="313" t="s">
        <v>580</v>
      </c>
      <c r="S384" s="313" t="s">
        <v>580</v>
      </c>
      <c r="T384" s="313" t="s">
        <v>580</v>
      </c>
      <c r="U384" s="313" t="s">
        <v>580</v>
      </c>
      <c r="V384" s="313" t="s">
        <v>580</v>
      </c>
      <c r="W384" s="313" t="s">
        <v>580</v>
      </c>
    </row>
    <row r="385" spans="2:23" x14ac:dyDescent="0.2">
      <c r="B385" s="312" t="s">
        <v>580</v>
      </c>
      <c r="C385" s="313" t="s">
        <v>580</v>
      </c>
      <c r="D385" s="313" t="s">
        <v>580</v>
      </c>
      <c r="E385" s="313" t="s">
        <v>580</v>
      </c>
      <c r="F385" s="313" t="s">
        <v>580</v>
      </c>
      <c r="G385" s="313" t="s">
        <v>580</v>
      </c>
      <c r="H385" s="312" t="s">
        <v>580</v>
      </c>
      <c r="I385" s="313" t="s">
        <v>580</v>
      </c>
      <c r="J385" s="313" t="s">
        <v>580</v>
      </c>
      <c r="K385" s="313" t="s">
        <v>580</v>
      </c>
      <c r="L385" s="313" t="s">
        <v>580</v>
      </c>
      <c r="M385" s="313" t="s">
        <v>580</v>
      </c>
      <c r="N385" s="313" t="s">
        <v>580</v>
      </c>
      <c r="O385" s="313" t="s">
        <v>580</v>
      </c>
      <c r="P385" s="313" t="s">
        <v>580</v>
      </c>
      <c r="Q385" s="313" t="s">
        <v>580</v>
      </c>
      <c r="R385" s="313" t="s">
        <v>580</v>
      </c>
      <c r="S385" s="313" t="s">
        <v>580</v>
      </c>
      <c r="T385" s="313" t="s">
        <v>580</v>
      </c>
      <c r="U385" s="313" t="s">
        <v>580</v>
      </c>
      <c r="V385" s="313" t="s">
        <v>580</v>
      </c>
      <c r="W385" s="313" t="s">
        <v>580</v>
      </c>
    </row>
    <row r="386" spans="2:23" x14ac:dyDescent="0.2">
      <c r="B386" s="312" t="s">
        <v>580</v>
      </c>
      <c r="C386" s="313" t="s">
        <v>580</v>
      </c>
      <c r="D386" s="313" t="s">
        <v>580</v>
      </c>
      <c r="E386" s="313" t="s">
        <v>580</v>
      </c>
      <c r="F386" s="313" t="s">
        <v>580</v>
      </c>
      <c r="G386" s="313" t="s">
        <v>580</v>
      </c>
      <c r="H386" s="312" t="s">
        <v>580</v>
      </c>
      <c r="I386" s="313" t="s">
        <v>580</v>
      </c>
      <c r="J386" s="313" t="s">
        <v>580</v>
      </c>
      <c r="K386" s="313" t="s">
        <v>580</v>
      </c>
      <c r="L386" s="313" t="s">
        <v>580</v>
      </c>
      <c r="M386" s="313" t="s">
        <v>580</v>
      </c>
      <c r="N386" s="313" t="s">
        <v>580</v>
      </c>
      <c r="O386" s="313" t="s">
        <v>580</v>
      </c>
      <c r="P386" s="313" t="s">
        <v>580</v>
      </c>
      <c r="Q386" s="313" t="s">
        <v>580</v>
      </c>
      <c r="R386" s="313" t="s">
        <v>580</v>
      </c>
      <c r="S386" s="313" t="s">
        <v>580</v>
      </c>
      <c r="T386" s="313" t="s">
        <v>580</v>
      </c>
      <c r="U386" s="313" t="s">
        <v>580</v>
      </c>
      <c r="V386" s="313" t="s">
        <v>580</v>
      </c>
      <c r="W386" s="313" t="s">
        <v>580</v>
      </c>
    </row>
    <row r="387" spans="2:23" x14ac:dyDescent="0.2">
      <c r="B387" s="312" t="s">
        <v>580</v>
      </c>
      <c r="C387" s="313" t="s">
        <v>580</v>
      </c>
      <c r="D387" s="313" t="s">
        <v>580</v>
      </c>
      <c r="E387" s="313" t="s">
        <v>580</v>
      </c>
      <c r="F387" s="313" t="s">
        <v>580</v>
      </c>
      <c r="G387" s="313" t="s">
        <v>580</v>
      </c>
      <c r="H387" s="312" t="s">
        <v>580</v>
      </c>
      <c r="I387" s="313" t="s">
        <v>580</v>
      </c>
      <c r="J387" s="313" t="s">
        <v>580</v>
      </c>
      <c r="K387" s="313" t="s">
        <v>580</v>
      </c>
      <c r="L387" s="313" t="s">
        <v>580</v>
      </c>
      <c r="M387" s="313" t="s">
        <v>580</v>
      </c>
      <c r="N387" s="313" t="s">
        <v>580</v>
      </c>
      <c r="O387" s="313" t="s">
        <v>580</v>
      </c>
      <c r="P387" s="313" t="s">
        <v>580</v>
      </c>
      <c r="Q387" s="313" t="s">
        <v>580</v>
      </c>
      <c r="R387" s="313" t="s">
        <v>580</v>
      </c>
      <c r="S387" s="313" t="s">
        <v>580</v>
      </c>
      <c r="T387" s="313" t="s">
        <v>580</v>
      </c>
      <c r="U387" s="313" t="s">
        <v>580</v>
      </c>
      <c r="V387" s="313" t="s">
        <v>580</v>
      </c>
      <c r="W387" s="313" t="s">
        <v>580</v>
      </c>
    </row>
    <row r="388" spans="2:23" x14ac:dyDescent="0.2">
      <c r="B388" s="312" t="s">
        <v>580</v>
      </c>
      <c r="C388" s="313" t="s">
        <v>580</v>
      </c>
      <c r="D388" s="313" t="s">
        <v>580</v>
      </c>
      <c r="E388" s="313" t="s">
        <v>580</v>
      </c>
      <c r="F388" s="313" t="s">
        <v>580</v>
      </c>
      <c r="G388" s="313" t="s">
        <v>580</v>
      </c>
      <c r="H388" s="312" t="s">
        <v>580</v>
      </c>
      <c r="I388" s="313" t="s">
        <v>580</v>
      </c>
      <c r="J388" s="313" t="s">
        <v>580</v>
      </c>
      <c r="K388" s="313" t="s">
        <v>580</v>
      </c>
      <c r="L388" s="313" t="s">
        <v>580</v>
      </c>
      <c r="M388" s="313" t="s">
        <v>580</v>
      </c>
      <c r="N388" s="313" t="s">
        <v>580</v>
      </c>
      <c r="O388" s="313" t="s">
        <v>580</v>
      </c>
      <c r="P388" s="313" t="s">
        <v>580</v>
      </c>
      <c r="Q388" s="313" t="s">
        <v>580</v>
      </c>
      <c r="R388" s="313" t="s">
        <v>580</v>
      </c>
      <c r="S388" s="313" t="s">
        <v>580</v>
      </c>
      <c r="T388" s="313" t="s">
        <v>580</v>
      </c>
      <c r="U388" s="313" t="s">
        <v>580</v>
      </c>
      <c r="V388" s="313" t="s">
        <v>580</v>
      </c>
      <c r="W388" s="313" t="s">
        <v>580</v>
      </c>
    </row>
    <row r="389" spans="2:23" x14ac:dyDescent="0.2">
      <c r="B389" s="312" t="s">
        <v>580</v>
      </c>
      <c r="C389" s="313" t="s">
        <v>580</v>
      </c>
      <c r="D389" s="313" t="s">
        <v>580</v>
      </c>
      <c r="E389" s="313" t="s">
        <v>580</v>
      </c>
      <c r="F389" s="313" t="s">
        <v>580</v>
      </c>
      <c r="G389" s="313" t="s">
        <v>580</v>
      </c>
      <c r="H389" s="312" t="s">
        <v>580</v>
      </c>
      <c r="I389" s="313" t="s">
        <v>580</v>
      </c>
      <c r="J389" s="313" t="s">
        <v>580</v>
      </c>
      <c r="K389" s="313" t="s">
        <v>580</v>
      </c>
      <c r="L389" s="313" t="s">
        <v>580</v>
      </c>
      <c r="M389" s="313" t="s">
        <v>580</v>
      </c>
      <c r="N389" s="313" t="s">
        <v>580</v>
      </c>
      <c r="O389" s="313" t="s">
        <v>580</v>
      </c>
      <c r="P389" s="313" t="s">
        <v>580</v>
      </c>
      <c r="Q389" s="313" t="s">
        <v>580</v>
      </c>
      <c r="R389" s="313" t="s">
        <v>580</v>
      </c>
      <c r="S389" s="313" t="s">
        <v>580</v>
      </c>
      <c r="T389" s="313" t="s">
        <v>580</v>
      </c>
      <c r="U389" s="313" t="s">
        <v>580</v>
      </c>
      <c r="V389" s="313" t="s">
        <v>580</v>
      </c>
      <c r="W389" s="313" t="s">
        <v>580</v>
      </c>
    </row>
    <row r="390" spans="2:23" x14ac:dyDescent="0.2">
      <c r="B390" s="312" t="s">
        <v>580</v>
      </c>
      <c r="C390" s="313" t="s">
        <v>580</v>
      </c>
      <c r="D390" s="313" t="s">
        <v>580</v>
      </c>
      <c r="E390" s="313" t="s">
        <v>580</v>
      </c>
      <c r="F390" s="313" t="s">
        <v>580</v>
      </c>
      <c r="G390" s="313" t="s">
        <v>580</v>
      </c>
      <c r="H390" s="312" t="s">
        <v>580</v>
      </c>
      <c r="I390" s="313" t="s">
        <v>580</v>
      </c>
      <c r="J390" s="313" t="s">
        <v>580</v>
      </c>
      <c r="K390" s="313" t="s">
        <v>580</v>
      </c>
      <c r="L390" s="313" t="s">
        <v>580</v>
      </c>
      <c r="M390" s="313" t="s">
        <v>580</v>
      </c>
      <c r="N390" s="313" t="s">
        <v>580</v>
      </c>
      <c r="O390" s="313" t="s">
        <v>580</v>
      </c>
      <c r="P390" s="313" t="s">
        <v>580</v>
      </c>
      <c r="Q390" s="313" t="s">
        <v>580</v>
      </c>
      <c r="R390" s="313" t="s">
        <v>580</v>
      </c>
      <c r="S390" s="313" t="s">
        <v>580</v>
      </c>
      <c r="T390" s="313" t="s">
        <v>580</v>
      </c>
      <c r="U390" s="313" t="s">
        <v>580</v>
      </c>
      <c r="V390" s="313" t="s">
        <v>580</v>
      </c>
      <c r="W390" s="313" t="s">
        <v>580</v>
      </c>
    </row>
    <row r="391" spans="2:23" x14ac:dyDescent="0.2">
      <c r="B391" s="312" t="s">
        <v>580</v>
      </c>
      <c r="C391" s="313" t="s">
        <v>580</v>
      </c>
      <c r="D391" s="313" t="s">
        <v>580</v>
      </c>
      <c r="E391" s="313" t="s">
        <v>580</v>
      </c>
      <c r="F391" s="313" t="s">
        <v>580</v>
      </c>
      <c r="G391" s="313" t="s">
        <v>580</v>
      </c>
      <c r="H391" s="312" t="s">
        <v>580</v>
      </c>
      <c r="I391" s="313" t="s">
        <v>580</v>
      </c>
      <c r="J391" s="313" t="s">
        <v>580</v>
      </c>
      <c r="K391" s="313" t="s">
        <v>580</v>
      </c>
      <c r="L391" s="313" t="s">
        <v>580</v>
      </c>
      <c r="M391" s="313" t="s">
        <v>580</v>
      </c>
      <c r="N391" s="313" t="s">
        <v>580</v>
      </c>
      <c r="O391" s="313" t="s">
        <v>580</v>
      </c>
      <c r="P391" s="313" t="s">
        <v>580</v>
      </c>
      <c r="Q391" s="313" t="s">
        <v>580</v>
      </c>
      <c r="R391" s="313" t="s">
        <v>580</v>
      </c>
      <c r="S391" s="313" t="s">
        <v>580</v>
      </c>
      <c r="T391" s="313" t="s">
        <v>580</v>
      </c>
      <c r="U391" s="313" t="s">
        <v>580</v>
      </c>
      <c r="V391" s="313" t="s">
        <v>580</v>
      </c>
      <c r="W391" s="313" t="s">
        <v>580</v>
      </c>
    </row>
    <row r="392" spans="2:23" x14ac:dyDescent="0.2">
      <c r="B392" s="312" t="s">
        <v>580</v>
      </c>
      <c r="C392" s="313" t="s">
        <v>580</v>
      </c>
      <c r="D392" s="313" t="s">
        <v>580</v>
      </c>
      <c r="E392" s="313" t="s">
        <v>580</v>
      </c>
      <c r="F392" s="313" t="s">
        <v>580</v>
      </c>
      <c r="G392" s="313" t="s">
        <v>580</v>
      </c>
      <c r="H392" s="312" t="s">
        <v>580</v>
      </c>
      <c r="I392" s="313" t="s">
        <v>580</v>
      </c>
      <c r="J392" s="313" t="s">
        <v>580</v>
      </c>
      <c r="K392" s="313" t="s">
        <v>580</v>
      </c>
      <c r="L392" s="313" t="s">
        <v>580</v>
      </c>
      <c r="M392" s="313" t="s">
        <v>580</v>
      </c>
      <c r="N392" s="313" t="s">
        <v>580</v>
      </c>
      <c r="O392" s="313" t="s">
        <v>580</v>
      </c>
      <c r="P392" s="313" t="s">
        <v>580</v>
      </c>
      <c r="Q392" s="313" t="s">
        <v>580</v>
      </c>
      <c r="R392" s="313" t="s">
        <v>580</v>
      </c>
      <c r="S392" s="313" t="s">
        <v>580</v>
      </c>
      <c r="T392" s="313" t="s">
        <v>580</v>
      </c>
      <c r="U392" s="313" t="s">
        <v>580</v>
      </c>
      <c r="V392" s="313" t="s">
        <v>580</v>
      </c>
      <c r="W392" s="313" t="s">
        <v>580</v>
      </c>
    </row>
    <row r="393" spans="2:23" x14ac:dyDescent="0.2">
      <c r="B393" s="312" t="s">
        <v>580</v>
      </c>
      <c r="C393" s="313" t="s">
        <v>580</v>
      </c>
      <c r="D393" s="313" t="s">
        <v>580</v>
      </c>
      <c r="E393" s="313" t="s">
        <v>580</v>
      </c>
      <c r="F393" s="313" t="s">
        <v>580</v>
      </c>
      <c r="G393" s="313" t="s">
        <v>580</v>
      </c>
      <c r="H393" s="312" t="s">
        <v>580</v>
      </c>
      <c r="I393" s="313" t="s">
        <v>580</v>
      </c>
      <c r="J393" s="313" t="s">
        <v>580</v>
      </c>
      <c r="K393" s="313" t="s">
        <v>580</v>
      </c>
      <c r="L393" s="313" t="s">
        <v>580</v>
      </c>
      <c r="M393" s="313" t="s">
        <v>580</v>
      </c>
      <c r="N393" s="313" t="s">
        <v>580</v>
      </c>
      <c r="O393" s="313" t="s">
        <v>580</v>
      </c>
      <c r="P393" s="313" t="s">
        <v>580</v>
      </c>
      <c r="Q393" s="313" t="s">
        <v>580</v>
      </c>
      <c r="R393" s="313" t="s">
        <v>580</v>
      </c>
      <c r="S393" s="313" t="s">
        <v>580</v>
      </c>
      <c r="T393" s="313" t="s">
        <v>580</v>
      </c>
      <c r="U393" s="313" t="s">
        <v>580</v>
      </c>
      <c r="V393" s="313" t="s">
        <v>580</v>
      </c>
      <c r="W393" s="313" t="s">
        <v>580</v>
      </c>
    </row>
    <row r="394" spans="2:23" x14ac:dyDescent="0.2">
      <c r="B394" s="312" t="s">
        <v>580</v>
      </c>
      <c r="C394" s="313" t="s">
        <v>580</v>
      </c>
      <c r="D394" s="313" t="s">
        <v>580</v>
      </c>
      <c r="E394" s="313" t="s">
        <v>580</v>
      </c>
      <c r="F394" s="313" t="s">
        <v>580</v>
      </c>
      <c r="G394" s="313" t="s">
        <v>580</v>
      </c>
      <c r="H394" s="312" t="s">
        <v>580</v>
      </c>
      <c r="I394" s="313" t="s">
        <v>580</v>
      </c>
      <c r="J394" s="313" t="s">
        <v>580</v>
      </c>
      <c r="K394" s="313" t="s">
        <v>580</v>
      </c>
      <c r="L394" s="313" t="s">
        <v>580</v>
      </c>
      <c r="M394" s="313" t="s">
        <v>580</v>
      </c>
      <c r="N394" s="313" t="s">
        <v>580</v>
      </c>
      <c r="O394" s="313" t="s">
        <v>580</v>
      </c>
      <c r="P394" s="313" t="s">
        <v>580</v>
      </c>
      <c r="Q394" s="313" t="s">
        <v>580</v>
      </c>
      <c r="R394" s="313" t="s">
        <v>580</v>
      </c>
      <c r="S394" s="313" t="s">
        <v>580</v>
      </c>
      <c r="T394" s="313" t="s">
        <v>580</v>
      </c>
      <c r="U394" s="313" t="s">
        <v>580</v>
      </c>
      <c r="V394" s="313" t="s">
        <v>580</v>
      </c>
      <c r="W394" s="313" t="s">
        <v>580</v>
      </c>
    </row>
    <row r="395" spans="2:23" x14ac:dyDescent="0.2">
      <c r="B395" s="312" t="s">
        <v>580</v>
      </c>
      <c r="C395" s="313" t="s">
        <v>580</v>
      </c>
      <c r="D395" s="313" t="s">
        <v>580</v>
      </c>
      <c r="E395" s="313" t="s">
        <v>580</v>
      </c>
      <c r="F395" s="313" t="s">
        <v>580</v>
      </c>
      <c r="G395" s="313" t="s">
        <v>580</v>
      </c>
      <c r="H395" s="312" t="s">
        <v>580</v>
      </c>
      <c r="I395" s="313" t="s">
        <v>580</v>
      </c>
      <c r="J395" s="313" t="s">
        <v>580</v>
      </c>
      <c r="K395" s="313" t="s">
        <v>580</v>
      </c>
      <c r="L395" s="313" t="s">
        <v>580</v>
      </c>
      <c r="M395" s="313" t="s">
        <v>580</v>
      </c>
      <c r="N395" s="313" t="s">
        <v>580</v>
      </c>
      <c r="O395" s="313" t="s">
        <v>580</v>
      </c>
      <c r="P395" s="313" t="s">
        <v>580</v>
      </c>
      <c r="Q395" s="313" t="s">
        <v>580</v>
      </c>
      <c r="R395" s="313" t="s">
        <v>580</v>
      </c>
      <c r="S395" s="313" t="s">
        <v>580</v>
      </c>
      <c r="T395" s="313" t="s">
        <v>580</v>
      </c>
      <c r="U395" s="313" t="s">
        <v>580</v>
      </c>
      <c r="V395" s="313" t="s">
        <v>580</v>
      </c>
      <c r="W395" s="313" t="s">
        <v>580</v>
      </c>
    </row>
    <row r="396" spans="2:23" x14ac:dyDescent="0.2">
      <c r="B396" s="312" t="s">
        <v>580</v>
      </c>
      <c r="C396" s="313" t="s">
        <v>580</v>
      </c>
      <c r="D396" s="313" t="s">
        <v>580</v>
      </c>
      <c r="E396" s="313" t="s">
        <v>580</v>
      </c>
      <c r="F396" s="313" t="s">
        <v>580</v>
      </c>
      <c r="G396" s="313" t="s">
        <v>580</v>
      </c>
      <c r="H396" s="312" t="s">
        <v>580</v>
      </c>
      <c r="I396" s="313" t="s">
        <v>580</v>
      </c>
      <c r="J396" s="313" t="s">
        <v>580</v>
      </c>
      <c r="K396" s="313" t="s">
        <v>580</v>
      </c>
      <c r="L396" s="313" t="s">
        <v>580</v>
      </c>
      <c r="M396" s="313" t="s">
        <v>580</v>
      </c>
      <c r="N396" s="313" t="s">
        <v>580</v>
      </c>
      <c r="O396" s="313" t="s">
        <v>580</v>
      </c>
      <c r="P396" s="313" t="s">
        <v>580</v>
      </c>
      <c r="Q396" s="313" t="s">
        <v>580</v>
      </c>
      <c r="R396" s="313" t="s">
        <v>580</v>
      </c>
      <c r="S396" s="313" t="s">
        <v>580</v>
      </c>
      <c r="T396" s="313" t="s">
        <v>580</v>
      </c>
      <c r="U396" s="313" t="s">
        <v>580</v>
      </c>
      <c r="V396" s="313" t="s">
        <v>580</v>
      </c>
      <c r="W396" s="313" t="s">
        <v>580</v>
      </c>
    </row>
    <row r="397" spans="2:23" x14ac:dyDescent="0.2">
      <c r="B397" s="312" t="s">
        <v>580</v>
      </c>
      <c r="C397" s="313" t="s">
        <v>580</v>
      </c>
      <c r="D397" s="313" t="s">
        <v>580</v>
      </c>
      <c r="E397" s="313" t="s">
        <v>580</v>
      </c>
      <c r="F397" s="313" t="s">
        <v>580</v>
      </c>
      <c r="G397" s="313" t="s">
        <v>580</v>
      </c>
      <c r="H397" s="312" t="s">
        <v>580</v>
      </c>
      <c r="I397" s="313" t="s">
        <v>580</v>
      </c>
      <c r="J397" s="313" t="s">
        <v>580</v>
      </c>
      <c r="K397" s="313" t="s">
        <v>580</v>
      </c>
      <c r="L397" s="313" t="s">
        <v>580</v>
      </c>
      <c r="M397" s="313" t="s">
        <v>580</v>
      </c>
      <c r="N397" s="313" t="s">
        <v>580</v>
      </c>
      <c r="O397" s="313" t="s">
        <v>580</v>
      </c>
      <c r="P397" s="313" t="s">
        <v>580</v>
      </c>
      <c r="Q397" s="313" t="s">
        <v>580</v>
      </c>
      <c r="R397" s="313" t="s">
        <v>580</v>
      </c>
      <c r="S397" s="313" t="s">
        <v>580</v>
      </c>
      <c r="T397" s="313" t="s">
        <v>580</v>
      </c>
      <c r="U397" s="313" t="s">
        <v>580</v>
      </c>
      <c r="V397" s="313" t="s">
        <v>580</v>
      </c>
      <c r="W397" s="313" t="s">
        <v>580</v>
      </c>
    </row>
    <row r="398" spans="2:23" x14ac:dyDescent="0.2">
      <c r="B398" s="312" t="s">
        <v>580</v>
      </c>
      <c r="C398" s="313" t="s">
        <v>580</v>
      </c>
      <c r="D398" s="313" t="s">
        <v>580</v>
      </c>
      <c r="E398" s="313" t="s">
        <v>580</v>
      </c>
      <c r="F398" s="313" t="s">
        <v>580</v>
      </c>
      <c r="G398" s="313" t="s">
        <v>580</v>
      </c>
      <c r="H398" s="312" t="s">
        <v>580</v>
      </c>
      <c r="I398" s="313" t="s">
        <v>580</v>
      </c>
      <c r="J398" s="313" t="s">
        <v>580</v>
      </c>
      <c r="K398" s="313" t="s">
        <v>580</v>
      </c>
      <c r="L398" s="313" t="s">
        <v>580</v>
      </c>
      <c r="M398" s="313" t="s">
        <v>580</v>
      </c>
      <c r="N398" s="313" t="s">
        <v>580</v>
      </c>
      <c r="O398" s="313" t="s">
        <v>580</v>
      </c>
      <c r="P398" s="313" t="s">
        <v>580</v>
      </c>
      <c r="Q398" s="313" t="s">
        <v>580</v>
      </c>
      <c r="R398" s="313" t="s">
        <v>580</v>
      </c>
      <c r="S398" s="313" t="s">
        <v>580</v>
      </c>
      <c r="T398" s="313" t="s">
        <v>580</v>
      </c>
      <c r="U398" s="313" t="s">
        <v>580</v>
      </c>
      <c r="V398" s="313" t="s">
        <v>580</v>
      </c>
      <c r="W398" s="313" t="s">
        <v>580</v>
      </c>
    </row>
    <row r="399" spans="2:23" x14ac:dyDescent="0.2">
      <c r="B399" s="312" t="s">
        <v>580</v>
      </c>
      <c r="C399" s="313" t="s">
        <v>580</v>
      </c>
      <c r="D399" s="313" t="s">
        <v>580</v>
      </c>
      <c r="E399" s="313" t="s">
        <v>580</v>
      </c>
      <c r="F399" s="313" t="s">
        <v>580</v>
      </c>
      <c r="G399" s="313" t="s">
        <v>580</v>
      </c>
      <c r="H399" s="312" t="s">
        <v>580</v>
      </c>
      <c r="I399" s="313" t="s">
        <v>580</v>
      </c>
      <c r="J399" s="313" t="s">
        <v>580</v>
      </c>
      <c r="K399" s="313" t="s">
        <v>580</v>
      </c>
      <c r="L399" s="313" t="s">
        <v>580</v>
      </c>
      <c r="M399" s="313" t="s">
        <v>580</v>
      </c>
      <c r="N399" s="313" t="s">
        <v>580</v>
      </c>
      <c r="O399" s="313" t="s">
        <v>580</v>
      </c>
      <c r="P399" s="313" t="s">
        <v>580</v>
      </c>
      <c r="Q399" s="313" t="s">
        <v>580</v>
      </c>
      <c r="R399" s="313" t="s">
        <v>580</v>
      </c>
      <c r="S399" s="313" t="s">
        <v>580</v>
      </c>
      <c r="T399" s="313" t="s">
        <v>580</v>
      </c>
      <c r="U399" s="313" t="s">
        <v>580</v>
      </c>
      <c r="V399" s="313" t="s">
        <v>580</v>
      </c>
      <c r="W399" s="313" t="s">
        <v>580</v>
      </c>
    </row>
    <row r="400" spans="2:23" x14ac:dyDescent="0.2">
      <c r="B400" s="312" t="s">
        <v>580</v>
      </c>
      <c r="C400" s="313" t="s">
        <v>580</v>
      </c>
      <c r="D400" s="313" t="s">
        <v>580</v>
      </c>
      <c r="E400" s="313" t="s">
        <v>580</v>
      </c>
      <c r="F400" s="313" t="s">
        <v>580</v>
      </c>
      <c r="G400" s="313" t="s">
        <v>580</v>
      </c>
      <c r="H400" s="312" t="s">
        <v>580</v>
      </c>
      <c r="I400" s="313" t="s">
        <v>580</v>
      </c>
      <c r="J400" s="313" t="s">
        <v>580</v>
      </c>
      <c r="K400" s="313" t="s">
        <v>580</v>
      </c>
      <c r="L400" s="313" t="s">
        <v>580</v>
      </c>
      <c r="M400" s="313" t="s">
        <v>580</v>
      </c>
      <c r="N400" s="313" t="s">
        <v>580</v>
      </c>
      <c r="O400" s="313" t="s">
        <v>580</v>
      </c>
      <c r="P400" s="313" t="s">
        <v>580</v>
      </c>
      <c r="Q400" s="313" t="s">
        <v>580</v>
      </c>
      <c r="R400" s="313" t="s">
        <v>580</v>
      </c>
      <c r="S400" s="313" t="s">
        <v>580</v>
      </c>
      <c r="T400" s="313" t="s">
        <v>580</v>
      </c>
      <c r="U400" s="313" t="s">
        <v>580</v>
      </c>
      <c r="V400" s="313" t="s">
        <v>580</v>
      </c>
      <c r="W400" s="313" t="s">
        <v>580</v>
      </c>
    </row>
    <row r="401" spans="2:23" x14ac:dyDescent="0.2">
      <c r="B401" s="312" t="s">
        <v>580</v>
      </c>
      <c r="C401" s="313" t="s">
        <v>580</v>
      </c>
      <c r="D401" s="313" t="s">
        <v>580</v>
      </c>
      <c r="E401" s="313" t="s">
        <v>580</v>
      </c>
      <c r="F401" s="313" t="s">
        <v>580</v>
      </c>
      <c r="G401" s="313" t="s">
        <v>580</v>
      </c>
      <c r="H401" s="312" t="s">
        <v>580</v>
      </c>
      <c r="I401" s="313" t="s">
        <v>580</v>
      </c>
      <c r="J401" s="313" t="s">
        <v>580</v>
      </c>
      <c r="K401" s="313" t="s">
        <v>580</v>
      </c>
      <c r="L401" s="313" t="s">
        <v>580</v>
      </c>
      <c r="M401" s="313" t="s">
        <v>580</v>
      </c>
      <c r="N401" s="313" t="s">
        <v>580</v>
      </c>
      <c r="O401" s="313" t="s">
        <v>580</v>
      </c>
      <c r="P401" s="313" t="s">
        <v>580</v>
      </c>
      <c r="Q401" s="313" t="s">
        <v>580</v>
      </c>
      <c r="R401" s="313" t="s">
        <v>580</v>
      </c>
      <c r="S401" s="313" t="s">
        <v>580</v>
      </c>
      <c r="T401" s="313" t="s">
        <v>580</v>
      </c>
      <c r="U401" s="313" t="s">
        <v>580</v>
      </c>
      <c r="V401" s="313" t="s">
        <v>580</v>
      </c>
      <c r="W401" s="313" t="s">
        <v>580</v>
      </c>
    </row>
    <row r="402" spans="2:23" x14ac:dyDescent="0.2">
      <c r="B402" s="312" t="s">
        <v>580</v>
      </c>
      <c r="C402" s="313" t="s">
        <v>580</v>
      </c>
      <c r="D402" s="313" t="s">
        <v>580</v>
      </c>
      <c r="E402" s="313" t="s">
        <v>580</v>
      </c>
      <c r="F402" s="313" t="s">
        <v>580</v>
      </c>
      <c r="G402" s="313" t="s">
        <v>580</v>
      </c>
      <c r="H402" s="312" t="s">
        <v>580</v>
      </c>
      <c r="I402" s="313" t="s">
        <v>580</v>
      </c>
      <c r="J402" s="313" t="s">
        <v>580</v>
      </c>
      <c r="K402" s="313" t="s">
        <v>580</v>
      </c>
      <c r="L402" s="313" t="s">
        <v>580</v>
      </c>
      <c r="M402" s="313" t="s">
        <v>580</v>
      </c>
      <c r="N402" s="313" t="s">
        <v>580</v>
      </c>
      <c r="O402" s="313" t="s">
        <v>580</v>
      </c>
      <c r="P402" s="313" t="s">
        <v>580</v>
      </c>
      <c r="Q402" s="313" t="s">
        <v>580</v>
      </c>
      <c r="R402" s="313" t="s">
        <v>580</v>
      </c>
      <c r="S402" s="313" t="s">
        <v>580</v>
      </c>
      <c r="T402" s="313" t="s">
        <v>580</v>
      </c>
      <c r="U402" s="313" t="s">
        <v>580</v>
      </c>
      <c r="V402" s="313" t="s">
        <v>580</v>
      </c>
      <c r="W402" s="313" t="s">
        <v>580</v>
      </c>
    </row>
    <row r="403" spans="2:23" x14ac:dyDescent="0.2">
      <c r="B403" s="312" t="s">
        <v>580</v>
      </c>
      <c r="C403" s="313" t="s">
        <v>580</v>
      </c>
      <c r="D403" s="313" t="s">
        <v>580</v>
      </c>
      <c r="E403" s="313" t="s">
        <v>580</v>
      </c>
      <c r="F403" s="313" t="s">
        <v>580</v>
      </c>
      <c r="G403" s="313" t="s">
        <v>580</v>
      </c>
      <c r="H403" s="312" t="s">
        <v>580</v>
      </c>
      <c r="I403" s="313" t="s">
        <v>580</v>
      </c>
      <c r="J403" s="313" t="s">
        <v>580</v>
      </c>
      <c r="K403" s="313" t="s">
        <v>580</v>
      </c>
      <c r="L403" s="313" t="s">
        <v>580</v>
      </c>
      <c r="M403" s="313" t="s">
        <v>580</v>
      </c>
      <c r="N403" s="313" t="s">
        <v>580</v>
      </c>
      <c r="O403" s="313" t="s">
        <v>580</v>
      </c>
      <c r="P403" s="313" t="s">
        <v>580</v>
      </c>
      <c r="Q403" s="313" t="s">
        <v>580</v>
      </c>
      <c r="R403" s="313" t="s">
        <v>580</v>
      </c>
      <c r="S403" s="313" t="s">
        <v>580</v>
      </c>
      <c r="T403" s="313" t="s">
        <v>580</v>
      </c>
      <c r="U403" s="313" t="s">
        <v>580</v>
      </c>
      <c r="V403" s="313" t="s">
        <v>580</v>
      </c>
      <c r="W403" s="313" t="s">
        <v>580</v>
      </c>
    </row>
    <row r="404" spans="2:23" x14ac:dyDescent="0.2">
      <c r="B404" s="312" t="s">
        <v>580</v>
      </c>
      <c r="C404" s="313" t="s">
        <v>580</v>
      </c>
      <c r="D404" s="313" t="s">
        <v>580</v>
      </c>
      <c r="E404" s="313" t="s">
        <v>580</v>
      </c>
      <c r="F404" s="313" t="s">
        <v>580</v>
      </c>
      <c r="G404" s="313" t="s">
        <v>580</v>
      </c>
      <c r="H404" s="312" t="s">
        <v>580</v>
      </c>
      <c r="I404" s="313" t="s">
        <v>580</v>
      </c>
      <c r="J404" s="313" t="s">
        <v>580</v>
      </c>
      <c r="K404" s="313" t="s">
        <v>580</v>
      </c>
      <c r="L404" s="313" t="s">
        <v>580</v>
      </c>
      <c r="M404" s="313" t="s">
        <v>580</v>
      </c>
      <c r="N404" s="313" t="s">
        <v>580</v>
      </c>
      <c r="O404" s="313" t="s">
        <v>580</v>
      </c>
      <c r="P404" s="313" t="s">
        <v>580</v>
      </c>
      <c r="Q404" s="313" t="s">
        <v>580</v>
      </c>
      <c r="R404" s="313" t="s">
        <v>580</v>
      </c>
      <c r="S404" s="313" t="s">
        <v>580</v>
      </c>
      <c r="T404" s="313" t="s">
        <v>580</v>
      </c>
      <c r="U404" s="313" t="s">
        <v>580</v>
      </c>
      <c r="V404" s="313" t="s">
        <v>580</v>
      </c>
      <c r="W404" s="313" t="s">
        <v>580</v>
      </c>
    </row>
    <row r="405" spans="2:23" x14ac:dyDescent="0.2">
      <c r="B405" s="312" t="s">
        <v>580</v>
      </c>
      <c r="C405" s="313" t="s">
        <v>580</v>
      </c>
      <c r="D405" s="313" t="s">
        <v>580</v>
      </c>
      <c r="E405" s="313" t="s">
        <v>580</v>
      </c>
      <c r="F405" s="313" t="s">
        <v>580</v>
      </c>
      <c r="G405" s="313" t="s">
        <v>580</v>
      </c>
      <c r="H405" s="312" t="s">
        <v>580</v>
      </c>
      <c r="I405" s="313" t="s">
        <v>580</v>
      </c>
      <c r="J405" s="313" t="s">
        <v>580</v>
      </c>
      <c r="K405" s="313" t="s">
        <v>580</v>
      </c>
      <c r="L405" s="313" t="s">
        <v>580</v>
      </c>
      <c r="M405" s="313" t="s">
        <v>580</v>
      </c>
      <c r="N405" s="313" t="s">
        <v>580</v>
      </c>
      <c r="O405" s="313" t="s">
        <v>580</v>
      </c>
      <c r="P405" s="313" t="s">
        <v>580</v>
      </c>
      <c r="Q405" s="313" t="s">
        <v>580</v>
      </c>
      <c r="R405" s="313" t="s">
        <v>580</v>
      </c>
      <c r="S405" s="313" t="s">
        <v>580</v>
      </c>
      <c r="T405" s="313" t="s">
        <v>580</v>
      </c>
      <c r="U405" s="313" t="s">
        <v>580</v>
      </c>
      <c r="V405" s="313" t="s">
        <v>580</v>
      </c>
      <c r="W405" s="313" t="s">
        <v>580</v>
      </c>
    </row>
    <row r="406" spans="2:23" x14ac:dyDescent="0.2">
      <c r="B406" s="312" t="s">
        <v>580</v>
      </c>
      <c r="C406" s="313" t="s">
        <v>580</v>
      </c>
      <c r="D406" s="313" t="s">
        <v>580</v>
      </c>
      <c r="E406" s="313" t="s">
        <v>580</v>
      </c>
      <c r="F406" s="313" t="s">
        <v>580</v>
      </c>
      <c r="G406" s="313" t="s">
        <v>580</v>
      </c>
      <c r="H406" s="312" t="s">
        <v>580</v>
      </c>
      <c r="I406" s="313" t="s">
        <v>580</v>
      </c>
      <c r="J406" s="313" t="s">
        <v>580</v>
      </c>
      <c r="K406" s="313" t="s">
        <v>580</v>
      </c>
      <c r="L406" s="313" t="s">
        <v>580</v>
      </c>
      <c r="M406" s="313" t="s">
        <v>580</v>
      </c>
      <c r="N406" s="313" t="s">
        <v>580</v>
      </c>
      <c r="O406" s="313" t="s">
        <v>580</v>
      </c>
      <c r="P406" s="313" t="s">
        <v>580</v>
      </c>
      <c r="Q406" s="313" t="s">
        <v>580</v>
      </c>
      <c r="R406" s="313" t="s">
        <v>580</v>
      </c>
      <c r="S406" s="313" t="s">
        <v>580</v>
      </c>
      <c r="T406" s="313" t="s">
        <v>580</v>
      </c>
      <c r="U406" s="313" t="s">
        <v>580</v>
      </c>
      <c r="V406" s="313" t="s">
        <v>580</v>
      </c>
      <c r="W406" s="313" t="s">
        <v>580</v>
      </c>
    </row>
    <row r="407" spans="2:23" x14ac:dyDescent="0.2">
      <c r="B407" s="312" t="s">
        <v>580</v>
      </c>
      <c r="C407" s="313" t="s">
        <v>580</v>
      </c>
      <c r="D407" s="313" t="s">
        <v>580</v>
      </c>
      <c r="E407" s="313" t="s">
        <v>580</v>
      </c>
      <c r="F407" s="313" t="s">
        <v>580</v>
      </c>
      <c r="G407" s="313" t="s">
        <v>580</v>
      </c>
      <c r="H407" s="312" t="s">
        <v>580</v>
      </c>
      <c r="I407" s="313" t="s">
        <v>580</v>
      </c>
      <c r="J407" s="313" t="s">
        <v>580</v>
      </c>
      <c r="K407" s="313" t="s">
        <v>580</v>
      </c>
      <c r="L407" s="313" t="s">
        <v>580</v>
      </c>
      <c r="M407" s="313" t="s">
        <v>580</v>
      </c>
      <c r="N407" s="313" t="s">
        <v>580</v>
      </c>
      <c r="O407" s="313" t="s">
        <v>580</v>
      </c>
      <c r="P407" s="313" t="s">
        <v>580</v>
      </c>
      <c r="Q407" s="313" t="s">
        <v>580</v>
      </c>
      <c r="R407" s="313" t="s">
        <v>580</v>
      </c>
      <c r="S407" s="313" t="s">
        <v>580</v>
      </c>
      <c r="T407" s="313" t="s">
        <v>580</v>
      </c>
      <c r="U407" s="313" t="s">
        <v>580</v>
      </c>
      <c r="V407" s="313" t="s">
        <v>580</v>
      </c>
      <c r="W407" s="313" t="s">
        <v>580</v>
      </c>
    </row>
    <row r="408" spans="2:23" x14ac:dyDescent="0.2">
      <c r="B408" s="312" t="s">
        <v>580</v>
      </c>
      <c r="C408" s="313" t="s">
        <v>580</v>
      </c>
      <c r="D408" s="313" t="s">
        <v>580</v>
      </c>
      <c r="E408" s="313" t="s">
        <v>580</v>
      </c>
      <c r="F408" s="313" t="s">
        <v>580</v>
      </c>
      <c r="G408" s="313" t="s">
        <v>580</v>
      </c>
      <c r="H408" s="312" t="s">
        <v>580</v>
      </c>
      <c r="I408" s="313" t="s">
        <v>580</v>
      </c>
      <c r="J408" s="313" t="s">
        <v>580</v>
      </c>
      <c r="K408" s="313" t="s">
        <v>580</v>
      </c>
      <c r="L408" s="313" t="s">
        <v>580</v>
      </c>
      <c r="M408" s="313" t="s">
        <v>580</v>
      </c>
      <c r="N408" s="313" t="s">
        <v>580</v>
      </c>
      <c r="O408" s="313" t="s">
        <v>580</v>
      </c>
      <c r="P408" s="313" t="s">
        <v>580</v>
      </c>
      <c r="Q408" s="313" t="s">
        <v>580</v>
      </c>
      <c r="R408" s="313" t="s">
        <v>580</v>
      </c>
      <c r="S408" s="313" t="s">
        <v>580</v>
      </c>
      <c r="T408" s="313" t="s">
        <v>580</v>
      </c>
      <c r="U408" s="313" t="s">
        <v>580</v>
      </c>
      <c r="V408" s="313" t="s">
        <v>580</v>
      </c>
      <c r="W408" s="313" t="s">
        <v>580</v>
      </c>
    </row>
    <row r="409" spans="2:23" x14ac:dyDescent="0.2">
      <c r="B409" s="312" t="s">
        <v>580</v>
      </c>
      <c r="C409" s="313" t="s">
        <v>580</v>
      </c>
      <c r="D409" s="313" t="s">
        <v>580</v>
      </c>
      <c r="E409" s="313" t="s">
        <v>580</v>
      </c>
      <c r="F409" s="313" t="s">
        <v>580</v>
      </c>
      <c r="G409" s="313" t="s">
        <v>580</v>
      </c>
      <c r="H409" s="312" t="s">
        <v>580</v>
      </c>
      <c r="I409" s="313" t="s">
        <v>580</v>
      </c>
      <c r="J409" s="313" t="s">
        <v>580</v>
      </c>
      <c r="K409" s="313" t="s">
        <v>580</v>
      </c>
      <c r="L409" s="313" t="s">
        <v>580</v>
      </c>
      <c r="M409" s="313" t="s">
        <v>580</v>
      </c>
      <c r="N409" s="313" t="s">
        <v>580</v>
      </c>
      <c r="O409" s="313" t="s">
        <v>580</v>
      </c>
      <c r="P409" s="313" t="s">
        <v>580</v>
      </c>
      <c r="Q409" s="313" t="s">
        <v>580</v>
      </c>
      <c r="R409" s="313" t="s">
        <v>580</v>
      </c>
      <c r="S409" s="313" t="s">
        <v>580</v>
      </c>
      <c r="T409" s="313" t="s">
        <v>580</v>
      </c>
      <c r="U409" s="313" t="s">
        <v>580</v>
      </c>
      <c r="V409" s="313" t="s">
        <v>580</v>
      </c>
      <c r="W409" s="313" t="s">
        <v>580</v>
      </c>
    </row>
    <row r="410" spans="2:23" x14ac:dyDescent="0.2">
      <c r="B410" s="312" t="s">
        <v>580</v>
      </c>
      <c r="C410" s="313" t="s">
        <v>580</v>
      </c>
      <c r="D410" s="313" t="s">
        <v>580</v>
      </c>
      <c r="E410" s="313" t="s">
        <v>580</v>
      </c>
      <c r="F410" s="313" t="s">
        <v>580</v>
      </c>
      <c r="G410" s="313" t="s">
        <v>580</v>
      </c>
      <c r="H410" s="312" t="s">
        <v>580</v>
      </c>
      <c r="I410" s="313" t="s">
        <v>580</v>
      </c>
      <c r="J410" s="313" t="s">
        <v>580</v>
      </c>
      <c r="K410" s="313" t="s">
        <v>580</v>
      </c>
      <c r="L410" s="313" t="s">
        <v>580</v>
      </c>
      <c r="M410" s="313" t="s">
        <v>580</v>
      </c>
      <c r="N410" s="313" t="s">
        <v>580</v>
      </c>
      <c r="O410" s="313" t="s">
        <v>580</v>
      </c>
      <c r="P410" s="313" t="s">
        <v>580</v>
      </c>
      <c r="Q410" s="313" t="s">
        <v>580</v>
      </c>
      <c r="R410" s="313" t="s">
        <v>580</v>
      </c>
      <c r="S410" s="313" t="s">
        <v>580</v>
      </c>
      <c r="T410" s="313" t="s">
        <v>580</v>
      </c>
      <c r="U410" s="313" t="s">
        <v>580</v>
      </c>
      <c r="V410" s="313" t="s">
        <v>580</v>
      </c>
      <c r="W410" s="313" t="s">
        <v>580</v>
      </c>
    </row>
    <row r="411" spans="2:23" x14ac:dyDescent="0.2">
      <c r="B411" s="312" t="s">
        <v>580</v>
      </c>
      <c r="C411" s="313" t="s">
        <v>580</v>
      </c>
      <c r="D411" s="313" t="s">
        <v>580</v>
      </c>
      <c r="E411" s="313" t="s">
        <v>580</v>
      </c>
      <c r="F411" s="313" t="s">
        <v>580</v>
      </c>
      <c r="G411" s="313" t="s">
        <v>580</v>
      </c>
      <c r="H411" s="312" t="s">
        <v>580</v>
      </c>
      <c r="I411" s="313" t="s">
        <v>580</v>
      </c>
      <c r="J411" s="313" t="s">
        <v>580</v>
      </c>
      <c r="K411" s="313" t="s">
        <v>580</v>
      </c>
      <c r="L411" s="313" t="s">
        <v>580</v>
      </c>
      <c r="M411" s="313" t="s">
        <v>580</v>
      </c>
      <c r="N411" s="313" t="s">
        <v>580</v>
      </c>
      <c r="O411" s="313" t="s">
        <v>580</v>
      </c>
      <c r="P411" s="313" t="s">
        <v>580</v>
      </c>
      <c r="Q411" s="313" t="s">
        <v>580</v>
      </c>
      <c r="R411" s="313" t="s">
        <v>580</v>
      </c>
      <c r="S411" s="313" t="s">
        <v>580</v>
      </c>
      <c r="T411" s="313" t="s">
        <v>580</v>
      </c>
      <c r="U411" s="313" t="s">
        <v>580</v>
      </c>
      <c r="V411" s="313" t="s">
        <v>580</v>
      </c>
      <c r="W411" s="313" t="s">
        <v>580</v>
      </c>
    </row>
    <row r="412" spans="2:23" x14ac:dyDescent="0.2">
      <c r="B412" s="312" t="s">
        <v>580</v>
      </c>
      <c r="C412" s="313" t="s">
        <v>580</v>
      </c>
      <c r="D412" s="313" t="s">
        <v>580</v>
      </c>
      <c r="E412" s="313" t="s">
        <v>580</v>
      </c>
      <c r="F412" s="313" t="s">
        <v>580</v>
      </c>
      <c r="G412" s="313" t="s">
        <v>580</v>
      </c>
      <c r="H412" s="312" t="s">
        <v>580</v>
      </c>
      <c r="I412" s="313" t="s">
        <v>580</v>
      </c>
      <c r="J412" s="313" t="s">
        <v>580</v>
      </c>
      <c r="K412" s="313" t="s">
        <v>580</v>
      </c>
      <c r="L412" s="313" t="s">
        <v>580</v>
      </c>
      <c r="M412" s="313" t="s">
        <v>580</v>
      </c>
      <c r="N412" s="313" t="s">
        <v>580</v>
      </c>
      <c r="O412" s="313" t="s">
        <v>580</v>
      </c>
      <c r="P412" s="313" t="s">
        <v>580</v>
      </c>
      <c r="Q412" s="313" t="s">
        <v>580</v>
      </c>
      <c r="R412" s="313" t="s">
        <v>580</v>
      </c>
      <c r="S412" s="313" t="s">
        <v>580</v>
      </c>
      <c r="T412" s="313" t="s">
        <v>580</v>
      </c>
      <c r="U412" s="313" t="s">
        <v>580</v>
      </c>
      <c r="V412" s="313" t="s">
        <v>580</v>
      </c>
      <c r="W412" s="313" t="s">
        <v>580</v>
      </c>
    </row>
    <row r="413" spans="2:23" x14ac:dyDescent="0.2">
      <c r="B413" s="312" t="s">
        <v>580</v>
      </c>
      <c r="C413" s="313" t="s">
        <v>580</v>
      </c>
      <c r="D413" s="313" t="s">
        <v>580</v>
      </c>
      <c r="E413" s="313" t="s">
        <v>580</v>
      </c>
      <c r="F413" s="313" t="s">
        <v>580</v>
      </c>
      <c r="G413" s="313" t="s">
        <v>580</v>
      </c>
      <c r="H413" s="312" t="s">
        <v>580</v>
      </c>
      <c r="I413" s="313" t="s">
        <v>580</v>
      </c>
      <c r="J413" s="313" t="s">
        <v>580</v>
      </c>
      <c r="K413" s="313" t="s">
        <v>580</v>
      </c>
      <c r="L413" s="313" t="s">
        <v>580</v>
      </c>
      <c r="M413" s="313" t="s">
        <v>580</v>
      </c>
      <c r="N413" s="313" t="s">
        <v>580</v>
      </c>
      <c r="O413" s="313" t="s">
        <v>580</v>
      </c>
      <c r="P413" s="313" t="s">
        <v>580</v>
      </c>
      <c r="Q413" s="313" t="s">
        <v>580</v>
      </c>
      <c r="R413" s="313" t="s">
        <v>580</v>
      </c>
      <c r="S413" s="313" t="s">
        <v>580</v>
      </c>
      <c r="T413" s="313" t="s">
        <v>580</v>
      </c>
      <c r="U413" s="313" t="s">
        <v>580</v>
      </c>
      <c r="V413" s="313" t="s">
        <v>580</v>
      </c>
      <c r="W413" s="313" t="s">
        <v>580</v>
      </c>
    </row>
    <row r="414" spans="2:23" x14ac:dyDescent="0.2">
      <c r="B414" s="312" t="s">
        <v>580</v>
      </c>
      <c r="C414" s="313" t="s">
        <v>580</v>
      </c>
      <c r="D414" s="313" t="s">
        <v>580</v>
      </c>
      <c r="E414" s="313" t="s">
        <v>580</v>
      </c>
      <c r="F414" s="313" t="s">
        <v>580</v>
      </c>
      <c r="G414" s="313" t="s">
        <v>580</v>
      </c>
      <c r="H414" s="312" t="s">
        <v>580</v>
      </c>
      <c r="I414" s="313" t="s">
        <v>580</v>
      </c>
      <c r="J414" s="313" t="s">
        <v>580</v>
      </c>
      <c r="K414" s="313" t="s">
        <v>580</v>
      </c>
      <c r="L414" s="313" t="s">
        <v>580</v>
      </c>
      <c r="M414" s="313" t="s">
        <v>580</v>
      </c>
      <c r="N414" s="313" t="s">
        <v>580</v>
      </c>
      <c r="O414" s="313" t="s">
        <v>580</v>
      </c>
      <c r="P414" s="313" t="s">
        <v>580</v>
      </c>
      <c r="Q414" s="313" t="s">
        <v>580</v>
      </c>
      <c r="R414" s="313" t="s">
        <v>580</v>
      </c>
      <c r="S414" s="313" t="s">
        <v>580</v>
      </c>
      <c r="T414" s="313" t="s">
        <v>580</v>
      </c>
      <c r="U414" s="313" t="s">
        <v>580</v>
      </c>
      <c r="V414" s="313" t="s">
        <v>580</v>
      </c>
      <c r="W414" s="313" t="s">
        <v>580</v>
      </c>
    </row>
    <row r="415" spans="2:23" x14ac:dyDescent="0.2">
      <c r="B415" s="312" t="s">
        <v>580</v>
      </c>
      <c r="C415" s="313" t="s">
        <v>580</v>
      </c>
      <c r="D415" s="313" t="s">
        <v>580</v>
      </c>
      <c r="E415" s="313" t="s">
        <v>580</v>
      </c>
      <c r="F415" s="313" t="s">
        <v>580</v>
      </c>
      <c r="G415" s="313" t="s">
        <v>580</v>
      </c>
      <c r="H415" s="312" t="s">
        <v>580</v>
      </c>
      <c r="I415" s="313" t="s">
        <v>580</v>
      </c>
      <c r="J415" s="313" t="s">
        <v>580</v>
      </c>
      <c r="K415" s="313" t="s">
        <v>580</v>
      </c>
      <c r="L415" s="313" t="s">
        <v>580</v>
      </c>
      <c r="M415" s="313" t="s">
        <v>580</v>
      </c>
      <c r="N415" s="313" t="s">
        <v>580</v>
      </c>
      <c r="O415" s="313" t="s">
        <v>580</v>
      </c>
      <c r="P415" s="313" t="s">
        <v>580</v>
      </c>
      <c r="Q415" s="313" t="s">
        <v>580</v>
      </c>
      <c r="R415" s="313" t="s">
        <v>580</v>
      </c>
      <c r="S415" s="313" t="s">
        <v>580</v>
      </c>
      <c r="T415" s="313" t="s">
        <v>580</v>
      </c>
      <c r="U415" s="313" t="s">
        <v>580</v>
      </c>
      <c r="V415" s="313" t="s">
        <v>580</v>
      </c>
      <c r="W415" s="313" t="s">
        <v>580</v>
      </c>
    </row>
    <row r="416" spans="2:23" x14ac:dyDescent="0.2">
      <c r="B416" s="312" t="s">
        <v>580</v>
      </c>
      <c r="C416" s="313" t="s">
        <v>580</v>
      </c>
      <c r="D416" s="313" t="s">
        <v>580</v>
      </c>
      <c r="E416" s="313" t="s">
        <v>580</v>
      </c>
      <c r="F416" s="313" t="s">
        <v>580</v>
      </c>
      <c r="G416" s="313" t="s">
        <v>580</v>
      </c>
      <c r="H416" s="312" t="s">
        <v>580</v>
      </c>
      <c r="I416" s="313" t="s">
        <v>580</v>
      </c>
      <c r="J416" s="313" t="s">
        <v>580</v>
      </c>
      <c r="K416" s="313" t="s">
        <v>580</v>
      </c>
      <c r="L416" s="313" t="s">
        <v>580</v>
      </c>
      <c r="M416" s="313" t="s">
        <v>580</v>
      </c>
      <c r="N416" s="313" t="s">
        <v>580</v>
      </c>
      <c r="O416" s="313" t="s">
        <v>580</v>
      </c>
      <c r="P416" s="313" t="s">
        <v>580</v>
      </c>
      <c r="Q416" s="313" t="s">
        <v>580</v>
      </c>
      <c r="R416" s="313" t="s">
        <v>580</v>
      </c>
      <c r="S416" s="313" t="s">
        <v>580</v>
      </c>
      <c r="T416" s="313" t="s">
        <v>580</v>
      </c>
      <c r="U416" s="313" t="s">
        <v>580</v>
      </c>
      <c r="V416" s="313" t="s">
        <v>580</v>
      </c>
      <c r="W416" s="313" t="s">
        <v>580</v>
      </c>
    </row>
    <row r="417" spans="2:23" x14ac:dyDescent="0.2">
      <c r="B417" s="312" t="s">
        <v>580</v>
      </c>
      <c r="C417" s="313" t="s">
        <v>580</v>
      </c>
      <c r="D417" s="313" t="s">
        <v>580</v>
      </c>
      <c r="E417" s="313" t="s">
        <v>580</v>
      </c>
      <c r="F417" s="313" t="s">
        <v>580</v>
      </c>
      <c r="G417" s="313" t="s">
        <v>580</v>
      </c>
      <c r="H417" s="312" t="s">
        <v>580</v>
      </c>
      <c r="I417" s="313" t="s">
        <v>580</v>
      </c>
      <c r="J417" s="313" t="s">
        <v>580</v>
      </c>
      <c r="K417" s="313" t="s">
        <v>580</v>
      </c>
      <c r="L417" s="313" t="s">
        <v>580</v>
      </c>
      <c r="M417" s="313" t="s">
        <v>580</v>
      </c>
      <c r="N417" s="313" t="s">
        <v>580</v>
      </c>
      <c r="O417" s="313" t="s">
        <v>580</v>
      </c>
      <c r="P417" s="313" t="s">
        <v>580</v>
      </c>
      <c r="Q417" s="313" t="s">
        <v>580</v>
      </c>
      <c r="R417" s="313" t="s">
        <v>580</v>
      </c>
      <c r="S417" s="313" t="s">
        <v>580</v>
      </c>
      <c r="T417" s="313" t="s">
        <v>580</v>
      </c>
      <c r="U417" s="313" t="s">
        <v>580</v>
      </c>
      <c r="V417" s="313" t="s">
        <v>580</v>
      </c>
      <c r="W417" s="313" t="s">
        <v>580</v>
      </c>
    </row>
    <row r="418" spans="2:23" x14ac:dyDescent="0.2">
      <c r="B418" s="312" t="s">
        <v>580</v>
      </c>
      <c r="C418" s="313" t="s">
        <v>580</v>
      </c>
      <c r="D418" s="313" t="s">
        <v>580</v>
      </c>
      <c r="E418" s="313" t="s">
        <v>580</v>
      </c>
      <c r="F418" s="313" t="s">
        <v>580</v>
      </c>
      <c r="G418" s="313" t="s">
        <v>580</v>
      </c>
      <c r="H418" s="312" t="s">
        <v>580</v>
      </c>
      <c r="I418" s="313" t="s">
        <v>580</v>
      </c>
      <c r="J418" s="313" t="s">
        <v>580</v>
      </c>
      <c r="K418" s="313" t="s">
        <v>580</v>
      </c>
      <c r="L418" s="313" t="s">
        <v>580</v>
      </c>
      <c r="M418" s="313" t="s">
        <v>580</v>
      </c>
      <c r="N418" s="313" t="s">
        <v>580</v>
      </c>
      <c r="O418" s="313" t="s">
        <v>580</v>
      </c>
      <c r="P418" s="313" t="s">
        <v>580</v>
      </c>
      <c r="Q418" s="313" t="s">
        <v>580</v>
      </c>
      <c r="R418" s="313" t="s">
        <v>580</v>
      </c>
      <c r="S418" s="313" t="s">
        <v>580</v>
      </c>
      <c r="T418" s="313" t="s">
        <v>580</v>
      </c>
      <c r="U418" s="313" t="s">
        <v>580</v>
      </c>
      <c r="V418" s="313" t="s">
        <v>580</v>
      </c>
      <c r="W418" s="313" t="s">
        <v>580</v>
      </c>
    </row>
    <row r="419" spans="2:23" x14ac:dyDescent="0.2">
      <c r="B419" s="312" t="s">
        <v>580</v>
      </c>
      <c r="C419" s="313" t="s">
        <v>580</v>
      </c>
      <c r="D419" s="313" t="s">
        <v>580</v>
      </c>
      <c r="E419" s="313" t="s">
        <v>580</v>
      </c>
      <c r="F419" s="313" t="s">
        <v>580</v>
      </c>
      <c r="G419" s="313" t="s">
        <v>580</v>
      </c>
      <c r="H419" s="312" t="s">
        <v>580</v>
      </c>
      <c r="I419" s="313" t="s">
        <v>580</v>
      </c>
      <c r="J419" s="313" t="s">
        <v>580</v>
      </c>
      <c r="K419" s="313" t="s">
        <v>580</v>
      </c>
      <c r="L419" s="313" t="s">
        <v>580</v>
      </c>
      <c r="M419" s="313" t="s">
        <v>580</v>
      </c>
      <c r="N419" s="313" t="s">
        <v>580</v>
      </c>
      <c r="O419" s="313" t="s">
        <v>580</v>
      </c>
      <c r="P419" s="313" t="s">
        <v>580</v>
      </c>
      <c r="Q419" s="313" t="s">
        <v>580</v>
      </c>
      <c r="R419" s="313" t="s">
        <v>580</v>
      </c>
      <c r="S419" s="313" t="s">
        <v>580</v>
      </c>
      <c r="T419" s="313" t="s">
        <v>580</v>
      </c>
      <c r="U419" s="313" t="s">
        <v>580</v>
      </c>
      <c r="V419" s="313" t="s">
        <v>580</v>
      </c>
      <c r="W419" s="313" t="s">
        <v>580</v>
      </c>
    </row>
    <row r="420" spans="2:23" x14ac:dyDescent="0.2">
      <c r="B420" s="312" t="s">
        <v>580</v>
      </c>
      <c r="C420" s="313" t="s">
        <v>580</v>
      </c>
      <c r="D420" s="313" t="s">
        <v>580</v>
      </c>
      <c r="E420" s="313" t="s">
        <v>580</v>
      </c>
      <c r="F420" s="313" t="s">
        <v>580</v>
      </c>
      <c r="G420" s="313" t="s">
        <v>580</v>
      </c>
      <c r="H420" s="312" t="s">
        <v>580</v>
      </c>
      <c r="I420" s="313" t="s">
        <v>580</v>
      </c>
      <c r="J420" s="313" t="s">
        <v>580</v>
      </c>
      <c r="K420" s="313" t="s">
        <v>580</v>
      </c>
      <c r="L420" s="313" t="s">
        <v>580</v>
      </c>
      <c r="M420" s="313" t="s">
        <v>580</v>
      </c>
      <c r="N420" s="313" t="s">
        <v>580</v>
      </c>
      <c r="O420" s="313" t="s">
        <v>580</v>
      </c>
      <c r="P420" s="313" t="s">
        <v>580</v>
      </c>
      <c r="Q420" s="313" t="s">
        <v>580</v>
      </c>
      <c r="R420" s="313" t="s">
        <v>580</v>
      </c>
      <c r="S420" s="313" t="s">
        <v>580</v>
      </c>
      <c r="T420" s="313" t="s">
        <v>580</v>
      </c>
      <c r="U420" s="313" t="s">
        <v>580</v>
      </c>
      <c r="V420" s="313" t="s">
        <v>580</v>
      </c>
      <c r="W420" s="313" t="s">
        <v>580</v>
      </c>
    </row>
    <row r="421" spans="2:23" x14ac:dyDescent="0.2">
      <c r="B421" s="312" t="s">
        <v>580</v>
      </c>
      <c r="C421" s="313" t="s">
        <v>580</v>
      </c>
      <c r="D421" s="313" t="s">
        <v>580</v>
      </c>
      <c r="E421" s="313" t="s">
        <v>580</v>
      </c>
      <c r="F421" s="313" t="s">
        <v>580</v>
      </c>
      <c r="G421" s="313" t="s">
        <v>580</v>
      </c>
      <c r="H421" s="312" t="s">
        <v>580</v>
      </c>
      <c r="I421" s="313" t="s">
        <v>580</v>
      </c>
      <c r="J421" s="313" t="s">
        <v>580</v>
      </c>
      <c r="K421" s="313" t="s">
        <v>580</v>
      </c>
      <c r="L421" s="313" t="s">
        <v>580</v>
      </c>
      <c r="M421" s="313" t="s">
        <v>580</v>
      </c>
      <c r="N421" s="313" t="s">
        <v>580</v>
      </c>
      <c r="O421" s="313" t="s">
        <v>580</v>
      </c>
      <c r="P421" s="313" t="s">
        <v>580</v>
      </c>
      <c r="Q421" s="313" t="s">
        <v>580</v>
      </c>
      <c r="R421" s="313" t="s">
        <v>580</v>
      </c>
      <c r="S421" s="313" t="s">
        <v>580</v>
      </c>
      <c r="T421" s="313" t="s">
        <v>580</v>
      </c>
      <c r="U421" s="313" t="s">
        <v>580</v>
      </c>
      <c r="V421" s="313" t="s">
        <v>580</v>
      </c>
      <c r="W421" s="313" t="s">
        <v>580</v>
      </c>
    </row>
    <row r="422" spans="2:23" x14ac:dyDescent="0.2">
      <c r="B422" s="312" t="s">
        <v>580</v>
      </c>
      <c r="C422" s="313" t="s">
        <v>580</v>
      </c>
      <c r="D422" s="313" t="s">
        <v>580</v>
      </c>
      <c r="E422" s="313" t="s">
        <v>580</v>
      </c>
      <c r="F422" s="313" t="s">
        <v>580</v>
      </c>
      <c r="G422" s="313" t="s">
        <v>580</v>
      </c>
      <c r="H422" s="312" t="s">
        <v>580</v>
      </c>
      <c r="I422" s="313" t="s">
        <v>580</v>
      </c>
      <c r="J422" s="313" t="s">
        <v>580</v>
      </c>
      <c r="K422" s="313" t="s">
        <v>580</v>
      </c>
      <c r="L422" s="313" t="s">
        <v>580</v>
      </c>
      <c r="M422" s="313" t="s">
        <v>580</v>
      </c>
      <c r="N422" s="313" t="s">
        <v>580</v>
      </c>
      <c r="O422" s="313" t="s">
        <v>580</v>
      </c>
      <c r="P422" s="313" t="s">
        <v>580</v>
      </c>
      <c r="Q422" s="313" t="s">
        <v>580</v>
      </c>
      <c r="R422" s="313" t="s">
        <v>580</v>
      </c>
      <c r="S422" s="313" t="s">
        <v>580</v>
      </c>
      <c r="T422" s="313" t="s">
        <v>580</v>
      </c>
      <c r="U422" s="313" t="s">
        <v>580</v>
      </c>
      <c r="V422" s="313" t="s">
        <v>580</v>
      </c>
      <c r="W422" s="313" t="s">
        <v>580</v>
      </c>
    </row>
    <row r="423" spans="2:23" x14ac:dyDescent="0.2">
      <c r="B423" s="312" t="s">
        <v>580</v>
      </c>
      <c r="C423" s="313" t="s">
        <v>580</v>
      </c>
      <c r="D423" s="313" t="s">
        <v>580</v>
      </c>
      <c r="E423" s="313" t="s">
        <v>580</v>
      </c>
      <c r="F423" s="313" t="s">
        <v>580</v>
      </c>
      <c r="G423" s="313" t="s">
        <v>580</v>
      </c>
      <c r="H423" s="312" t="s">
        <v>580</v>
      </c>
      <c r="I423" s="313" t="s">
        <v>580</v>
      </c>
      <c r="J423" s="313" t="s">
        <v>580</v>
      </c>
      <c r="K423" s="313" t="s">
        <v>580</v>
      </c>
      <c r="L423" s="313" t="s">
        <v>580</v>
      </c>
      <c r="M423" s="313" t="s">
        <v>580</v>
      </c>
      <c r="N423" s="313" t="s">
        <v>580</v>
      </c>
      <c r="O423" s="313" t="s">
        <v>580</v>
      </c>
      <c r="P423" s="313" t="s">
        <v>580</v>
      </c>
      <c r="Q423" s="313" t="s">
        <v>580</v>
      </c>
      <c r="R423" s="313" t="s">
        <v>580</v>
      </c>
      <c r="S423" s="313" t="s">
        <v>580</v>
      </c>
      <c r="T423" s="313" t="s">
        <v>580</v>
      </c>
      <c r="U423" s="313" t="s">
        <v>580</v>
      </c>
      <c r="V423" s="313" t="s">
        <v>580</v>
      </c>
      <c r="W423" s="313" t="s">
        <v>580</v>
      </c>
    </row>
    <row r="424" spans="2:23" x14ac:dyDescent="0.2">
      <c r="B424" s="312" t="s">
        <v>580</v>
      </c>
      <c r="C424" s="313" t="s">
        <v>580</v>
      </c>
      <c r="D424" s="313" t="s">
        <v>580</v>
      </c>
      <c r="E424" s="313" t="s">
        <v>580</v>
      </c>
      <c r="F424" s="313" t="s">
        <v>580</v>
      </c>
      <c r="G424" s="313" t="s">
        <v>580</v>
      </c>
      <c r="H424" s="312" t="s">
        <v>580</v>
      </c>
      <c r="I424" s="313" t="s">
        <v>580</v>
      </c>
      <c r="J424" s="313" t="s">
        <v>580</v>
      </c>
      <c r="K424" s="313" t="s">
        <v>580</v>
      </c>
      <c r="L424" s="313" t="s">
        <v>580</v>
      </c>
      <c r="M424" s="313" t="s">
        <v>580</v>
      </c>
      <c r="N424" s="313" t="s">
        <v>580</v>
      </c>
      <c r="O424" s="313" t="s">
        <v>580</v>
      </c>
      <c r="P424" s="313" t="s">
        <v>580</v>
      </c>
      <c r="Q424" s="313" t="s">
        <v>580</v>
      </c>
      <c r="R424" s="313" t="s">
        <v>580</v>
      </c>
      <c r="S424" s="313" t="s">
        <v>580</v>
      </c>
      <c r="T424" s="313" t="s">
        <v>580</v>
      </c>
      <c r="U424" s="313" t="s">
        <v>580</v>
      </c>
      <c r="V424" s="313" t="s">
        <v>580</v>
      </c>
      <c r="W424" s="313" t="s">
        <v>580</v>
      </c>
    </row>
    <row r="425" spans="2:23" x14ac:dyDescent="0.2">
      <c r="B425" s="312" t="s">
        <v>580</v>
      </c>
      <c r="C425" s="313" t="s">
        <v>580</v>
      </c>
      <c r="D425" s="313" t="s">
        <v>580</v>
      </c>
      <c r="E425" s="313" t="s">
        <v>580</v>
      </c>
      <c r="F425" s="313" t="s">
        <v>580</v>
      </c>
      <c r="G425" s="313" t="s">
        <v>580</v>
      </c>
      <c r="H425" s="312" t="s">
        <v>580</v>
      </c>
      <c r="I425" s="313" t="s">
        <v>580</v>
      </c>
      <c r="J425" s="313" t="s">
        <v>580</v>
      </c>
      <c r="K425" s="313" t="s">
        <v>580</v>
      </c>
      <c r="L425" s="313" t="s">
        <v>580</v>
      </c>
      <c r="M425" s="313" t="s">
        <v>580</v>
      </c>
      <c r="N425" s="313" t="s">
        <v>580</v>
      </c>
      <c r="O425" s="313" t="s">
        <v>580</v>
      </c>
      <c r="P425" s="313" t="s">
        <v>580</v>
      </c>
      <c r="Q425" s="313" t="s">
        <v>580</v>
      </c>
      <c r="R425" s="313" t="s">
        <v>580</v>
      </c>
      <c r="S425" s="313" t="s">
        <v>580</v>
      </c>
      <c r="T425" s="313" t="s">
        <v>580</v>
      </c>
      <c r="U425" s="313" t="s">
        <v>580</v>
      </c>
      <c r="V425" s="313" t="s">
        <v>580</v>
      </c>
      <c r="W425" s="313" t="s">
        <v>580</v>
      </c>
    </row>
    <row r="426" spans="2:23" x14ac:dyDescent="0.2">
      <c r="B426" s="312" t="s">
        <v>580</v>
      </c>
      <c r="C426" s="313" t="s">
        <v>580</v>
      </c>
      <c r="D426" s="313" t="s">
        <v>580</v>
      </c>
      <c r="E426" s="313" t="s">
        <v>580</v>
      </c>
      <c r="F426" s="313" t="s">
        <v>580</v>
      </c>
      <c r="G426" s="313" t="s">
        <v>580</v>
      </c>
      <c r="H426" s="312" t="s">
        <v>580</v>
      </c>
      <c r="I426" s="313" t="s">
        <v>580</v>
      </c>
      <c r="J426" s="313" t="s">
        <v>580</v>
      </c>
      <c r="K426" s="313" t="s">
        <v>580</v>
      </c>
      <c r="L426" s="313" t="s">
        <v>580</v>
      </c>
      <c r="M426" s="313" t="s">
        <v>580</v>
      </c>
      <c r="N426" s="313" t="s">
        <v>580</v>
      </c>
      <c r="O426" s="313" t="s">
        <v>580</v>
      </c>
      <c r="P426" s="313" t="s">
        <v>580</v>
      </c>
      <c r="Q426" s="313" t="s">
        <v>580</v>
      </c>
      <c r="R426" s="313" t="s">
        <v>580</v>
      </c>
      <c r="S426" s="313" t="s">
        <v>580</v>
      </c>
      <c r="T426" s="313" t="s">
        <v>580</v>
      </c>
      <c r="U426" s="313" t="s">
        <v>580</v>
      </c>
      <c r="V426" s="313" t="s">
        <v>580</v>
      </c>
      <c r="W426" s="313" t="s">
        <v>580</v>
      </c>
    </row>
    <row r="427" spans="2:23" x14ac:dyDescent="0.2">
      <c r="B427" s="312" t="s">
        <v>580</v>
      </c>
      <c r="C427" s="313" t="s">
        <v>580</v>
      </c>
      <c r="D427" s="313" t="s">
        <v>580</v>
      </c>
      <c r="E427" s="313" t="s">
        <v>580</v>
      </c>
      <c r="F427" s="313" t="s">
        <v>580</v>
      </c>
      <c r="G427" s="313" t="s">
        <v>580</v>
      </c>
      <c r="H427" s="312" t="s">
        <v>580</v>
      </c>
      <c r="I427" s="313" t="s">
        <v>580</v>
      </c>
      <c r="J427" s="313" t="s">
        <v>580</v>
      </c>
      <c r="K427" s="313" t="s">
        <v>580</v>
      </c>
      <c r="L427" s="313" t="s">
        <v>580</v>
      </c>
      <c r="M427" s="313" t="s">
        <v>580</v>
      </c>
      <c r="N427" s="313" t="s">
        <v>580</v>
      </c>
      <c r="O427" s="313" t="s">
        <v>580</v>
      </c>
      <c r="P427" s="313" t="s">
        <v>580</v>
      </c>
      <c r="Q427" s="313" t="s">
        <v>580</v>
      </c>
      <c r="R427" s="313" t="s">
        <v>580</v>
      </c>
      <c r="S427" s="313" t="s">
        <v>580</v>
      </c>
      <c r="T427" s="313" t="s">
        <v>580</v>
      </c>
      <c r="U427" s="313" t="s">
        <v>580</v>
      </c>
      <c r="V427" s="313" t="s">
        <v>580</v>
      </c>
      <c r="W427" s="313" t="s">
        <v>580</v>
      </c>
    </row>
    <row r="428" spans="2:23" x14ac:dyDescent="0.2">
      <c r="B428" s="312" t="s">
        <v>580</v>
      </c>
      <c r="C428" s="313" t="s">
        <v>580</v>
      </c>
      <c r="D428" s="313" t="s">
        <v>580</v>
      </c>
      <c r="E428" s="313" t="s">
        <v>580</v>
      </c>
      <c r="F428" s="313" t="s">
        <v>580</v>
      </c>
      <c r="G428" s="313" t="s">
        <v>580</v>
      </c>
      <c r="H428" s="312" t="s">
        <v>580</v>
      </c>
      <c r="I428" s="313" t="s">
        <v>580</v>
      </c>
      <c r="J428" s="313" t="s">
        <v>580</v>
      </c>
      <c r="K428" s="313" t="s">
        <v>580</v>
      </c>
      <c r="L428" s="313" t="s">
        <v>580</v>
      </c>
      <c r="M428" s="313" t="s">
        <v>580</v>
      </c>
      <c r="N428" s="313" t="s">
        <v>580</v>
      </c>
      <c r="O428" s="313" t="s">
        <v>580</v>
      </c>
      <c r="P428" s="313" t="s">
        <v>580</v>
      </c>
      <c r="Q428" s="313" t="s">
        <v>580</v>
      </c>
      <c r="R428" s="313" t="s">
        <v>580</v>
      </c>
      <c r="S428" s="313" t="s">
        <v>580</v>
      </c>
      <c r="T428" s="313" t="s">
        <v>580</v>
      </c>
      <c r="U428" s="313" t="s">
        <v>580</v>
      </c>
      <c r="V428" s="313" t="s">
        <v>580</v>
      </c>
      <c r="W428" s="313" t="s">
        <v>580</v>
      </c>
    </row>
    <row r="429" spans="2:23" x14ac:dyDescent="0.2">
      <c r="B429" s="312" t="s">
        <v>580</v>
      </c>
      <c r="C429" s="313" t="s">
        <v>580</v>
      </c>
      <c r="D429" s="313" t="s">
        <v>580</v>
      </c>
      <c r="E429" s="313" t="s">
        <v>580</v>
      </c>
      <c r="F429" s="313" t="s">
        <v>580</v>
      </c>
      <c r="G429" s="313" t="s">
        <v>580</v>
      </c>
      <c r="H429" s="312" t="s">
        <v>580</v>
      </c>
      <c r="I429" s="313" t="s">
        <v>580</v>
      </c>
      <c r="J429" s="313" t="s">
        <v>580</v>
      </c>
      <c r="K429" s="313" t="s">
        <v>580</v>
      </c>
      <c r="L429" s="313" t="s">
        <v>580</v>
      </c>
      <c r="M429" s="313" t="s">
        <v>580</v>
      </c>
      <c r="N429" s="313" t="s">
        <v>580</v>
      </c>
      <c r="O429" s="313" t="s">
        <v>580</v>
      </c>
      <c r="P429" s="313" t="s">
        <v>580</v>
      </c>
      <c r="Q429" s="313" t="s">
        <v>580</v>
      </c>
      <c r="R429" s="313" t="s">
        <v>580</v>
      </c>
      <c r="S429" s="313" t="s">
        <v>580</v>
      </c>
      <c r="T429" s="313" t="s">
        <v>580</v>
      </c>
      <c r="U429" s="313" t="s">
        <v>580</v>
      </c>
      <c r="V429" s="313" t="s">
        <v>580</v>
      </c>
      <c r="W429" s="313" t="s">
        <v>580</v>
      </c>
    </row>
    <row r="430" spans="2:23" x14ac:dyDescent="0.2">
      <c r="B430" s="312" t="s">
        <v>580</v>
      </c>
      <c r="C430" s="313" t="s">
        <v>580</v>
      </c>
      <c r="D430" s="313" t="s">
        <v>580</v>
      </c>
      <c r="E430" s="313" t="s">
        <v>580</v>
      </c>
      <c r="F430" s="313" t="s">
        <v>580</v>
      </c>
      <c r="G430" s="313" t="s">
        <v>580</v>
      </c>
      <c r="H430" s="312" t="s">
        <v>580</v>
      </c>
      <c r="I430" s="313" t="s">
        <v>580</v>
      </c>
      <c r="J430" s="313" t="s">
        <v>580</v>
      </c>
      <c r="K430" s="313" t="s">
        <v>580</v>
      </c>
      <c r="L430" s="313" t="s">
        <v>580</v>
      </c>
      <c r="M430" s="313" t="s">
        <v>580</v>
      </c>
      <c r="N430" s="313" t="s">
        <v>580</v>
      </c>
      <c r="O430" s="313" t="s">
        <v>580</v>
      </c>
      <c r="P430" s="313" t="s">
        <v>580</v>
      </c>
      <c r="Q430" s="313" t="s">
        <v>580</v>
      </c>
      <c r="R430" s="313" t="s">
        <v>580</v>
      </c>
      <c r="S430" s="313" t="s">
        <v>580</v>
      </c>
      <c r="T430" s="313" t="s">
        <v>580</v>
      </c>
      <c r="U430" s="313" t="s">
        <v>580</v>
      </c>
      <c r="V430" s="313" t="s">
        <v>580</v>
      </c>
      <c r="W430" s="313" t="s">
        <v>580</v>
      </c>
    </row>
    <row r="431" spans="2:23" x14ac:dyDescent="0.2">
      <c r="B431" s="312" t="s">
        <v>580</v>
      </c>
      <c r="C431" s="313" t="s">
        <v>580</v>
      </c>
      <c r="D431" s="313" t="s">
        <v>580</v>
      </c>
      <c r="E431" s="313" t="s">
        <v>580</v>
      </c>
      <c r="F431" s="313" t="s">
        <v>580</v>
      </c>
      <c r="G431" s="313" t="s">
        <v>580</v>
      </c>
      <c r="H431" s="312" t="s">
        <v>580</v>
      </c>
      <c r="I431" s="313" t="s">
        <v>580</v>
      </c>
      <c r="J431" s="313" t="s">
        <v>580</v>
      </c>
      <c r="K431" s="313" t="s">
        <v>580</v>
      </c>
      <c r="L431" s="313" t="s">
        <v>580</v>
      </c>
      <c r="M431" s="313" t="s">
        <v>580</v>
      </c>
      <c r="N431" s="313" t="s">
        <v>580</v>
      </c>
      <c r="O431" s="313" t="s">
        <v>580</v>
      </c>
      <c r="P431" s="313" t="s">
        <v>580</v>
      </c>
      <c r="Q431" s="313" t="s">
        <v>580</v>
      </c>
      <c r="R431" s="313" t="s">
        <v>580</v>
      </c>
      <c r="S431" s="313" t="s">
        <v>580</v>
      </c>
      <c r="T431" s="313" t="s">
        <v>580</v>
      </c>
      <c r="U431" s="313" t="s">
        <v>580</v>
      </c>
      <c r="V431" s="313" t="s">
        <v>580</v>
      </c>
      <c r="W431" s="313" t="s">
        <v>580</v>
      </c>
    </row>
    <row r="432" spans="2:23" x14ac:dyDescent="0.2">
      <c r="B432" s="312" t="s">
        <v>580</v>
      </c>
      <c r="C432" s="313" t="s">
        <v>580</v>
      </c>
      <c r="D432" s="313" t="s">
        <v>580</v>
      </c>
      <c r="E432" s="313" t="s">
        <v>580</v>
      </c>
      <c r="F432" s="313" t="s">
        <v>580</v>
      </c>
      <c r="G432" s="313" t="s">
        <v>580</v>
      </c>
      <c r="H432" s="312" t="s">
        <v>580</v>
      </c>
      <c r="I432" s="313" t="s">
        <v>580</v>
      </c>
      <c r="J432" s="313" t="s">
        <v>580</v>
      </c>
      <c r="K432" s="313" t="s">
        <v>580</v>
      </c>
      <c r="L432" s="313" t="s">
        <v>580</v>
      </c>
      <c r="M432" s="313" t="s">
        <v>580</v>
      </c>
      <c r="N432" s="313" t="s">
        <v>580</v>
      </c>
      <c r="O432" s="313" t="s">
        <v>580</v>
      </c>
      <c r="P432" s="313" t="s">
        <v>580</v>
      </c>
      <c r="Q432" s="313" t="s">
        <v>580</v>
      </c>
      <c r="R432" s="313" t="s">
        <v>580</v>
      </c>
      <c r="S432" s="313" t="s">
        <v>580</v>
      </c>
      <c r="T432" s="313" t="s">
        <v>580</v>
      </c>
      <c r="U432" s="313" t="s">
        <v>580</v>
      </c>
      <c r="V432" s="313" t="s">
        <v>580</v>
      </c>
      <c r="W432" s="313" t="s">
        <v>580</v>
      </c>
    </row>
    <row r="433" spans="2:23" x14ac:dyDescent="0.2">
      <c r="B433" s="312" t="s">
        <v>580</v>
      </c>
      <c r="C433" s="313" t="s">
        <v>580</v>
      </c>
      <c r="D433" s="313" t="s">
        <v>580</v>
      </c>
      <c r="E433" s="313" t="s">
        <v>580</v>
      </c>
      <c r="F433" s="313" t="s">
        <v>580</v>
      </c>
      <c r="G433" s="313" t="s">
        <v>580</v>
      </c>
      <c r="H433" s="312" t="s">
        <v>580</v>
      </c>
      <c r="I433" s="313" t="s">
        <v>580</v>
      </c>
      <c r="J433" s="313" t="s">
        <v>580</v>
      </c>
      <c r="K433" s="313" t="s">
        <v>580</v>
      </c>
      <c r="L433" s="313" t="s">
        <v>580</v>
      </c>
      <c r="M433" s="313" t="s">
        <v>580</v>
      </c>
      <c r="N433" s="313" t="s">
        <v>580</v>
      </c>
      <c r="O433" s="313" t="s">
        <v>580</v>
      </c>
      <c r="P433" s="313" t="s">
        <v>580</v>
      </c>
      <c r="Q433" s="313" t="s">
        <v>580</v>
      </c>
      <c r="R433" s="313" t="s">
        <v>580</v>
      </c>
      <c r="S433" s="313" t="s">
        <v>580</v>
      </c>
      <c r="T433" s="313" t="s">
        <v>580</v>
      </c>
      <c r="U433" s="313" t="s">
        <v>580</v>
      </c>
      <c r="V433" s="313" t="s">
        <v>580</v>
      </c>
      <c r="W433" s="313" t="s">
        <v>580</v>
      </c>
    </row>
    <row r="434" spans="2:23" x14ac:dyDescent="0.2">
      <c r="B434" s="312" t="s">
        <v>580</v>
      </c>
      <c r="C434" s="313" t="s">
        <v>580</v>
      </c>
      <c r="D434" s="313" t="s">
        <v>580</v>
      </c>
      <c r="E434" s="313" t="s">
        <v>580</v>
      </c>
      <c r="F434" s="313" t="s">
        <v>580</v>
      </c>
      <c r="G434" s="313" t="s">
        <v>580</v>
      </c>
      <c r="H434" s="312" t="s">
        <v>580</v>
      </c>
      <c r="I434" s="313" t="s">
        <v>580</v>
      </c>
      <c r="J434" s="313" t="s">
        <v>580</v>
      </c>
      <c r="K434" s="313" t="s">
        <v>580</v>
      </c>
      <c r="L434" s="313" t="s">
        <v>580</v>
      </c>
      <c r="M434" s="313" t="s">
        <v>580</v>
      </c>
      <c r="N434" s="313" t="s">
        <v>580</v>
      </c>
      <c r="O434" s="313" t="s">
        <v>580</v>
      </c>
      <c r="P434" s="313" t="s">
        <v>580</v>
      </c>
      <c r="Q434" s="313" t="s">
        <v>580</v>
      </c>
      <c r="R434" s="313" t="s">
        <v>580</v>
      </c>
      <c r="S434" s="313" t="s">
        <v>580</v>
      </c>
      <c r="T434" s="313" t="s">
        <v>580</v>
      </c>
      <c r="U434" s="313" t="s">
        <v>580</v>
      </c>
      <c r="V434" s="313" t="s">
        <v>580</v>
      </c>
      <c r="W434" s="313" t="s">
        <v>580</v>
      </c>
    </row>
    <row r="435" spans="2:23" x14ac:dyDescent="0.2">
      <c r="B435" s="312" t="s">
        <v>580</v>
      </c>
      <c r="C435" s="313" t="s">
        <v>580</v>
      </c>
      <c r="D435" s="313" t="s">
        <v>580</v>
      </c>
      <c r="E435" s="313" t="s">
        <v>580</v>
      </c>
      <c r="F435" s="313" t="s">
        <v>580</v>
      </c>
      <c r="G435" s="313" t="s">
        <v>580</v>
      </c>
      <c r="H435" s="312" t="s">
        <v>580</v>
      </c>
      <c r="I435" s="313" t="s">
        <v>580</v>
      </c>
      <c r="J435" s="313" t="s">
        <v>580</v>
      </c>
      <c r="K435" s="313" t="s">
        <v>580</v>
      </c>
      <c r="L435" s="313" t="s">
        <v>580</v>
      </c>
      <c r="M435" s="313" t="s">
        <v>580</v>
      </c>
      <c r="N435" s="313" t="s">
        <v>580</v>
      </c>
      <c r="O435" s="313" t="s">
        <v>580</v>
      </c>
      <c r="P435" s="313" t="s">
        <v>580</v>
      </c>
      <c r="Q435" s="313" t="s">
        <v>580</v>
      </c>
      <c r="R435" s="313" t="s">
        <v>580</v>
      </c>
      <c r="S435" s="313" t="s">
        <v>580</v>
      </c>
      <c r="T435" s="313" t="s">
        <v>580</v>
      </c>
      <c r="U435" s="313" t="s">
        <v>580</v>
      </c>
      <c r="V435" s="313" t="s">
        <v>580</v>
      </c>
      <c r="W435" s="313" t="s">
        <v>580</v>
      </c>
    </row>
    <row r="436" spans="2:23" x14ac:dyDescent="0.2">
      <c r="B436" s="312" t="s">
        <v>580</v>
      </c>
      <c r="C436" s="313" t="s">
        <v>580</v>
      </c>
      <c r="D436" s="313" t="s">
        <v>580</v>
      </c>
      <c r="E436" s="313" t="s">
        <v>580</v>
      </c>
      <c r="F436" s="313" t="s">
        <v>580</v>
      </c>
      <c r="G436" s="313" t="s">
        <v>580</v>
      </c>
      <c r="H436" s="312" t="s">
        <v>580</v>
      </c>
      <c r="I436" s="313" t="s">
        <v>580</v>
      </c>
      <c r="J436" s="313" t="s">
        <v>580</v>
      </c>
      <c r="K436" s="313" t="s">
        <v>580</v>
      </c>
      <c r="L436" s="313" t="s">
        <v>580</v>
      </c>
      <c r="M436" s="313" t="s">
        <v>580</v>
      </c>
      <c r="N436" s="313" t="s">
        <v>580</v>
      </c>
      <c r="O436" s="313" t="s">
        <v>580</v>
      </c>
      <c r="P436" s="313" t="s">
        <v>580</v>
      </c>
      <c r="Q436" s="313" t="s">
        <v>580</v>
      </c>
      <c r="R436" s="313" t="s">
        <v>580</v>
      </c>
      <c r="S436" s="313" t="s">
        <v>580</v>
      </c>
      <c r="T436" s="313" t="s">
        <v>580</v>
      </c>
      <c r="U436" s="313" t="s">
        <v>580</v>
      </c>
      <c r="V436" s="313" t="s">
        <v>580</v>
      </c>
      <c r="W436" s="313" t="s">
        <v>580</v>
      </c>
    </row>
    <row r="437" spans="2:23" x14ac:dyDescent="0.2">
      <c r="B437" s="312" t="s">
        <v>580</v>
      </c>
      <c r="C437" s="313" t="s">
        <v>580</v>
      </c>
      <c r="D437" s="313" t="s">
        <v>580</v>
      </c>
      <c r="E437" s="313" t="s">
        <v>580</v>
      </c>
      <c r="F437" s="313" t="s">
        <v>580</v>
      </c>
      <c r="G437" s="313" t="s">
        <v>580</v>
      </c>
      <c r="H437" s="312" t="s">
        <v>580</v>
      </c>
      <c r="I437" s="313" t="s">
        <v>580</v>
      </c>
      <c r="J437" s="313" t="s">
        <v>580</v>
      </c>
      <c r="K437" s="313" t="s">
        <v>580</v>
      </c>
      <c r="L437" s="313" t="s">
        <v>580</v>
      </c>
      <c r="M437" s="313" t="s">
        <v>580</v>
      </c>
      <c r="N437" s="313" t="s">
        <v>580</v>
      </c>
      <c r="O437" s="313" t="s">
        <v>580</v>
      </c>
      <c r="P437" s="313" t="s">
        <v>580</v>
      </c>
      <c r="Q437" s="313" t="s">
        <v>580</v>
      </c>
      <c r="R437" s="313" t="s">
        <v>580</v>
      </c>
      <c r="S437" s="313" t="s">
        <v>580</v>
      </c>
      <c r="T437" s="313" t="s">
        <v>580</v>
      </c>
      <c r="U437" s="313" t="s">
        <v>580</v>
      </c>
      <c r="V437" s="313" t="s">
        <v>580</v>
      </c>
      <c r="W437" s="313" t="s">
        <v>580</v>
      </c>
    </row>
    <row r="438" spans="2:23" x14ac:dyDescent="0.2">
      <c r="B438" s="312" t="s">
        <v>580</v>
      </c>
      <c r="C438" s="313" t="s">
        <v>580</v>
      </c>
      <c r="D438" s="313" t="s">
        <v>580</v>
      </c>
      <c r="E438" s="313" t="s">
        <v>580</v>
      </c>
      <c r="F438" s="313" t="s">
        <v>580</v>
      </c>
      <c r="G438" s="313" t="s">
        <v>580</v>
      </c>
      <c r="H438" s="312" t="s">
        <v>580</v>
      </c>
      <c r="I438" s="313" t="s">
        <v>580</v>
      </c>
      <c r="J438" s="313" t="s">
        <v>580</v>
      </c>
      <c r="K438" s="313" t="s">
        <v>580</v>
      </c>
      <c r="L438" s="313" t="s">
        <v>580</v>
      </c>
      <c r="M438" s="313" t="s">
        <v>580</v>
      </c>
      <c r="N438" s="313" t="s">
        <v>580</v>
      </c>
      <c r="O438" s="313" t="s">
        <v>580</v>
      </c>
      <c r="P438" s="313" t="s">
        <v>580</v>
      </c>
      <c r="Q438" s="313" t="s">
        <v>580</v>
      </c>
      <c r="R438" s="313" t="s">
        <v>580</v>
      </c>
      <c r="S438" s="313" t="s">
        <v>580</v>
      </c>
      <c r="T438" s="313" t="s">
        <v>580</v>
      </c>
      <c r="U438" s="313" t="s">
        <v>580</v>
      </c>
      <c r="V438" s="313" t="s">
        <v>580</v>
      </c>
      <c r="W438" s="313" t="s">
        <v>580</v>
      </c>
    </row>
    <row r="439" spans="2:23" x14ac:dyDescent="0.2">
      <c r="B439" s="312" t="s">
        <v>580</v>
      </c>
      <c r="C439" s="313" t="s">
        <v>580</v>
      </c>
      <c r="D439" s="313" t="s">
        <v>580</v>
      </c>
      <c r="E439" s="313" t="s">
        <v>580</v>
      </c>
      <c r="F439" s="313" t="s">
        <v>580</v>
      </c>
      <c r="G439" s="313" t="s">
        <v>580</v>
      </c>
      <c r="H439" s="312" t="s">
        <v>580</v>
      </c>
      <c r="I439" s="313" t="s">
        <v>580</v>
      </c>
      <c r="J439" s="313" t="s">
        <v>580</v>
      </c>
      <c r="K439" s="313" t="s">
        <v>580</v>
      </c>
      <c r="L439" s="313" t="s">
        <v>580</v>
      </c>
      <c r="M439" s="313" t="s">
        <v>580</v>
      </c>
      <c r="N439" s="313" t="s">
        <v>580</v>
      </c>
      <c r="O439" s="313" t="s">
        <v>580</v>
      </c>
      <c r="P439" s="313" t="s">
        <v>580</v>
      </c>
      <c r="Q439" s="313" t="s">
        <v>580</v>
      </c>
      <c r="R439" s="313" t="s">
        <v>580</v>
      </c>
      <c r="S439" s="313" t="s">
        <v>580</v>
      </c>
      <c r="T439" s="313" t="s">
        <v>580</v>
      </c>
      <c r="U439" s="313" t="s">
        <v>580</v>
      </c>
      <c r="V439" s="313" t="s">
        <v>580</v>
      </c>
      <c r="W439" s="313" t="s">
        <v>580</v>
      </c>
    </row>
    <row r="440" spans="2:23" x14ac:dyDescent="0.2">
      <c r="B440" s="312" t="s">
        <v>580</v>
      </c>
      <c r="C440" s="313" t="s">
        <v>580</v>
      </c>
      <c r="D440" s="313" t="s">
        <v>580</v>
      </c>
      <c r="E440" s="313" t="s">
        <v>580</v>
      </c>
      <c r="F440" s="313" t="s">
        <v>580</v>
      </c>
      <c r="G440" s="313" t="s">
        <v>580</v>
      </c>
      <c r="H440" s="312" t="s">
        <v>580</v>
      </c>
      <c r="I440" s="313" t="s">
        <v>580</v>
      </c>
      <c r="J440" s="313" t="s">
        <v>580</v>
      </c>
      <c r="K440" s="313" t="s">
        <v>580</v>
      </c>
      <c r="L440" s="313" t="s">
        <v>580</v>
      </c>
      <c r="M440" s="313" t="s">
        <v>580</v>
      </c>
      <c r="N440" s="313" t="s">
        <v>580</v>
      </c>
      <c r="O440" s="313" t="s">
        <v>580</v>
      </c>
      <c r="P440" s="313" t="s">
        <v>580</v>
      </c>
      <c r="Q440" s="313" t="s">
        <v>580</v>
      </c>
      <c r="R440" s="313" t="s">
        <v>580</v>
      </c>
      <c r="S440" s="313" t="s">
        <v>580</v>
      </c>
      <c r="T440" s="313" t="s">
        <v>580</v>
      </c>
      <c r="U440" s="313" t="s">
        <v>580</v>
      </c>
      <c r="V440" s="313" t="s">
        <v>580</v>
      </c>
      <c r="W440" s="313" t="s">
        <v>580</v>
      </c>
    </row>
    <row r="441" spans="2:23" x14ac:dyDescent="0.2">
      <c r="B441" s="312" t="s">
        <v>580</v>
      </c>
      <c r="C441" s="313" t="s">
        <v>580</v>
      </c>
      <c r="D441" s="313" t="s">
        <v>580</v>
      </c>
      <c r="E441" s="313" t="s">
        <v>580</v>
      </c>
      <c r="F441" s="313" t="s">
        <v>580</v>
      </c>
      <c r="G441" s="313" t="s">
        <v>580</v>
      </c>
      <c r="H441" s="312" t="s">
        <v>580</v>
      </c>
      <c r="I441" s="313" t="s">
        <v>580</v>
      </c>
      <c r="J441" s="313" t="s">
        <v>580</v>
      </c>
      <c r="K441" s="313" t="s">
        <v>580</v>
      </c>
      <c r="L441" s="313" t="s">
        <v>580</v>
      </c>
      <c r="M441" s="313" t="s">
        <v>580</v>
      </c>
      <c r="N441" s="313" t="s">
        <v>580</v>
      </c>
      <c r="O441" s="313" t="s">
        <v>580</v>
      </c>
      <c r="P441" s="313" t="s">
        <v>580</v>
      </c>
      <c r="Q441" s="313" t="s">
        <v>580</v>
      </c>
      <c r="R441" s="313" t="s">
        <v>580</v>
      </c>
      <c r="S441" s="313" t="s">
        <v>580</v>
      </c>
      <c r="T441" s="313" t="s">
        <v>580</v>
      </c>
      <c r="U441" s="313" t="s">
        <v>580</v>
      </c>
      <c r="V441" s="313" t="s">
        <v>580</v>
      </c>
      <c r="W441" s="313" t="s">
        <v>580</v>
      </c>
    </row>
    <row r="442" spans="2:23" x14ac:dyDescent="0.2">
      <c r="B442" s="312" t="s">
        <v>580</v>
      </c>
      <c r="C442" s="313" t="s">
        <v>580</v>
      </c>
      <c r="D442" s="313" t="s">
        <v>580</v>
      </c>
      <c r="E442" s="313" t="s">
        <v>580</v>
      </c>
      <c r="F442" s="313" t="s">
        <v>580</v>
      </c>
      <c r="G442" s="313" t="s">
        <v>580</v>
      </c>
      <c r="H442" s="312" t="s">
        <v>580</v>
      </c>
      <c r="I442" s="313" t="s">
        <v>580</v>
      </c>
      <c r="J442" s="313" t="s">
        <v>580</v>
      </c>
      <c r="K442" s="313" t="s">
        <v>580</v>
      </c>
      <c r="L442" s="313" t="s">
        <v>580</v>
      </c>
      <c r="M442" s="313" t="s">
        <v>580</v>
      </c>
      <c r="N442" s="313" t="s">
        <v>580</v>
      </c>
      <c r="O442" s="313" t="s">
        <v>580</v>
      </c>
      <c r="P442" s="313" t="s">
        <v>580</v>
      </c>
      <c r="Q442" s="313" t="s">
        <v>580</v>
      </c>
      <c r="R442" s="313" t="s">
        <v>580</v>
      </c>
      <c r="S442" s="313" t="s">
        <v>580</v>
      </c>
      <c r="T442" s="313" t="s">
        <v>580</v>
      </c>
      <c r="U442" s="313" t="s">
        <v>580</v>
      </c>
      <c r="V442" s="313" t="s">
        <v>580</v>
      </c>
      <c r="W442" s="313" t="s">
        <v>580</v>
      </c>
    </row>
    <row r="443" spans="2:23" x14ac:dyDescent="0.2">
      <c r="B443" s="312" t="s">
        <v>580</v>
      </c>
      <c r="C443" s="313" t="s">
        <v>580</v>
      </c>
      <c r="D443" s="313" t="s">
        <v>580</v>
      </c>
      <c r="E443" s="313" t="s">
        <v>580</v>
      </c>
      <c r="F443" s="313" t="s">
        <v>580</v>
      </c>
      <c r="G443" s="313" t="s">
        <v>580</v>
      </c>
      <c r="H443" s="312" t="s">
        <v>580</v>
      </c>
      <c r="I443" s="313" t="s">
        <v>580</v>
      </c>
      <c r="J443" s="313" t="s">
        <v>580</v>
      </c>
      <c r="K443" s="313" t="s">
        <v>580</v>
      </c>
      <c r="L443" s="313" t="s">
        <v>580</v>
      </c>
      <c r="M443" s="313" t="s">
        <v>580</v>
      </c>
      <c r="N443" s="313" t="s">
        <v>580</v>
      </c>
      <c r="O443" s="313" t="s">
        <v>580</v>
      </c>
      <c r="P443" s="313" t="s">
        <v>580</v>
      </c>
      <c r="Q443" s="313" t="s">
        <v>580</v>
      </c>
      <c r="R443" s="313" t="s">
        <v>580</v>
      </c>
      <c r="S443" s="313" t="s">
        <v>580</v>
      </c>
      <c r="T443" s="313" t="s">
        <v>580</v>
      </c>
      <c r="U443" s="313" t="s">
        <v>580</v>
      </c>
      <c r="V443" s="313" t="s">
        <v>580</v>
      </c>
      <c r="W443" s="313" t="s">
        <v>580</v>
      </c>
    </row>
    <row r="444" spans="2:23" x14ac:dyDescent="0.2">
      <c r="B444" s="312" t="s">
        <v>580</v>
      </c>
      <c r="C444" s="313" t="s">
        <v>580</v>
      </c>
      <c r="D444" s="313" t="s">
        <v>580</v>
      </c>
      <c r="E444" s="313" t="s">
        <v>580</v>
      </c>
      <c r="F444" s="313" t="s">
        <v>580</v>
      </c>
      <c r="G444" s="313" t="s">
        <v>580</v>
      </c>
      <c r="H444" s="312" t="s">
        <v>580</v>
      </c>
      <c r="I444" s="313" t="s">
        <v>580</v>
      </c>
      <c r="J444" s="313" t="s">
        <v>580</v>
      </c>
      <c r="K444" s="313" t="s">
        <v>580</v>
      </c>
      <c r="L444" s="313" t="s">
        <v>580</v>
      </c>
      <c r="M444" s="313" t="s">
        <v>580</v>
      </c>
      <c r="N444" s="313" t="s">
        <v>580</v>
      </c>
      <c r="O444" s="313" t="s">
        <v>580</v>
      </c>
      <c r="P444" s="313" t="s">
        <v>580</v>
      </c>
      <c r="Q444" s="313" t="s">
        <v>580</v>
      </c>
      <c r="R444" s="313" t="s">
        <v>580</v>
      </c>
      <c r="S444" s="313" t="s">
        <v>580</v>
      </c>
      <c r="T444" s="313" t="s">
        <v>580</v>
      </c>
      <c r="U444" s="313" t="s">
        <v>580</v>
      </c>
      <c r="V444" s="313" t="s">
        <v>580</v>
      </c>
      <c r="W444" s="313" t="s">
        <v>580</v>
      </c>
    </row>
    <row r="445" spans="2:23" x14ac:dyDescent="0.2">
      <c r="B445" s="312" t="s">
        <v>580</v>
      </c>
      <c r="C445" s="313" t="s">
        <v>580</v>
      </c>
      <c r="D445" s="313" t="s">
        <v>580</v>
      </c>
      <c r="E445" s="313" t="s">
        <v>580</v>
      </c>
      <c r="F445" s="313" t="s">
        <v>580</v>
      </c>
      <c r="G445" s="313" t="s">
        <v>580</v>
      </c>
      <c r="H445" s="312" t="s">
        <v>580</v>
      </c>
      <c r="I445" s="313" t="s">
        <v>580</v>
      </c>
      <c r="J445" s="313" t="s">
        <v>580</v>
      </c>
      <c r="K445" s="313" t="s">
        <v>580</v>
      </c>
      <c r="L445" s="313" t="s">
        <v>580</v>
      </c>
      <c r="M445" s="313" t="s">
        <v>580</v>
      </c>
      <c r="N445" s="313" t="s">
        <v>580</v>
      </c>
      <c r="O445" s="313" t="s">
        <v>580</v>
      </c>
      <c r="P445" s="313" t="s">
        <v>580</v>
      </c>
      <c r="Q445" s="313" t="s">
        <v>580</v>
      </c>
      <c r="R445" s="313" t="s">
        <v>580</v>
      </c>
      <c r="S445" s="313" t="s">
        <v>580</v>
      </c>
      <c r="T445" s="313" t="s">
        <v>580</v>
      </c>
      <c r="U445" s="313" t="s">
        <v>580</v>
      </c>
      <c r="V445" s="313" t="s">
        <v>580</v>
      </c>
      <c r="W445" s="313" t="s">
        <v>580</v>
      </c>
    </row>
    <row r="446" spans="2:23" x14ac:dyDescent="0.2">
      <c r="B446" s="312" t="s">
        <v>580</v>
      </c>
      <c r="C446" s="313" t="s">
        <v>580</v>
      </c>
      <c r="D446" s="313" t="s">
        <v>580</v>
      </c>
      <c r="E446" s="313" t="s">
        <v>580</v>
      </c>
      <c r="F446" s="313" t="s">
        <v>580</v>
      </c>
      <c r="G446" s="313" t="s">
        <v>580</v>
      </c>
      <c r="H446" s="312" t="s">
        <v>580</v>
      </c>
      <c r="I446" s="313" t="s">
        <v>580</v>
      </c>
      <c r="J446" s="313" t="s">
        <v>580</v>
      </c>
      <c r="K446" s="313" t="s">
        <v>580</v>
      </c>
      <c r="L446" s="313" t="s">
        <v>580</v>
      </c>
      <c r="M446" s="313" t="s">
        <v>580</v>
      </c>
      <c r="N446" s="313" t="s">
        <v>580</v>
      </c>
      <c r="O446" s="313" t="s">
        <v>580</v>
      </c>
      <c r="P446" s="313" t="s">
        <v>580</v>
      </c>
      <c r="Q446" s="313" t="s">
        <v>580</v>
      </c>
      <c r="R446" s="313" t="s">
        <v>580</v>
      </c>
      <c r="S446" s="313" t="s">
        <v>580</v>
      </c>
      <c r="T446" s="313" t="s">
        <v>580</v>
      </c>
      <c r="U446" s="313" t="s">
        <v>580</v>
      </c>
      <c r="V446" s="313" t="s">
        <v>580</v>
      </c>
      <c r="W446" s="313" t="s">
        <v>580</v>
      </c>
    </row>
    <row r="447" spans="2:23" x14ac:dyDescent="0.2">
      <c r="B447" s="312" t="s">
        <v>580</v>
      </c>
      <c r="C447" s="313" t="s">
        <v>580</v>
      </c>
      <c r="D447" s="313" t="s">
        <v>580</v>
      </c>
      <c r="E447" s="313" t="s">
        <v>580</v>
      </c>
      <c r="F447" s="313" t="s">
        <v>580</v>
      </c>
      <c r="G447" s="313" t="s">
        <v>580</v>
      </c>
      <c r="H447" s="312" t="s">
        <v>580</v>
      </c>
      <c r="I447" s="313" t="s">
        <v>580</v>
      </c>
      <c r="J447" s="313" t="s">
        <v>580</v>
      </c>
      <c r="K447" s="313" t="s">
        <v>580</v>
      </c>
      <c r="L447" s="313" t="s">
        <v>580</v>
      </c>
      <c r="M447" s="313" t="s">
        <v>580</v>
      </c>
      <c r="N447" s="313" t="s">
        <v>580</v>
      </c>
      <c r="O447" s="313" t="s">
        <v>580</v>
      </c>
      <c r="P447" s="313" t="s">
        <v>580</v>
      </c>
      <c r="Q447" s="313" t="s">
        <v>580</v>
      </c>
      <c r="R447" s="313" t="s">
        <v>580</v>
      </c>
      <c r="S447" s="313" t="s">
        <v>580</v>
      </c>
      <c r="T447" s="313" t="s">
        <v>580</v>
      </c>
      <c r="U447" s="313" t="s">
        <v>580</v>
      </c>
      <c r="V447" s="313" t="s">
        <v>580</v>
      </c>
      <c r="W447" s="313" t="s">
        <v>580</v>
      </c>
    </row>
    <row r="448" spans="2:23" x14ac:dyDescent="0.2">
      <c r="B448" s="312" t="s">
        <v>580</v>
      </c>
      <c r="C448" s="313" t="s">
        <v>580</v>
      </c>
      <c r="D448" s="313" t="s">
        <v>580</v>
      </c>
      <c r="E448" s="313" t="s">
        <v>580</v>
      </c>
      <c r="F448" s="313" t="s">
        <v>580</v>
      </c>
      <c r="G448" s="313" t="s">
        <v>580</v>
      </c>
      <c r="H448" s="312" t="s">
        <v>580</v>
      </c>
      <c r="I448" s="313" t="s">
        <v>580</v>
      </c>
      <c r="J448" s="313" t="s">
        <v>580</v>
      </c>
      <c r="K448" s="313" t="s">
        <v>580</v>
      </c>
      <c r="L448" s="313" t="s">
        <v>580</v>
      </c>
      <c r="M448" s="313" t="s">
        <v>580</v>
      </c>
      <c r="N448" s="313" t="s">
        <v>580</v>
      </c>
      <c r="O448" s="313" t="s">
        <v>580</v>
      </c>
      <c r="P448" s="313" t="s">
        <v>580</v>
      </c>
      <c r="Q448" s="313" t="s">
        <v>580</v>
      </c>
      <c r="R448" s="313" t="s">
        <v>580</v>
      </c>
      <c r="S448" s="313" t="s">
        <v>580</v>
      </c>
      <c r="T448" s="313" t="s">
        <v>580</v>
      </c>
      <c r="U448" s="313" t="s">
        <v>580</v>
      </c>
      <c r="V448" s="313" t="s">
        <v>580</v>
      </c>
      <c r="W448" s="313" t="s">
        <v>580</v>
      </c>
    </row>
    <row r="449" spans="2:23" x14ac:dyDescent="0.2">
      <c r="B449" s="312" t="s">
        <v>580</v>
      </c>
      <c r="C449" s="313" t="s">
        <v>580</v>
      </c>
      <c r="D449" s="313" t="s">
        <v>580</v>
      </c>
      <c r="E449" s="313" t="s">
        <v>580</v>
      </c>
      <c r="F449" s="313" t="s">
        <v>580</v>
      </c>
      <c r="G449" s="313" t="s">
        <v>580</v>
      </c>
      <c r="H449" s="312" t="s">
        <v>580</v>
      </c>
      <c r="I449" s="313" t="s">
        <v>580</v>
      </c>
      <c r="J449" s="313" t="s">
        <v>580</v>
      </c>
      <c r="K449" s="313" t="s">
        <v>580</v>
      </c>
      <c r="L449" s="313" t="s">
        <v>580</v>
      </c>
      <c r="M449" s="313" t="s">
        <v>580</v>
      </c>
      <c r="N449" s="313" t="s">
        <v>580</v>
      </c>
      <c r="O449" s="313" t="s">
        <v>580</v>
      </c>
      <c r="P449" s="313" t="s">
        <v>580</v>
      </c>
      <c r="Q449" s="313" t="s">
        <v>580</v>
      </c>
      <c r="R449" s="313" t="s">
        <v>580</v>
      </c>
      <c r="S449" s="313" t="s">
        <v>580</v>
      </c>
      <c r="T449" s="313" t="s">
        <v>580</v>
      </c>
      <c r="U449" s="313" t="s">
        <v>580</v>
      </c>
      <c r="V449" s="313" t="s">
        <v>580</v>
      </c>
      <c r="W449" s="313" t="s">
        <v>580</v>
      </c>
    </row>
    <row r="450" spans="2:23" x14ac:dyDescent="0.2">
      <c r="B450" s="312" t="s">
        <v>580</v>
      </c>
      <c r="C450" s="313" t="s">
        <v>580</v>
      </c>
      <c r="D450" s="313" t="s">
        <v>580</v>
      </c>
      <c r="E450" s="313" t="s">
        <v>580</v>
      </c>
      <c r="F450" s="313" t="s">
        <v>580</v>
      </c>
      <c r="G450" s="313" t="s">
        <v>580</v>
      </c>
      <c r="H450" s="312" t="s">
        <v>580</v>
      </c>
      <c r="I450" s="313" t="s">
        <v>580</v>
      </c>
      <c r="J450" s="313" t="s">
        <v>580</v>
      </c>
      <c r="K450" s="313" t="s">
        <v>580</v>
      </c>
      <c r="L450" s="313" t="s">
        <v>580</v>
      </c>
      <c r="M450" s="313" t="s">
        <v>580</v>
      </c>
      <c r="N450" s="313" t="s">
        <v>580</v>
      </c>
      <c r="O450" s="313" t="s">
        <v>580</v>
      </c>
      <c r="P450" s="313" t="s">
        <v>580</v>
      </c>
      <c r="Q450" s="313" t="s">
        <v>580</v>
      </c>
      <c r="R450" s="313" t="s">
        <v>580</v>
      </c>
      <c r="S450" s="313" t="s">
        <v>580</v>
      </c>
      <c r="T450" s="313" t="s">
        <v>580</v>
      </c>
      <c r="U450" s="313" t="s">
        <v>580</v>
      </c>
      <c r="V450" s="313" t="s">
        <v>580</v>
      </c>
      <c r="W450" s="313" t="s">
        <v>580</v>
      </c>
    </row>
    <row r="451" spans="2:23" x14ac:dyDescent="0.2">
      <c r="B451" s="312" t="s">
        <v>580</v>
      </c>
      <c r="C451" s="313" t="s">
        <v>580</v>
      </c>
      <c r="D451" s="313" t="s">
        <v>580</v>
      </c>
      <c r="E451" s="313" t="s">
        <v>580</v>
      </c>
      <c r="F451" s="313" t="s">
        <v>580</v>
      </c>
      <c r="G451" s="313" t="s">
        <v>580</v>
      </c>
      <c r="H451" s="312" t="s">
        <v>580</v>
      </c>
      <c r="I451" s="313" t="s">
        <v>580</v>
      </c>
      <c r="J451" s="313" t="s">
        <v>580</v>
      </c>
      <c r="K451" s="313" t="s">
        <v>580</v>
      </c>
      <c r="L451" s="313" t="s">
        <v>580</v>
      </c>
      <c r="M451" s="313" t="s">
        <v>580</v>
      </c>
      <c r="N451" s="313" t="s">
        <v>580</v>
      </c>
      <c r="O451" s="313" t="s">
        <v>580</v>
      </c>
      <c r="P451" s="313" t="s">
        <v>580</v>
      </c>
      <c r="Q451" s="313" t="s">
        <v>580</v>
      </c>
      <c r="R451" s="313" t="s">
        <v>580</v>
      </c>
      <c r="S451" s="313" t="s">
        <v>580</v>
      </c>
      <c r="T451" s="313" t="s">
        <v>580</v>
      </c>
      <c r="U451" s="313" t="s">
        <v>580</v>
      </c>
      <c r="V451" s="313" t="s">
        <v>580</v>
      </c>
      <c r="W451" s="313" t="s">
        <v>580</v>
      </c>
    </row>
    <row r="452" spans="2:23" x14ac:dyDescent="0.2">
      <c r="B452" s="312" t="s">
        <v>580</v>
      </c>
      <c r="C452" s="313" t="s">
        <v>580</v>
      </c>
      <c r="D452" s="313" t="s">
        <v>580</v>
      </c>
      <c r="E452" s="313" t="s">
        <v>580</v>
      </c>
      <c r="F452" s="313" t="s">
        <v>580</v>
      </c>
      <c r="G452" s="313" t="s">
        <v>580</v>
      </c>
      <c r="H452" s="312" t="s">
        <v>580</v>
      </c>
      <c r="I452" s="313" t="s">
        <v>580</v>
      </c>
      <c r="J452" s="313" t="s">
        <v>580</v>
      </c>
      <c r="K452" s="313" t="s">
        <v>580</v>
      </c>
      <c r="L452" s="313" t="s">
        <v>580</v>
      </c>
      <c r="M452" s="313" t="s">
        <v>580</v>
      </c>
      <c r="N452" s="313" t="s">
        <v>580</v>
      </c>
      <c r="O452" s="313" t="s">
        <v>580</v>
      </c>
      <c r="P452" s="313" t="s">
        <v>580</v>
      </c>
      <c r="Q452" s="313" t="s">
        <v>580</v>
      </c>
      <c r="R452" s="313" t="s">
        <v>580</v>
      </c>
      <c r="S452" s="313" t="s">
        <v>580</v>
      </c>
      <c r="T452" s="313" t="s">
        <v>580</v>
      </c>
      <c r="U452" s="313" t="s">
        <v>580</v>
      </c>
      <c r="V452" s="313" t="s">
        <v>580</v>
      </c>
      <c r="W452" s="313" t="s">
        <v>580</v>
      </c>
    </row>
    <row r="453" spans="2:23" x14ac:dyDescent="0.2">
      <c r="B453" s="312" t="s">
        <v>580</v>
      </c>
      <c r="C453" s="313" t="s">
        <v>580</v>
      </c>
      <c r="D453" s="313" t="s">
        <v>580</v>
      </c>
      <c r="E453" s="313" t="s">
        <v>580</v>
      </c>
      <c r="F453" s="313" t="s">
        <v>580</v>
      </c>
      <c r="G453" s="313" t="s">
        <v>580</v>
      </c>
      <c r="H453" s="312" t="s">
        <v>580</v>
      </c>
      <c r="I453" s="313" t="s">
        <v>580</v>
      </c>
      <c r="J453" s="313" t="s">
        <v>580</v>
      </c>
      <c r="K453" s="313" t="s">
        <v>580</v>
      </c>
      <c r="L453" s="313" t="s">
        <v>580</v>
      </c>
      <c r="M453" s="313" t="s">
        <v>580</v>
      </c>
      <c r="N453" s="313" t="s">
        <v>580</v>
      </c>
      <c r="O453" s="313" t="s">
        <v>580</v>
      </c>
      <c r="P453" s="313" t="s">
        <v>580</v>
      </c>
      <c r="Q453" s="313" t="s">
        <v>580</v>
      </c>
      <c r="R453" s="313" t="s">
        <v>580</v>
      </c>
      <c r="S453" s="313" t="s">
        <v>580</v>
      </c>
      <c r="T453" s="313" t="s">
        <v>580</v>
      </c>
      <c r="U453" s="313" t="s">
        <v>580</v>
      </c>
      <c r="V453" s="313" t="s">
        <v>580</v>
      </c>
      <c r="W453" s="313" t="s">
        <v>580</v>
      </c>
    </row>
    <row r="454" spans="2:23" x14ac:dyDescent="0.2">
      <c r="B454" s="312" t="s">
        <v>580</v>
      </c>
      <c r="C454" s="313" t="s">
        <v>580</v>
      </c>
      <c r="D454" s="313" t="s">
        <v>580</v>
      </c>
      <c r="E454" s="313" t="s">
        <v>580</v>
      </c>
      <c r="F454" s="313" t="s">
        <v>580</v>
      </c>
      <c r="G454" s="313" t="s">
        <v>580</v>
      </c>
      <c r="H454" s="312" t="s">
        <v>580</v>
      </c>
      <c r="I454" s="313" t="s">
        <v>580</v>
      </c>
      <c r="J454" s="313" t="s">
        <v>580</v>
      </c>
      <c r="K454" s="313" t="s">
        <v>580</v>
      </c>
      <c r="L454" s="313" t="s">
        <v>580</v>
      </c>
      <c r="M454" s="313" t="s">
        <v>580</v>
      </c>
      <c r="N454" s="313" t="s">
        <v>580</v>
      </c>
      <c r="O454" s="313" t="s">
        <v>580</v>
      </c>
      <c r="P454" s="313" t="s">
        <v>580</v>
      </c>
      <c r="Q454" s="313" t="s">
        <v>580</v>
      </c>
      <c r="R454" s="313" t="s">
        <v>580</v>
      </c>
      <c r="S454" s="313" t="s">
        <v>580</v>
      </c>
      <c r="T454" s="313" t="s">
        <v>580</v>
      </c>
      <c r="U454" s="313" t="s">
        <v>580</v>
      </c>
      <c r="V454" s="313" t="s">
        <v>580</v>
      </c>
      <c r="W454" s="313" t="s">
        <v>580</v>
      </c>
    </row>
    <row r="455" spans="2:23" x14ac:dyDescent="0.2">
      <c r="B455" s="312" t="s">
        <v>580</v>
      </c>
      <c r="C455" s="313" t="s">
        <v>580</v>
      </c>
      <c r="D455" s="313" t="s">
        <v>580</v>
      </c>
      <c r="E455" s="313" t="s">
        <v>580</v>
      </c>
      <c r="F455" s="313" t="s">
        <v>580</v>
      </c>
      <c r="G455" s="313" t="s">
        <v>580</v>
      </c>
      <c r="H455" s="312" t="s">
        <v>580</v>
      </c>
      <c r="I455" s="313" t="s">
        <v>580</v>
      </c>
      <c r="J455" s="313" t="s">
        <v>580</v>
      </c>
      <c r="K455" s="313" t="s">
        <v>580</v>
      </c>
      <c r="L455" s="313" t="s">
        <v>580</v>
      </c>
      <c r="M455" s="313" t="s">
        <v>580</v>
      </c>
      <c r="N455" s="313" t="s">
        <v>580</v>
      </c>
      <c r="O455" s="313" t="s">
        <v>580</v>
      </c>
      <c r="P455" s="313" t="s">
        <v>580</v>
      </c>
      <c r="Q455" s="313" t="s">
        <v>580</v>
      </c>
      <c r="R455" s="313" t="s">
        <v>580</v>
      </c>
      <c r="S455" s="313" t="s">
        <v>580</v>
      </c>
      <c r="T455" s="313" t="s">
        <v>580</v>
      </c>
      <c r="U455" s="313" t="s">
        <v>580</v>
      </c>
      <c r="V455" s="313" t="s">
        <v>580</v>
      </c>
      <c r="W455" s="313" t="s">
        <v>580</v>
      </c>
    </row>
    <row r="456" spans="2:23" x14ac:dyDescent="0.2">
      <c r="B456" s="312" t="s">
        <v>580</v>
      </c>
      <c r="C456" s="313" t="s">
        <v>580</v>
      </c>
      <c r="D456" s="313" t="s">
        <v>580</v>
      </c>
      <c r="E456" s="313" t="s">
        <v>580</v>
      </c>
      <c r="F456" s="313" t="s">
        <v>580</v>
      </c>
      <c r="G456" s="313" t="s">
        <v>580</v>
      </c>
      <c r="H456" s="312" t="s">
        <v>580</v>
      </c>
      <c r="I456" s="313" t="s">
        <v>580</v>
      </c>
      <c r="J456" s="313" t="s">
        <v>580</v>
      </c>
      <c r="K456" s="313" t="s">
        <v>580</v>
      </c>
      <c r="L456" s="313" t="s">
        <v>580</v>
      </c>
      <c r="M456" s="313" t="s">
        <v>580</v>
      </c>
      <c r="N456" s="313" t="s">
        <v>580</v>
      </c>
      <c r="O456" s="313" t="s">
        <v>580</v>
      </c>
      <c r="P456" s="313" t="s">
        <v>580</v>
      </c>
      <c r="Q456" s="313" t="s">
        <v>580</v>
      </c>
      <c r="R456" s="313" t="s">
        <v>580</v>
      </c>
      <c r="S456" s="313" t="s">
        <v>580</v>
      </c>
      <c r="T456" s="313" t="s">
        <v>580</v>
      </c>
      <c r="U456" s="313" t="s">
        <v>580</v>
      </c>
      <c r="V456" s="313" t="s">
        <v>580</v>
      </c>
      <c r="W456" s="313" t="s">
        <v>580</v>
      </c>
    </row>
    <row r="457" spans="2:23" x14ac:dyDescent="0.2">
      <c r="B457" s="312" t="s">
        <v>580</v>
      </c>
      <c r="C457" s="313" t="s">
        <v>580</v>
      </c>
      <c r="D457" s="313" t="s">
        <v>580</v>
      </c>
      <c r="E457" s="313" t="s">
        <v>580</v>
      </c>
      <c r="F457" s="313" t="s">
        <v>580</v>
      </c>
      <c r="G457" s="313" t="s">
        <v>580</v>
      </c>
      <c r="H457" s="312" t="s">
        <v>580</v>
      </c>
      <c r="I457" s="313" t="s">
        <v>580</v>
      </c>
      <c r="J457" s="313" t="s">
        <v>580</v>
      </c>
      <c r="K457" s="313" t="s">
        <v>580</v>
      </c>
      <c r="L457" s="313" t="s">
        <v>580</v>
      </c>
      <c r="M457" s="313" t="s">
        <v>580</v>
      </c>
      <c r="N457" s="313" t="s">
        <v>580</v>
      </c>
      <c r="O457" s="313" t="s">
        <v>580</v>
      </c>
      <c r="P457" s="313" t="s">
        <v>580</v>
      </c>
      <c r="Q457" s="313" t="s">
        <v>580</v>
      </c>
      <c r="R457" s="313" t="s">
        <v>580</v>
      </c>
      <c r="S457" s="313" t="s">
        <v>580</v>
      </c>
      <c r="T457" s="313" t="s">
        <v>580</v>
      </c>
      <c r="U457" s="313" t="s">
        <v>580</v>
      </c>
      <c r="V457" s="313" t="s">
        <v>580</v>
      </c>
      <c r="W457" s="313" t="s">
        <v>580</v>
      </c>
    </row>
    <row r="458" spans="2:23" x14ac:dyDescent="0.2">
      <c r="B458" s="312" t="s">
        <v>580</v>
      </c>
      <c r="C458" s="313" t="s">
        <v>580</v>
      </c>
      <c r="D458" s="313" t="s">
        <v>580</v>
      </c>
      <c r="E458" s="313" t="s">
        <v>580</v>
      </c>
      <c r="F458" s="313" t="s">
        <v>580</v>
      </c>
      <c r="G458" s="313" t="s">
        <v>580</v>
      </c>
      <c r="H458" s="312" t="s">
        <v>580</v>
      </c>
      <c r="I458" s="313" t="s">
        <v>580</v>
      </c>
      <c r="J458" s="313" t="s">
        <v>580</v>
      </c>
      <c r="K458" s="313" t="s">
        <v>580</v>
      </c>
      <c r="L458" s="313" t="s">
        <v>580</v>
      </c>
      <c r="M458" s="313" t="s">
        <v>580</v>
      </c>
      <c r="N458" s="313" t="s">
        <v>580</v>
      </c>
      <c r="O458" s="313" t="s">
        <v>580</v>
      </c>
      <c r="P458" s="313" t="s">
        <v>580</v>
      </c>
      <c r="Q458" s="313" t="s">
        <v>580</v>
      </c>
      <c r="R458" s="313" t="s">
        <v>580</v>
      </c>
      <c r="S458" s="313" t="s">
        <v>580</v>
      </c>
      <c r="T458" s="313" t="s">
        <v>580</v>
      </c>
      <c r="U458" s="313" t="s">
        <v>580</v>
      </c>
      <c r="V458" s="313" t="s">
        <v>580</v>
      </c>
      <c r="W458" s="313" t="s">
        <v>580</v>
      </c>
    </row>
    <row r="459" spans="2:23" x14ac:dyDescent="0.2">
      <c r="B459" s="312" t="s">
        <v>580</v>
      </c>
      <c r="C459" s="313" t="s">
        <v>580</v>
      </c>
      <c r="D459" s="313" t="s">
        <v>580</v>
      </c>
      <c r="E459" s="313" t="s">
        <v>580</v>
      </c>
      <c r="F459" s="313" t="s">
        <v>580</v>
      </c>
      <c r="G459" s="313" t="s">
        <v>580</v>
      </c>
      <c r="H459" s="312" t="s">
        <v>580</v>
      </c>
      <c r="I459" s="313" t="s">
        <v>580</v>
      </c>
      <c r="J459" s="313" t="s">
        <v>580</v>
      </c>
      <c r="K459" s="313" t="s">
        <v>580</v>
      </c>
      <c r="L459" s="313" t="s">
        <v>580</v>
      </c>
      <c r="M459" s="313" t="s">
        <v>580</v>
      </c>
      <c r="N459" s="313" t="s">
        <v>580</v>
      </c>
      <c r="O459" s="313" t="s">
        <v>580</v>
      </c>
      <c r="P459" s="313" t="s">
        <v>580</v>
      </c>
      <c r="Q459" s="313" t="s">
        <v>580</v>
      </c>
      <c r="R459" s="313" t="s">
        <v>580</v>
      </c>
      <c r="S459" s="313" t="s">
        <v>580</v>
      </c>
      <c r="T459" s="313" t="s">
        <v>580</v>
      </c>
      <c r="U459" s="313" t="s">
        <v>580</v>
      </c>
      <c r="V459" s="313" t="s">
        <v>580</v>
      </c>
      <c r="W459" s="313" t="s">
        <v>580</v>
      </c>
    </row>
    <row r="460" spans="2:23" x14ac:dyDescent="0.2">
      <c r="B460" s="312" t="s">
        <v>580</v>
      </c>
      <c r="C460" s="313" t="s">
        <v>580</v>
      </c>
      <c r="D460" s="313" t="s">
        <v>580</v>
      </c>
      <c r="E460" s="313" t="s">
        <v>580</v>
      </c>
      <c r="F460" s="313" t="s">
        <v>580</v>
      </c>
      <c r="G460" s="313" t="s">
        <v>580</v>
      </c>
      <c r="H460" s="312" t="s">
        <v>580</v>
      </c>
      <c r="I460" s="313" t="s">
        <v>580</v>
      </c>
      <c r="J460" s="313" t="s">
        <v>580</v>
      </c>
      <c r="K460" s="313" t="s">
        <v>580</v>
      </c>
      <c r="L460" s="313" t="s">
        <v>580</v>
      </c>
      <c r="M460" s="313" t="s">
        <v>580</v>
      </c>
      <c r="N460" s="313" t="s">
        <v>580</v>
      </c>
      <c r="O460" s="313" t="s">
        <v>580</v>
      </c>
      <c r="P460" s="313" t="s">
        <v>580</v>
      </c>
      <c r="Q460" s="313" t="s">
        <v>580</v>
      </c>
      <c r="R460" s="313" t="s">
        <v>580</v>
      </c>
      <c r="S460" s="313" t="s">
        <v>580</v>
      </c>
      <c r="T460" s="313" t="s">
        <v>580</v>
      </c>
      <c r="U460" s="313" t="s">
        <v>580</v>
      </c>
      <c r="V460" s="313" t="s">
        <v>580</v>
      </c>
      <c r="W460" s="313" t="s">
        <v>580</v>
      </c>
    </row>
    <row r="461" spans="2:23" x14ac:dyDescent="0.2">
      <c r="B461" s="312" t="s">
        <v>580</v>
      </c>
      <c r="C461" s="313" t="s">
        <v>580</v>
      </c>
      <c r="D461" s="313" t="s">
        <v>580</v>
      </c>
      <c r="E461" s="313" t="s">
        <v>580</v>
      </c>
      <c r="F461" s="313" t="s">
        <v>580</v>
      </c>
      <c r="G461" s="313" t="s">
        <v>580</v>
      </c>
      <c r="H461" s="312" t="s">
        <v>580</v>
      </c>
      <c r="I461" s="313" t="s">
        <v>580</v>
      </c>
      <c r="J461" s="313" t="s">
        <v>580</v>
      </c>
      <c r="K461" s="313" t="s">
        <v>580</v>
      </c>
      <c r="L461" s="313" t="s">
        <v>580</v>
      </c>
      <c r="M461" s="313" t="s">
        <v>580</v>
      </c>
      <c r="N461" s="313" t="s">
        <v>580</v>
      </c>
      <c r="O461" s="313" t="s">
        <v>580</v>
      </c>
      <c r="P461" s="313" t="s">
        <v>580</v>
      </c>
      <c r="Q461" s="313" t="s">
        <v>580</v>
      </c>
      <c r="R461" s="313" t="s">
        <v>580</v>
      </c>
      <c r="S461" s="313" t="s">
        <v>580</v>
      </c>
      <c r="T461" s="313" t="s">
        <v>580</v>
      </c>
      <c r="U461" s="313" t="s">
        <v>580</v>
      </c>
      <c r="V461" s="313" t="s">
        <v>580</v>
      </c>
      <c r="W461" s="313" t="s">
        <v>580</v>
      </c>
    </row>
    <row r="462" spans="2:23" x14ac:dyDescent="0.2">
      <c r="B462" s="312" t="s">
        <v>580</v>
      </c>
      <c r="C462" s="313" t="s">
        <v>580</v>
      </c>
      <c r="D462" s="313" t="s">
        <v>580</v>
      </c>
      <c r="E462" s="313" t="s">
        <v>580</v>
      </c>
      <c r="F462" s="313" t="s">
        <v>580</v>
      </c>
      <c r="G462" s="313" t="s">
        <v>580</v>
      </c>
      <c r="H462" s="312" t="s">
        <v>580</v>
      </c>
      <c r="I462" s="313" t="s">
        <v>580</v>
      </c>
      <c r="J462" s="313" t="s">
        <v>580</v>
      </c>
      <c r="K462" s="313" t="s">
        <v>580</v>
      </c>
      <c r="L462" s="313" t="s">
        <v>580</v>
      </c>
      <c r="M462" s="313" t="s">
        <v>580</v>
      </c>
      <c r="N462" s="313" t="s">
        <v>580</v>
      </c>
      <c r="O462" s="313" t="s">
        <v>580</v>
      </c>
      <c r="P462" s="313" t="s">
        <v>580</v>
      </c>
      <c r="Q462" s="313" t="s">
        <v>580</v>
      </c>
      <c r="R462" s="313" t="s">
        <v>580</v>
      </c>
      <c r="S462" s="313" t="s">
        <v>580</v>
      </c>
      <c r="T462" s="313" t="s">
        <v>580</v>
      </c>
      <c r="U462" s="313" t="s">
        <v>580</v>
      </c>
      <c r="V462" s="313" t="s">
        <v>580</v>
      </c>
      <c r="W462" s="313" t="s">
        <v>580</v>
      </c>
    </row>
    <row r="463" spans="2:23" x14ac:dyDescent="0.2">
      <c r="B463" s="312" t="s">
        <v>580</v>
      </c>
      <c r="C463" s="313" t="s">
        <v>580</v>
      </c>
      <c r="D463" s="313" t="s">
        <v>580</v>
      </c>
      <c r="E463" s="313" t="s">
        <v>580</v>
      </c>
      <c r="F463" s="313" t="s">
        <v>580</v>
      </c>
      <c r="G463" s="313" t="s">
        <v>580</v>
      </c>
      <c r="H463" s="312" t="s">
        <v>580</v>
      </c>
      <c r="I463" s="313" t="s">
        <v>580</v>
      </c>
      <c r="J463" s="313" t="s">
        <v>580</v>
      </c>
      <c r="K463" s="313" t="s">
        <v>580</v>
      </c>
      <c r="L463" s="313" t="s">
        <v>580</v>
      </c>
      <c r="M463" s="313" t="s">
        <v>580</v>
      </c>
      <c r="N463" s="313" t="s">
        <v>580</v>
      </c>
      <c r="O463" s="313" t="s">
        <v>580</v>
      </c>
      <c r="P463" s="313" t="s">
        <v>580</v>
      </c>
      <c r="Q463" s="313" t="s">
        <v>580</v>
      </c>
      <c r="R463" s="313" t="s">
        <v>580</v>
      </c>
      <c r="S463" s="313" t="s">
        <v>580</v>
      </c>
      <c r="T463" s="313" t="s">
        <v>580</v>
      </c>
      <c r="U463" s="313" t="s">
        <v>580</v>
      </c>
      <c r="V463" s="313" t="s">
        <v>580</v>
      </c>
      <c r="W463" s="313" t="s">
        <v>580</v>
      </c>
    </row>
    <row r="464" spans="2:23" x14ac:dyDescent="0.2">
      <c r="B464" s="312" t="s">
        <v>580</v>
      </c>
      <c r="C464" s="313" t="s">
        <v>580</v>
      </c>
      <c r="D464" s="313" t="s">
        <v>580</v>
      </c>
      <c r="E464" s="313" t="s">
        <v>580</v>
      </c>
      <c r="F464" s="313" t="s">
        <v>580</v>
      </c>
      <c r="G464" s="313" t="s">
        <v>580</v>
      </c>
      <c r="H464" s="312" t="s">
        <v>580</v>
      </c>
      <c r="I464" s="313" t="s">
        <v>580</v>
      </c>
      <c r="J464" s="313" t="s">
        <v>580</v>
      </c>
      <c r="K464" s="313" t="s">
        <v>580</v>
      </c>
      <c r="L464" s="313" t="s">
        <v>580</v>
      </c>
      <c r="M464" s="313" t="s">
        <v>580</v>
      </c>
      <c r="N464" s="313" t="s">
        <v>580</v>
      </c>
      <c r="O464" s="313" t="s">
        <v>580</v>
      </c>
      <c r="P464" s="313" t="s">
        <v>580</v>
      </c>
      <c r="Q464" s="313" t="s">
        <v>580</v>
      </c>
      <c r="R464" s="313" t="s">
        <v>580</v>
      </c>
      <c r="S464" s="313" t="s">
        <v>580</v>
      </c>
      <c r="T464" s="313" t="s">
        <v>580</v>
      </c>
      <c r="U464" s="313" t="s">
        <v>580</v>
      </c>
      <c r="V464" s="313" t="s">
        <v>580</v>
      </c>
      <c r="W464" s="313" t="s">
        <v>580</v>
      </c>
    </row>
    <row r="465" spans="2:23" x14ac:dyDescent="0.2">
      <c r="B465" s="312" t="s">
        <v>580</v>
      </c>
      <c r="C465" s="313" t="s">
        <v>580</v>
      </c>
      <c r="D465" s="313" t="s">
        <v>580</v>
      </c>
      <c r="E465" s="313" t="s">
        <v>580</v>
      </c>
      <c r="F465" s="313" t="s">
        <v>580</v>
      </c>
      <c r="G465" s="313" t="s">
        <v>580</v>
      </c>
      <c r="H465" s="312" t="s">
        <v>580</v>
      </c>
      <c r="I465" s="313" t="s">
        <v>580</v>
      </c>
      <c r="J465" s="313" t="s">
        <v>580</v>
      </c>
      <c r="K465" s="313" t="s">
        <v>580</v>
      </c>
      <c r="L465" s="313" t="s">
        <v>580</v>
      </c>
      <c r="M465" s="313" t="s">
        <v>580</v>
      </c>
      <c r="N465" s="313" t="s">
        <v>580</v>
      </c>
      <c r="O465" s="313" t="s">
        <v>580</v>
      </c>
      <c r="P465" s="313" t="s">
        <v>580</v>
      </c>
      <c r="Q465" s="313" t="s">
        <v>580</v>
      </c>
      <c r="R465" s="313" t="s">
        <v>580</v>
      </c>
      <c r="S465" s="313" t="s">
        <v>580</v>
      </c>
      <c r="T465" s="313" t="s">
        <v>580</v>
      </c>
      <c r="U465" s="313" t="s">
        <v>580</v>
      </c>
      <c r="V465" s="313" t="s">
        <v>580</v>
      </c>
      <c r="W465" s="313" t="s">
        <v>580</v>
      </c>
    </row>
    <row r="466" spans="2:23" x14ac:dyDescent="0.2">
      <c r="B466" s="312" t="s">
        <v>580</v>
      </c>
      <c r="C466" s="313" t="s">
        <v>580</v>
      </c>
      <c r="D466" s="313" t="s">
        <v>580</v>
      </c>
      <c r="E466" s="313" t="s">
        <v>580</v>
      </c>
      <c r="F466" s="313" t="s">
        <v>580</v>
      </c>
      <c r="G466" s="313" t="s">
        <v>580</v>
      </c>
      <c r="H466" s="312" t="s">
        <v>580</v>
      </c>
      <c r="I466" s="313" t="s">
        <v>580</v>
      </c>
      <c r="J466" s="313" t="s">
        <v>580</v>
      </c>
      <c r="K466" s="313" t="s">
        <v>580</v>
      </c>
      <c r="L466" s="313" t="s">
        <v>580</v>
      </c>
      <c r="M466" s="313" t="s">
        <v>580</v>
      </c>
      <c r="N466" s="313" t="s">
        <v>580</v>
      </c>
      <c r="O466" s="313" t="s">
        <v>580</v>
      </c>
      <c r="P466" s="313" t="s">
        <v>580</v>
      </c>
      <c r="Q466" s="313" t="s">
        <v>580</v>
      </c>
      <c r="R466" s="313" t="s">
        <v>580</v>
      </c>
      <c r="S466" s="313" t="s">
        <v>580</v>
      </c>
      <c r="T466" s="313" t="s">
        <v>580</v>
      </c>
      <c r="U466" s="313" t="s">
        <v>580</v>
      </c>
      <c r="V466" s="313" t="s">
        <v>580</v>
      </c>
      <c r="W466" s="313" t="s">
        <v>580</v>
      </c>
    </row>
    <row r="467" spans="2:23" x14ac:dyDescent="0.2">
      <c r="B467" s="312" t="s">
        <v>580</v>
      </c>
      <c r="C467" s="313" t="s">
        <v>580</v>
      </c>
      <c r="D467" s="313" t="s">
        <v>580</v>
      </c>
      <c r="E467" s="313" t="s">
        <v>580</v>
      </c>
      <c r="F467" s="313" t="s">
        <v>580</v>
      </c>
      <c r="G467" s="313" t="s">
        <v>580</v>
      </c>
      <c r="H467" s="312" t="s">
        <v>580</v>
      </c>
      <c r="I467" s="313" t="s">
        <v>580</v>
      </c>
      <c r="J467" s="313" t="s">
        <v>580</v>
      </c>
      <c r="K467" s="313" t="s">
        <v>580</v>
      </c>
      <c r="L467" s="313" t="s">
        <v>580</v>
      </c>
      <c r="M467" s="313" t="s">
        <v>580</v>
      </c>
      <c r="N467" s="313" t="s">
        <v>580</v>
      </c>
      <c r="O467" s="313" t="s">
        <v>580</v>
      </c>
      <c r="P467" s="313" t="s">
        <v>580</v>
      </c>
      <c r="Q467" s="313" t="s">
        <v>580</v>
      </c>
      <c r="R467" s="313" t="s">
        <v>580</v>
      </c>
      <c r="S467" s="313" t="s">
        <v>580</v>
      </c>
      <c r="T467" s="313" t="s">
        <v>580</v>
      </c>
      <c r="U467" s="313" t="s">
        <v>580</v>
      </c>
      <c r="V467" s="313" t="s">
        <v>580</v>
      </c>
      <c r="W467" s="313" t="s">
        <v>580</v>
      </c>
    </row>
    <row r="468" spans="2:23" x14ac:dyDescent="0.2">
      <c r="B468" s="312" t="s">
        <v>580</v>
      </c>
      <c r="C468" s="313" t="s">
        <v>580</v>
      </c>
      <c r="D468" s="313" t="s">
        <v>580</v>
      </c>
      <c r="E468" s="313" t="s">
        <v>580</v>
      </c>
      <c r="F468" s="313" t="s">
        <v>580</v>
      </c>
      <c r="G468" s="313" t="s">
        <v>580</v>
      </c>
      <c r="H468" s="312" t="s">
        <v>580</v>
      </c>
      <c r="I468" s="313" t="s">
        <v>580</v>
      </c>
      <c r="J468" s="313" t="s">
        <v>580</v>
      </c>
      <c r="K468" s="313" t="s">
        <v>580</v>
      </c>
      <c r="L468" s="313" t="s">
        <v>580</v>
      </c>
      <c r="M468" s="313" t="s">
        <v>580</v>
      </c>
      <c r="N468" s="313" t="s">
        <v>580</v>
      </c>
      <c r="O468" s="313" t="s">
        <v>580</v>
      </c>
      <c r="P468" s="313" t="s">
        <v>580</v>
      </c>
      <c r="Q468" s="313" t="s">
        <v>580</v>
      </c>
      <c r="R468" s="313" t="s">
        <v>580</v>
      </c>
      <c r="S468" s="313" t="s">
        <v>580</v>
      </c>
      <c r="T468" s="313" t="s">
        <v>580</v>
      </c>
      <c r="U468" s="313" t="s">
        <v>580</v>
      </c>
      <c r="V468" s="313" t="s">
        <v>580</v>
      </c>
      <c r="W468" s="313" t="s">
        <v>580</v>
      </c>
    </row>
    <row r="469" spans="2:23" x14ac:dyDescent="0.2">
      <c r="B469" s="312" t="s">
        <v>580</v>
      </c>
      <c r="C469" s="313" t="s">
        <v>580</v>
      </c>
      <c r="D469" s="313" t="s">
        <v>580</v>
      </c>
      <c r="E469" s="313" t="s">
        <v>580</v>
      </c>
      <c r="F469" s="313" t="s">
        <v>580</v>
      </c>
      <c r="G469" s="313" t="s">
        <v>580</v>
      </c>
      <c r="H469" s="312" t="s">
        <v>580</v>
      </c>
      <c r="I469" s="313" t="s">
        <v>580</v>
      </c>
      <c r="J469" s="313" t="s">
        <v>580</v>
      </c>
      <c r="K469" s="313" t="s">
        <v>580</v>
      </c>
      <c r="L469" s="313" t="s">
        <v>580</v>
      </c>
      <c r="M469" s="313" t="s">
        <v>580</v>
      </c>
      <c r="N469" s="313" t="s">
        <v>580</v>
      </c>
      <c r="O469" s="313" t="s">
        <v>580</v>
      </c>
      <c r="P469" s="313" t="s">
        <v>580</v>
      </c>
      <c r="Q469" s="313" t="s">
        <v>580</v>
      </c>
      <c r="R469" s="313" t="s">
        <v>580</v>
      </c>
      <c r="S469" s="313" t="s">
        <v>580</v>
      </c>
      <c r="T469" s="313" t="s">
        <v>580</v>
      </c>
      <c r="U469" s="313" t="s">
        <v>580</v>
      </c>
      <c r="V469" s="313" t="s">
        <v>580</v>
      </c>
      <c r="W469" s="313" t="s">
        <v>580</v>
      </c>
    </row>
    <row r="470" spans="2:23" x14ac:dyDescent="0.2">
      <c r="B470" s="312" t="s">
        <v>580</v>
      </c>
      <c r="C470" s="313" t="s">
        <v>580</v>
      </c>
      <c r="D470" s="313" t="s">
        <v>580</v>
      </c>
      <c r="E470" s="313" t="s">
        <v>580</v>
      </c>
      <c r="F470" s="313" t="s">
        <v>580</v>
      </c>
      <c r="G470" s="313" t="s">
        <v>580</v>
      </c>
      <c r="H470" s="312" t="s">
        <v>580</v>
      </c>
      <c r="I470" s="313" t="s">
        <v>580</v>
      </c>
      <c r="J470" s="313" t="s">
        <v>580</v>
      </c>
      <c r="K470" s="313" t="s">
        <v>580</v>
      </c>
      <c r="L470" s="313" t="s">
        <v>580</v>
      </c>
      <c r="M470" s="313" t="s">
        <v>580</v>
      </c>
      <c r="N470" s="313" t="s">
        <v>580</v>
      </c>
      <c r="O470" s="313" t="s">
        <v>580</v>
      </c>
      <c r="P470" s="313" t="s">
        <v>580</v>
      </c>
      <c r="Q470" s="313" t="s">
        <v>580</v>
      </c>
      <c r="R470" s="313" t="s">
        <v>580</v>
      </c>
      <c r="S470" s="313" t="s">
        <v>580</v>
      </c>
      <c r="T470" s="313" t="s">
        <v>580</v>
      </c>
      <c r="U470" s="313" t="s">
        <v>580</v>
      </c>
      <c r="V470" s="313" t="s">
        <v>580</v>
      </c>
      <c r="W470" s="313" t="s">
        <v>580</v>
      </c>
    </row>
    <row r="471" spans="2:23" x14ac:dyDescent="0.2">
      <c r="B471" s="312" t="s">
        <v>580</v>
      </c>
      <c r="C471" s="313" t="s">
        <v>580</v>
      </c>
      <c r="D471" s="313" t="s">
        <v>580</v>
      </c>
      <c r="E471" s="313" t="s">
        <v>580</v>
      </c>
      <c r="F471" s="313" t="s">
        <v>580</v>
      </c>
      <c r="G471" s="313" t="s">
        <v>580</v>
      </c>
      <c r="H471" s="312" t="s">
        <v>580</v>
      </c>
      <c r="I471" s="313" t="s">
        <v>580</v>
      </c>
      <c r="J471" s="313" t="s">
        <v>580</v>
      </c>
      <c r="K471" s="313" t="s">
        <v>580</v>
      </c>
      <c r="L471" s="313" t="s">
        <v>580</v>
      </c>
      <c r="M471" s="313" t="s">
        <v>580</v>
      </c>
      <c r="N471" s="313" t="s">
        <v>580</v>
      </c>
      <c r="O471" s="313" t="s">
        <v>580</v>
      </c>
      <c r="P471" s="313" t="s">
        <v>580</v>
      </c>
      <c r="Q471" s="313" t="s">
        <v>580</v>
      </c>
      <c r="R471" s="313" t="s">
        <v>580</v>
      </c>
      <c r="S471" s="313" t="s">
        <v>580</v>
      </c>
      <c r="T471" s="313" t="s">
        <v>580</v>
      </c>
      <c r="U471" s="313" t="s">
        <v>580</v>
      </c>
      <c r="V471" s="313" t="s">
        <v>580</v>
      </c>
      <c r="W471" s="313" t="s">
        <v>580</v>
      </c>
    </row>
    <row r="472" spans="2:23" x14ac:dyDescent="0.2">
      <c r="B472" s="312" t="s">
        <v>580</v>
      </c>
      <c r="C472" s="313" t="s">
        <v>580</v>
      </c>
      <c r="D472" s="313" t="s">
        <v>580</v>
      </c>
      <c r="E472" s="313" t="s">
        <v>580</v>
      </c>
      <c r="F472" s="313" t="s">
        <v>580</v>
      </c>
      <c r="G472" s="313" t="s">
        <v>580</v>
      </c>
      <c r="H472" s="312" t="s">
        <v>580</v>
      </c>
      <c r="I472" s="313" t="s">
        <v>580</v>
      </c>
      <c r="J472" s="313" t="s">
        <v>580</v>
      </c>
      <c r="K472" s="313" t="s">
        <v>580</v>
      </c>
      <c r="L472" s="313" t="s">
        <v>580</v>
      </c>
      <c r="M472" s="313" t="s">
        <v>580</v>
      </c>
      <c r="N472" s="313" t="s">
        <v>580</v>
      </c>
      <c r="O472" s="313" t="s">
        <v>580</v>
      </c>
      <c r="P472" s="313" t="s">
        <v>580</v>
      </c>
      <c r="Q472" s="313" t="s">
        <v>580</v>
      </c>
      <c r="R472" s="313" t="s">
        <v>580</v>
      </c>
      <c r="S472" s="313" t="s">
        <v>580</v>
      </c>
      <c r="T472" s="313" t="s">
        <v>580</v>
      </c>
      <c r="U472" s="313" t="s">
        <v>580</v>
      </c>
      <c r="V472" s="313" t="s">
        <v>580</v>
      </c>
      <c r="W472" s="313" t="s">
        <v>580</v>
      </c>
    </row>
    <row r="473" spans="2:23" x14ac:dyDescent="0.2">
      <c r="B473" s="312" t="s">
        <v>580</v>
      </c>
      <c r="C473" s="313" t="s">
        <v>580</v>
      </c>
      <c r="D473" s="313" t="s">
        <v>580</v>
      </c>
      <c r="E473" s="313" t="s">
        <v>580</v>
      </c>
      <c r="F473" s="313" t="s">
        <v>580</v>
      </c>
      <c r="G473" s="313" t="s">
        <v>580</v>
      </c>
      <c r="H473" s="312" t="s">
        <v>580</v>
      </c>
      <c r="I473" s="313" t="s">
        <v>580</v>
      </c>
      <c r="J473" s="313" t="s">
        <v>580</v>
      </c>
      <c r="K473" s="313" t="s">
        <v>580</v>
      </c>
      <c r="L473" s="313" t="s">
        <v>580</v>
      </c>
      <c r="M473" s="313" t="s">
        <v>580</v>
      </c>
      <c r="N473" s="313" t="s">
        <v>580</v>
      </c>
      <c r="O473" s="313" t="s">
        <v>580</v>
      </c>
      <c r="P473" s="313" t="s">
        <v>580</v>
      </c>
      <c r="Q473" s="313" t="s">
        <v>580</v>
      </c>
      <c r="R473" s="313" t="s">
        <v>580</v>
      </c>
      <c r="S473" s="313" t="s">
        <v>580</v>
      </c>
      <c r="T473" s="313" t="s">
        <v>580</v>
      </c>
      <c r="U473" s="313" t="s">
        <v>580</v>
      </c>
      <c r="V473" s="313" t="s">
        <v>580</v>
      </c>
      <c r="W473" s="313" t="s">
        <v>580</v>
      </c>
    </row>
    <row r="474" spans="2:23" x14ac:dyDescent="0.2">
      <c r="B474" s="312" t="s">
        <v>580</v>
      </c>
      <c r="C474" s="313" t="s">
        <v>580</v>
      </c>
      <c r="D474" s="313" t="s">
        <v>580</v>
      </c>
      <c r="E474" s="313" t="s">
        <v>580</v>
      </c>
      <c r="F474" s="313" t="s">
        <v>580</v>
      </c>
      <c r="G474" s="313" t="s">
        <v>580</v>
      </c>
      <c r="H474" s="312" t="s">
        <v>580</v>
      </c>
      <c r="I474" s="313" t="s">
        <v>580</v>
      </c>
      <c r="J474" s="313" t="s">
        <v>580</v>
      </c>
      <c r="K474" s="313" t="s">
        <v>580</v>
      </c>
      <c r="L474" s="313" t="s">
        <v>580</v>
      </c>
      <c r="M474" s="313" t="s">
        <v>580</v>
      </c>
      <c r="N474" s="313" t="s">
        <v>580</v>
      </c>
      <c r="O474" s="313" t="s">
        <v>580</v>
      </c>
      <c r="P474" s="313" t="s">
        <v>580</v>
      </c>
      <c r="Q474" s="313" t="s">
        <v>580</v>
      </c>
      <c r="R474" s="313" t="s">
        <v>580</v>
      </c>
      <c r="S474" s="313" t="s">
        <v>580</v>
      </c>
      <c r="T474" s="313" t="s">
        <v>580</v>
      </c>
      <c r="U474" s="313" t="s">
        <v>580</v>
      </c>
      <c r="V474" s="313" t="s">
        <v>580</v>
      </c>
      <c r="W474" s="313" t="s">
        <v>580</v>
      </c>
    </row>
    <row r="475" spans="2:23" x14ac:dyDescent="0.2">
      <c r="B475" s="312" t="s">
        <v>580</v>
      </c>
      <c r="C475" s="313" t="s">
        <v>580</v>
      </c>
      <c r="D475" s="313" t="s">
        <v>580</v>
      </c>
      <c r="E475" s="313" t="s">
        <v>580</v>
      </c>
      <c r="F475" s="313" t="s">
        <v>580</v>
      </c>
      <c r="G475" s="313" t="s">
        <v>580</v>
      </c>
      <c r="H475" s="312" t="s">
        <v>580</v>
      </c>
      <c r="I475" s="313" t="s">
        <v>580</v>
      </c>
      <c r="J475" s="313" t="s">
        <v>580</v>
      </c>
      <c r="K475" s="313" t="s">
        <v>580</v>
      </c>
      <c r="L475" s="313" t="s">
        <v>580</v>
      </c>
      <c r="M475" s="313" t="s">
        <v>580</v>
      </c>
      <c r="N475" s="313" t="s">
        <v>580</v>
      </c>
      <c r="O475" s="313" t="s">
        <v>580</v>
      </c>
      <c r="P475" s="313" t="s">
        <v>580</v>
      </c>
      <c r="Q475" s="313" t="s">
        <v>580</v>
      </c>
      <c r="R475" s="313" t="s">
        <v>580</v>
      </c>
      <c r="S475" s="313" t="s">
        <v>580</v>
      </c>
      <c r="T475" s="313" t="s">
        <v>580</v>
      </c>
      <c r="U475" s="313" t="s">
        <v>580</v>
      </c>
      <c r="V475" s="313" t="s">
        <v>580</v>
      </c>
      <c r="W475" s="313" t="s">
        <v>580</v>
      </c>
    </row>
    <row r="476" spans="2:23" x14ac:dyDescent="0.2">
      <c r="B476" s="312" t="s">
        <v>580</v>
      </c>
      <c r="C476" s="313" t="s">
        <v>580</v>
      </c>
      <c r="D476" s="313" t="s">
        <v>580</v>
      </c>
      <c r="E476" s="313" t="s">
        <v>580</v>
      </c>
      <c r="F476" s="313" t="s">
        <v>580</v>
      </c>
      <c r="G476" s="313" t="s">
        <v>580</v>
      </c>
      <c r="H476" s="312" t="s">
        <v>580</v>
      </c>
      <c r="I476" s="313" t="s">
        <v>580</v>
      </c>
      <c r="J476" s="313" t="s">
        <v>580</v>
      </c>
      <c r="K476" s="313" t="s">
        <v>580</v>
      </c>
      <c r="L476" s="313" t="s">
        <v>580</v>
      </c>
      <c r="M476" s="313" t="s">
        <v>580</v>
      </c>
      <c r="N476" s="313" t="s">
        <v>580</v>
      </c>
      <c r="O476" s="313" t="s">
        <v>580</v>
      </c>
      <c r="P476" s="313" t="s">
        <v>580</v>
      </c>
      <c r="Q476" s="313" t="s">
        <v>580</v>
      </c>
      <c r="R476" s="313" t="s">
        <v>580</v>
      </c>
      <c r="S476" s="313" t="s">
        <v>580</v>
      </c>
      <c r="T476" s="313" t="s">
        <v>580</v>
      </c>
      <c r="U476" s="313" t="s">
        <v>580</v>
      </c>
      <c r="V476" s="313" t="s">
        <v>580</v>
      </c>
      <c r="W476" s="313" t="s">
        <v>580</v>
      </c>
    </row>
    <row r="477" spans="2:23" x14ac:dyDescent="0.2">
      <c r="B477" s="312" t="s">
        <v>580</v>
      </c>
      <c r="C477" s="313" t="s">
        <v>580</v>
      </c>
      <c r="D477" s="313" t="s">
        <v>580</v>
      </c>
      <c r="E477" s="313" t="s">
        <v>580</v>
      </c>
      <c r="F477" s="313" t="s">
        <v>580</v>
      </c>
      <c r="G477" s="313" t="s">
        <v>580</v>
      </c>
      <c r="H477" s="312" t="s">
        <v>580</v>
      </c>
      <c r="I477" s="313" t="s">
        <v>580</v>
      </c>
      <c r="J477" s="313" t="s">
        <v>580</v>
      </c>
      <c r="K477" s="313" t="s">
        <v>580</v>
      </c>
      <c r="L477" s="313" t="s">
        <v>580</v>
      </c>
      <c r="M477" s="313" t="s">
        <v>580</v>
      </c>
      <c r="N477" s="313" t="s">
        <v>580</v>
      </c>
      <c r="O477" s="313" t="s">
        <v>580</v>
      </c>
      <c r="P477" s="313" t="s">
        <v>580</v>
      </c>
      <c r="Q477" s="313" t="s">
        <v>580</v>
      </c>
      <c r="R477" s="313" t="s">
        <v>580</v>
      </c>
      <c r="S477" s="313" t="s">
        <v>580</v>
      </c>
      <c r="T477" s="313" t="s">
        <v>580</v>
      </c>
      <c r="U477" s="313" t="s">
        <v>580</v>
      </c>
      <c r="V477" s="313" t="s">
        <v>580</v>
      </c>
      <c r="W477" s="313" t="s">
        <v>580</v>
      </c>
    </row>
    <row r="478" spans="2:23" x14ac:dyDescent="0.2">
      <c r="B478" s="312" t="s">
        <v>580</v>
      </c>
      <c r="C478" s="313" t="s">
        <v>580</v>
      </c>
      <c r="D478" s="313" t="s">
        <v>580</v>
      </c>
      <c r="E478" s="313" t="s">
        <v>580</v>
      </c>
      <c r="F478" s="313" t="s">
        <v>580</v>
      </c>
      <c r="G478" s="313" t="s">
        <v>580</v>
      </c>
      <c r="H478" s="312" t="s">
        <v>580</v>
      </c>
      <c r="I478" s="313" t="s">
        <v>580</v>
      </c>
      <c r="J478" s="313" t="s">
        <v>580</v>
      </c>
      <c r="K478" s="313" t="s">
        <v>580</v>
      </c>
      <c r="L478" s="313" t="s">
        <v>580</v>
      </c>
      <c r="M478" s="313" t="s">
        <v>580</v>
      </c>
      <c r="N478" s="313" t="s">
        <v>580</v>
      </c>
      <c r="O478" s="313" t="s">
        <v>580</v>
      </c>
      <c r="P478" s="313" t="s">
        <v>580</v>
      </c>
      <c r="Q478" s="313" t="s">
        <v>580</v>
      </c>
      <c r="R478" s="313" t="s">
        <v>580</v>
      </c>
      <c r="S478" s="313" t="s">
        <v>580</v>
      </c>
      <c r="T478" s="313" t="s">
        <v>580</v>
      </c>
      <c r="U478" s="313" t="s">
        <v>580</v>
      </c>
      <c r="V478" s="313" t="s">
        <v>580</v>
      </c>
      <c r="W478" s="313" t="s">
        <v>580</v>
      </c>
    </row>
    <row r="479" spans="2:23" x14ac:dyDescent="0.2">
      <c r="B479" s="312" t="s">
        <v>580</v>
      </c>
      <c r="C479" s="313" t="s">
        <v>580</v>
      </c>
      <c r="D479" s="313" t="s">
        <v>580</v>
      </c>
      <c r="E479" s="313" t="s">
        <v>580</v>
      </c>
      <c r="F479" s="313" t="s">
        <v>580</v>
      </c>
      <c r="G479" s="313" t="s">
        <v>580</v>
      </c>
      <c r="H479" s="312" t="s">
        <v>580</v>
      </c>
      <c r="I479" s="313" t="s">
        <v>580</v>
      </c>
      <c r="J479" s="313" t="s">
        <v>580</v>
      </c>
      <c r="K479" s="313" t="s">
        <v>580</v>
      </c>
      <c r="L479" s="313" t="s">
        <v>580</v>
      </c>
      <c r="M479" s="313" t="s">
        <v>580</v>
      </c>
      <c r="N479" s="313" t="s">
        <v>580</v>
      </c>
      <c r="O479" s="313" t="s">
        <v>580</v>
      </c>
      <c r="P479" s="313" t="s">
        <v>580</v>
      </c>
      <c r="Q479" s="313" t="s">
        <v>580</v>
      </c>
      <c r="R479" s="313" t="s">
        <v>580</v>
      </c>
      <c r="S479" s="313" t="s">
        <v>580</v>
      </c>
      <c r="T479" s="313" t="s">
        <v>580</v>
      </c>
      <c r="U479" s="313" t="s">
        <v>580</v>
      </c>
      <c r="V479" s="313" t="s">
        <v>580</v>
      </c>
      <c r="W479" s="313" t="s">
        <v>580</v>
      </c>
    </row>
    <row r="480" spans="2:23" x14ac:dyDescent="0.2">
      <c r="B480" s="312" t="s">
        <v>580</v>
      </c>
      <c r="C480" s="313" t="s">
        <v>580</v>
      </c>
      <c r="D480" s="313" t="s">
        <v>580</v>
      </c>
      <c r="E480" s="313" t="s">
        <v>580</v>
      </c>
      <c r="F480" s="313" t="s">
        <v>580</v>
      </c>
      <c r="G480" s="313" t="s">
        <v>580</v>
      </c>
      <c r="H480" s="312" t="s">
        <v>580</v>
      </c>
      <c r="I480" s="313" t="s">
        <v>580</v>
      </c>
      <c r="J480" s="313" t="s">
        <v>580</v>
      </c>
      <c r="K480" s="313" t="s">
        <v>580</v>
      </c>
      <c r="L480" s="313" t="s">
        <v>580</v>
      </c>
      <c r="M480" s="313" t="s">
        <v>580</v>
      </c>
      <c r="N480" s="313" t="s">
        <v>580</v>
      </c>
      <c r="O480" s="313" t="s">
        <v>580</v>
      </c>
      <c r="P480" s="313" t="s">
        <v>580</v>
      </c>
      <c r="Q480" s="313" t="s">
        <v>580</v>
      </c>
      <c r="R480" s="313" t="s">
        <v>580</v>
      </c>
      <c r="S480" s="313" t="s">
        <v>580</v>
      </c>
      <c r="T480" s="313" t="s">
        <v>580</v>
      </c>
      <c r="U480" s="313" t="s">
        <v>580</v>
      </c>
      <c r="V480" s="313" t="s">
        <v>580</v>
      </c>
      <c r="W480" s="313" t="s">
        <v>580</v>
      </c>
    </row>
    <row r="481" spans="2:23" x14ac:dyDescent="0.2">
      <c r="B481" s="312" t="s">
        <v>580</v>
      </c>
      <c r="C481" s="313" t="s">
        <v>580</v>
      </c>
      <c r="D481" s="313" t="s">
        <v>580</v>
      </c>
      <c r="E481" s="313" t="s">
        <v>580</v>
      </c>
      <c r="F481" s="313" t="s">
        <v>580</v>
      </c>
      <c r="G481" s="313" t="s">
        <v>580</v>
      </c>
      <c r="H481" s="312" t="s">
        <v>580</v>
      </c>
      <c r="I481" s="313" t="s">
        <v>580</v>
      </c>
      <c r="J481" s="313" t="s">
        <v>580</v>
      </c>
      <c r="K481" s="313" t="s">
        <v>580</v>
      </c>
      <c r="L481" s="313" t="s">
        <v>580</v>
      </c>
      <c r="M481" s="313" t="s">
        <v>580</v>
      </c>
      <c r="N481" s="313" t="s">
        <v>580</v>
      </c>
      <c r="O481" s="313" t="s">
        <v>580</v>
      </c>
      <c r="P481" s="313" t="s">
        <v>580</v>
      </c>
      <c r="Q481" s="313" t="s">
        <v>580</v>
      </c>
      <c r="R481" s="313" t="s">
        <v>580</v>
      </c>
      <c r="S481" s="313" t="s">
        <v>580</v>
      </c>
      <c r="T481" s="313" t="s">
        <v>580</v>
      </c>
      <c r="U481" s="313" t="s">
        <v>580</v>
      </c>
      <c r="V481" s="313" t="s">
        <v>580</v>
      </c>
      <c r="W481" s="313" t="s">
        <v>580</v>
      </c>
    </row>
    <row r="482" spans="2:23" x14ac:dyDescent="0.2">
      <c r="B482" s="312" t="s">
        <v>580</v>
      </c>
      <c r="C482" s="313" t="s">
        <v>580</v>
      </c>
      <c r="D482" s="313" t="s">
        <v>580</v>
      </c>
      <c r="E482" s="313" t="s">
        <v>580</v>
      </c>
      <c r="F482" s="313" t="s">
        <v>580</v>
      </c>
      <c r="G482" s="313" t="s">
        <v>580</v>
      </c>
      <c r="H482" s="312" t="s">
        <v>580</v>
      </c>
      <c r="I482" s="313" t="s">
        <v>580</v>
      </c>
      <c r="J482" s="313" t="s">
        <v>580</v>
      </c>
      <c r="K482" s="313" t="s">
        <v>580</v>
      </c>
      <c r="L482" s="313" t="s">
        <v>580</v>
      </c>
      <c r="M482" s="313" t="s">
        <v>580</v>
      </c>
      <c r="N482" s="313" t="s">
        <v>580</v>
      </c>
      <c r="O482" s="313" t="s">
        <v>580</v>
      </c>
      <c r="P482" s="313" t="s">
        <v>580</v>
      </c>
      <c r="Q482" s="313" t="s">
        <v>580</v>
      </c>
      <c r="R482" s="313" t="s">
        <v>580</v>
      </c>
      <c r="S482" s="313" t="s">
        <v>580</v>
      </c>
      <c r="T482" s="313" t="s">
        <v>580</v>
      </c>
      <c r="U482" s="313" t="s">
        <v>580</v>
      </c>
      <c r="V482" s="313" t="s">
        <v>580</v>
      </c>
      <c r="W482" s="313" t="s">
        <v>580</v>
      </c>
    </row>
    <row r="483" spans="2:23" x14ac:dyDescent="0.2">
      <c r="B483" s="312" t="s">
        <v>580</v>
      </c>
      <c r="C483" s="313" t="s">
        <v>580</v>
      </c>
      <c r="D483" s="313" t="s">
        <v>580</v>
      </c>
      <c r="E483" s="313" t="s">
        <v>580</v>
      </c>
      <c r="F483" s="313" t="s">
        <v>580</v>
      </c>
      <c r="G483" s="313" t="s">
        <v>580</v>
      </c>
      <c r="H483" s="312" t="s">
        <v>580</v>
      </c>
      <c r="I483" s="313" t="s">
        <v>580</v>
      </c>
      <c r="J483" s="313" t="s">
        <v>580</v>
      </c>
      <c r="K483" s="313" t="s">
        <v>580</v>
      </c>
      <c r="L483" s="313" t="s">
        <v>580</v>
      </c>
      <c r="M483" s="313" t="s">
        <v>580</v>
      </c>
      <c r="N483" s="313" t="s">
        <v>580</v>
      </c>
      <c r="O483" s="313" t="s">
        <v>580</v>
      </c>
      <c r="P483" s="313" t="s">
        <v>580</v>
      </c>
      <c r="Q483" s="313" t="s">
        <v>580</v>
      </c>
      <c r="R483" s="313" t="s">
        <v>580</v>
      </c>
      <c r="S483" s="313" t="s">
        <v>580</v>
      </c>
      <c r="T483" s="313" t="s">
        <v>580</v>
      </c>
      <c r="U483" s="313" t="s">
        <v>580</v>
      </c>
      <c r="V483" s="313" t="s">
        <v>580</v>
      </c>
      <c r="W483" s="313" t="s">
        <v>580</v>
      </c>
    </row>
  </sheetData>
  <sortState ref="B4:W1000">
    <sortCondition ref="D4:D5000"/>
    <sortCondition ref="F4:F5000"/>
    <sortCondition ref="H4:H5000"/>
  </sortState>
  <mergeCells count="17">
    <mergeCell ref="S2:T2"/>
    <mergeCell ref="U2:V2"/>
    <mergeCell ref="Y2:Z2"/>
    <mergeCell ref="AA2:AB2"/>
    <mergeCell ref="K2:L2"/>
    <mergeCell ref="W2:X2"/>
    <mergeCell ref="M2:N2"/>
    <mergeCell ref="O2:P2"/>
    <mergeCell ref="Q2:R2"/>
    <mergeCell ref="B2:B3"/>
    <mergeCell ref="F2:F3"/>
    <mergeCell ref="G2:G3"/>
    <mergeCell ref="I2:J2"/>
    <mergeCell ref="C2:C3"/>
    <mergeCell ref="E2:E3"/>
    <mergeCell ref="H2:H3"/>
    <mergeCell ref="D2:D3"/>
  </mergeCells>
  <phoneticPr fontId="2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団体取込">
                <anchor moveWithCells="1" sizeWithCells="1">
                  <from>
                    <xdr:col>4</xdr:col>
                    <xdr:colOff>304800</xdr:colOff>
                    <xdr:row>0</xdr:row>
                    <xdr:rowOff>45720</xdr:rowOff>
                  </from>
                  <to>
                    <xdr:col>6</xdr:col>
                    <xdr:colOff>220980</xdr:colOff>
                    <xdr:row>0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B1:O2"/>
  <sheetViews>
    <sheetView workbookViewId="0"/>
  </sheetViews>
  <sheetFormatPr defaultRowHeight="13.2" x14ac:dyDescent="0.2"/>
  <cols>
    <col min="1" max="1" width="2" customWidth="1"/>
    <col min="2" max="2" width="5.21875" bestFit="1" customWidth="1"/>
    <col min="3" max="3" width="34" bestFit="1" customWidth="1"/>
    <col min="4" max="4" width="15.21875" bestFit="1" customWidth="1"/>
    <col min="5" max="5" width="12.21875" bestFit="1" customWidth="1"/>
    <col min="6" max="6" width="27.77734375" bestFit="1" customWidth="1"/>
    <col min="7" max="7" width="16.44140625" bestFit="1" customWidth="1"/>
    <col min="8" max="15" width="4.6640625" customWidth="1"/>
  </cols>
  <sheetData>
    <row r="1" spans="2:15" ht="39.9" customHeight="1" x14ac:dyDescent="0.2"/>
    <row r="2" spans="2:15" x14ac:dyDescent="0.2">
      <c r="B2" s="219" t="s">
        <v>442</v>
      </c>
      <c r="C2" s="219" t="s">
        <v>461</v>
      </c>
      <c r="D2" s="219" t="s">
        <v>460</v>
      </c>
      <c r="E2" s="219" t="s">
        <v>462</v>
      </c>
      <c r="F2" s="219" t="s">
        <v>463</v>
      </c>
      <c r="G2" s="219" t="s">
        <v>464</v>
      </c>
      <c r="H2" s="219" t="s">
        <v>548</v>
      </c>
      <c r="I2" s="219" t="s">
        <v>549</v>
      </c>
      <c r="J2" s="219" t="s">
        <v>550</v>
      </c>
      <c r="K2" s="219" t="s">
        <v>551</v>
      </c>
      <c r="L2" s="219">
        <v>1</v>
      </c>
      <c r="M2" s="219">
        <v>2</v>
      </c>
      <c r="N2" s="219">
        <v>3</v>
      </c>
      <c r="O2" s="219">
        <v>4</v>
      </c>
    </row>
  </sheetData>
  <phoneticPr fontId="22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 macro="[0]!代表者まとめレディース">
                <anchor moveWithCells="1" sizeWithCells="1">
                  <from>
                    <xdr:col>2</xdr:col>
                    <xdr:colOff>68580</xdr:colOff>
                    <xdr:row>0</xdr:row>
                    <xdr:rowOff>114300</xdr:rowOff>
                  </from>
                  <to>
                    <xdr:col>2</xdr:col>
                    <xdr:colOff>1592580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B1:AH3"/>
  <sheetViews>
    <sheetView workbookViewId="0"/>
  </sheetViews>
  <sheetFormatPr defaultRowHeight="13.2" x14ac:dyDescent="0.2"/>
  <cols>
    <col min="1" max="1" width="2" customWidth="1"/>
    <col min="2" max="2" width="5.21875" bestFit="1" customWidth="1"/>
    <col min="3" max="3" width="34" bestFit="1" customWidth="1"/>
    <col min="4" max="4" width="15.21875" bestFit="1" customWidth="1"/>
    <col min="5" max="5" width="12.21875" customWidth="1"/>
    <col min="6" max="6" width="27.77734375" customWidth="1"/>
    <col min="7" max="7" width="16.44140625" customWidth="1"/>
    <col min="8" max="9" width="4.109375" customWidth="1"/>
    <col min="10" max="10" width="4.21875" customWidth="1"/>
    <col min="11" max="11" width="4.109375" customWidth="1"/>
    <col min="12" max="13" width="4" customWidth="1"/>
    <col min="14" max="15" width="4.109375" customWidth="1"/>
    <col min="16" max="16" width="4.21875" customWidth="1"/>
    <col min="17" max="17" width="4.109375" customWidth="1"/>
    <col min="18" max="19" width="4" customWidth="1"/>
    <col min="20" max="21" width="4.109375" customWidth="1"/>
    <col min="22" max="22" width="4.21875" customWidth="1"/>
    <col min="23" max="23" width="4.109375" customWidth="1"/>
    <col min="24" max="24" width="4" customWidth="1"/>
    <col min="25" max="26" width="4.109375" customWidth="1"/>
    <col min="27" max="27" width="4.21875" bestFit="1" customWidth="1"/>
    <col min="28" max="28" width="4.109375" bestFit="1" customWidth="1"/>
    <col min="29" max="29" width="4" bestFit="1" customWidth="1"/>
    <col min="30" max="31" width="4.109375" bestFit="1" customWidth="1"/>
    <col min="32" max="32" width="4.21875" bestFit="1" customWidth="1"/>
    <col min="33" max="33" width="4.109375" bestFit="1" customWidth="1"/>
    <col min="34" max="34" width="4" bestFit="1" customWidth="1"/>
  </cols>
  <sheetData>
    <row r="1" spans="2:34" ht="39.9" customHeight="1" x14ac:dyDescent="0.2"/>
    <row r="2" spans="2:34" x14ac:dyDescent="0.2">
      <c r="B2" s="684" t="s">
        <v>442</v>
      </c>
      <c r="C2" s="684" t="s">
        <v>461</v>
      </c>
      <c r="D2" s="684" t="s">
        <v>460</v>
      </c>
      <c r="E2" s="684" t="s">
        <v>462</v>
      </c>
      <c r="F2" s="684" t="s">
        <v>463</v>
      </c>
      <c r="G2" s="684" t="s">
        <v>464</v>
      </c>
      <c r="H2" s="684" t="s">
        <v>571</v>
      </c>
      <c r="I2" s="684"/>
      <c r="J2" s="684"/>
      <c r="K2" s="684"/>
      <c r="L2" s="684"/>
      <c r="M2" s="684"/>
      <c r="N2" s="684" t="s">
        <v>572</v>
      </c>
      <c r="O2" s="684"/>
      <c r="P2" s="684"/>
      <c r="Q2" s="684"/>
      <c r="R2" s="684"/>
      <c r="S2" s="684"/>
      <c r="T2" s="684" t="s">
        <v>573</v>
      </c>
      <c r="U2" s="684"/>
      <c r="V2" s="684"/>
      <c r="W2" s="684"/>
      <c r="X2" s="684"/>
      <c r="Y2" s="684" t="s">
        <v>574</v>
      </c>
      <c r="Z2" s="684"/>
      <c r="AA2" s="684"/>
      <c r="AB2" s="684"/>
      <c r="AC2" s="684"/>
      <c r="AD2" s="684" t="s">
        <v>575</v>
      </c>
      <c r="AE2" s="684"/>
      <c r="AF2" s="684"/>
      <c r="AG2" s="684"/>
      <c r="AH2" s="684"/>
    </row>
    <row r="3" spans="2:34" x14ac:dyDescent="0.2">
      <c r="B3" s="684"/>
      <c r="C3" s="684"/>
      <c r="D3" s="684"/>
      <c r="E3" s="684"/>
      <c r="F3" s="684"/>
      <c r="G3" s="684"/>
      <c r="H3" s="271" t="s">
        <v>552</v>
      </c>
      <c r="I3" s="271" t="s">
        <v>553</v>
      </c>
      <c r="J3" s="271" t="s">
        <v>554</v>
      </c>
      <c r="K3" s="271" t="s">
        <v>555</v>
      </c>
      <c r="L3" s="271" t="s">
        <v>556</v>
      </c>
      <c r="M3" s="271" t="s">
        <v>557</v>
      </c>
      <c r="N3" s="271" t="s">
        <v>561</v>
      </c>
      <c r="O3" s="271" t="s">
        <v>562</v>
      </c>
      <c r="P3" s="271" t="s">
        <v>563</v>
      </c>
      <c r="Q3" s="271" t="s">
        <v>564</v>
      </c>
      <c r="R3" s="271" t="s">
        <v>565</v>
      </c>
      <c r="S3" s="271" t="s">
        <v>566</v>
      </c>
      <c r="T3" s="271" t="s">
        <v>552</v>
      </c>
      <c r="U3" s="271" t="s">
        <v>553</v>
      </c>
      <c r="V3" s="271" t="s">
        <v>554</v>
      </c>
      <c r="W3" s="271" t="s">
        <v>555</v>
      </c>
      <c r="X3" s="271" t="s">
        <v>556</v>
      </c>
      <c r="Y3" s="271" t="s">
        <v>561</v>
      </c>
      <c r="Z3" s="271" t="s">
        <v>562</v>
      </c>
      <c r="AA3" s="271" t="s">
        <v>567</v>
      </c>
      <c r="AB3" s="271" t="s">
        <v>564</v>
      </c>
      <c r="AC3" s="271" t="s">
        <v>558</v>
      </c>
      <c r="AD3" s="271" t="s">
        <v>568</v>
      </c>
      <c r="AE3" s="271" t="s">
        <v>569</v>
      </c>
      <c r="AF3" s="271" t="s">
        <v>559</v>
      </c>
      <c r="AG3" s="271" t="s">
        <v>560</v>
      </c>
      <c r="AH3" s="271" t="s">
        <v>570</v>
      </c>
    </row>
  </sheetData>
  <mergeCells count="11">
    <mergeCell ref="AD2:AH2"/>
    <mergeCell ref="B2:B3"/>
    <mergeCell ref="C2:C3"/>
    <mergeCell ref="D2:D3"/>
    <mergeCell ref="E2:E3"/>
    <mergeCell ref="F2:F3"/>
    <mergeCell ref="G2:G3"/>
    <mergeCell ref="H2:M2"/>
    <mergeCell ref="N2:S2"/>
    <mergeCell ref="T2:X2"/>
    <mergeCell ref="Y2:AC2"/>
  </mergeCells>
  <phoneticPr fontId="22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Button 1">
              <controlPr defaultSize="0" print="0" autoFill="0" autoPict="0" macro="[0]!代表者取込ラージ">
                <anchor moveWithCells="1" sizeWithCells="1">
                  <from>
                    <xdr:col>2</xdr:col>
                    <xdr:colOff>68580</xdr:colOff>
                    <xdr:row>0</xdr:row>
                    <xdr:rowOff>114300</xdr:rowOff>
                  </from>
                  <to>
                    <xdr:col>2</xdr:col>
                    <xdr:colOff>1592580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U39"/>
  <sheetViews>
    <sheetView showGridLines="0" showRowColHeaders="0" zoomScaleNormal="100" workbookViewId="0">
      <selection activeCell="I21" sqref="I21:J22"/>
    </sheetView>
  </sheetViews>
  <sheetFormatPr defaultColWidth="9" defaultRowHeight="13.2" x14ac:dyDescent="0.2"/>
  <cols>
    <col min="1" max="1" width="9" style="17"/>
    <col min="2" max="2" width="6.33203125" style="17" customWidth="1"/>
    <col min="3" max="6" width="4.21875" style="17" customWidth="1"/>
    <col min="7" max="8" width="9" style="17"/>
    <col min="9" max="9" width="8.109375" style="17" customWidth="1"/>
    <col min="10" max="10" width="6.33203125" style="17" customWidth="1"/>
    <col min="11" max="11" width="4.21875" style="17" customWidth="1"/>
    <col min="12" max="12" width="4.77734375" style="17" customWidth="1"/>
    <col min="13" max="14" width="4.21875" style="17" customWidth="1"/>
    <col min="15" max="18" width="9" style="17"/>
    <col min="19" max="22" width="0" style="17" hidden="1" customWidth="1"/>
    <col min="23" max="16384" width="9" style="17"/>
  </cols>
  <sheetData>
    <row r="1" spans="2:17" s="272" customFormat="1" x14ac:dyDescent="0.2">
      <c r="B1" s="300" t="s">
        <v>518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2:17" s="272" customFormat="1" ht="7.5" customHeight="1" x14ac:dyDescent="0.2">
      <c r="B2" s="301"/>
      <c r="C2" s="301"/>
      <c r="D2" s="301"/>
      <c r="E2" s="301"/>
      <c r="F2" s="715"/>
      <c r="G2" s="715"/>
      <c r="H2" s="715"/>
      <c r="I2" s="301"/>
      <c r="J2" s="301"/>
      <c r="K2" s="301"/>
      <c r="L2" s="301"/>
      <c r="M2" s="301"/>
      <c r="N2" s="301"/>
      <c r="O2" s="301"/>
      <c r="P2" s="301"/>
      <c r="Q2" s="301"/>
    </row>
    <row r="3" spans="2:17" s="272" customFormat="1" ht="8.25" customHeight="1" x14ac:dyDescent="0.2">
      <c r="B3" s="301"/>
      <c r="C3" s="301"/>
      <c r="D3" s="301"/>
      <c r="E3" s="301"/>
      <c r="F3" s="301"/>
      <c r="G3" s="301"/>
      <c r="H3" s="301"/>
      <c r="I3" s="302"/>
      <c r="J3" s="301"/>
      <c r="K3" s="301"/>
      <c r="L3" s="301"/>
      <c r="M3" s="301"/>
      <c r="N3" s="301"/>
      <c r="O3" s="301"/>
      <c r="P3" s="301"/>
      <c r="Q3" s="301"/>
    </row>
    <row r="4" spans="2:17" s="272" customFormat="1" ht="20.25" customHeight="1" x14ac:dyDescent="0.2">
      <c r="B4" s="717" t="str">
        <f>開催県&amp;"県"&amp;VLOOKUP(開催県,レディース様式１!K6:L13,2,FALSE)&amp;"　様"</f>
        <v>熊本県卓球協会　様</v>
      </c>
      <c r="C4" s="717"/>
      <c r="D4" s="717"/>
      <c r="E4" s="717"/>
      <c r="F4" s="717"/>
      <c r="G4" s="717"/>
      <c r="H4" s="717"/>
      <c r="I4" s="717"/>
      <c r="J4" s="301"/>
      <c r="K4" s="301"/>
      <c r="L4" s="301"/>
      <c r="M4" s="301"/>
      <c r="N4" s="301"/>
      <c r="O4" s="301"/>
      <c r="P4" s="301"/>
      <c r="Q4" s="301"/>
    </row>
    <row r="5" spans="2:17" x14ac:dyDescent="0.2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2:17" ht="29.25" customHeight="1" x14ac:dyDescent="0.2">
      <c r="B6" s="721" t="s">
        <v>517</v>
      </c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</row>
    <row r="8" spans="2:17" x14ac:dyDescent="0.2">
      <c r="B8" s="17" t="s">
        <v>481</v>
      </c>
      <c r="J8" s="17" t="s">
        <v>482</v>
      </c>
    </row>
    <row r="9" spans="2:17" ht="13.8" thickBot="1" x14ac:dyDescent="0.25"/>
    <row r="10" spans="2:17" ht="21" customHeight="1" x14ac:dyDescent="0.2">
      <c r="B10" s="722" t="s">
        <v>483</v>
      </c>
      <c r="C10" s="723"/>
      <c r="D10" s="723"/>
      <c r="E10" s="723"/>
      <c r="F10" s="724"/>
      <c r="G10" s="273" t="s">
        <v>484</v>
      </c>
      <c r="H10" s="274" t="s">
        <v>485</v>
      </c>
      <c r="I10" s="77"/>
      <c r="J10" s="722" t="s">
        <v>483</v>
      </c>
      <c r="K10" s="723"/>
      <c r="L10" s="723"/>
      <c r="M10" s="723"/>
      <c r="N10" s="724"/>
      <c r="O10" s="273" t="s">
        <v>484</v>
      </c>
      <c r="P10" s="275" t="s">
        <v>485</v>
      </c>
      <c r="Q10" s="274" t="s">
        <v>486</v>
      </c>
    </row>
    <row r="11" spans="2:17" ht="21" customHeight="1" thickBot="1" x14ac:dyDescent="0.25">
      <c r="B11" s="725"/>
      <c r="C11" s="726"/>
      <c r="D11" s="726"/>
      <c r="E11" s="726"/>
      <c r="F11" s="727"/>
      <c r="G11" s="276" t="s">
        <v>487</v>
      </c>
      <c r="H11" s="277" t="s">
        <v>487</v>
      </c>
      <c r="I11" s="77"/>
      <c r="J11" s="725"/>
      <c r="K11" s="726"/>
      <c r="L11" s="726"/>
      <c r="M11" s="726"/>
      <c r="N11" s="727"/>
      <c r="O11" s="278" t="s">
        <v>487</v>
      </c>
      <c r="P11" s="279" t="s">
        <v>487</v>
      </c>
      <c r="Q11" s="277" t="s">
        <v>487</v>
      </c>
    </row>
    <row r="12" spans="2:17" ht="39" customHeight="1" thickTop="1" x14ac:dyDescent="0.2">
      <c r="B12" s="280" t="s">
        <v>488</v>
      </c>
      <c r="C12" s="728" t="s">
        <v>489</v>
      </c>
      <c r="D12" s="729"/>
      <c r="E12" s="729"/>
      <c r="F12" s="730"/>
      <c r="G12" s="281">
        <f>COUNTIFS(シングルス取込!$E$3:$E$502,"男",シングルス取込!$F$3:$F$502,B12)</f>
        <v>0</v>
      </c>
      <c r="H12" s="282">
        <f>COUNTIFS(シングルス取込!$E$3:$E$502,"女",シングルス取込!$F$3:$F$502,B12)</f>
        <v>0</v>
      </c>
      <c r="I12" s="77"/>
      <c r="J12" s="280" t="s">
        <v>490</v>
      </c>
      <c r="K12" s="728" t="s">
        <v>491</v>
      </c>
      <c r="L12" s="729"/>
      <c r="M12" s="729"/>
      <c r="N12" s="730"/>
      <c r="O12" s="281">
        <f>COUNTIFS(ダブルス取込!$E$3:$E$502,"男",ダブルス取込!$F$3:$F$502,J12)</f>
        <v>0</v>
      </c>
      <c r="P12" s="283">
        <f>COUNTIFS(ダブルス取込!$E$3:$E$502,"女",ダブルス取込!$F$3:$F$502,J12)</f>
        <v>0</v>
      </c>
      <c r="Q12" s="282">
        <f>COUNTIFS(ダブルス取込!$E$3:$E$502,"混",ダブルス取込!$F$3:$F$502,J12)</f>
        <v>0</v>
      </c>
    </row>
    <row r="13" spans="2:17" ht="39" customHeight="1" x14ac:dyDescent="0.2">
      <c r="B13" s="284" t="s">
        <v>492</v>
      </c>
      <c r="C13" s="718" t="s">
        <v>493</v>
      </c>
      <c r="D13" s="719"/>
      <c r="E13" s="719"/>
      <c r="F13" s="720"/>
      <c r="G13" s="285">
        <f>COUNTIFS(シングルス取込!$E$3:$E$502,"男",シングルス取込!$F$3:$F$502,B13)</f>
        <v>0</v>
      </c>
      <c r="H13" s="286">
        <f>COUNTIFS(シングルス取込!$E$3:$E$502,"女",シングルス取込!$F$3:$F$502,B13)</f>
        <v>0</v>
      </c>
      <c r="I13" s="77"/>
      <c r="J13" s="284" t="s">
        <v>492</v>
      </c>
      <c r="K13" s="718" t="s">
        <v>494</v>
      </c>
      <c r="L13" s="719"/>
      <c r="M13" s="719"/>
      <c r="N13" s="720"/>
      <c r="O13" s="285">
        <f>COUNTIFS(ダブルス取込!$E$3:$E$502,"男",ダブルス取込!$F$3:$F$502,J13)</f>
        <v>0</v>
      </c>
      <c r="P13" s="287">
        <f>COUNTIFS(ダブルス取込!$E$3:$E$502,"女",ダブルス取込!$F$3:$F$502,J13)</f>
        <v>0</v>
      </c>
      <c r="Q13" s="286">
        <f>COUNTIFS(ダブルス取込!$E$3:$E$502,"混",ダブルス取込!$F$3:$F$502,J13)</f>
        <v>0</v>
      </c>
    </row>
    <row r="14" spans="2:17" ht="39" customHeight="1" x14ac:dyDescent="0.2">
      <c r="B14" s="284" t="s">
        <v>495</v>
      </c>
      <c r="C14" s="718" t="s">
        <v>496</v>
      </c>
      <c r="D14" s="719"/>
      <c r="E14" s="719"/>
      <c r="F14" s="720"/>
      <c r="G14" s="285">
        <f>COUNTIFS(シングルス取込!$E$3:$E$502,"男",シングルス取込!$F$3:$F$502,B14)</f>
        <v>0</v>
      </c>
      <c r="H14" s="286">
        <f>COUNTIFS(シングルス取込!$E$3:$E$502,"女",シングルス取込!$F$3:$F$502,B14)</f>
        <v>0</v>
      </c>
      <c r="I14" s="77"/>
      <c r="J14" s="284" t="s">
        <v>495</v>
      </c>
      <c r="K14" s="718" t="s">
        <v>497</v>
      </c>
      <c r="L14" s="719"/>
      <c r="M14" s="719"/>
      <c r="N14" s="720"/>
      <c r="O14" s="285">
        <f>COUNTIFS(ダブルス取込!$E$3:$E$502,"男",ダブルス取込!$F$3:$F$502,J14)</f>
        <v>0</v>
      </c>
      <c r="P14" s="287">
        <f>COUNTIFS(ダブルス取込!$E$3:$E$502,"女",ダブルス取込!$F$3:$F$502,J14)</f>
        <v>0</v>
      </c>
      <c r="Q14" s="286">
        <f>COUNTIFS(ダブルス取込!$E$3:$E$502,"混",ダブルス取込!$F$3:$F$502,J14)</f>
        <v>0</v>
      </c>
    </row>
    <row r="15" spans="2:17" ht="39" customHeight="1" x14ac:dyDescent="0.2">
      <c r="B15" s="284" t="s">
        <v>498</v>
      </c>
      <c r="C15" s="718" t="s">
        <v>499</v>
      </c>
      <c r="D15" s="719"/>
      <c r="E15" s="719"/>
      <c r="F15" s="720"/>
      <c r="G15" s="285">
        <f>COUNTIFS(シングルス取込!$E$3:$E$502,"男",シングルス取込!$F$3:$F$502,B15)</f>
        <v>0</v>
      </c>
      <c r="H15" s="286">
        <f>COUNTIFS(シングルス取込!$E$3:$E$502,"女",シングルス取込!$F$3:$F$502,B15)</f>
        <v>0</v>
      </c>
      <c r="I15" s="77"/>
      <c r="J15" s="284" t="s">
        <v>498</v>
      </c>
      <c r="K15" s="718" t="s">
        <v>500</v>
      </c>
      <c r="L15" s="719"/>
      <c r="M15" s="719"/>
      <c r="N15" s="720"/>
      <c r="O15" s="285">
        <f>COUNTIFS(ダブルス取込!$E$3:$E$502,"男",ダブルス取込!$F$3:$F$502,J15)</f>
        <v>0</v>
      </c>
      <c r="P15" s="287">
        <f>COUNTIFS(ダブルス取込!$E$3:$E$502,"女",ダブルス取込!$F$3:$F$502,J15)</f>
        <v>0</v>
      </c>
      <c r="Q15" s="286">
        <f>COUNTIFS(ダブルス取込!$E$3:$E$502,"混",ダブルス取込!$F$3:$F$502,J15)</f>
        <v>0</v>
      </c>
    </row>
    <row r="16" spans="2:17" ht="39" customHeight="1" thickBot="1" x14ac:dyDescent="0.25">
      <c r="B16" s="284" t="s">
        <v>501</v>
      </c>
      <c r="C16" s="718" t="s">
        <v>502</v>
      </c>
      <c r="D16" s="719"/>
      <c r="E16" s="719"/>
      <c r="F16" s="720"/>
      <c r="G16" s="285">
        <f>COUNTIFS(シングルス取込!$E$3:$E$502,"男",シングルス取込!$F$3:$F$502,B16)</f>
        <v>0</v>
      </c>
      <c r="H16" s="286">
        <f>COUNTIFS(シングルス取込!$E$3:$E$502,"女",シングルス取込!$F$3:$F$502,B16)</f>
        <v>0</v>
      </c>
      <c r="I16" s="77"/>
      <c r="J16" s="288" t="s">
        <v>501</v>
      </c>
      <c r="K16" s="692" t="s">
        <v>503</v>
      </c>
      <c r="L16" s="693"/>
      <c r="M16" s="693"/>
      <c r="N16" s="694"/>
      <c r="O16" s="289">
        <f>COUNTIFS(ダブルス取込!$E$3:$E$502,"男",ダブルス取込!$F$3:$F$502,J16)</f>
        <v>0</v>
      </c>
      <c r="P16" s="290">
        <f>COUNTIFS(ダブルス取込!$E$3:$E$502,"女",ダブルス取込!$F$3:$F$502,J16)</f>
        <v>0</v>
      </c>
      <c r="Q16" s="291">
        <f>COUNTIFS(ダブルス取込!$E$3:$E$502,"混",ダブルス取込!$F$3:$F$502,J16)</f>
        <v>0</v>
      </c>
    </row>
    <row r="17" spans="2:21" ht="39" customHeight="1" thickBot="1" x14ac:dyDescent="0.25">
      <c r="B17" s="288" t="s">
        <v>504</v>
      </c>
      <c r="C17" s="692" t="s">
        <v>505</v>
      </c>
      <c r="D17" s="693"/>
      <c r="E17" s="693"/>
      <c r="F17" s="694"/>
      <c r="G17" s="289">
        <f>COUNTIFS(シングルス取込!$E$3:$E$502,"男",シングルス取込!$F$3:$F$502,B17)</f>
        <v>0</v>
      </c>
      <c r="H17" s="291">
        <f>COUNTIFS(シングルス取込!$E$3:$E$502,"女",シングルス取込!$F$3:$F$502,B17)</f>
        <v>0</v>
      </c>
      <c r="I17" s="77"/>
      <c r="J17" s="695" t="s">
        <v>507</v>
      </c>
      <c r="K17" s="696"/>
      <c r="L17" s="696"/>
      <c r="M17" s="696"/>
      <c r="N17" s="697"/>
      <c r="O17" s="292">
        <f>SUM(O12:O16)</f>
        <v>0</v>
      </c>
      <c r="P17" s="293">
        <f>SUM(P12:P16)</f>
        <v>0</v>
      </c>
      <c r="Q17" s="294">
        <f>SUM(Q12:Q16)</f>
        <v>0</v>
      </c>
    </row>
    <row r="18" spans="2:21" ht="39" customHeight="1" thickBot="1" x14ac:dyDescent="0.25">
      <c r="B18" s="695" t="s">
        <v>507</v>
      </c>
      <c r="C18" s="696"/>
      <c r="D18" s="696"/>
      <c r="E18" s="696"/>
      <c r="F18" s="697"/>
      <c r="G18" s="292">
        <f>SUM(G12:G17)</f>
        <v>0</v>
      </c>
      <c r="H18" s="294">
        <f>SUM(H12:H17)</f>
        <v>0</v>
      </c>
      <c r="I18" s="77"/>
      <c r="J18" s="77"/>
      <c r="K18" s="77"/>
      <c r="L18" s="77"/>
      <c r="M18" s="77"/>
      <c r="N18" s="77"/>
      <c r="O18" s="77"/>
      <c r="P18" s="77"/>
      <c r="Q18" s="77"/>
    </row>
    <row r="19" spans="2:21" ht="22.5" customHeight="1" x14ac:dyDescent="0.2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2:21" ht="13.8" thickBot="1" x14ac:dyDescent="0.2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21" ht="28.5" customHeight="1" x14ac:dyDescent="0.2">
      <c r="B21" s="698" t="s">
        <v>508</v>
      </c>
      <c r="C21" s="699"/>
      <c r="D21" s="704" t="s">
        <v>509</v>
      </c>
      <c r="E21" s="705"/>
      <c r="F21" s="705"/>
      <c r="G21" s="295" t="s">
        <v>484</v>
      </c>
      <c r="H21" s="296">
        <f>G18</f>
        <v>0</v>
      </c>
      <c r="I21" s="708">
        <f>H21+H22</f>
        <v>0</v>
      </c>
      <c r="J21" s="708"/>
      <c r="K21" s="705" t="s">
        <v>510</v>
      </c>
      <c r="L21" s="705"/>
      <c r="M21" s="705"/>
      <c r="N21" s="705"/>
      <c r="O21" s="710">
        <f>I21*2000</f>
        <v>0</v>
      </c>
      <c r="P21" s="710"/>
      <c r="Q21" s="711"/>
    </row>
    <row r="22" spans="2:21" ht="28.5" customHeight="1" x14ac:dyDescent="0.2">
      <c r="B22" s="700"/>
      <c r="C22" s="701"/>
      <c r="D22" s="706"/>
      <c r="E22" s="707"/>
      <c r="F22" s="707"/>
      <c r="G22" s="297" t="s">
        <v>485</v>
      </c>
      <c r="H22" s="298">
        <f>H18</f>
        <v>0</v>
      </c>
      <c r="I22" s="709"/>
      <c r="J22" s="709"/>
      <c r="K22" s="707"/>
      <c r="L22" s="707"/>
      <c r="M22" s="707"/>
      <c r="N22" s="707"/>
      <c r="O22" s="712"/>
      <c r="P22" s="712"/>
      <c r="Q22" s="713"/>
    </row>
    <row r="23" spans="2:21" ht="28.5" customHeight="1" x14ac:dyDescent="0.2">
      <c r="B23" s="700"/>
      <c r="C23" s="701"/>
      <c r="D23" s="706" t="s">
        <v>511</v>
      </c>
      <c r="E23" s="707"/>
      <c r="F23" s="707"/>
      <c r="G23" s="297" t="s">
        <v>484</v>
      </c>
      <c r="H23" s="299">
        <f>O17</f>
        <v>0</v>
      </c>
      <c r="I23" s="714">
        <f>SUM(H23:H25)</f>
        <v>0</v>
      </c>
      <c r="J23" s="714"/>
      <c r="K23" s="707" t="s">
        <v>510</v>
      </c>
      <c r="L23" s="707"/>
      <c r="M23" s="707"/>
      <c r="N23" s="707"/>
      <c r="O23" s="712">
        <f>I23*2000</f>
        <v>0</v>
      </c>
      <c r="P23" s="712"/>
      <c r="Q23" s="713"/>
    </row>
    <row r="24" spans="2:21" ht="28.5" customHeight="1" x14ac:dyDescent="0.2">
      <c r="B24" s="700"/>
      <c r="C24" s="701"/>
      <c r="D24" s="706"/>
      <c r="E24" s="707"/>
      <c r="F24" s="707"/>
      <c r="G24" s="297" t="s">
        <v>485</v>
      </c>
      <c r="H24" s="299">
        <f>P17</f>
        <v>0</v>
      </c>
      <c r="I24" s="714"/>
      <c r="J24" s="714"/>
      <c r="K24" s="707"/>
      <c r="L24" s="707"/>
      <c r="M24" s="707"/>
      <c r="N24" s="707"/>
      <c r="O24" s="712"/>
      <c r="P24" s="712"/>
      <c r="Q24" s="713"/>
    </row>
    <row r="25" spans="2:21" ht="28.5" customHeight="1" x14ac:dyDescent="0.2">
      <c r="B25" s="700"/>
      <c r="C25" s="701"/>
      <c r="D25" s="706"/>
      <c r="E25" s="707"/>
      <c r="F25" s="707"/>
      <c r="G25" s="297" t="s">
        <v>486</v>
      </c>
      <c r="H25" s="299">
        <f>Q17</f>
        <v>0</v>
      </c>
      <c r="I25" s="714"/>
      <c r="J25" s="714"/>
      <c r="K25" s="707"/>
      <c r="L25" s="707"/>
      <c r="M25" s="707"/>
      <c r="N25" s="707"/>
      <c r="O25" s="712"/>
      <c r="P25" s="712"/>
      <c r="Q25" s="713"/>
    </row>
    <row r="26" spans="2:21" ht="39.75" customHeight="1" thickBot="1" x14ac:dyDescent="0.25">
      <c r="B26" s="702"/>
      <c r="C26" s="703"/>
      <c r="D26" s="688" t="s">
        <v>507</v>
      </c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90">
        <f>SUM(O21:Q25)</f>
        <v>0</v>
      </c>
      <c r="P26" s="690"/>
      <c r="Q26" s="691"/>
    </row>
    <row r="29" spans="2:21" ht="20.25" customHeight="1" x14ac:dyDescent="0.2">
      <c r="E29" s="17" t="s">
        <v>512</v>
      </c>
    </row>
    <row r="31" spans="2:21" ht="27" customHeight="1" x14ac:dyDescent="0.2">
      <c r="E31" s="687" t="s">
        <v>513</v>
      </c>
      <c r="F31" s="687"/>
      <c r="G31" s="687"/>
      <c r="H31" s="687"/>
      <c r="I31" s="687"/>
    </row>
    <row r="32" spans="2:21" x14ac:dyDescent="0.2">
      <c r="T32" s="17" t="s">
        <v>470</v>
      </c>
      <c r="U32" s="17" t="s">
        <v>471</v>
      </c>
    </row>
    <row r="33" spans="9:21" ht="32.25" customHeight="1" x14ac:dyDescent="0.2">
      <c r="I33" s="716" t="e">
        <f>県名&amp;"県"&amp;VLOOKUP(県名,レディース様式１!K6:L13,2,FALSE)</f>
        <v>#N/A</v>
      </c>
      <c r="J33" s="716"/>
      <c r="K33" s="716"/>
      <c r="L33" s="716"/>
      <c r="M33" s="716"/>
      <c r="N33" s="716"/>
      <c r="O33" s="716"/>
      <c r="P33" s="716"/>
      <c r="Q33" s="77"/>
      <c r="T33" s="17" t="s">
        <v>472</v>
      </c>
      <c r="U33" s="17" t="s">
        <v>471</v>
      </c>
    </row>
    <row r="34" spans="9:21" x14ac:dyDescent="0.2">
      <c r="I34" s="77"/>
      <c r="J34" s="77"/>
      <c r="K34" s="77"/>
      <c r="L34" s="77"/>
      <c r="M34" s="77"/>
      <c r="N34" s="77"/>
      <c r="O34" s="77"/>
      <c r="P34" s="77"/>
      <c r="Q34" s="77"/>
      <c r="T34" s="17" t="s">
        <v>473</v>
      </c>
      <c r="U34" s="17" t="s">
        <v>474</v>
      </c>
    </row>
    <row r="35" spans="9:21" ht="35.25" customHeight="1" x14ac:dyDescent="0.2">
      <c r="I35" s="77"/>
      <c r="J35" s="685" t="s">
        <v>514</v>
      </c>
      <c r="K35" s="685"/>
      <c r="L35" s="685"/>
      <c r="M35" s="686">
        <f>会長名</f>
        <v>0</v>
      </c>
      <c r="N35" s="686"/>
      <c r="O35" s="686"/>
      <c r="P35" s="686"/>
      <c r="Q35" s="686"/>
      <c r="T35" s="17" t="s">
        <v>475</v>
      </c>
      <c r="U35" s="17" t="s">
        <v>474</v>
      </c>
    </row>
    <row r="36" spans="9:21" x14ac:dyDescent="0.2">
      <c r="I36" s="77"/>
      <c r="J36" s="77"/>
      <c r="K36" s="77"/>
      <c r="L36" s="77"/>
      <c r="M36" s="77"/>
      <c r="N36" s="77"/>
      <c r="O36" s="77"/>
      <c r="P36" s="77"/>
      <c r="Q36" s="77"/>
      <c r="T36" s="17" t="s">
        <v>476</v>
      </c>
      <c r="U36" s="17" t="s">
        <v>471</v>
      </c>
    </row>
    <row r="37" spans="9:21" ht="35.25" customHeight="1" x14ac:dyDescent="0.2">
      <c r="I37" s="77"/>
      <c r="J37" s="685" t="s">
        <v>515</v>
      </c>
      <c r="K37" s="685"/>
      <c r="L37" s="685"/>
      <c r="M37" s="686">
        <f>申込責任者</f>
        <v>0</v>
      </c>
      <c r="N37" s="686"/>
      <c r="O37" s="686"/>
      <c r="P37" s="686"/>
      <c r="Q37" s="686"/>
      <c r="T37" s="17" t="s">
        <v>477</v>
      </c>
      <c r="U37" s="17" t="s">
        <v>471</v>
      </c>
    </row>
    <row r="38" spans="9:21" x14ac:dyDescent="0.2">
      <c r="I38" s="77"/>
      <c r="J38" s="77"/>
      <c r="K38" s="77"/>
      <c r="L38" s="77"/>
      <c r="M38" s="77"/>
      <c r="N38" s="77"/>
      <c r="O38" s="77"/>
      <c r="P38" s="77"/>
      <c r="Q38" s="77"/>
      <c r="T38" s="17" t="s">
        <v>478</v>
      </c>
      <c r="U38" s="17" t="s">
        <v>474</v>
      </c>
    </row>
    <row r="39" spans="9:21" ht="35.25" customHeight="1" x14ac:dyDescent="0.2">
      <c r="I39" s="77"/>
      <c r="J39" s="685" t="s">
        <v>516</v>
      </c>
      <c r="K39" s="685"/>
      <c r="L39" s="685"/>
      <c r="M39" s="686">
        <f>責任者連絡先</f>
        <v>0</v>
      </c>
      <c r="N39" s="686"/>
      <c r="O39" s="686"/>
      <c r="P39" s="686"/>
      <c r="Q39" s="686"/>
      <c r="T39" s="17" t="s">
        <v>479</v>
      </c>
      <c r="U39" s="17" t="s">
        <v>471</v>
      </c>
    </row>
  </sheetData>
  <sheetProtection algorithmName="SHA-512" hashValue="dp79g+ERHY8J8MYzk3TeqicScn39XAJt9RIzfIte+mi7AjpKwCeAD5qLyH0ChVIUWRRBR5ddYhooeEfZmL5b0A==" saltValue="8+E/5Gpk9Q7QoO0rfVQh2g==" spinCount="100000" sheet="1" objects="1" scenarios="1"/>
  <mergeCells count="37">
    <mergeCell ref="F2:H2"/>
    <mergeCell ref="I33:P33"/>
    <mergeCell ref="B4:I4"/>
    <mergeCell ref="C13:F13"/>
    <mergeCell ref="K13:N13"/>
    <mergeCell ref="B6:Q6"/>
    <mergeCell ref="B10:F11"/>
    <mergeCell ref="J10:N11"/>
    <mergeCell ref="C12:F12"/>
    <mergeCell ref="K12:N12"/>
    <mergeCell ref="C14:F14"/>
    <mergeCell ref="K14:N14"/>
    <mergeCell ref="C15:F15"/>
    <mergeCell ref="K15:N15"/>
    <mergeCell ref="C16:F16"/>
    <mergeCell ref="K16:N16"/>
    <mergeCell ref="D26:N26"/>
    <mergeCell ref="O26:Q26"/>
    <mergeCell ref="C17:F17"/>
    <mergeCell ref="J17:N17"/>
    <mergeCell ref="B18:F18"/>
    <mergeCell ref="B21:C26"/>
    <mergeCell ref="D21:F22"/>
    <mergeCell ref="I21:J22"/>
    <mergeCell ref="K21:N22"/>
    <mergeCell ref="O21:Q22"/>
    <mergeCell ref="D23:F25"/>
    <mergeCell ref="I23:J25"/>
    <mergeCell ref="K23:N25"/>
    <mergeCell ref="O23:Q25"/>
    <mergeCell ref="J39:L39"/>
    <mergeCell ref="M39:Q39"/>
    <mergeCell ref="E31:I31"/>
    <mergeCell ref="J35:L35"/>
    <mergeCell ref="M35:Q35"/>
    <mergeCell ref="J37:L37"/>
    <mergeCell ref="M37:Q37"/>
  </mergeCells>
  <phoneticPr fontId="22"/>
  <conditionalFormatting sqref="E31:I31">
    <cfRule type="cellIs" dxfId="26" priority="1" operator="equal">
      <formula>"平成　　年　　月　　日"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34"/>
  <sheetViews>
    <sheetView topLeftCell="A19" zoomScaleNormal="100" workbookViewId="0">
      <selection activeCell="N22" sqref="N22"/>
    </sheetView>
  </sheetViews>
  <sheetFormatPr defaultColWidth="9" defaultRowHeight="13.2" x14ac:dyDescent="0.2"/>
  <cols>
    <col min="1" max="1" width="8" style="224" customWidth="1"/>
    <col min="2" max="2" width="10.44140625" style="224" customWidth="1"/>
    <col min="3" max="3" width="14.33203125" style="224" customWidth="1"/>
    <col min="4" max="4" width="14.6640625" style="224" customWidth="1"/>
    <col min="5" max="5" width="7.6640625" style="224" customWidth="1"/>
    <col min="6" max="6" width="19.33203125" style="224" customWidth="1"/>
    <col min="7" max="7" width="4.21875" style="224" customWidth="1"/>
    <col min="8" max="8" width="7" style="224" customWidth="1"/>
    <col min="9" max="9" width="9" style="224"/>
    <col min="10" max="12" width="0" style="224" hidden="1" customWidth="1"/>
    <col min="13" max="16384" width="9" style="224"/>
  </cols>
  <sheetData>
    <row r="1" spans="1:14" x14ac:dyDescent="0.2">
      <c r="A1" s="223" t="s">
        <v>518</v>
      </c>
    </row>
    <row r="2" spans="1:14" ht="10.199999999999999" customHeight="1" x14ac:dyDescent="0.2">
      <c r="F2" s="732"/>
      <c r="G2" s="732"/>
      <c r="H2" s="732"/>
    </row>
    <row r="3" spans="1:14" ht="8.25" customHeight="1" x14ac:dyDescent="0.2">
      <c r="I3" s="225"/>
    </row>
    <row r="4" spans="1:14" ht="20.25" customHeight="1" x14ac:dyDescent="0.2">
      <c r="A4" s="733" t="str">
        <f>開催県&amp;"県"&amp;VLOOKUP(開催県,$K$6:$L$13,2,FALSE)</f>
        <v>熊本県卓球協会</v>
      </c>
      <c r="B4" s="733"/>
      <c r="C4" s="226" t="s">
        <v>519</v>
      </c>
    </row>
    <row r="5" spans="1:14" ht="8.25" customHeight="1" x14ac:dyDescent="0.2">
      <c r="C5" s="226"/>
    </row>
    <row r="6" spans="1:14" ht="20.25" customHeight="1" x14ac:dyDescent="0.2">
      <c r="A6" s="734" t="str">
        <f>"平成"&amp;設定!L4&amp;"年度　"&amp;設定!J6&amp;" 申込書"</f>
        <v>平成30年度　全九州小学 申込書</v>
      </c>
      <c r="B6" s="734"/>
      <c r="C6" s="734"/>
      <c r="D6" s="734"/>
      <c r="E6" s="734"/>
      <c r="F6" s="734"/>
      <c r="G6" s="734"/>
      <c r="H6" s="734"/>
      <c r="I6" s="227"/>
      <c r="K6" t="s">
        <v>470</v>
      </c>
      <c r="L6" t="s">
        <v>471</v>
      </c>
      <c r="M6"/>
    </row>
    <row r="7" spans="1:14" ht="21" customHeight="1" x14ac:dyDescent="0.2">
      <c r="A7" s="734"/>
      <c r="B7" s="734"/>
      <c r="C7" s="734"/>
      <c r="D7" s="734"/>
      <c r="E7" s="734"/>
      <c r="F7" s="734"/>
      <c r="G7" s="734"/>
      <c r="H7" s="734"/>
      <c r="I7" s="227"/>
      <c r="K7" t="s">
        <v>472</v>
      </c>
      <c r="L7" t="s">
        <v>471</v>
      </c>
      <c r="M7"/>
    </row>
    <row r="8" spans="1:14" ht="21" customHeight="1" thickBot="1" x14ac:dyDescent="0.25">
      <c r="A8" s="228"/>
      <c r="B8" s="228"/>
      <c r="C8" s="228"/>
      <c r="D8" s="228"/>
      <c r="E8" s="228"/>
      <c r="F8" s="228"/>
      <c r="G8" s="228"/>
      <c r="H8" s="228"/>
      <c r="I8" s="227"/>
      <c r="K8" t="s">
        <v>473</v>
      </c>
      <c r="L8" t="s">
        <v>474</v>
      </c>
      <c r="M8"/>
    </row>
    <row r="9" spans="1:14" ht="33" customHeight="1" thickBot="1" x14ac:dyDescent="0.25">
      <c r="B9" s="229" t="s">
        <v>520</v>
      </c>
      <c r="C9" s="229"/>
      <c r="D9" s="230" t="s">
        <v>521</v>
      </c>
      <c r="E9" s="735">
        <f>設定!J8</f>
        <v>0</v>
      </c>
      <c r="F9" s="735"/>
      <c r="G9" s="736"/>
      <c r="K9" t="s">
        <v>475</v>
      </c>
      <c r="L9" t="s">
        <v>474</v>
      </c>
      <c r="M9"/>
    </row>
    <row r="10" spans="1:14" x14ac:dyDescent="0.2">
      <c r="K10" t="s">
        <v>476</v>
      </c>
      <c r="L10" t="s">
        <v>471</v>
      </c>
      <c r="M10"/>
    </row>
    <row r="11" spans="1:14" ht="26.25" customHeight="1" thickBot="1" x14ac:dyDescent="0.25">
      <c r="B11" s="224" t="s">
        <v>522</v>
      </c>
      <c r="K11" t="s">
        <v>477</v>
      </c>
      <c r="L11" t="s">
        <v>471</v>
      </c>
      <c r="M11"/>
    </row>
    <row r="12" spans="1:14" ht="18" customHeight="1" x14ac:dyDescent="0.2">
      <c r="B12" s="246" t="s">
        <v>523</v>
      </c>
      <c r="C12" s="247" t="s">
        <v>524</v>
      </c>
      <c r="D12" s="737" t="s">
        <v>525</v>
      </c>
      <c r="E12" s="737"/>
      <c r="F12" s="737" t="s">
        <v>526</v>
      </c>
      <c r="G12" s="738"/>
      <c r="K12" t="s">
        <v>478</v>
      </c>
      <c r="L12" t="s">
        <v>474</v>
      </c>
      <c r="M12"/>
    </row>
    <row r="13" spans="1:14" ht="26.25" customHeight="1" x14ac:dyDescent="0.2">
      <c r="B13" s="248" t="s">
        <v>527</v>
      </c>
      <c r="C13" s="231">
        <v>2000</v>
      </c>
      <c r="D13" s="232">
        <f>COUNTIF(団体取込!$F$4:$F$143,レディース様式１!B13)</f>
        <v>6</v>
      </c>
      <c r="E13" s="233" t="s">
        <v>528</v>
      </c>
      <c r="F13" s="234">
        <f>C13*D13</f>
        <v>12000</v>
      </c>
      <c r="G13" s="249" t="s">
        <v>529</v>
      </c>
      <c r="K13" t="s">
        <v>479</v>
      </c>
      <c r="L13" t="s">
        <v>471</v>
      </c>
      <c r="M13"/>
    </row>
    <row r="14" spans="1:14" ht="26.25" customHeight="1" x14ac:dyDescent="0.2">
      <c r="B14" s="250" t="s">
        <v>530</v>
      </c>
      <c r="C14" s="235">
        <v>2000</v>
      </c>
      <c r="D14" s="236">
        <f>COUNTIF(団体取込!$F$4:$F$143,レディース様式１!B14)</f>
        <v>13</v>
      </c>
      <c r="E14" s="237" t="s">
        <v>531</v>
      </c>
      <c r="F14" s="238">
        <f>C14*D14</f>
        <v>26000</v>
      </c>
      <c r="G14" s="251" t="s">
        <v>529</v>
      </c>
      <c r="K14" s="1"/>
      <c r="L14" s="1"/>
      <c r="M14" s="1"/>
    </row>
    <row r="15" spans="1:14" ht="26.25" customHeight="1" x14ac:dyDescent="0.2">
      <c r="B15" s="258" t="s">
        <v>532</v>
      </c>
      <c r="C15" s="259">
        <v>2000</v>
      </c>
      <c r="D15" s="239">
        <f>COUNTIF(団体取込!$F$4:$F$143,レディース様式１!B15)</f>
        <v>15</v>
      </c>
      <c r="E15" s="240" t="s">
        <v>531</v>
      </c>
      <c r="F15" s="241">
        <f>C15*D15</f>
        <v>30000</v>
      </c>
      <c r="G15" s="260" t="s">
        <v>529</v>
      </c>
      <c r="K15" s="1"/>
      <c r="L15" s="1"/>
      <c r="M15" s="1"/>
    </row>
    <row r="16" spans="1:14" ht="26.25" customHeight="1" thickBot="1" x14ac:dyDescent="0.25">
      <c r="B16" s="252" t="s">
        <v>533</v>
      </c>
      <c r="C16" s="253"/>
      <c r="D16" s="254">
        <f>SUM(D13:D15)</f>
        <v>34</v>
      </c>
      <c r="E16" s="255" t="s">
        <v>534</v>
      </c>
      <c r="F16" s="256">
        <f>SUM(F13:F15)</f>
        <v>68000</v>
      </c>
      <c r="G16" s="257" t="s">
        <v>529</v>
      </c>
      <c r="J16"/>
      <c r="K16"/>
      <c r="L16"/>
      <c r="M16"/>
      <c r="N16"/>
    </row>
    <row r="17" spans="2:14" ht="21.75" customHeight="1" x14ac:dyDescent="0.2">
      <c r="J17"/>
      <c r="K17"/>
      <c r="L17"/>
      <c r="M17"/>
      <c r="N17"/>
    </row>
    <row r="18" spans="2:14" ht="21.75" customHeight="1" thickBot="1" x14ac:dyDescent="0.25">
      <c r="B18" s="224" t="s">
        <v>535</v>
      </c>
      <c r="J18"/>
      <c r="K18"/>
      <c r="L18"/>
      <c r="M18"/>
      <c r="N18"/>
    </row>
    <row r="19" spans="2:14" ht="18" customHeight="1" x14ac:dyDescent="0.2">
      <c r="B19" s="246" t="s">
        <v>536</v>
      </c>
      <c r="C19" s="247" t="s">
        <v>524</v>
      </c>
      <c r="D19" s="737" t="s">
        <v>525</v>
      </c>
      <c r="E19" s="737"/>
      <c r="F19" s="737" t="s">
        <v>526</v>
      </c>
      <c r="G19" s="738"/>
      <c r="J19"/>
      <c r="K19"/>
      <c r="L19"/>
      <c r="M19"/>
      <c r="N19"/>
    </row>
    <row r="20" spans="2:14" ht="26.25" customHeight="1" x14ac:dyDescent="0.2">
      <c r="B20" s="268">
        <v>1</v>
      </c>
      <c r="C20" s="231">
        <v>2000</v>
      </c>
      <c r="D20" s="232">
        <f>COUNTIF(ダブルス取込!$F$3:$F$352,レディース様式１!B20)</f>
        <v>16</v>
      </c>
      <c r="E20" s="233" t="s">
        <v>537</v>
      </c>
      <c r="F20" s="234">
        <f>D20*C20</f>
        <v>32000</v>
      </c>
      <c r="G20" s="249" t="s">
        <v>529</v>
      </c>
      <c r="J20"/>
      <c r="K20"/>
      <c r="L20"/>
      <c r="M20"/>
      <c r="N20"/>
    </row>
    <row r="21" spans="2:14" ht="26.25" customHeight="1" x14ac:dyDescent="0.2">
      <c r="B21" s="269">
        <v>2</v>
      </c>
      <c r="C21" s="235">
        <v>2000</v>
      </c>
      <c r="D21" s="236">
        <f>COUNTIF(ダブルス取込!$F$3:$F$352,レディース様式１!B21)</f>
        <v>26</v>
      </c>
      <c r="E21" s="237" t="s">
        <v>537</v>
      </c>
      <c r="F21" s="238">
        <f>D21*C21</f>
        <v>52000</v>
      </c>
      <c r="G21" s="251" t="s">
        <v>529</v>
      </c>
      <c r="J21"/>
      <c r="K21"/>
      <c r="L21"/>
      <c r="M21"/>
      <c r="N21"/>
    </row>
    <row r="22" spans="2:14" ht="26.25" customHeight="1" x14ac:dyDescent="0.2">
      <c r="B22" s="269">
        <v>3</v>
      </c>
      <c r="C22" s="235">
        <v>2000</v>
      </c>
      <c r="D22" s="236">
        <f>COUNTIF(ダブルス取込!$F$3:$F$352,レディース様式１!B22)</f>
        <v>18</v>
      </c>
      <c r="E22" s="237" t="s">
        <v>537</v>
      </c>
      <c r="F22" s="238">
        <f>D22*C22</f>
        <v>36000</v>
      </c>
      <c r="G22" s="251" t="s">
        <v>529</v>
      </c>
      <c r="J22"/>
      <c r="K22"/>
      <c r="L22"/>
      <c r="M22"/>
      <c r="N22"/>
    </row>
    <row r="23" spans="2:14" ht="26.25" customHeight="1" x14ac:dyDescent="0.2">
      <c r="B23" s="270">
        <v>4</v>
      </c>
      <c r="C23" s="259">
        <v>2000</v>
      </c>
      <c r="D23" s="239">
        <f>COUNTIF(ダブルス取込!$F$3:$F$352,レディース様式１!B23)</f>
        <v>11</v>
      </c>
      <c r="E23" s="240" t="s">
        <v>537</v>
      </c>
      <c r="F23" s="241">
        <f>D23*C23</f>
        <v>22000</v>
      </c>
      <c r="G23" s="260" t="s">
        <v>529</v>
      </c>
      <c r="J23"/>
      <c r="K23"/>
      <c r="L23"/>
      <c r="M23"/>
      <c r="N23"/>
    </row>
    <row r="24" spans="2:14" ht="26.25" customHeight="1" thickBot="1" x14ac:dyDescent="0.25">
      <c r="B24" s="252" t="s">
        <v>533</v>
      </c>
      <c r="C24" s="253"/>
      <c r="D24" s="254">
        <f>SUM(D20:D23)</f>
        <v>71</v>
      </c>
      <c r="E24" s="255" t="s">
        <v>537</v>
      </c>
      <c r="F24" s="256">
        <f>SUM(F20:F23)</f>
        <v>142000</v>
      </c>
      <c r="G24" s="257" t="s">
        <v>529</v>
      </c>
      <c r="J24"/>
      <c r="K24"/>
      <c r="L24"/>
      <c r="M24"/>
      <c r="N24"/>
    </row>
    <row r="25" spans="2:14" ht="21.75" customHeight="1" thickBot="1" x14ac:dyDescent="0.25">
      <c r="J25"/>
      <c r="K25"/>
      <c r="L25"/>
      <c r="M25"/>
      <c r="N25"/>
    </row>
    <row r="26" spans="2:14" ht="26.25" customHeight="1" thickBot="1" x14ac:dyDescent="0.25">
      <c r="D26" s="739" t="s">
        <v>506</v>
      </c>
      <c r="E26" s="740"/>
      <c r="F26" s="261">
        <f>F16+F24</f>
        <v>210000</v>
      </c>
      <c r="G26" s="262" t="s">
        <v>529</v>
      </c>
      <c r="J26"/>
      <c r="K26"/>
      <c r="L26"/>
      <c r="M26"/>
      <c r="N26"/>
    </row>
    <row r="27" spans="2:14" ht="21.75" customHeight="1" x14ac:dyDescent="0.2">
      <c r="J27"/>
      <c r="K27"/>
      <c r="L27"/>
      <c r="M27"/>
      <c r="N27"/>
    </row>
    <row r="28" spans="2:14" ht="22.5" customHeight="1" x14ac:dyDescent="0.2">
      <c r="B28" s="741"/>
      <c r="C28" s="741"/>
      <c r="D28" s="741"/>
      <c r="E28" s="741"/>
      <c r="F28" s="741"/>
      <c r="G28" s="741"/>
      <c r="K28"/>
      <c r="L28"/>
      <c r="M28"/>
    </row>
    <row r="29" spans="2:14" ht="22.5" customHeight="1" x14ac:dyDescent="0.2">
      <c r="C29" s="242" t="s">
        <v>538</v>
      </c>
      <c r="D29" s="743"/>
      <c r="E29" s="743"/>
      <c r="F29" s="743"/>
    </row>
    <row r="30" spans="2:14" ht="22.5" customHeight="1" x14ac:dyDescent="0.2">
      <c r="C30" s="242" t="s">
        <v>539</v>
      </c>
      <c r="D30" s="743"/>
      <c r="E30" s="743"/>
      <c r="F30" s="743"/>
    </row>
    <row r="31" spans="2:14" ht="22.5" customHeight="1" x14ac:dyDescent="0.2">
      <c r="C31" s="242" t="s">
        <v>540</v>
      </c>
      <c r="D31" s="743"/>
      <c r="E31" s="743"/>
      <c r="F31" s="743"/>
      <c r="I31" s="226"/>
    </row>
    <row r="32" spans="2:14" ht="14.25" customHeight="1" x14ac:dyDescent="0.2"/>
    <row r="33" spans="3:7" ht="22.5" customHeight="1" x14ac:dyDescent="0.2">
      <c r="C33" s="243" t="s">
        <v>33</v>
      </c>
      <c r="D33" s="244" t="s">
        <v>541</v>
      </c>
      <c r="E33" s="742">
        <f>申込責任者</f>
        <v>0</v>
      </c>
      <c r="F33" s="742"/>
      <c r="G33" s="742"/>
    </row>
    <row r="34" spans="3:7" ht="22.5" customHeight="1" x14ac:dyDescent="0.2">
      <c r="C34" s="245"/>
      <c r="D34" s="244" t="s">
        <v>542</v>
      </c>
      <c r="E34" s="731">
        <f>責任者連絡先</f>
        <v>0</v>
      </c>
      <c r="F34" s="731"/>
      <c r="G34" s="731"/>
    </row>
  </sheetData>
  <mergeCells count="16">
    <mergeCell ref="E34:G34"/>
    <mergeCell ref="F2:H2"/>
    <mergeCell ref="A4:B4"/>
    <mergeCell ref="A6:H6"/>
    <mergeCell ref="A7:H7"/>
    <mergeCell ref="E9:G9"/>
    <mergeCell ref="D12:E12"/>
    <mergeCell ref="F12:G12"/>
    <mergeCell ref="D19:E19"/>
    <mergeCell ref="F19:G19"/>
    <mergeCell ref="D26:E26"/>
    <mergeCell ref="B28:G28"/>
    <mergeCell ref="E33:G33"/>
    <mergeCell ref="D31:F31"/>
    <mergeCell ref="D30:F30"/>
    <mergeCell ref="D29:F29"/>
  </mergeCells>
  <phoneticPr fontId="22"/>
  <pageMargins left="0.7" right="0.7" top="0.75" bottom="0.75" header="0.3" footer="0.3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showRowColHeaders="0" zoomScaleNormal="100" workbookViewId="0">
      <selection activeCell="B9" sqref="B9"/>
    </sheetView>
  </sheetViews>
  <sheetFormatPr defaultColWidth="9" defaultRowHeight="13.2" x14ac:dyDescent="0.2"/>
  <cols>
    <col min="1" max="1" width="9" style="490"/>
    <col min="2" max="2" width="11" style="490" customWidth="1"/>
    <col min="3" max="3" width="5.6640625" style="490" customWidth="1"/>
    <col min="4" max="4" width="22.44140625" style="490" customWidth="1"/>
    <col min="5" max="5" width="16.6640625" style="490" customWidth="1"/>
    <col min="6" max="6" width="21.109375" style="490" customWidth="1"/>
    <col min="7" max="7" width="9.21875" style="490" customWidth="1"/>
    <col min="8" max="16384" width="9" style="490"/>
  </cols>
  <sheetData>
    <row r="1" spans="2:7" ht="34.5" customHeight="1" x14ac:dyDescent="0.2">
      <c r="B1" s="489" t="s">
        <v>958</v>
      </c>
    </row>
    <row r="2" spans="2:7" ht="19.2" x14ac:dyDescent="0.2">
      <c r="B2" s="749" t="str">
        <f>"第"&amp;設定!L4+2&amp;"回　全国ホープス南日本ブロック大会"</f>
        <v>第32回　全国ホープス南日本ブロック大会</v>
      </c>
      <c r="C2" s="749"/>
      <c r="D2" s="749"/>
      <c r="E2" s="749"/>
      <c r="F2" s="749"/>
      <c r="G2" s="749"/>
    </row>
    <row r="4" spans="2:7" ht="19.2" x14ac:dyDescent="0.2">
      <c r="B4" s="749" t="str">
        <f>"第"&amp;設定!L4-7&amp;"回　全九州卓球選手権大会（小学生の部）"&amp;"棄権届け"</f>
        <v>第23回　全九州卓球選手権大会（小学生の部）棄権届け</v>
      </c>
      <c r="C4" s="749"/>
      <c r="D4" s="749"/>
      <c r="E4" s="749"/>
      <c r="F4" s="749"/>
      <c r="G4" s="749"/>
    </row>
    <row r="5" spans="2:7" ht="44.25" customHeight="1" thickBot="1" x14ac:dyDescent="0.25"/>
    <row r="6" spans="2:7" ht="45" customHeight="1" thickBot="1" x14ac:dyDescent="0.25">
      <c r="B6" s="750">
        <f>設定!J8</f>
        <v>0</v>
      </c>
      <c r="C6" s="751"/>
      <c r="D6" s="752"/>
    </row>
    <row r="7" spans="2:7" ht="25.5" customHeight="1" thickBot="1" x14ac:dyDescent="0.25"/>
    <row r="8" spans="2:7" x14ac:dyDescent="0.2">
      <c r="B8" s="491" t="s">
        <v>483</v>
      </c>
      <c r="C8" s="492" t="s">
        <v>454</v>
      </c>
      <c r="D8" s="492" t="s">
        <v>807</v>
      </c>
      <c r="E8" s="492" t="s">
        <v>959</v>
      </c>
      <c r="F8" s="492" t="s">
        <v>810</v>
      </c>
      <c r="G8" s="493" t="s">
        <v>960</v>
      </c>
    </row>
    <row r="9" spans="2:7" ht="28.5" customHeight="1" x14ac:dyDescent="0.2">
      <c r="B9" s="494"/>
      <c r="C9" s="495"/>
      <c r="D9" s="496"/>
      <c r="E9" s="497"/>
      <c r="F9" s="497"/>
      <c r="G9" s="498"/>
    </row>
    <row r="10" spans="2:7" ht="28.5" customHeight="1" x14ac:dyDescent="0.2">
      <c r="B10" s="494"/>
      <c r="C10" s="495"/>
      <c r="D10" s="496"/>
      <c r="E10" s="497"/>
      <c r="F10" s="497"/>
      <c r="G10" s="498"/>
    </row>
    <row r="11" spans="2:7" ht="28.5" customHeight="1" x14ac:dyDescent="0.2">
      <c r="B11" s="494"/>
      <c r="C11" s="495"/>
      <c r="D11" s="496"/>
      <c r="E11" s="497"/>
      <c r="F11" s="497"/>
      <c r="G11" s="498"/>
    </row>
    <row r="12" spans="2:7" ht="28.5" customHeight="1" x14ac:dyDescent="0.2">
      <c r="B12" s="494"/>
      <c r="C12" s="495"/>
      <c r="D12" s="496"/>
      <c r="E12" s="497"/>
      <c r="F12" s="497"/>
      <c r="G12" s="498"/>
    </row>
    <row r="13" spans="2:7" ht="28.5" customHeight="1" x14ac:dyDescent="0.2">
      <c r="B13" s="494"/>
      <c r="C13" s="495"/>
      <c r="D13" s="496"/>
      <c r="E13" s="497"/>
      <c r="F13" s="497"/>
      <c r="G13" s="498"/>
    </row>
    <row r="14" spans="2:7" ht="28.5" customHeight="1" x14ac:dyDescent="0.2">
      <c r="B14" s="494"/>
      <c r="C14" s="495"/>
      <c r="D14" s="496"/>
      <c r="E14" s="497"/>
      <c r="F14" s="497"/>
      <c r="G14" s="498"/>
    </row>
    <row r="15" spans="2:7" ht="28.5" customHeight="1" x14ac:dyDescent="0.2">
      <c r="B15" s="494"/>
      <c r="C15" s="495"/>
      <c r="D15" s="496"/>
      <c r="E15" s="497"/>
      <c r="F15" s="497"/>
      <c r="G15" s="498"/>
    </row>
    <row r="16" spans="2:7" ht="28.5" customHeight="1" thickBot="1" x14ac:dyDescent="0.25">
      <c r="B16" s="499"/>
      <c r="C16" s="500"/>
      <c r="D16" s="501"/>
      <c r="E16" s="502"/>
      <c r="F16" s="502"/>
      <c r="G16" s="503"/>
    </row>
    <row r="18" spans="2:9" x14ac:dyDescent="0.2">
      <c r="B18" s="490" t="s">
        <v>961</v>
      </c>
    </row>
    <row r="20" spans="2:9" x14ac:dyDescent="0.2">
      <c r="B20" s="504" t="s">
        <v>962</v>
      </c>
      <c r="C20" s="505"/>
      <c r="D20" s="505"/>
    </row>
    <row r="22" spans="2:9" ht="16.2" x14ac:dyDescent="0.2">
      <c r="B22" s="506" t="s">
        <v>963</v>
      </c>
    </row>
    <row r="23" spans="2:9" x14ac:dyDescent="0.2">
      <c r="F23" s="753"/>
      <c r="G23" s="753"/>
    </row>
    <row r="25" spans="2:9" ht="21" x14ac:dyDescent="0.2">
      <c r="C25" s="507"/>
      <c r="D25" s="754" t="str">
        <f>IF(設定!$J$8="","",設定!$J$8&amp;"県"&amp;VLOOKUP(設定!J8,設定!$AT$15:$AU$22,2,FALSE))</f>
        <v/>
      </c>
      <c r="E25" s="754"/>
    </row>
    <row r="27" spans="2:9" ht="18.75" customHeight="1" x14ac:dyDescent="0.2">
      <c r="D27" s="508" t="s">
        <v>964</v>
      </c>
      <c r="E27" s="744">
        <f>設定!J10</f>
        <v>0</v>
      </c>
      <c r="F27" s="744"/>
      <c r="G27" s="509" t="s">
        <v>824</v>
      </c>
    </row>
    <row r="28" spans="2:9" ht="18.75" customHeight="1" x14ac:dyDescent="0.2">
      <c r="D28" s="508"/>
      <c r="E28" s="510"/>
      <c r="F28" s="511"/>
      <c r="G28" s="509"/>
    </row>
    <row r="29" spans="2:9" ht="18.75" customHeight="1" x14ac:dyDescent="0.2">
      <c r="D29" s="508" t="s">
        <v>515</v>
      </c>
      <c r="E29" s="744">
        <f>設定!J12</f>
        <v>0</v>
      </c>
      <c r="F29" s="744"/>
      <c r="G29" s="509" t="s">
        <v>824</v>
      </c>
    </row>
    <row r="30" spans="2:9" ht="18.75" customHeight="1" x14ac:dyDescent="0.2">
      <c r="D30" s="508"/>
    </row>
    <row r="31" spans="2:9" ht="18.75" customHeight="1" x14ac:dyDescent="0.2">
      <c r="D31" s="508" t="s">
        <v>965</v>
      </c>
      <c r="E31" s="745">
        <f>設定!J19</f>
        <v>0</v>
      </c>
      <c r="F31" s="746"/>
      <c r="G31" s="746"/>
      <c r="I31" s="512"/>
    </row>
    <row r="33" spans="2:7" x14ac:dyDescent="0.2">
      <c r="B33" s="490" t="s">
        <v>966</v>
      </c>
    </row>
    <row r="35" spans="2:7" ht="32.25" customHeight="1" x14ac:dyDescent="0.2">
      <c r="B35" s="747" t="s">
        <v>967</v>
      </c>
      <c r="C35" s="747"/>
      <c r="D35" s="747"/>
      <c r="E35" s="747"/>
      <c r="F35" s="747"/>
      <c r="G35" s="747"/>
    </row>
    <row r="36" spans="2:7" ht="5.25" customHeight="1" x14ac:dyDescent="0.2"/>
    <row r="37" spans="2:7" x14ac:dyDescent="0.2">
      <c r="B37" s="748" t="s">
        <v>968</v>
      </c>
      <c r="C37" s="748"/>
      <c r="D37" s="748"/>
      <c r="E37" s="748"/>
      <c r="F37" s="748"/>
      <c r="G37" s="748"/>
    </row>
  </sheetData>
  <sheetProtection algorithmName="SHA-512" hashValue="pk3BOESXQucB99BK502Tm8bQL69usOWYxQk8U+IsfKODtdMj+hB5A8qY2xCbv0DOwSPa/e2a/Da+v4GIpMGvfQ==" saltValue="ER2f/A1gqvsDE0fXJGC5bQ==" spinCount="100000" sheet="1" objects="1" scenarios="1" selectLockedCells="1"/>
  <mergeCells count="10">
    <mergeCell ref="E29:F29"/>
    <mergeCell ref="E31:G31"/>
    <mergeCell ref="B35:G35"/>
    <mergeCell ref="B37:G37"/>
    <mergeCell ref="B2:G2"/>
    <mergeCell ref="B4:G4"/>
    <mergeCell ref="B6:D6"/>
    <mergeCell ref="F23:G23"/>
    <mergeCell ref="D25:E25"/>
    <mergeCell ref="E27:F27"/>
  </mergeCells>
  <phoneticPr fontId="22"/>
  <dataValidations count="2">
    <dataValidation type="list" allowBlank="1" showInputMessage="1" showErrorMessage="1" sqref="C9:C16">
      <formula1>"男,女"</formula1>
    </dataValidation>
    <dataValidation type="list" allowBlank="1" showInputMessage="1" showErrorMessage="1" sqref="B9:B17">
      <formula1>"ホープス,カブ,バンビ"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2:R22"/>
  <sheetViews>
    <sheetView workbookViewId="0">
      <selection activeCell="C2" sqref="C2"/>
    </sheetView>
  </sheetViews>
  <sheetFormatPr defaultRowHeight="13.2" x14ac:dyDescent="0.2"/>
  <cols>
    <col min="3" max="3" width="9" bestFit="1" customWidth="1"/>
    <col min="4" max="4" width="2.44140625" customWidth="1"/>
    <col min="7" max="7" width="2.44140625" customWidth="1"/>
    <col min="10" max="10" width="2.44140625" customWidth="1"/>
    <col min="13" max="13" width="2.44140625" customWidth="1"/>
    <col min="16" max="16" width="2.44140625" customWidth="1"/>
  </cols>
  <sheetData>
    <row r="2" spans="2:18" x14ac:dyDescent="0.2">
      <c r="B2">
        <v>1901</v>
      </c>
      <c r="C2" s="200">
        <f t="shared" ref="C2:C21" si="0">DATE(B2,1,1)</f>
        <v>367</v>
      </c>
      <c r="E2">
        <v>1921</v>
      </c>
      <c r="F2" s="200">
        <f>DATE(E2,1,1)</f>
        <v>7672</v>
      </c>
      <c r="H2">
        <v>1941</v>
      </c>
      <c r="I2" s="200">
        <f>DATE(H2,1,1)</f>
        <v>14977</v>
      </c>
      <c r="K2">
        <v>1961</v>
      </c>
      <c r="L2" s="200">
        <f>DATE(K2,1,1)</f>
        <v>22282</v>
      </c>
      <c r="N2">
        <v>1981</v>
      </c>
      <c r="O2" s="200">
        <f>DATE(N2,1,1)</f>
        <v>29587</v>
      </c>
      <c r="Q2">
        <v>2001</v>
      </c>
      <c r="R2" s="200">
        <f>DATE(Q2,1,1)</f>
        <v>36892</v>
      </c>
    </row>
    <row r="3" spans="2:18" x14ac:dyDescent="0.2">
      <c r="B3">
        <v>1902</v>
      </c>
      <c r="C3" s="200">
        <f t="shared" si="0"/>
        <v>732</v>
      </c>
      <c r="E3">
        <v>1922</v>
      </c>
      <c r="F3" s="200">
        <f t="shared" ref="F3:F21" si="1">DATE(E3,1,1)</f>
        <v>8037</v>
      </c>
      <c r="H3">
        <v>1942</v>
      </c>
      <c r="I3" s="200">
        <f t="shared" ref="I3:I21" si="2">DATE(H3,1,1)</f>
        <v>15342</v>
      </c>
      <c r="K3">
        <v>1962</v>
      </c>
      <c r="L3" s="200">
        <f t="shared" ref="L3:L21" si="3">DATE(K3,1,1)</f>
        <v>22647</v>
      </c>
      <c r="N3">
        <v>1982</v>
      </c>
      <c r="O3" s="200">
        <f t="shared" ref="O3:O21" si="4">DATE(N3,1,1)</f>
        <v>29952</v>
      </c>
      <c r="Q3">
        <v>2002</v>
      </c>
      <c r="R3" s="200">
        <f t="shared" ref="R3:R21" si="5">DATE(Q3,1,1)</f>
        <v>37257</v>
      </c>
    </row>
    <row r="4" spans="2:18" x14ac:dyDescent="0.2">
      <c r="B4">
        <v>1903</v>
      </c>
      <c r="C4" s="200">
        <f t="shared" si="0"/>
        <v>1097</v>
      </c>
      <c r="E4">
        <v>1923</v>
      </c>
      <c r="F4" s="200">
        <f t="shared" si="1"/>
        <v>8402</v>
      </c>
      <c r="H4">
        <v>1943</v>
      </c>
      <c r="I4" s="200">
        <f t="shared" si="2"/>
        <v>15707</v>
      </c>
      <c r="K4">
        <v>1963</v>
      </c>
      <c r="L4" s="200">
        <f t="shared" si="3"/>
        <v>23012</v>
      </c>
      <c r="N4">
        <v>1983</v>
      </c>
      <c r="O4" s="200">
        <f t="shared" si="4"/>
        <v>30317</v>
      </c>
      <c r="Q4">
        <v>2003</v>
      </c>
      <c r="R4" s="200">
        <f t="shared" si="5"/>
        <v>37622</v>
      </c>
    </row>
    <row r="5" spans="2:18" x14ac:dyDescent="0.2">
      <c r="B5">
        <v>1904</v>
      </c>
      <c r="C5" s="200">
        <f t="shared" si="0"/>
        <v>1462</v>
      </c>
      <c r="E5">
        <v>1924</v>
      </c>
      <c r="F5" s="200">
        <f t="shared" si="1"/>
        <v>8767</v>
      </c>
      <c r="H5">
        <v>1944</v>
      </c>
      <c r="I5" s="200">
        <f t="shared" si="2"/>
        <v>16072</v>
      </c>
      <c r="K5">
        <v>1964</v>
      </c>
      <c r="L5" s="200">
        <f t="shared" si="3"/>
        <v>23377</v>
      </c>
      <c r="N5">
        <v>1984</v>
      </c>
      <c r="O5" s="200">
        <f t="shared" si="4"/>
        <v>30682</v>
      </c>
      <c r="Q5">
        <v>2004</v>
      </c>
      <c r="R5" s="200">
        <f t="shared" si="5"/>
        <v>37987</v>
      </c>
    </row>
    <row r="6" spans="2:18" x14ac:dyDescent="0.2">
      <c r="B6">
        <v>1905</v>
      </c>
      <c r="C6" s="200">
        <f t="shared" si="0"/>
        <v>1828</v>
      </c>
      <c r="E6">
        <v>1925</v>
      </c>
      <c r="F6" s="200">
        <f t="shared" si="1"/>
        <v>9133</v>
      </c>
      <c r="H6">
        <v>1945</v>
      </c>
      <c r="I6" s="200">
        <f t="shared" si="2"/>
        <v>16438</v>
      </c>
      <c r="K6">
        <v>1965</v>
      </c>
      <c r="L6" s="200">
        <f t="shared" si="3"/>
        <v>23743</v>
      </c>
      <c r="N6">
        <v>1985</v>
      </c>
      <c r="O6" s="200">
        <f t="shared" si="4"/>
        <v>31048</v>
      </c>
      <c r="Q6">
        <v>2005</v>
      </c>
      <c r="R6" s="200">
        <f t="shared" si="5"/>
        <v>38353</v>
      </c>
    </row>
    <row r="7" spans="2:18" x14ac:dyDescent="0.2">
      <c r="B7">
        <v>1906</v>
      </c>
      <c r="C7" s="200">
        <f t="shared" si="0"/>
        <v>2193</v>
      </c>
      <c r="E7">
        <v>1926</v>
      </c>
      <c r="F7" s="200">
        <f t="shared" si="1"/>
        <v>9498</v>
      </c>
      <c r="H7">
        <v>1946</v>
      </c>
      <c r="I7" s="200">
        <f t="shared" si="2"/>
        <v>16803</v>
      </c>
      <c r="K7">
        <v>1966</v>
      </c>
      <c r="L7" s="200">
        <f t="shared" si="3"/>
        <v>24108</v>
      </c>
      <c r="N7">
        <v>1986</v>
      </c>
      <c r="O7" s="200">
        <f t="shared" si="4"/>
        <v>31413</v>
      </c>
      <c r="Q7">
        <v>2006</v>
      </c>
      <c r="R7" s="200">
        <f t="shared" si="5"/>
        <v>38718</v>
      </c>
    </row>
    <row r="8" spans="2:18" x14ac:dyDescent="0.2">
      <c r="B8">
        <v>1907</v>
      </c>
      <c r="C8" s="200">
        <f t="shared" si="0"/>
        <v>2558</v>
      </c>
      <c r="E8">
        <v>1927</v>
      </c>
      <c r="F8" s="200">
        <f t="shared" si="1"/>
        <v>9863</v>
      </c>
      <c r="H8">
        <v>1947</v>
      </c>
      <c r="I8" s="200">
        <f t="shared" si="2"/>
        <v>17168</v>
      </c>
      <c r="K8">
        <v>1967</v>
      </c>
      <c r="L8" s="200">
        <f t="shared" si="3"/>
        <v>24473</v>
      </c>
      <c r="N8">
        <v>1987</v>
      </c>
      <c r="O8" s="200">
        <f t="shared" si="4"/>
        <v>31778</v>
      </c>
      <c r="Q8">
        <v>2007</v>
      </c>
      <c r="R8" s="200">
        <f t="shared" si="5"/>
        <v>39083</v>
      </c>
    </row>
    <row r="9" spans="2:18" x14ac:dyDescent="0.2">
      <c r="B9">
        <v>1908</v>
      </c>
      <c r="C9" s="200">
        <f t="shared" si="0"/>
        <v>2923</v>
      </c>
      <c r="E9">
        <v>1928</v>
      </c>
      <c r="F9" s="200">
        <f t="shared" si="1"/>
        <v>10228</v>
      </c>
      <c r="H9">
        <v>1948</v>
      </c>
      <c r="I9" s="200">
        <f t="shared" si="2"/>
        <v>17533</v>
      </c>
      <c r="K9">
        <v>1968</v>
      </c>
      <c r="L9" s="200">
        <f t="shared" si="3"/>
        <v>24838</v>
      </c>
      <c r="N9">
        <v>1988</v>
      </c>
      <c r="O9" s="200">
        <f t="shared" si="4"/>
        <v>32143</v>
      </c>
      <c r="Q9">
        <v>2008</v>
      </c>
      <c r="R9" s="200">
        <f t="shared" si="5"/>
        <v>39448</v>
      </c>
    </row>
    <row r="10" spans="2:18" x14ac:dyDescent="0.2">
      <c r="B10">
        <v>1909</v>
      </c>
      <c r="C10" s="200">
        <f t="shared" si="0"/>
        <v>3289</v>
      </c>
      <c r="E10">
        <v>1929</v>
      </c>
      <c r="F10" s="200">
        <f t="shared" si="1"/>
        <v>10594</v>
      </c>
      <c r="H10">
        <v>1949</v>
      </c>
      <c r="I10" s="200">
        <f t="shared" si="2"/>
        <v>17899</v>
      </c>
      <c r="K10">
        <v>1969</v>
      </c>
      <c r="L10" s="200">
        <f t="shared" si="3"/>
        <v>25204</v>
      </c>
      <c r="N10">
        <v>1989</v>
      </c>
      <c r="O10" s="200">
        <f t="shared" si="4"/>
        <v>32509</v>
      </c>
      <c r="Q10">
        <v>2009</v>
      </c>
      <c r="R10" s="200">
        <f t="shared" si="5"/>
        <v>39814</v>
      </c>
    </row>
    <row r="11" spans="2:18" x14ac:dyDescent="0.2">
      <c r="B11">
        <v>1910</v>
      </c>
      <c r="C11" s="200">
        <f t="shared" si="0"/>
        <v>3654</v>
      </c>
      <c r="E11">
        <v>1930</v>
      </c>
      <c r="F11" s="200">
        <f t="shared" si="1"/>
        <v>10959</v>
      </c>
      <c r="H11">
        <v>1950</v>
      </c>
      <c r="I11" s="200">
        <f t="shared" si="2"/>
        <v>18264</v>
      </c>
      <c r="K11">
        <v>1970</v>
      </c>
      <c r="L11" s="200">
        <f t="shared" si="3"/>
        <v>25569</v>
      </c>
      <c r="N11">
        <v>1990</v>
      </c>
      <c r="O11" s="200">
        <f t="shared" si="4"/>
        <v>32874</v>
      </c>
      <c r="Q11">
        <v>2010</v>
      </c>
      <c r="R11" s="200">
        <f t="shared" si="5"/>
        <v>40179</v>
      </c>
    </row>
    <row r="12" spans="2:18" x14ac:dyDescent="0.2">
      <c r="B12">
        <v>1911</v>
      </c>
      <c r="C12" s="200">
        <f t="shared" si="0"/>
        <v>4019</v>
      </c>
      <c r="E12">
        <v>1931</v>
      </c>
      <c r="F12" s="200">
        <f t="shared" si="1"/>
        <v>11324</v>
      </c>
      <c r="H12">
        <v>1951</v>
      </c>
      <c r="I12" s="200">
        <f t="shared" si="2"/>
        <v>18629</v>
      </c>
      <c r="K12">
        <v>1971</v>
      </c>
      <c r="L12" s="200">
        <f t="shared" si="3"/>
        <v>25934</v>
      </c>
      <c r="N12">
        <v>1991</v>
      </c>
      <c r="O12" s="200">
        <f t="shared" si="4"/>
        <v>33239</v>
      </c>
      <c r="Q12">
        <v>2011</v>
      </c>
      <c r="R12" s="200">
        <f t="shared" si="5"/>
        <v>40544</v>
      </c>
    </row>
    <row r="13" spans="2:18" x14ac:dyDescent="0.2">
      <c r="B13">
        <v>1912</v>
      </c>
      <c r="C13" s="200">
        <f t="shared" si="0"/>
        <v>4384</v>
      </c>
      <c r="E13">
        <v>1932</v>
      </c>
      <c r="F13" s="200">
        <f t="shared" si="1"/>
        <v>11689</v>
      </c>
      <c r="H13">
        <v>1952</v>
      </c>
      <c r="I13" s="200">
        <f t="shared" si="2"/>
        <v>18994</v>
      </c>
      <c r="K13">
        <v>1972</v>
      </c>
      <c r="L13" s="200">
        <f t="shared" si="3"/>
        <v>26299</v>
      </c>
      <c r="N13">
        <v>1992</v>
      </c>
      <c r="O13" s="200">
        <f t="shared" si="4"/>
        <v>33604</v>
      </c>
      <c r="Q13">
        <v>2012</v>
      </c>
      <c r="R13" s="200">
        <f t="shared" si="5"/>
        <v>40909</v>
      </c>
    </row>
    <row r="14" spans="2:18" x14ac:dyDescent="0.2">
      <c r="B14">
        <v>1913</v>
      </c>
      <c r="C14" s="200">
        <f t="shared" si="0"/>
        <v>4750</v>
      </c>
      <c r="E14">
        <v>1933</v>
      </c>
      <c r="F14" s="200">
        <f t="shared" si="1"/>
        <v>12055</v>
      </c>
      <c r="H14">
        <v>1953</v>
      </c>
      <c r="I14" s="200">
        <f t="shared" si="2"/>
        <v>19360</v>
      </c>
      <c r="K14">
        <v>1973</v>
      </c>
      <c r="L14" s="200">
        <f t="shared" si="3"/>
        <v>26665</v>
      </c>
      <c r="N14">
        <v>1993</v>
      </c>
      <c r="O14" s="200">
        <f t="shared" si="4"/>
        <v>33970</v>
      </c>
      <c r="Q14">
        <v>2013</v>
      </c>
      <c r="R14" s="200">
        <f t="shared" si="5"/>
        <v>41275</v>
      </c>
    </row>
    <row r="15" spans="2:18" x14ac:dyDescent="0.2">
      <c r="B15">
        <v>1914</v>
      </c>
      <c r="C15" s="200">
        <f t="shared" si="0"/>
        <v>5115</v>
      </c>
      <c r="E15">
        <v>1934</v>
      </c>
      <c r="F15" s="200">
        <f t="shared" si="1"/>
        <v>12420</v>
      </c>
      <c r="H15">
        <v>1954</v>
      </c>
      <c r="I15" s="200">
        <f t="shared" si="2"/>
        <v>19725</v>
      </c>
      <c r="K15">
        <v>1974</v>
      </c>
      <c r="L15" s="200">
        <f t="shared" si="3"/>
        <v>27030</v>
      </c>
      <c r="N15">
        <v>1994</v>
      </c>
      <c r="O15" s="200">
        <f t="shared" si="4"/>
        <v>34335</v>
      </c>
      <c r="Q15">
        <v>2014</v>
      </c>
      <c r="R15" s="200">
        <f t="shared" si="5"/>
        <v>41640</v>
      </c>
    </row>
    <row r="16" spans="2:18" x14ac:dyDescent="0.2">
      <c r="B16">
        <v>1915</v>
      </c>
      <c r="C16" s="200">
        <f t="shared" si="0"/>
        <v>5480</v>
      </c>
      <c r="E16">
        <v>1935</v>
      </c>
      <c r="F16" s="200">
        <f t="shared" si="1"/>
        <v>12785</v>
      </c>
      <c r="H16">
        <v>1955</v>
      </c>
      <c r="I16" s="200">
        <f t="shared" si="2"/>
        <v>20090</v>
      </c>
      <c r="K16">
        <v>1975</v>
      </c>
      <c r="L16" s="200">
        <f t="shared" si="3"/>
        <v>27395</v>
      </c>
      <c r="N16">
        <v>1995</v>
      </c>
      <c r="O16" s="200">
        <f t="shared" si="4"/>
        <v>34700</v>
      </c>
      <c r="Q16">
        <v>2015</v>
      </c>
      <c r="R16" s="200">
        <f t="shared" si="5"/>
        <v>42005</v>
      </c>
    </row>
    <row r="17" spans="2:18" x14ac:dyDescent="0.2">
      <c r="B17">
        <v>1916</v>
      </c>
      <c r="C17" s="200">
        <f t="shared" si="0"/>
        <v>5845</v>
      </c>
      <c r="E17">
        <v>1936</v>
      </c>
      <c r="F17" s="200">
        <f t="shared" si="1"/>
        <v>13150</v>
      </c>
      <c r="H17">
        <v>1956</v>
      </c>
      <c r="I17" s="200">
        <f t="shared" si="2"/>
        <v>20455</v>
      </c>
      <c r="K17">
        <v>1976</v>
      </c>
      <c r="L17" s="200">
        <f t="shared" si="3"/>
        <v>27760</v>
      </c>
      <c r="N17">
        <v>1996</v>
      </c>
      <c r="O17" s="200">
        <f t="shared" si="4"/>
        <v>35065</v>
      </c>
      <c r="Q17">
        <v>2016</v>
      </c>
      <c r="R17" s="200">
        <f t="shared" si="5"/>
        <v>42370</v>
      </c>
    </row>
    <row r="18" spans="2:18" x14ac:dyDescent="0.2">
      <c r="B18">
        <v>1917</v>
      </c>
      <c r="C18" s="200">
        <f t="shared" si="0"/>
        <v>6211</v>
      </c>
      <c r="E18">
        <v>1937</v>
      </c>
      <c r="F18" s="200">
        <f t="shared" si="1"/>
        <v>13516</v>
      </c>
      <c r="H18">
        <v>1957</v>
      </c>
      <c r="I18" s="200">
        <f t="shared" si="2"/>
        <v>20821</v>
      </c>
      <c r="K18">
        <v>1977</v>
      </c>
      <c r="L18" s="200">
        <f t="shared" si="3"/>
        <v>28126</v>
      </c>
      <c r="N18">
        <v>1997</v>
      </c>
      <c r="O18" s="200">
        <f t="shared" si="4"/>
        <v>35431</v>
      </c>
      <c r="Q18">
        <v>2017</v>
      </c>
      <c r="R18" s="200">
        <f t="shared" si="5"/>
        <v>42736</v>
      </c>
    </row>
    <row r="19" spans="2:18" x14ac:dyDescent="0.2">
      <c r="B19">
        <v>1918</v>
      </c>
      <c r="C19" s="200">
        <f t="shared" si="0"/>
        <v>6576</v>
      </c>
      <c r="E19">
        <v>1938</v>
      </c>
      <c r="F19" s="200">
        <f t="shared" si="1"/>
        <v>13881</v>
      </c>
      <c r="H19">
        <v>1958</v>
      </c>
      <c r="I19" s="200">
        <f t="shared" si="2"/>
        <v>21186</v>
      </c>
      <c r="K19">
        <v>1978</v>
      </c>
      <c r="L19" s="200">
        <f t="shared" si="3"/>
        <v>28491</v>
      </c>
      <c r="N19">
        <v>1998</v>
      </c>
      <c r="O19" s="200">
        <f t="shared" si="4"/>
        <v>35796</v>
      </c>
      <c r="Q19">
        <v>2018</v>
      </c>
      <c r="R19" s="200">
        <f t="shared" si="5"/>
        <v>43101</v>
      </c>
    </row>
    <row r="20" spans="2:18" x14ac:dyDescent="0.2">
      <c r="B20">
        <v>1919</v>
      </c>
      <c r="C20" s="200">
        <f t="shared" si="0"/>
        <v>6941</v>
      </c>
      <c r="E20">
        <v>1939</v>
      </c>
      <c r="F20" s="200">
        <f t="shared" si="1"/>
        <v>14246</v>
      </c>
      <c r="H20">
        <v>1959</v>
      </c>
      <c r="I20" s="200">
        <f t="shared" si="2"/>
        <v>21551</v>
      </c>
      <c r="K20">
        <v>1979</v>
      </c>
      <c r="L20" s="200">
        <f t="shared" si="3"/>
        <v>28856</v>
      </c>
      <c r="N20">
        <v>1999</v>
      </c>
      <c r="O20" s="200">
        <f t="shared" si="4"/>
        <v>36161</v>
      </c>
      <c r="Q20">
        <v>2019</v>
      </c>
      <c r="R20" s="200">
        <f t="shared" si="5"/>
        <v>43466</v>
      </c>
    </row>
    <row r="21" spans="2:18" x14ac:dyDescent="0.2">
      <c r="B21">
        <v>1920</v>
      </c>
      <c r="C21" s="200">
        <f t="shared" si="0"/>
        <v>7306</v>
      </c>
      <c r="E21">
        <v>1940</v>
      </c>
      <c r="F21" s="200">
        <f t="shared" si="1"/>
        <v>14611</v>
      </c>
      <c r="H21">
        <v>1960</v>
      </c>
      <c r="I21" s="200">
        <f t="shared" si="2"/>
        <v>21916</v>
      </c>
      <c r="K21">
        <v>1980</v>
      </c>
      <c r="L21" s="200">
        <f t="shared" si="3"/>
        <v>29221</v>
      </c>
      <c r="N21">
        <v>2000</v>
      </c>
      <c r="O21" s="200">
        <f t="shared" si="4"/>
        <v>36526</v>
      </c>
      <c r="Q21">
        <v>2020</v>
      </c>
      <c r="R21" s="200">
        <f t="shared" si="5"/>
        <v>43831</v>
      </c>
    </row>
    <row r="22" spans="2:18" x14ac:dyDescent="0.2">
      <c r="F22" s="200"/>
      <c r="I22" s="200"/>
      <c r="L22" s="200"/>
      <c r="O22" s="200"/>
      <c r="R22" s="200"/>
    </row>
  </sheetData>
  <phoneticPr fontId="2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F10"/>
  <sheetViews>
    <sheetView showGridLines="0" showRowColHeaders="0" workbookViewId="0">
      <selection activeCell="H7" sqref="H7"/>
    </sheetView>
  </sheetViews>
  <sheetFormatPr defaultColWidth="9" defaultRowHeight="13.2" x14ac:dyDescent="0.2"/>
  <cols>
    <col min="1" max="1" width="4" customWidth="1"/>
    <col min="2" max="2" width="5.77734375" customWidth="1"/>
    <col min="3" max="3" width="5" bestFit="1" customWidth="1"/>
    <col min="4" max="4" width="7" bestFit="1" customWidth="1"/>
    <col min="5" max="5" width="5.77734375" customWidth="1"/>
    <col min="6" max="6" width="12.109375" customWidth="1"/>
    <col min="7" max="7" width="6" customWidth="1"/>
    <col min="8" max="8" width="18.44140625" customWidth="1"/>
    <col min="9" max="9" width="17.44140625" customWidth="1"/>
    <col min="10" max="10" width="3.21875" customWidth="1"/>
    <col min="11" max="11" width="17.44140625" customWidth="1"/>
    <col min="12" max="12" width="3.21875" customWidth="1"/>
    <col min="13" max="13" width="17.44140625" customWidth="1"/>
    <col min="14" max="14" width="3.21875" customWidth="1"/>
    <col min="15" max="15" width="17.44140625" customWidth="1"/>
    <col min="16" max="16" width="3.21875" customWidth="1"/>
    <col min="17" max="17" width="17.44140625" customWidth="1"/>
    <col min="18" max="18" width="3.21875" customWidth="1"/>
    <col min="19" max="19" width="17.44140625" customWidth="1"/>
    <col min="20" max="20" width="3.21875" customWidth="1"/>
    <col min="21" max="21" width="17.44140625" hidden="1" customWidth="1"/>
    <col min="22" max="22" width="3.21875" hidden="1" customWidth="1"/>
    <col min="23" max="23" width="17.44140625" hidden="1" customWidth="1"/>
    <col min="24" max="24" width="3.21875" hidden="1" customWidth="1"/>
    <col min="25" max="25" width="17.44140625" hidden="1" customWidth="1"/>
    <col min="26" max="26" width="3.21875" hidden="1" customWidth="1"/>
    <col min="27" max="27" width="17.44140625" customWidth="1"/>
    <col min="28" max="28" width="3.21875" customWidth="1"/>
  </cols>
  <sheetData>
    <row r="1" spans="2:32" s="17" customFormat="1" x14ac:dyDescent="0.2">
      <c r="B1" s="758" t="s">
        <v>241</v>
      </c>
      <c r="C1" s="756" t="s">
        <v>25</v>
      </c>
      <c r="D1" s="756" t="s">
        <v>543</v>
      </c>
      <c r="E1" s="755" t="s">
        <v>242</v>
      </c>
      <c r="F1" s="755" t="s">
        <v>544</v>
      </c>
      <c r="G1" s="755" t="s">
        <v>546</v>
      </c>
      <c r="H1" s="759" t="s">
        <v>243</v>
      </c>
      <c r="I1" s="755" t="s">
        <v>244</v>
      </c>
      <c r="J1" s="755"/>
      <c r="K1" s="755" t="s">
        <v>245</v>
      </c>
      <c r="L1" s="755"/>
      <c r="M1" s="755" t="s">
        <v>246</v>
      </c>
      <c r="N1" s="755"/>
      <c r="O1" s="755" t="s">
        <v>247</v>
      </c>
      <c r="P1" s="755"/>
      <c r="Q1" s="755" t="s">
        <v>248</v>
      </c>
      <c r="R1" s="755"/>
      <c r="S1" s="755" t="s">
        <v>249</v>
      </c>
      <c r="T1" s="755"/>
      <c r="U1" s="755" t="s">
        <v>250</v>
      </c>
      <c r="V1" s="755"/>
      <c r="W1" s="755" t="s">
        <v>251</v>
      </c>
      <c r="X1" s="755"/>
      <c r="Y1" s="755" t="s">
        <v>252</v>
      </c>
      <c r="Z1" s="755"/>
      <c r="AA1" s="755" t="s">
        <v>255</v>
      </c>
      <c r="AB1" s="755"/>
    </row>
    <row r="2" spans="2:32" s="17" customFormat="1" ht="22.8" x14ac:dyDescent="0.2">
      <c r="B2" s="755"/>
      <c r="C2" s="757"/>
      <c r="D2" s="757"/>
      <c r="E2" s="755"/>
      <c r="F2" s="755"/>
      <c r="G2" s="755"/>
      <c r="H2" s="759"/>
      <c r="I2" s="180" t="s">
        <v>253</v>
      </c>
      <c r="J2" s="181"/>
      <c r="K2" s="180" t="s">
        <v>253</v>
      </c>
      <c r="L2" s="181" t="s">
        <v>254</v>
      </c>
      <c r="M2" s="180" t="s">
        <v>253</v>
      </c>
      <c r="N2" s="181" t="s">
        <v>254</v>
      </c>
      <c r="O2" s="180" t="s">
        <v>253</v>
      </c>
      <c r="P2" s="181" t="s">
        <v>254</v>
      </c>
      <c r="Q2" s="180" t="s">
        <v>253</v>
      </c>
      <c r="R2" s="181" t="s">
        <v>254</v>
      </c>
      <c r="S2" s="180" t="s">
        <v>253</v>
      </c>
      <c r="T2" s="181" t="s">
        <v>254</v>
      </c>
      <c r="U2" s="180" t="s">
        <v>253</v>
      </c>
      <c r="V2" s="181" t="s">
        <v>254</v>
      </c>
      <c r="W2" s="180" t="s">
        <v>253</v>
      </c>
      <c r="X2" s="181" t="s">
        <v>254</v>
      </c>
      <c r="Y2" s="180" t="s">
        <v>253</v>
      </c>
      <c r="Z2" s="181" t="s">
        <v>254</v>
      </c>
      <c r="AA2" s="180" t="s">
        <v>253</v>
      </c>
      <c r="AB2" s="181"/>
    </row>
    <row r="3" spans="2:32" s="141" customFormat="1" x14ac:dyDescent="0.2">
      <c r="B3" s="182">
        <v>1</v>
      </c>
      <c r="C3" s="184" t="str">
        <f>IF(H3="","",設定!$J$8)</f>
        <v/>
      </c>
      <c r="D3" s="184" t="str">
        <f>IF(C3="","",VLOOKUP(C3,設定!$AT$15:$AV$22,3,FALSE))</f>
        <v/>
      </c>
      <c r="E3" s="183" t="str">
        <f>IF(H3="","","男")</f>
        <v/>
      </c>
      <c r="F3" s="184"/>
      <c r="G3" s="184" t="str">
        <f>IF(H3="","",1)</f>
        <v/>
      </c>
      <c r="H3" s="185" t="str">
        <f>IF(OR(処理用Ｔ!D2="",処理用Ｔ!D2=0),"",処理用Ｔ!D2)</f>
        <v/>
      </c>
      <c r="I3" s="183" t="str">
        <f>IF(OR(処理用Ｔ!E2="",処理用Ｔ!E2=0),"",処理用Ｔ!E2)</f>
        <v>　</v>
      </c>
      <c r="J3" s="183" t="str">
        <f>IF(OR(処理用Ｔ!F2="",処理用Ｔ!F2=0),"",処理用Ｔ!F2)</f>
        <v>-</v>
      </c>
      <c r="K3" s="183" t="str">
        <f>IF(OR(処理用Ｔ!I2="",処理用Ｔ!I2=0),"",処理用Ｔ!I2)</f>
        <v>　</v>
      </c>
      <c r="L3" s="183" t="str">
        <f>IF(OR(処理用Ｔ!J2="",処理用Ｔ!J2=0),"",処理用Ｔ!J2)</f>
        <v/>
      </c>
      <c r="M3" s="183" t="str">
        <f>IF(OR(処理用Ｔ!K2="",処理用Ｔ!K2=0),"",処理用Ｔ!K2)</f>
        <v>　</v>
      </c>
      <c r="N3" s="183" t="str">
        <f>IF(OR(処理用Ｔ!L2="",処理用Ｔ!L2=0),"",処理用Ｔ!L2)</f>
        <v/>
      </c>
      <c r="O3" s="183" t="str">
        <f>IF(OR(処理用Ｔ!M2="",処理用Ｔ!M2=0),"",処理用Ｔ!M2)</f>
        <v>　</v>
      </c>
      <c r="P3" s="183" t="str">
        <f>IF(OR(処理用Ｔ!N2="",処理用Ｔ!N2=0),"",処理用Ｔ!N2)</f>
        <v/>
      </c>
      <c r="Q3" s="183" t="str">
        <f>IF(OR(処理用Ｔ!O2="",処理用Ｔ!O2=0),"",処理用Ｔ!O2)</f>
        <v>　</v>
      </c>
      <c r="R3" s="183" t="str">
        <f>IF(OR(処理用Ｔ!P2="",処理用Ｔ!P2=0),"",処理用Ｔ!P2)</f>
        <v/>
      </c>
      <c r="S3" s="183" t="str">
        <f>IF(OR(処理用Ｔ!Q2="",処理用Ｔ!Q2=0),"",処理用Ｔ!Q2)</f>
        <v>　</v>
      </c>
      <c r="T3" s="183" t="str">
        <f>IF(OR(処理用Ｔ!R2="",処理用Ｔ!R2=0),"",処理用Ｔ!R2)</f>
        <v/>
      </c>
      <c r="U3" s="183" t="str">
        <f>IF(OR(処理用Ｔ!S2="",処理用Ｔ!S2=0),"",処理用Ｔ!S2)</f>
        <v>　</v>
      </c>
      <c r="V3" s="183" t="str">
        <f>IF(OR(処理用Ｔ!T2="",処理用Ｔ!T2=0),"",処理用Ｔ!T2)</f>
        <v/>
      </c>
      <c r="W3" s="183" t="str">
        <f>IF(OR(処理用Ｔ!U2="",処理用Ｔ!U2=0),"",処理用Ｔ!U2)</f>
        <v>　</v>
      </c>
      <c r="X3" s="183" t="str">
        <f>IF(OR(処理用Ｔ!V2="",処理用Ｔ!V2=0),"",処理用Ｔ!V2)</f>
        <v/>
      </c>
      <c r="Y3" s="183" t="str">
        <f>IF(OR(処理用Ｔ!W2="",処理用Ｔ!W2=0),"",処理用Ｔ!W2)</f>
        <v>　</v>
      </c>
      <c r="Z3" s="183" t="str">
        <f>IF(OR(処理用Ｔ!X2="",処理用Ｔ!X2=0),"",処理用Ｔ!X2)</f>
        <v/>
      </c>
      <c r="AA3" s="183" t="str">
        <f>IF(OR(処理用Ｔ!G2="",処理用Ｔ!G2=0),"",処理用Ｔ!G2)</f>
        <v>　</v>
      </c>
      <c r="AB3" s="183" t="str">
        <f>IF(OR(処理用Ｔ!H2="",処理用Ｔ!H2=0),"",処理用Ｔ!H2)</f>
        <v>-</v>
      </c>
      <c r="AC3" s="139"/>
      <c r="AD3" s="139"/>
      <c r="AE3" s="139"/>
      <c r="AF3" s="140"/>
    </row>
    <row r="4" spans="2:32" s="141" customFormat="1" x14ac:dyDescent="0.2">
      <c r="B4" s="182">
        <v>2</v>
      </c>
      <c r="C4" s="184" t="str">
        <f>IF(H4="","",設定!$J$8)</f>
        <v/>
      </c>
      <c r="D4" s="184" t="str">
        <f>IF(C4="","",VLOOKUP(C4,設定!$AT$15:$AV$22,3,FALSE))</f>
        <v/>
      </c>
      <c r="E4" s="183" t="str">
        <f>IF(H4="","","男")</f>
        <v/>
      </c>
      <c r="F4" s="184"/>
      <c r="G4" s="184" t="str">
        <f>IF(H4="","",2)</f>
        <v/>
      </c>
      <c r="H4" s="185" t="str">
        <f>IF(OR(処理用Ｔ!D3="",処理用Ｔ!D3=0),"",処理用Ｔ!D3)</f>
        <v/>
      </c>
      <c r="I4" s="183" t="str">
        <f>IF(OR(処理用Ｔ!E3="",処理用Ｔ!E3=0),"",処理用Ｔ!E3)</f>
        <v>　</v>
      </c>
      <c r="J4" s="183" t="str">
        <f>IF(OR(処理用Ｔ!F3="",処理用Ｔ!F3=0),"",処理用Ｔ!F3)</f>
        <v>-</v>
      </c>
      <c r="K4" s="183" t="str">
        <f>IF(OR(処理用Ｔ!I3="",処理用Ｔ!I3=0),"",処理用Ｔ!I3)</f>
        <v>　</v>
      </c>
      <c r="L4" s="183" t="str">
        <f>IF(OR(処理用Ｔ!J3="",処理用Ｔ!J3=0),"",処理用Ｔ!J3)</f>
        <v/>
      </c>
      <c r="M4" s="183" t="str">
        <f>IF(OR(処理用Ｔ!K3="",処理用Ｔ!K3=0),"",処理用Ｔ!K3)</f>
        <v>　</v>
      </c>
      <c r="N4" s="183" t="str">
        <f>IF(OR(処理用Ｔ!L3="",処理用Ｔ!L3=0),"",処理用Ｔ!L3)</f>
        <v/>
      </c>
      <c r="O4" s="183" t="str">
        <f>IF(OR(処理用Ｔ!M3="",処理用Ｔ!M3=0),"",処理用Ｔ!M3)</f>
        <v>　</v>
      </c>
      <c r="P4" s="183" t="str">
        <f>IF(OR(処理用Ｔ!N3="",処理用Ｔ!N3=0),"",処理用Ｔ!N3)</f>
        <v/>
      </c>
      <c r="Q4" s="183" t="str">
        <f>IF(OR(処理用Ｔ!O3="",処理用Ｔ!O3=0),"",処理用Ｔ!O3)</f>
        <v>　</v>
      </c>
      <c r="R4" s="183" t="str">
        <f>IF(OR(処理用Ｔ!P3="",処理用Ｔ!P3=0),"",処理用Ｔ!P3)</f>
        <v/>
      </c>
      <c r="S4" s="183" t="str">
        <f>IF(OR(処理用Ｔ!Q3="",処理用Ｔ!Q3=0),"",処理用Ｔ!Q3)</f>
        <v>　</v>
      </c>
      <c r="T4" s="183" t="str">
        <f>IF(OR(処理用Ｔ!R3="",処理用Ｔ!R3=0),"",処理用Ｔ!R3)</f>
        <v/>
      </c>
      <c r="U4" s="183" t="str">
        <f>IF(OR(処理用Ｔ!S3="",処理用Ｔ!S3=0),"",処理用Ｔ!S3)</f>
        <v>　</v>
      </c>
      <c r="V4" s="183" t="str">
        <f>IF(OR(処理用Ｔ!T3="",処理用Ｔ!T3=0),"",処理用Ｔ!T3)</f>
        <v/>
      </c>
      <c r="W4" s="183" t="str">
        <f>IF(OR(処理用Ｔ!U3="",処理用Ｔ!U3=0),"",処理用Ｔ!U3)</f>
        <v>　</v>
      </c>
      <c r="X4" s="183" t="str">
        <f>IF(OR(処理用Ｔ!V3="",処理用Ｔ!V3=0),"",処理用Ｔ!V3)</f>
        <v/>
      </c>
      <c r="Y4" s="183" t="str">
        <f>IF(OR(処理用Ｔ!W3="",処理用Ｔ!W3=0),"",処理用Ｔ!W3)</f>
        <v>　</v>
      </c>
      <c r="Z4" s="183" t="str">
        <f>IF(OR(処理用Ｔ!X3="",処理用Ｔ!X3=0),"",処理用Ｔ!X3)</f>
        <v/>
      </c>
      <c r="AA4" s="183" t="str">
        <f>IF(OR(処理用Ｔ!G3="",処理用Ｔ!G3=0),"",処理用Ｔ!G3)</f>
        <v>　</v>
      </c>
      <c r="AB4" s="183" t="str">
        <f>IF(OR(処理用Ｔ!H3="",処理用Ｔ!H3=0),"",処理用Ｔ!H3)</f>
        <v>-</v>
      </c>
      <c r="AC4" s="139"/>
      <c r="AD4" s="139"/>
      <c r="AE4" s="139"/>
      <c r="AF4" s="140"/>
    </row>
    <row r="5" spans="2:32" s="17" customFormat="1" x14ac:dyDescent="0.2">
      <c r="B5" s="186">
        <v>3</v>
      </c>
      <c r="C5" s="184" t="str">
        <f>IF(H5="","",設定!$J$8)</f>
        <v/>
      </c>
      <c r="D5" s="184" t="str">
        <f>IF(C5="","",VLOOKUP(C5,設定!$AT$15:$AV$22,3,FALSE))</f>
        <v/>
      </c>
      <c r="E5" s="183" t="str">
        <f>IF(H5="","","男")</f>
        <v/>
      </c>
      <c r="F5" s="184"/>
      <c r="G5" s="184" t="str">
        <f>IF(H5="","",3)</f>
        <v/>
      </c>
      <c r="H5" s="185" t="str">
        <f>IF(OR(処理用Ｔ!D4="",処理用Ｔ!D4=0),"",処理用Ｔ!D4)</f>
        <v/>
      </c>
      <c r="I5" s="183" t="str">
        <f>IF(OR(処理用Ｔ!E4="",処理用Ｔ!E4=0),"",処理用Ｔ!E4)</f>
        <v>　</v>
      </c>
      <c r="J5" s="183" t="str">
        <f>IF(OR(処理用Ｔ!F4="",処理用Ｔ!F4=0),"",処理用Ｔ!F4)</f>
        <v>-</v>
      </c>
      <c r="K5" s="183" t="str">
        <f>IF(OR(処理用Ｔ!I4="",処理用Ｔ!I4=0),"",処理用Ｔ!I4)</f>
        <v>　</v>
      </c>
      <c r="L5" s="183" t="str">
        <f>IF(OR(処理用Ｔ!J4="",処理用Ｔ!J4=0),"",処理用Ｔ!J4)</f>
        <v/>
      </c>
      <c r="M5" s="183" t="str">
        <f>IF(OR(処理用Ｔ!K4="",処理用Ｔ!K4=0),"",処理用Ｔ!K4)</f>
        <v>　</v>
      </c>
      <c r="N5" s="183" t="str">
        <f>IF(OR(処理用Ｔ!L4="",処理用Ｔ!L4=0),"",処理用Ｔ!L4)</f>
        <v/>
      </c>
      <c r="O5" s="183" t="str">
        <f>IF(OR(処理用Ｔ!M4="",処理用Ｔ!M4=0),"",処理用Ｔ!M4)</f>
        <v>　</v>
      </c>
      <c r="P5" s="183" t="str">
        <f>IF(OR(処理用Ｔ!N4="",処理用Ｔ!N4=0),"",処理用Ｔ!N4)</f>
        <v/>
      </c>
      <c r="Q5" s="183" t="str">
        <f>IF(OR(処理用Ｔ!O4="",処理用Ｔ!O4=0),"",処理用Ｔ!O4)</f>
        <v>　</v>
      </c>
      <c r="R5" s="183" t="str">
        <f>IF(OR(処理用Ｔ!P4="",処理用Ｔ!P4=0),"",処理用Ｔ!P4)</f>
        <v/>
      </c>
      <c r="S5" s="183" t="str">
        <f>IF(OR(処理用Ｔ!Q4="",処理用Ｔ!Q4=0),"",処理用Ｔ!Q4)</f>
        <v>　</v>
      </c>
      <c r="T5" s="183" t="str">
        <f>IF(OR(処理用Ｔ!R4="",処理用Ｔ!R4=0),"",処理用Ｔ!R4)</f>
        <v/>
      </c>
      <c r="U5" s="183" t="str">
        <f>IF(OR(処理用Ｔ!S4="",処理用Ｔ!S4=0),"",処理用Ｔ!S4)</f>
        <v>　</v>
      </c>
      <c r="V5" s="183" t="str">
        <f>IF(OR(処理用Ｔ!T4="",処理用Ｔ!T4=0),"",処理用Ｔ!T4)</f>
        <v/>
      </c>
      <c r="W5" s="183" t="str">
        <f>IF(OR(処理用Ｔ!U4="",処理用Ｔ!U4=0),"",処理用Ｔ!U4)</f>
        <v>　</v>
      </c>
      <c r="X5" s="183" t="str">
        <f>IF(OR(処理用Ｔ!V4="",処理用Ｔ!V4=0),"",処理用Ｔ!V4)</f>
        <v/>
      </c>
      <c r="Y5" s="183" t="str">
        <f>IF(OR(処理用Ｔ!W4="",処理用Ｔ!W4=0),"",処理用Ｔ!W4)</f>
        <v>　</v>
      </c>
      <c r="Z5" s="183" t="str">
        <f>IF(OR(処理用Ｔ!X4="",処理用Ｔ!X4=0),"",処理用Ｔ!X4)</f>
        <v/>
      </c>
      <c r="AA5" s="183" t="str">
        <f>IF(OR(処理用Ｔ!G4="",処理用Ｔ!G4=0),"",処理用Ｔ!G4)</f>
        <v>　</v>
      </c>
      <c r="AB5" s="183" t="str">
        <f>IF(OR(処理用Ｔ!H4="",処理用Ｔ!H4=0),"",処理用Ｔ!H4)</f>
        <v>-</v>
      </c>
    </row>
    <row r="6" spans="2:32" s="17" customFormat="1" x14ac:dyDescent="0.2">
      <c r="B6" s="186">
        <v>4</v>
      </c>
      <c r="C6" s="184" t="str">
        <f>IF(H6="","",設定!$J$8)</f>
        <v/>
      </c>
      <c r="D6" s="184" t="str">
        <f>IF(C6="","",VLOOKUP(C6,設定!$AT$15:$AV$22,3,FALSE))</f>
        <v/>
      </c>
      <c r="E6" s="183" t="str">
        <f>IF(H6="","","男")</f>
        <v/>
      </c>
      <c r="F6" s="184"/>
      <c r="G6" s="184" t="str">
        <f>IF(H6="","",4)</f>
        <v/>
      </c>
      <c r="H6" s="185" t="str">
        <f>IF(OR(処理用Ｔ!D5="",処理用Ｔ!D5=0),"",処理用Ｔ!D5)</f>
        <v/>
      </c>
      <c r="I6" s="183" t="str">
        <f>IF(OR(処理用Ｔ!E5="",処理用Ｔ!E5=0),"",処理用Ｔ!E5)</f>
        <v>　</v>
      </c>
      <c r="J6" s="183" t="str">
        <f>IF(OR(処理用Ｔ!F5="",処理用Ｔ!F5=0),"",処理用Ｔ!F5)</f>
        <v>-</v>
      </c>
      <c r="K6" s="183" t="str">
        <f>IF(OR(処理用Ｔ!I5="",処理用Ｔ!I5=0),"",処理用Ｔ!I5)</f>
        <v>　</v>
      </c>
      <c r="L6" s="183" t="str">
        <f>IF(OR(処理用Ｔ!J5="",処理用Ｔ!J5=0),"",処理用Ｔ!J5)</f>
        <v/>
      </c>
      <c r="M6" s="183" t="str">
        <f>IF(OR(処理用Ｔ!K5="",処理用Ｔ!K5=0),"",処理用Ｔ!K5)</f>
        <v>　</v>
      </c>
      <c r="N6" s="183" t="str">
        <f>IF(OR(処理用Ｔ!L5="",処理用Ｔ!L5=0),"",処理用Ｔ!L5)</f>
        <v/>
      </c>
      <c r="O6" s="183" t="str">
        <f>IF(OR(処理用Ｔ!M5="",処理用Ｔ!M5=0),"",処理用Ｔ!M5)</f>
        <v>　</v>
      </c>
      <c r="P6" s="183" t="str">
        <f>IF(OR(処理用Ｔ!N5="",処理用Ｔ!N5=0),"",処理用Ｔ!N5)</f>
        <v/>
      </c>
      <c r="Q6" s="183" t="str">
        <f>IF(OR(処理用Ｔ!O5="",処理用Ｔ!O5=0),"",処理用Ｔ!O5)</f>
        <v>　</v>
      </c>
      <c r="R6" s="183" t="str">
        <f>IF(OR(処理用Ｔ!P5="",処理用Ｔ!P5=0),"",処理用Ｔ!P5)</f>
        <v/>
      </c>
      <c r="S6" s="183" t="str">
        <f>IF(OR(処理用Ｔ!Q5="",処理用Ｔ!Q5=0),"",処理用Ｔ!Q5)</f>
        <v>　</v>
      </c>
      <c r="T6" s="183" t="str">
        <f>IF(OR(処理用Ｔ!R5="",処理用Ｔ!R5=0),"",処理用Ｔ!R5)</f>
        <v/>
      </c>
      <c r="U6" s="183" t="str">
        <f>IF(OR(処理用Ｔ!S5="",処理用Ｔ!S5=0),"",処理用Ｔ!S5)</f>
        <v>　</v>
      </c>
      <c r="V6" s="183" t="str">
        <f>IF(OR(処理用Ｔ!T5="",処理用Ｔ!T5=0),"",処理用Ｔ!T5)</f>
        <v/>
      </c>
      <c r="W6" s="183" t="str">
        <f>IF(OR(処理用Ｔ!U5="",処理用Ｔ!U5=0),"",処理用Ｔ!U5)</f>
        <v>　</v>
      </c>
      <c r="X6" s="183" t="str">
        <f>IF(OR(処理用Ｔ!V5="",処理用Ｔ!V5=0),"",処理用Ｔ!V5)</f>
        <v/>
      </c>
      <c r="Y6" s="183" t="str">
        <f>IF(OR(処理用Ｔ!W5="",処理用Ｔ!W5=0),"",処理用Ｔ!W5)</f>
        <v>　</v>
      </c>
      <c r="Z6" s="183" t="str">
        <f>IF(OR(処理用Ｔ!X5="",処理用Ｔ!X5=0),"",処理用Ｔ!X5)</f>
        <v/>
      </c>
      <c r="AA6" s="183" t="str">
        <f>IF(OR(処理用Ｔ!G5="",処理用Ｔ!G5=0),"",処理用Ｔ!G5)</f>
        <v>　</v>
      </c>
      <c r="AB6" s="183" t="str">
        <f>IF(OR(処理用Ｔ!H5="",処理用Ｔ!H5=0),"",処理用Ｔ!H5)</f>
        <v>-</v>
      </c>
    </row>
    <row r="7" spans="2:32" s="17" customFormat="1" x14ac:dyDescent="0.2">
      <c r="B7" s="186">
        <v>5</v>
      </c>
      <c r="C7" s="184" t="str">
        <f>IF(H7="","",設定!$J$8)</f>
        <v/>
      </c>
      <c r="D7" s="184" t="str">
        <f>IF(C7="","",VLOOKUP(C7,設定!$AT$15:$AV$22,3,FALSE))</f>
        <v/>
      </c>
      <c r="E7" s="183" t="str">
        <f>IF(H7="","","女")</f>
        <v/>
      </c>
      <c r="F7" s="184"/>
      <c r="G7" s="184" t="str">
        <f>IF(H7="","",1)</f>
        <v/>
      </c>
      <c r="H7" s="185" t="str">
        <f>IF(OR(処理用Ｔ!D6="",処理用Ｔ!D6=0),"",処理用Ｔ!D6)</f>
        <v/>
      </c>
      <c r="I7" s="183" t="str">
        <f>IF(OR(処理用Ｔ!E6="",処理用Ｔ!E6=0),"",処理用Ｔ!E6)</f>
        <v>　</v>
      </c>
      <c r="J7" s="183" t="str">
        <f>IF(OR(処理用Ｔ!F6="",処理用Ｔ!F6=0),"",処理用Ｔ!F6)</f>
        <v>-</v>
      </c>
      <c r="K7" s="183" t="str">
        <f>IF(OR(処理用Ｔ!I6="",処理用Ｔ!I6=0),"",処理用Ｔ!I6)</f>
        <v>　</v>
      </c>
      <c r="L7" s="183" t="str">
        <f>IF(OR(処理用Ｔ!J6="",処理用Ｔ!J6=0),"",処理用Ｔ!J6)</f>
        <v/>
      </c>
      <c r="M7" s="183" t="str">
        <f>IF(OR(処理用Ｔ!K6="",処理用Ｔ!K6=0),"",処理用Ｔ!K6)</f>
        <v>　</v>
      </c>
      <c r="N7" s="183" t="str">
        <f>IF(OR(処理用Ｔ!L6="",処理用Ｔ!L6=0),"",処理用Ｔ!L6)</f>
        <v/>
      </c>
      <c r="O7" s="183" t="str">
        <f>IF(OR(処理用Ｔ!M6="",処理用Ｔ!M6=0),"",処理用Ｔ!M6)</f>
        <v>　</v>
      </c>
      <c r="P7" s="183" t="str">
        <f>IF(OR(処理用Ｔ!N6="",処理用Ｔ!N6=0),"",処理用Ｔ!N6)</f>
        <v/>
      </c>
      <c r="Q7" s="183" t="str">
        <f>IF(OR(処理用Ｔ!O6="",処理用Ｔ!O6=0),"",処理用Ｔ!O6)</f>
        <v>　</v>
      </c>
      <c r="R7" s="183" t="str">
        <f>IF(OR(処理用Ｔ!P6="",処理用Ｔ!P6=0),"",処理用Ｔ!P6)</f>
        <v/>
      </c>
      <c r="S7" s="183" t="str">
        <f>IF(OR(処理用Ｔ!Q6="",処理用Ｔ!Q6=0),"",処理用Ｔ!Q6)</f>
        <v>　</v>
      </c>
      <c r="T7" s="183" t="str">
        <f>IF(OR(処理用Ｔ!R6="",処理用Ｔ!R6=0),"",処理用Ｔ!R6)</f>
        <v/>
      </c>
      <c r="U7" s="183" t="str">
        <f>IF(OR(処理用Ｔ!S6="",処理用Ｔ!S6=0),"",処理用Ｔ!S6)</f>
        <v>　</v>
      </c>
      <c r="V7" s="183" t="str">
        <f>IF(OR(処理用Ｔ!T6="",処理用Ｔ!T6=0),"",処理用Ｔ!T6)</f>
        <v/>
      </c>
      <c r="W7" s="183" t="str">
        <f>IF(OR(処理用Ｔ!U6="",処理用Ｔ!U6=0),"",処理用Ｔ!U6)</f>
        <v>　</v>
      </c>
      <c r="X7" s="183" t="str">
        <f>IF(OR(処理用Ｔ!V6="",処理用Ｔ!V6=0),"",処理用Ｔ!V6)</f>
        <v/>
      </c>
      <c r="Y7" s="183" t="str">
        <f>IF(OR(処理用Ｔ!W6="",処理用Ｔ!W6=0),"",処理用Ｔ!W6)</f>
        <v>　</v>
      </c>
      <c r="Z7" s="183" t="str">
        <f>IF(OR(処理用Ｔ!X6="",処理用Ｔ!X6=0),"",処理用Ｔ!X6)</f>
        <v/>
      </c>
      <c r="AA7" s="183" t="str">
        <f>IF(OR(処理用Ｔ!G6="",処理用Ｔ!G6=0),"",処理用Ｔ!G6)</f>
        <v>　</v>
      </c>
      <c r="AB7" s="183" t="str">
        <f>IF(OR(処理用Ｔ!H6="",処理用Ｔ!H6=0),"",処理用Ｔ!H6)</f>
        <v>-</v>
      </c>
    </row>
    <row r="8" spans="2:32" s="17" customFormat="1" x14ac:dyDescent="0.2">
      <c r="B8" s="186">
        <v>6</v>
      </c>
      <c r="C8" s="184" t="str">
        <f>IF(H8="","",設定!$J$8)</f>
        <v/>
      </c>
      <c r="D8" s="184" t="str">
        <f>IF(C8="","",VLOOKUP(C8,設定!$AT$15:$AV$22,3,FALSE))</f>
        <v/>
      </c>
      <c r="E8" s="183" t="str">
        <f>IF(H8="","","女")</f>
        <v/>
      </c>
      <c r="F8" s="184"/>
      <c r="G8" s="184" t="str">
        <f>IF(H8="","",2)</f>
        <v/>
      </c>
      <c r="H8" s="185" t="str">
        <f>IF(OR(処理用Ｔ!D7="",処理用Ｔ!D7=0),"",処理用Ｔ!D7)</f>
        <v/>
      </c>
      <c r="I8" s="183" t="str">
        <f>IF(OR(処理用Ｔ!E7="",処理用Ｔ!E7=0),"",処理用Ｔ!E7)</f>
        <v>　</v>
      </c>
      <c r="J8" s="183" t="str">
        <f>IF(OR(処理用Ｔ!F7="",処理用Ｔ!F7=0),"",処理用Ｔ!F7)</f>
        <v>-</v>
      </c>
      <c r="K8" s="183" t="str">
        <f>IF(OR(処理用Ｔ!I7="",処理用Ｔ!I7=0),"",処理用Ｔ!I7)</f>
        <v>　</v>
      </c>
      <c r="L8" s="183" t="str">
        <f>IF(OR(処理用Ｔ!J7="",処理用Ｔ!J7=0),"",処理用Ｔ!J7)</f>
        <v/>
      </c>
      <c r="M8" s="183" t="str">
        <f>IF(OR(処理用Ｔ!K7="",処理用Ｔ!K7=0),"",処理用Ｔ!K7)</f>
        <v>　</v>
      </c>
      <c r="N8" s="183" t="str">
        <f>IF(OR(処理用Ｔ!L7="",処理用Ｔ!L7=0),"",処理用Ｔ!L7)</f>
        <v/>
      </c>
      <c r="O8" s="183" t="str">
        <f>IF(OR(処理用Ｔ!M7="",処理用Ｔ!M7=0),"",処理用Ｔ!M7)</f>
        <v>　</v>
      </c>
      <c r="P8" s="183" t="str">
        <f>IF(OR(処理用Ｔ!N7="",処理用Ｔ!N7=0),"",処理用Ｔ!N7)</f>
        <v/>
      </c>
      <c r="Q8" s="183" t="str">
        <f>IF(OR(処理用Ｔ!O7="",処理用Ｔ!O7=0),"",処理用Ｔ!O7)</f>
        <v>　</v>
      </c>
      <c r="R8" s="183" t="str">
        <f>IF(OR(処理用Ｔ!P7="",処理用Ｔ!P7=0),"",処理用Ｔ!P7)</f>
        <v/>
      </c>
      <c r="S8" s="183" t="str">
        <f>IF(OR(処理用Ｔ!Q7="",処理用Ｔ!Q7=0),"",処理用Ｔ!Q7)</f>
        <v>　</v>
      </c>
      <c r="T8" s="183" t="str">
        <f>IF(OR(処理用Ｔ!R7="",処理用Ｔ!R7=0),"",処理用Ｔ!R7)</f>
        <v/>
      </c>
      <c r="U8" s="183" t="str">
        <f>IF(OR(処理用Ｔ!S7="",処理用Ｔ!S7=0),"",処理用Ｔ!S7)</f>
        <v>　</v>
      </c>
      <c r="V8" s="183" t="str">
        <f>IF(OR(処理用Ｔ!T7="",処理用Ｔ!T7=0),"",処理用Ｔ!T7)</f>
        <v/>
      </c>
      <c r="W8" s="183" t="str">
        <f>IF(OR(処理用Ｔ!U7="",処理用Ｔ!U7=0),"",処理用Ｔ!U7)</f>
        <v>　</v>
      </c>
      <c r="X8" s="183" t="str">
        <f>IF(OR(処理用Ｔ!V7="",処理用Ｔ!V7=0),"",処理用Ｔ!V7)</f>
        <v/>
      </c>
      <c r="Y8" s="183" t="str">
        <f>IF(OR(処理用Ｔ!W7="",処理用Ｔ!W7=0),"",処理用Ｔ!W7)</f>
        <v>　</v>
      </c>
      <c r="Z8" s="183" t="str">
        <f>IF(OR(処理用Ｔ!X7="",処理用Ｔ!X7=0),"",処理用Ｔ!X7)</f>
        <v/>
      </c>
      <c r="AA8" s="183" t="str">
        <f>IF(OR(処理用Ｔ!G7="",処理用Ｔ!G7=0),"",処理用Ｔ!G7)</f>
        <v>　</v>
      </c>
      <c r="AB8" s="183" t="str">
        <f>IF(OR(処理用Ｔ!H7="",処理用Ｔ!H7=0),"",処理用Ｔ!H7)</f>
        <v>-</v>
      </c>
    </row>
    <row r="9" spans="2:32" s="17" customFormat="1" x14ac:dyDescent="0.2">
      <c r="B9" s="186">
        <v>7</v>
      </c>
      <c r="C9" s="184" t="str">
        <f>IF(H9="","",設定!$J$8)</f>
        <v/>
      </c>
      <c r="D9" s="184" t="str">
        <f>IF(C9="","",VLOOKUP(C9,設定!$AT$15:$AV$22,3,FALSE))</f>
        <v/>
      </c>
      <c r="E9" s="183" t="str">
        <f>IF(H9="","","女")</f>
        <v/>
      </c>
      <c r="F9" s="184"/>
      <c r="G9" s="184" t="str">
        <f>IF(H9="","",3)</f>
        <v/>
      </c>
      <c r="H9" s="185" t="str">
        <f>IF(OR(処理用Ｔ!D8="",処理用Ｔ!D8=0),"",処理用Ｔ!D8)</f>
        <v/>
      </c>
      <c r="I9" s="183" t="str">
        <f>IF(OR(処理用Ｔ!E8="",処理用Ｔ!E8=0),"",処理用Ｔ!E8)</f>
        <v>　</v>
      </c>
      <c r="J9" s="183" t="str">
        <f>IF(OR(処理用Ｔ!F8="",処理用Ｔ!F8=0),"",処理用Ｔ!F8)</f>
        <v>-</v>
      </c>
      <c r="K9" s="183" t="str">
        <f>IF(OR(処理用Ｔ!I8="",処理用Ｔ!I8=0),"",処理用Ｔ!I8)</f>
        <v>　</v>
      </c>
      <c r="L9" s="183" t="str">
        <f>IF(OR(処理用Ｔ!J8="",処理用Ｔ!J8=0),"",処理用Ｔ!J8)</f>
        <v/>
      </c>
      <c r="M9" s="183" t="str">
        <f>IF(OR(処理用Ｔ!K8="",処理用Ｔ!K8=0),"",処理用Ｔ!K8)</f>
        <v>　</v>
      </c>
      <c r="N9" s="183" t="str">
        <f>IF(OR(処理用Ｔ!L8="",処理用Ｔ!L8=0),"",処理用Ｔ!L8)</f>
        <v/>
      </c>
      <c r="O9" s="183" t="str">
        <f>IF(OR(処理用Ｔ!M8="",処理用Ｔ!M8=0),"",処理用Ｔ!M8)</f>
        <v>　</v>
      </c>
      <c r="P9" s="183" t="str">
        <f>IF(OR(処理用Ｔ!N8="",処理用Ｔ!N8=0),"",処理用Ｔ!N8)</f>
        <v/>
      </c>
      <c r="Q9" s="183" t="str">
        <f>IF(OR(処理用Ｔ!O8="",処理用Ｔ!O8=0),"",処理用Ｔ!O8)</f>
        <v>　</v>
      </c>
      <c r="R9" s="183" t="str">
        <f>IF(OR(処理用Ｔ!P8="",処理用Ｔ!P8=0),"",処理用Ｔ!P8)</f>
        <v/>
      </c>
      <c r="S9" s="183" t="str">
        <f>IF(OR(処理用Ｔ!Q8="",処理用Ｔ!Q8=0),"",処理用Ｔ!Q8)</f>
        <v>　</v>
      </c>
      <c r="T9" s="183" t="str">
        <f>IF(OR(処理用Ｔ!R8="",処理用Ｔ!R8=0),"",処理用Ｔ!R8)</f>
        <v/>
      </c>
      <c r="U9" s="183" t="str">
        <f>IF(OR(処理用Ｔ!S8="",処理用Ｔ!S8=0),"",処理用Ｔ!S8)</f>
        <v>　</v>
      </c>
      <c r="V9" s="183" t="str">
        <f>IF(OR(処理用Ｔ!T8="",処理用Ｔ!T8=0),"",処理用Ｔ!T8)</f>
        <v/>
      </c>
      <c r="W9" s="183" t="str">
        <f>IF(OR(処理用Ｔ!U8="",処理用Ｔ!U8=0),"",処理用Ｔ!U8)</f>
        <v>　</v>
      </c>
      <c r="X9" s="183" t="str">
        <f>IF(OR(処理用Ｔ!V8="",処理用Ｔ!V8=0),"",処理用Ｔ!V8)</f>
        <v/>
      </c>
      <c r="Y9" s="183" t="str">
        <f>IF(OR(処理用Ｔ!W8="",処理用Ｔ!W8=0),"",処理用Ｔ!W8)</f>
        <v>　</v>
      </c>
      <c r="Z9" s="183" t="str">
        <f>IF(OR(処理用Ｔ!X8="",処理用Ｔ!X8=0),"",処理用Ｔ!X8)</f>
        <v/>
      </c>
      <c r="AA9" s="183" t="str">
        <f>IF(OR(処理用Ｔ!G8="",処理用Ｔ!G8=0),"",処理用Ｔ!G8)</f>
        <v>　</v>
      </c>
      <c r="AB9" s="183" t="str">
        <f>IF(OR(処理用Ｔ!H8="",処理用Ｔ!H8=0),"",処理用Ｔ!H8)</f>
        <v>-</v>
      </c>
    </row>
    <row r="10" spans="2:32" s="17" customFormat="1" x14ac:dyDescent="0.2">
      <c r="B10" s="186">
        <v>8</v>
      </c>
      <c r="C10" s="184" t="str">
        <f>IF(H10="","",設定!$J$8)</f>
        <v/>
      </c>
      <c r="D10" s="184" t="str">
        <f>IF(C10="","",VLOOKUP(C10,設定!$AT$15:$AV$22,3,FALSE))</f>
        <v/>
      </c>
      <c r="E10" s="183" t="str">
        <f>IF(H10="","","女")</f>
        <v/>
      </c>
      <c r="F10" s="184"/>
      <c r="G10" s="184" t="str">
        <f>IF(H10="","",4)</f>
        <v/>
      </c>
      <c r="H10" s="185" t="str">
        <f>IF(OR(処理用Ｔ!D9="",処理用Ｔ!D9=0),"",処理用Ｔ!D9)</f>
        <v/>
      </c>
      <c r="I10" s="183" t="str">
        <f>IF(OR(処理用Ｔ!E9="",処理用Ｔ!E9=0),"",処理用Ｔ!E9)</f>
        <v>　</v>
      </c>
      <c r="J10" s="183" t="str">
        <f>IF(OR(処理用Ｔ!F9="",処理用Ｔ!F9=0),"",処理用Ｔ!F9)</f>
        <v>-</v>
      </c>
      <c r="K10" s="183" t="str">
        <f>IF(OR(処理用Ｔ!I9="",処理用Ｔ!I9=0),"",処理用Ｔ!I9)</f>
        <v>　</v>
      </c>
      <c r="L10" s="183" t="str">
        <f>IF(OR(処理用Ｔ!J9="",処理用Ｔ!J9=0),"",処理用Ｔ!J9)</f>
        <v/>
      </c>
      <c r="M10" s="183" t="str">
        <f>IF(OR(処理用Ｔ!K9="",処理用Ｔ!K9=0),"",処理用Ｔ!K9)</f>
        <v>　</v>
      </c>
      <c r="N10" s="183" t="str">
        <f>IF(OR(処理用Ｔ!L9="",処理用Ｔ!L9=0),"",処理用Ｔ!L9)</f>
        <v/>
      </c>
      <c r="O10" s="183" t="str">
        <f>IF(OR(処理用Ｔ!M9="",処理用Ｔ!M9=0),"",処理用Ｔ!M9)</f>
        <v>　</v>
      </c>
      <c r="P10" s="183" t="str">
        <f>IF(OR(処理用Ｔ!N9="",処理用Ｔ!N9=0),"",処理用Ｔ!N9)</f>
        <v/>
      </c>
      <c r="Q10" s="183" t="str">
        <f>IF(OR(処理用Ｔ!O9="",処理用Ｔ!O9=0),"",処理用Ｔ!O9)</f>
        <v>　</v>
      </c>
      <c r="R10" s="183" t="str">
        <f>IF(OR(処理用Ｔ!P9="",処理用Ｔ!P9=0),"",処理用Ｔ!P9)</f>
        <v/>
      </c>
      <c r="S10" s="183" t="str">
        <f>IF(OR(処理用Ｔ!Q9="",処理用Ｔ!Q9=0),"",処理用Ｔ!Q9)</f>
        <v>　</v>
      </c>
      <c r="T10" s="183" t="str">
        <f>IF(OR(処理用Ｔ!R9="",処理用Ｔ!R9=0),"",処理用Ｔ!R9)</f>
        <v/>
      </c>
      <c r="U10" s="183" t="str">
        <f>IF(OR(処理用Ｔ!S9="",処理用Ｔ!S9=0),"",処理用Ｔ!S9)</f>
        <v>　</v>
      </c>
      <c r="V10" s="183" t="str">
        <f>IF(OR(処理用Ｔ!T9="",処理用Ｔ!T9=0),"",処理用Ｔ!T9)</f>
        <v/>
      </c>
      <c r="W10" s="183" t="str">
        <f>IF(OR(処理用Ｔ!U9="",処理用Ｔ!U9=0),"",処理用Ｔ!U9)</f>
        <v>　</v>
      </c>
      <c r="X10" s="183" t="str">
        <f>IF(OR(処理用Ｔ!V9="",処理用Ｔ!V9=0),"",処理用Ｔ!V9)</f>
        <v/>
      </c>
      <c r="Y10" s="183" t="str">
        <f>IF(OR(処理用Ｔ!W9="",処理用Ｔ!W9=0),"",処理用Ｔ!W9)</f>
        <v>　</v>
      </c>
      <c r="Z10" s="183" t="str">
        <f>IF(OR(処理用Ｔ!X9="",処理用Ｔ!X9=0),"",処理用Ｔ!X9)</f>
        <v/>
      </c>
      <c r="AA10" s="183" t="str">
        <f>IF(OR(処理用Ｔ!G9="",処理用Ｔ!G9=0),"",処理用Ｔ!G9)</f>
        <v>　</v>
      </c>
      <c r="AB10" s="183" t="str">
        <f>IF(OR(処理用Ｔ!H9="",処理用Ｔ!H9=0),"",処理用Ｔ!H9)</f>
        <v>-</v>
      </c>
    </row>
  </sheetData>
  <sheetProtection algorithmName="SHA-512" hashValue="cmBZuux4qhfqI07eqRafDZtYIjivvB8I7bOcZYHYbrMYo21nECDlaDFM4ikXJnfx6U3R+7wNM5w79G8Qk72PWA==" saltValue="jdNxsClPyV9YjSa5blSSGw==" spinCount="100000" sheet="1" objects="1" scenarios="1"/>
  <mergeCells count="17">
    <mergeCell ref="B1:B2"/>
    <mergeCell ref="E1:E2"/>
    <mergeCell ref="H1:H2"/>
    <mergeCell ref="I1:J1"/>
    <mergeCell ref="K1:L1"/>
    <mergeCell ref="D1:D2"/>
    <mergeCell ref="F1:F2"/>
    <mergeCell ref="G1:G2"/>
    <mergeCell ref="M1:N1"/>
    <mergeCell ref="AA1:AB1"/>
    <mergeCell ref="C1:C2"/>
    <mergeCell ref="O1:P1"/>
    <mergeCell ref="Q1:R1"/>
    <mergeCell ref="S1:T1"/>
    <mergeCell ref="U1:V1"/>
    <mergeCell ref="W1:X1"/>
    <mergeCell ref="Y1:Z1"/>
  </mergeCells>
  <phoneticPr fontId="8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407"/>
  <sheetViews>
    <sheetView showGridLines="0" showRowColHeaders="0" workbookViewId="0">
      <selection activeCell="P3" sqref="P3"/>
    </sheetView>
  </sheetViews>
  <sheetFormatPr defaultColWidth="8.88671875" defaultRowHeight="13.2" x14ac:dyDescent="0.2"/>
  <cols>
    <col min="1" max="1" width="6" style="17" bestFit="1" customWidth="1"/>
    <col min="2" max="2" width="4" style="77" bestFit="1" customWidth="1"/>
    <col min="3" max="3" width="8" style="78" bestFit="1" customWidth="1"/>
    <col min="4" max="4" width="4.88671875" style="78" bestFit="1" customWidth="1"/>
    <col min="5" max="5" width="5" style="78" bestFit="1" customWidth="1"/>
    <col min="6" max="6" width="5.6640625" style="78" customWidth="1"/>
    <col min="7" max="7" width="8" style="78" bestFit="1" customWidth="1"/>
    <col min="8" max="8" width="9.6640625" style="124" bestFit="1" customWidth="1"/>
    <col min="9" max="9" width="15.21875" style="124" bestFit="1" customWidth="1"/>
    <col min="10" max="10" width="5" style="77" bestFit="1" customWidth="1"/>
    <col min="11" max="11" width="25.6640625" style="17" bestFit="1" customWidth="1"/>
    <col min="12" max="12" width="13.109375" style="17" bestFit="1" customWidth="1"/>
    <col min="13" max="13" width="5" style="46" bestFit="1" customWidth="1"/>
    <col min="14" max="14" width="17.33203125" style="403" bestFit="1" customWidth="1"/>
    <col min="15" max="15" width="5" style="46" bestFit="1" customWidth="1"/>
    <col min="16" max="16" width="19.33203125" style="404" bestFit="1" customWidth="1"/>
    <col min="17" max="17" width="8.88671875" style="17" hidden="1" customWidth="1"/>
    <col min="18" max="16384" width="8.88671875" style="17"/>
  </cols>
  <sheetData>
    <row r="1" spans="1:17" customFormat="1" x14ac:dyDescent="0.2">
      <c r="B1" s="219" t="s">
        <v>465</v>
      </c>
      <c r="C1" s="219" t="s">
        <v>442</v>
      </c>
      <c r="D1" s="219" t="s">
        <v>443</v>
      </c>
      <c r="E1" s="219" t="s">
        <v>466</v>
      </c>
      <c r="F1" s="219" t="s">
        <v>444</v>
      </c>
      <c r="G1" s="219" t="s">
        <v>441</v>
      </c>
      <c r="H1" s="219" t="s">
        <v>467</v>
      </c>
      <c r="I1" s="323" t="s">
        <v>445</v>
      </c>
      <c r="J1" s="323" t="s">
        <v>454</v>
      </c>
      <c r="K1" s="323" t="s">
        <v>446</v>
      </c>
      <c r="L1" s="323" t="s">
        <v>447</v>
      </c>
      <c r="M1" s="323" t="s">
        <v>455</v>
      </c>
      <c r="N1" s="401" t="s">
        <v>456</v>
      </c>
      <c r="O1" s="323" t="s">
        <v>811</v>
      </c>
      <c r="P1" s="323" t="s">
        <v>808</v>
      </c>
    </row>
    <row r="2" spans="1:17" x14ac:dyDescent="0.2">
      <c r="A2" s="17" t="str">
        <f>E2&amp;F2&amp;G2</f>
        <v/>
      </c>
      <c r="B2" s="77" t="str">
        <f>IF(ROW()-1&gt;処理用S!$B$1,"",ROW()-1)</f>
        <v/>
      </c>
      <c r="C2" s="78" t="str">
        <f t="shared" ref="C2:C65" si="0">IF($B2="","",VLOOKUP($B2,シングルスDATA,COLUMN()-1,FALSE))</f>
        <v/>
      </c>
      <c r="D2" s="78" t="str">
        <f>IF(C2="","",VLOOKUP(C2,設定!$AT$15:$AV$22,3,FALSE))</f>
        <v/>
      </c>
      <c r="E2" s="78" t="str">
        <f>IF(I2="","",J2)</f>
        <v/>
      </c>
      <c r="F2" s="78" t="str">
        <f>IF($B2="","",VLOOKUP($B2,シングルスDATA,3,FALSE))</f>
        <v/>
      </c>
      <c r="G2" s="78" t="str">
        <f>IF(ISTEXT(Q2)=TRUE,"",Q2)</f>
        <v/>
      </c>
      <c r="H2" s="78" t="str">
        <f>IF(I2="","",VLOOKUP(I2,個人戦入力!$F$4:$L$103,6,FALSE)&amp;"-"&amp;VLOOKUP(I2,個人戦入力!$F$4:$L$103,7,FALSE))</f>
        <v/>
      </c>
      <c r="I2" s="78" t="str">
        <f>IF($B2="","",VLOOKUP($B2,シングルスDATA,5,FALSE))</f>
        <v/>
      </c>
      <c r="J2" s="78" t="str">
        <f t="shared" ref="J2:J65" si="1">IF($B2="","",VLOOKUP($B2,シングルスDATA,6,FALSE))</f>
        <v/>
      </c>
      <c r="K2" s="124" t="str">
        <f t="shared" ref="K2:K65" si="2">IF($B2="","",DBCS(VLOOKUP($B2,シングルスDATA,7,FALSE)))</f>
        <v/>
      </c>
      <c r="L2" s="124" t="str">
        <f t="shared" ref="L2:L33" si="3">IF($B2="","",DBCS(VLOOKUP($B2,シングルスDATA,8,FALSE)))</f>
        <v/>
      </c>
      <c r="M2" s="78" t="str">
        <f t="shared" ref="M2:M65" si="4">IF($B2="","",(VLOOKUP($B2,シングルスDATA,9,FALSE)))</f>
        <v/>
      </c>
      <c r="N2" s="402" t="str">
        <f t="shared" ref="N2:N65" si="5">IF($B2="","",(VLOOKUP($B2,シングルスDATA,11,FALSE)))</f>
        <v/>
      </c>
      <c r="O2" s="78" t="str">
        <f t="shared" ref="O2:O33" si="6">IF($B2="","",(VLOOKUP($B2,シングルスDATA,14,FALSE)))</f>
        <v/>
      </c>
      <c r="P2" s="124" t="str">
        <f t="shared" ref="P2:P33" si="7">IF($B2="","",VLOOKUP($B2,シングルスDATA,15,FALSE))</f>
        <v/>
      </c>
      <c r="Q2" s="78" t="str">
        <f>IF($B2="","",VLOOKUP($B2,シングルスDATA,4,FALSE))</f>
        <v/>
      </c>
    </row>
    <row r="3" spans="1:17" x14ac:dyDescent="0.2">
      <c r="A3" s="17" t="str">
        <f t="shared" ref="A3:A66" si="8">E3&amp;F3&amp;G3</f>
        <v/>
      </c>
      <c r="B3" s="77" t="str">
        <f>IF(ROW()-1&gt;処理用S!$B$1,"",ROW()-1)</f>
        <v/>
      </c>
      <c r="C3" s="78" t="str">
        <f t="shared" si="0"/>
        <v/>
      </c>
      <c r="D3" s="78" t="str">
        <f>IF(C3="","",VLOOKUP(C3,設定!$AT$15:$AV$22,3,FALSE))</f>
        <v/>
      </c>
      <c r="E3" s="78" t="str">
        <f t="shared" ref="E3:E66" si="9">IF(I3="","",J3)</f>
        <v/>
      </c>
      <c r="F3" s="78" t="str">
        <f t="shared" ref="F3:F65" si="10">IF($B3="","",VLOOKUP($B3,シングルスDATA,3,FALSE))</f>
        <v/>
      </c>
      <c r="G3" s="78" t="str">
        <f t="shared" ref="G3:G65" si="11">IF(ISTEXT(Q3)=TRUE,"",Q3)</f>
        <v/>
      </c>
      <c r="H3" s="78" t="str">
        <f>IF(I3="","",VLOOKUP(I3,個人戦入力!$F$4:$L$103,6,FALSE)&amp;"-"&amp;VLOOKUP(I3,個人戦入力!$F$4:$L$103,7,FALSE))</f>
        <v/>
      </c>
      <c r="I3" s="78" t="str">
        <f t="shared" ref="I3:I65" si="12">IF($B3="","",VLOOKUP($B3,シングルスDATA,5,FALSE))</f>
        <v/>
      </c>
      <c r="J3" s="78" t="str">
        <f t="shared" si="1"/>
        <v/>
      </c>
      <c r="K3" s="124" t="str">
        <f t="shared" si="2"/>
        <v/>
      </c>
      <c r="L3" s="124" t="str">
        <f t="shared" si="3"/>
        <v/>
      </c>
      <c r="M3" s="78" t="str">
        <f t="shared" si="4"/>
        <v/>
      </c>
      <c r="N3" s="402" t="str">
        <f t="shared" si="5"/>
        <v/>
      </c>
      <c r="O3" s="78" t="str">
        <f t="shared" si="6"/>
        <v/>
      </c>
      <c r="P3" s="124" t="str">
        <f t="shared" si="7"/>
        <v/>
      </c>
      <c r="Q3" s="78" t="str">
        <f t="shared" ref="Q3:Q65" si="13">IF($B3="","",VLOOKUP($B3,シングルスDATA,4,FALSE))</f>
        <v/>
      </c>
    </row>
    <row r="4" spans="1:17" x14ac:dyDescent="0.2">
      <c r="A4" s="17" t="str">
        <f t="shared" si="8"/>
        <v/>
      </c>
      <c r="B4" s="77" t="str">
        <f>IF(ROW()-1&gt;処理用S!$B$1,"",ROW()-1)</f>
        <v/>
      </c>
      <c r="C4" s="78" t="str">
        <f t="shared" si="0"/>
        <v/>
      </c>
      <c r="D4" s="78" t="str">
        <f>IF(C4="","",VLOOKUP(C4,設定!$AT$15:$AV$22,3,FALSE))</f>
        <v/>
      </c>
      <c r="E4" s="78" t="str">
        <f t="shared" si="9"/>
        <v/>
      </c>
      <c r="F4" s="78" t="str">
        <f t="shared" si="10"/>
        <v/>
      </c>
      <c r="G4" s="78" t="str">
        <f t="shared" si="11"/>
        <v/>
      </c>
      <c r="H4" s="78" t="str">
        <f>IF(I4="","",VLOOKUP(I4,個人戦入力!$F$4:$L$103,6,FALSE)&amp;"-"&amp;VLOOKUP(I4,個人戦入力!$F$4:$L$103,7,FALSE))</f>
        <v/>
      </c>
      <c r="I4" s="78" t="str">
        <f t="shared" si="12"/>
        <v/>
      </c>
      <c r="J4" s="78" t="str">
        <f t="shared" si="1"/>
        <v/>
      </c>
      <c r="K4" s="124" t="str">
        <f t="shared" si="2"/>
        <v/>
      </c>
      <c r="L4" s="124" t="str">
        <f t="shared" si="3"/>
        <v/>
      </c>
      <c r="M4" s="78" t="str">
        <f t="shared" si="4"/>
        <v/>
      </c>
      <c r="N4" s="402" t="str">
        <f t="shared" si="5"/>
        <v/>
      </c>
      <c r="O4" s="78" t="str">
        <f t="shared" si="6"/>
        <v/>
      </c>
      <c r="P4" s="124" t="str">
        <f t="shared" si="7"/>
        <v/>
      </c>
      <c r="Q4" s="78" t="str">
        <f t="shared" si="13"/>
        <v/>
      </c>
    </row>
    <row r="5" spans="1:17" x14ac:dyDescent="0.2">
      <c r="A5" s="17" t="str">
        <f t="shared" si="8"/>
        <v/>
      </c>
      <c r="B5" s="77" t="str">
        <f>IF(ROW()-1&gt;処理用S!$B$1,"",ROW()-1)</f>
        <v/>
      </c>
      <c r="C5" s="78" t="str">
        <f t="shared" si="0"/>
        <v/>
      </c>
      <c r="D5" s="78" t="str">
        <f>IF(C5="","",VLOOKUP(C5,設定!$AT$15:$AV$22,3,FALSE))</f>
        <v/>
      </c>
      <c r="E5" s="78" t="str">
        <f t="shared" si="9"/>
        <v/>
      </c>
      <c r="F5" s="78" t="str">
        <f t="shared" si="10"/>
        <v/>
      </c>
      <c r="G5" s="78" t="str">
        <f t="shared" si="11"/>
        <v/>
      </c>
      <c r="H5" s="78" t="str">
        <f>IF(I5="","",VLOOKUP(I5,個人戦入力!$F$4:$L$103,6,FALSE)&amp;"-"&amp;VLOOKUP(I5,個人戦入力!$F$4:$L$103,7,FALSE))</f>
        <v/>
      </c>
      <c r="I5" s="78" t="str">
        <f t="shared" si="12"/>
        <v/>
      </c>
      <c r="J5" s="78" t="str">
        <f t="shared" si="1"/>
        <v/>
      </c>
      <c r="K5" s="124" t="str">
        <f t="shared" si="2"/>
        <v/>
      </c>
      <c r="L5" s="124" t="str">
        <f t="shared" si="3"/>
        <v/>
      </c>
      <c r="M5" s="78" t="str">
        <f t="shared" si="4"/>
        <v/>
      </c>
      <c r="N5" s="402" t="str">
        <f t="shared" si="5"/>
        <v/>
      </c>
      <c r="O5" s="78" t="str">
        <f t="shared" si="6"/>
        <v/>
      </c>
      <c r="P5" s="124" t="str">
        <f t="shared" si="7"/>
        <v/>
      </c>
      <c r="Q5" s="78" t="str">
        <f t="shared" si="13"/>
        <v/>
      </c>
    </row>
    <row r="6" spans="1:17" x14ac:dyDescent="0.2">
      <c r="A6" s="17" t="str">
        <f t="shared" si="8"/>
        <v/>
      </c>
      <c r="B6" s="77" t="str">
        <f>IF(ROW()-1&gt;処理用S!$B$1,"",ROW()-1)</f>
        <v/>
      </c>
      <c r="C6" s="78" t="str">
        <f t="shared" si="0"/>
        <v/>
      </c>
      <c r="D6" s="78" t="str">
        <f>IF(C6="","",VLOOKUP(C6,設定!$AT$15:$AV$22,3,FALSE))</f>
        <v/>
      </c>
      <c r="E6" s="78" t="str">
        <f t="shared" si="9"/>
        <v/>
      </c>
      <c r="F6" s="78" t="str">
        <f t="shared" si="10"/>
        <v/>
      </c>
      <c r="G6" s="78" t="str">
        <f t="shared" si="11"/>
        <v/>
      </c>
      <c r="H6" s="78" t="str">
        <f>IF(I6="","",VLOOKUP(I6,個人戦入力!$F$4:$L$103,6,FALSE)&amp;"-"&amp;VLOOKUP(I6,個人戦入力!$F$4:$L$103,7,FALSE))</f>
        <v/>
      </c>
      <c r="I6" s="78" t="str">
        <f t="shared" si="12"/>
        <v/>
      </c>
      <c r="J6" s="78" t="str">
        <f t="shared" si="1"/>
        <v/>
      </c>
      <c r="K6" s="124" t="str">
        <f t="shared" si="2"/>
        <v/>
      </c>
      <c r="L6" s="124" t="str">
        <f t="shared" si="3"/>
        <v/>
      </c>
      <c r="M6" s="78" t="str">
        <f t="shared" si="4"/>
        <v/>
      </c>
      <c r="N6" s="402" t="str">
        <f t="shared" si="5"/>
        <v/>
      </c>
      <c r="O6" s="78" t="str">
        <f t="shared" si="6"/>
        <v/>
      </c>
      <c r="P6" s="124" t="str">
        <f t="shared" si="7"/>
        <v/>
      </c>
      <c r="Q6" s="78" t="str">
        <f t="shared" si="13"/>
        <v/>
      </c>
    </row>
    <row r="7" spans="1:17" x14ac:dyDescent="0.2">
      <c r="A7" s="17" t="str">
        <f t="shared" si="8"/>
        <v/>
      </c>
      <c r="B7" s="77" t="str">
        <f>IF(ROW()-1&gt;処理用S!$B$1,"",ROW()-1)</f>
        <v/>
      </c>
      <c r="C7" s="78" t="str">
        <f t="shared" si="0"/>
        <v/>
      </c>
      <c r="D7" s="78" t="str">
        <f>IF(C7="","",VLOOKUP(C7,設定!$AT$15:$AV$22,3,FALSE))</f>
        <v/>
      </c>
      <c r="E7" s="78" t="str">
        <f t="shared" si="9"/>
        <v/>
      </c>
      <c r="F7" s="78" t="str">
        <f t="shared" si="10"/>
        <v/>
      </c>
      <c r="G7" s="78" t="str">
        <f t="shared" si="11"/>
        <v/>
      </c>
      <c r="H7" s="78" t="str">
        <f>IF(I7="","",VLOOKUP(I7,個人戦入力!$F$4:$L$103,6,FALSE)&amp;"-"&amp;VLOOKUP(I7,個人戦入力!$F$4:$L$103,7,FALSE))</f>
        <v/>
      </c>
      <c r="I7" s="78" t="str">
        <f t="shared" si="12"/>
        <v/>
      </c>
      <c r="J7" s="78" t="str">
        <f t="shared" si="1"/>
        <v/>
      </c>
      <c r="K7" s="124" t="str">
        <f t="shared" si="2"/>
        <v/>
      </c>
      <c r="L7" s="124" t="str">
        <f t="shared" si="3"/>
        <v/>
      </c>
      <c r="M7" s="78" t="str">
        <f t="shared" si="4"/>
        <v/>
      </c>
      <c r="N7" s="402" t="str">
        <f t="shared" si="5"/>
        <v/>
      </c>
      <c r="O7" s="78" t="str">
        <f t="shared" si="6"/>
        <v/>
      </c>
      <c r="P7" s="124" t="str">
        <f t="shared" si="7"/>
        <v/>
      </c>
      <c r="Q7" s="78" t="str">
        <f t="shared" si="13"/>
        <v/>
      </c>
    </row>
    <row r="8" spans="1:17" x14ac:dyDescent="0.2">
      <c r="A8" s="17" t="str">
        <f t="shared" si="8"/>
        <v/>
      </c>
      <c r="B8" s="77" t="str">
        <f>IF(ROW()-1&gt;処理用S!$B$1,"",ROW()-1)</f>
        <v/>
      </c>
      <c r="C8" s="78" t="str">
        <f t="shared" si="0"/>
        <v/>
      </c>
      <c r="D8" s="78" t="str">
        <f>IF(C8="","",VLOOKUP(C8,設定!$AT$15:$AV$22,3,FALSE))</f>
        <v/>
      </c>
      <c r="E8" s="78" t="str">
        <f t="shared" si="9"/>
        <v/>
      </c>
      <c r="F8" s="78" t="str">
        <f t="shared" si="10"/>
        <v/>
      </c>
      <c r="G8" s="78" t="str">
        <f t="shared" si="11"/>
        <v/>
      </c>
      <c r="H8" s="78" t="str">
        <f>IF(I8="","",VLOOKUP(I8,個人戦入力!$F$4:$L$103,6,FALSE)&amp;"-"&amp;VLOOKUP(I8,個人戦入力!$F$4:$L$103,7,FALSE))</f>
        <v/>
      </c>
      <c r="I8" s="78" t="str">
        <f t="shared" si="12"/>
        <v/>
      </c>
      <c r="J8" s="78" t="str">
        <f t="shared" si="1"/>
        <v/>
      </c>
      <c r="K8" s="124" t="str">
        <f t="shared" si="2"/>
        <v/>
      </c>
      <c r="L8" s="124" t="str">
        <f t="shared" si="3"/>
        <v/>
      </c>
      <c r="M8" s="78" t="str">
        <f t="shared" si="4"/>
        <v/>
      </c>
      <c r="N8" s="402" t="str">
        <f t="shared" si="5"/>
        <v/>
      </c>
      <c r="O8" s="78" t="str">
        <f t="shared" si="6"/>
        <v/>
      </c>
      <c r="P8" s="124" t="str">
        <f t="shared" si="7"/>
        <v/>
      </c>
      <c r="Q8" s="78" t="str">
        <f t="shared" si="13"/>
        <v/>
      </c>
    </row>
    <row r="9" spans="1:17" x14ac:dyDescent="0.2">
      <c r="A9" s="17" t="str">
        <f t="shared" si="8"/>
        <v/>
      </c>
      <c r="B9" s="77" t="str">
        <f>IF(ROW()-1&gt;処理用S!$B$1,"",ROW()-1)</f>
        <v/>
      </c>
      <c r="C9" s="78" t="str">
        <f t="shared" si="0"/>
        <v/>
      </c>
      <c r="D9" s="78" t="str">
        <f>IF(C9="","",VLOOKUP(C9,設定!$AT$15:$AV$22,3,FALSE))</f>
        <v/>
      </c>
      <c r="E9" s="78" t="str">
        <f t="shared" si="9"/>
        <v/>
      </c>
      <c r="F9" s="78" t="str">
        <f t="shared" si="10"/>
        <v/>
      </c>
      <c r="G9" s="78" t="str">
        <f t="shared" si="11"/>
        <v/>
      </c>
      <c r="H9" s="78" t="str">
        <f>IF(I9="","",VLOOKUP(I9,個人戦入力!$F$4:$L$103,6,FALSE)&amp;"-"&amp;VLOOKUP(I9,個人戦入力!$F$4:$L$103,7,FALSE))</f>
        <v/>
      </c>
      <c r="I9" s="78" t="str">
        <f t="shared" si="12"/>
        <v/>
      </c>
      <c r="J9" s="78" t="str">
        <f t="shared" si="1"/>
        <v/>
      </c>
      <c r="K9" s="124" t="str">
        <f t="shared" si="2"/>
        <v/>
      </c>
      <c r="L9" s="124" t="str">
        <f t="shared" si="3"/>
        <v/>
      </c>
      <c r="M9" s="78" t="str">
        <f t="shared" si="4"/>
        <v/>
      </c>
      <c r="N9" s="402" t="str">
        <f t="shared" si="5"/>
        <v/>
      </c>
      <c r="O9" s="78" t="str">
        <f t="shared" si="6"/>
        <v/>
      </c>
      <c r="P9" s="124" t="str">
        <f t="shared" si="7"/>
        <v/>
      </c>
      <c r="Q9" s="78" t="str">
        <f t="shared" si="13"/>
        <v/>
      </c>
    </row>
    <row r="10" spans="1:17" x14ac:dyDescent="0.2">
      <c r="A10" s="17" t="str">
        <f t="shared" si="8"/>
        <v/>
      </c>
      <c r="B10" s="77" t="str">
        <f>IF(ROW()-1&gt;処理用S!$B$1,"",ROW()-1)</f>
        <v/>
      </c>
      <c r="C10" s="78" t="str">
        <f t="shared" si="0"/>
        <v/>
      </c>
      <c r="D10" s="78" t="str">
        <f>IF(C10="","",VLOOKUP(C10,設定!$AT$15:$AV$22,3,FALSE))</f>
        <v/>
      </c>
      <c r="E10" s="78" t="str">
        <f t="shared" si="9"/>
        <v/>
      </c>
      <c r="F10" s="78" t="str">
        <f t="shared" si="10"/>
        <v/>
      </c>
      <c r="G10" s="78" t="str">
        <f t="shared" si="11"/>
        <v/>
      </c>
      <c r="H10" s="78" t="str">
        <f>IF(I10="","",VLOOKUP(I10,個人戦入力!$F$4:$L$103,6,FALSE)&amp;"-"&amp;VLOOKUP(I10,個人戦入力!$F$4:$L$103,7,FALSE))</f>
        <v/>
      </c>
      <c r="I10" s="78" t="str">
        <f t="shared" si="12"/>
        <v/>
      </c>
      <c r="J10" s="78" t="str">
        <f t="shared" si="1"/>
        <v/>
      </c>
      <c r="K10" s="124" t="str">
        <f t="shared" si="2"/>
        <v/>
      </c>
      <c r="L10" s="124" t="str">
        <f t="shared" si="3"/>
        <v/>
      </c>
      <c r="M10" s="78" t="str">
        <f t="shared" si="4"/>
        <v/>
      </c>
      <c r="N10" s="402" t="str">
        <f t="shared" si="5"/>
        <v/>
      </c>
      <c r="O10" s="78" t="str">
        <f t="shared" si="6"/>
        <v/>
      </c>
      <c r="P10" s="124" t="str">
        <f t="shared" si="7"/>
        <v/>
      </c>
      <c r="Q10" s="78" t="str">
        <f t="shared" si="13"/>
        <v/>
      </c>
    </row>
    <row r="11" spans="1:17" x14ac:dyDescent="0.2">
      <c r="A11" s="17" t="str">
        <f t="shared" si="8"/>
        <v/>
      </c>
      <c r="B11" s="77" t="str">
        <f>IF(ROW()-1&gt;処理用S!$B$1,"",ROW()-1)</f>
        <v/>
      </c>
      <c r="C11" s="78" t="str">
        <f t="shared" si="0"/>
        <v/>
      </c>
      <c r="D11" s="78" t="str">
        <f>IF(C11="","",VLOOKUP(C11,設定!$AT$15:$AV$22,3,FALSE))</f>
        <v/>
      </c>
      <c r="E11" s="78" t="str">
        <f t="shared" si="9"/>
        <v/>
      </c>
      <c r="F11" s="78" t="str">
        <f t="shared" si="10"/>
        <v/>
      </c>
      <c r="G11" s="78" t="str">
        <f t="shared" si="11"/>
        <v/>
      </c>
      <c r="H11" s="78" t="str">
        <f>IF(I11="","",VLOOKUP(I11,個人戦入力!$F$4:$L$103,6,FALSE)&amp;"-"&amp;VLOOKUP(I11,個人戦入力!$F$4:$L$103,7,FALSE))</f>
        <v/>
      </c>
      <c r="I11" s="78" t="str">
        <f t="shared" si="12"/>
        <v/>
      </c>
      <c r="J11" s="78" t="str">
        <f t="shared" si="1"/>
        <v/>
      </c>
      <c r="K11" s="124" t="str">
        <f t="shared" si="2"/>
        <v/>
      </c>
      <c r="L11" s="124" t="str">
        <f t="shared" si="3"/>
        <v/>
      </c>
      <c r="M11" s="78" t="str">
        <f t="shared" si="4"/>
        <v/>
      </c>
      <c r="N11" s="402" t="str">
        <f t="shared" si="5"/>
        <v/>
      </c>
      <c r="O11" s="78" t="str">
        <f t="shared" si="6"/>
        <v/>
      </c>
      <c r="P11" s="124" t="str">
        <f t="shared" si="7"/>
        <v/>
      </c>
      <c r="Q11" s="78" t="str">
        <f t="shared" si="13"/>
        <v/>
      </c>
    </row>
    <row r="12" spans="1:17" x14ac:dyDescent="0.2">
      <c r="A12" s="17" t="str">
        <f t="shared" si="8"/>
        <v/>
      </c>
      <c r="B12" s="77" t="str">
        <f>IF(ROW()-1&gt;処理用S!$B$1,"",ROW()-1)</f>
        <v/>
      </c>
      <c r="C12" s="78" t="str">
        <f t="shared" si="0"/>
        <v/>
      </c>
      <c r="D12" s="78" t="str">
        <f>IF(C12="","",VLOOKUP(C12,設定!$AT$15:$AV$22,3,FALSE))</f>
        <v/>
      </c>
      <c r="E12" s="78" t="str">
        <f t="shared" si="9"/>
        <v/>
      </c>
      <c r="F12" s="78" t="str">
        <f t="shared" si="10"/>
        <v/>
      </c>
      <c r="G12" s="78" t="str">
        <f t="shared" si="11"/>
        <v/>
      </c>
      <c r="H12" s="78" t="str">
        <f>IF(I12="","",VLOOKUP(I12,個人戦入力!$F$4:$L$103,6,FALSE)&amp;"-"&amp;VLOOKUP(I12,個人戦入力!$F$4:$L$103,7,FALSE))</f>
        <v/>
      </c>
      <c r="I12" s="78" t="str">
        <f t="shared" si="12"/>
        <v/>
      </c>
      <c r="J12" s="78" t="str">
        <f t="shared" si="1"/>
        <v/>
      </c>
      <c r="K12" s="124" t="str">
        <f t="shared" si="2"/>
        <v/>
      </c>
      <c r="L12" s="124" t="str">
        <f t="shared" si="3"/>
        <v/>
      </c>
      <c r="M12" s="78" t="str">
        <f t="shared" si="4"/>
        <v/>
      </c>
      <c r="N12" s="402" t="str">
        <f t="shared" si="5"/>
        <v/>
      </c>
      <c r="O12" s="78" t="str">
        <f t="shared" si="6"/>
        <v/>
      </c>
      <c r="P12" s="124" t="str">
        <f t="shared" si="7"/>
        <v/>
      </c>
      <c r="Q12" s="78" t="str">
        <f t="shared" si="13"/>
        <v/>
      </c>
    </row>
    <row r="13" spans="1:17" x14ac:dyDescent="0.2">
      <c r="A13" s="17" t="str">
        <f t="shared" si="8"/>
        <v/>
      </c>
      <c r="B13" s="77" t="str">
        <f>IF(ROW()-1&gt;処理用S!$B$1,"",ROW()-1)</f>
        <v/>
      </c>
      <c r="C13" s="78" t="str">
        <f t="shared" si="0"/>
        <v/>
      </c>
      <c r="D13" s="78" t="str">
        <f>IF(C13="","",VLOOKUP(C13,設定!$AT$15:$AV$22,3,FALSE))</f>
        <v/>
      </c>
      <c r="E13" s="78" t="str">
        <f t="shared" si="9"/>
        <v/>
      </c>
      <c r="F13" s="78" t="str">
        <f t="shared" si="10"/>
        <v/>
      </c>
      <c r="G13" s="78" t="str">
        <f t="shared" si="11"/>
        <v/>
      </c>
      <c r="H13" s="78" t="str">
        <f>IF(I13="","",VLOOKUP(I13,個人戦入力!$F$4:$L$103,6,FALSE)&amp;"-"&amp;VLOOKUP(I13,個人戦入力!$F$4:$L$103,7,FALSE))</f>
        <v/>
      </c>
      <c r="I13" s="78" t="str">
        <f t="shared" si="12"/>
        <v/>
      </c>
      <c r="J13" s="78" t="str">
        <f t="shared" si="1"/>
        <v/>
      </c>
      <c r="K13" s="124" t="str">
        <f t="shared" si="2"/>
        <v/>
      </c>
      <c r="L13" s="124" t="str">
        <f t="shared" si="3"/>
        <v/>
      </c>
      <c r="M13" s="78" t="str">
        <f t="shared" si="4"/>
        <v/>
      </c>
      <c r="N13" s="402" t="str">
        <f t="shared" si="5"/>
        <v/>
      </c>
      <c r="O13" s="78" t="str">
        <f t="shared" si="6"/>
        <v/>
      </c>
      <c r="P13" s="124" t="str">
        <f t="shared" si="7"/>
        <v/>
      </c>
      <c r="Q13" s="78" t="str">
        <f t="shared" si="13"/>
        <v/>
      </c>
    </row>
    <row r="14" spans="1:17" x14ac:dyDescent="0.2">
      <c r="A14" s="17" t="str">
        <f t="shared" si="8"/>
        <v/>
      </c>
      <c r="B14" s="77" t="str">
        <f>IF(ROW()-1&gt;処理用S!$B$1,"",ROW()-1)</f>
        <v/>
      </c>
      <c r="C14" s="78" t="str">
        <f t="shared" si="0"/>
        <v/>
      </c>
      <c r="D14" s="78" t="str">
        <f>IF(C14="","",VLOOKUP(C14,設定!$AT$15:$AV$22,3,FALSE))</f>
        <v/>
      </c>
      <c r="E14" s="78" t="str">
        <f t="shared" si="9"/>
        <v/>
      </c>
      <c r="F14" s="78" t="str">
        <f t="shared" si="10"/>
        <v/>
      </c>
      <c r="G14" s="78" t="str">
        <f t="shared" si="11"/>
        <v/>
      </c>
      <c r="H14" s="78" t="str">
        <f>IF(I14="","",VLOOKUP(I14,個人戦入力!$F$4:$L$103,6,FALSE)&amp;"-"&amp;VLOOKUP(I14,個人戦入力!$F$4:$L$103,7,FALSE))</f>
        <v/>
      </c>
      <c r="I14" s="78" t="str">
        <f t="shared" si="12"/>
        <v/>
      </c>
      <c r="J14" s="78" t="str">
        <f t="shared" si="1"/>
        <v/>
      </c>
      <c r="K14" s="124" t="str">
        <f t="shared" si="2"/>
        <v/>
      </c>
      <c r="L14" s="124" t="str">
        <f t="shared" si="3"/>
        <v/>
      </c>
      <c r="M14" s="78" t="str">
        <f t="shared" si="4"/>
        <v/>
      </c>
      <c r="N14" s="402" t="str">
        <f t="shared" si="5"/>
        <v/>
      </c>
      <c r="O14" s="78" t="str">
        <f t="shared" si="6"/>
        <v/>
      </c>
      <c r="P14" s="124" t="str">
        <f t="shared" si="7"/>
        <v/>
      </c>
      <c r="Q14" s="78" t="str">
        <f t="shared" si="13"/>
        <v/>
      </c>
    </row>
    <row r="15" spans="1:17" x14ac:dyDescent="0.2">
      <c r="A15" s="17" t="str">
        <f t="shared" si="8"/>
        <v/>
      </c>
      <c r="B15" s="77" t="str">
        <f>IF(ROW()-1&gt;処理用S!$B$1,"",ROW()-1)</f>
        <v/>
      </c>
      <c r="C15" s="78" t="str">
        <f t="shared" si="0"/>
        <v/>
      </c>
      <c r="D15" s="78" t="str">
        <f>IF(C15="","",VLOOKUP(C15,設定!$AT$15:$AV$22,3,FALSE))</f>
        <v/>
      </c>
      <c r="E15" s="78" t="str">
        <f t="shared" si="9"/>
        <v/>
      </c>
      <c r="F15" s="78" t="str">
        <f t="shared" si="10"/>
        <v/>
      </c>
      <c r="G15" s="78" t="str">
        <f t="shared" si="11"/>
        <v/>
      </c>
      <c r="H15" s="78" t="str">
        <f>IF(I15="","",VLOOKUP(I15,個人戦入力!$F$4:$L$103,6,FALSE)&amp;"-"&amp;VLOOKUP(I15,個人戦入力!$F$4:$L$103,7,FALSE))</f>
        <v/>
      </c>
      <c r="I15" s="78" t="str">
        <f t="shared" si="12"/>
        <v/>
      </c>
      <c r="J15" s="78" t="str">
        <f t="shared" si="1"/>
        <v/>
      </c>
      <c r="K15" s="124" t="str">
        <f t="shared" si="2"/>
        <v/>
      </c>
      <c r="L15" s="124" t="str">
        <f t="shared" si="3"/>
        <v/>
      </c>
      <c r="M15" s="78" t="str">
        <f t="shared" si="4"/>
        <v/>
      </c>
      <c r="N15" s="402" t="str">
        <f t="shared" si="5"/>
        <v/>
      </c>
      <c r="O15" s="78" t="str">
        <f t="shared" si="6"/>
        <v/>
      </c>
      <c r="P15" s="124" t="str">
        <f t="shared" si="7"/>
        <v/>
      </c>
      <c r="Q15" s="78" t="str">
        <f t="shared" si="13"/>
        <v/>
      </c>
    </row>
    <row r="16" spans="1:17" x14ac:dyDescent="0.2">
      <c r="A16" s="17" t="str">
        <f t="shared" si="8"/>
        <v/>
      </c>
      <c r="B16" s="77" t="str">
        <f>IF(ROW()-1&gt;処理用S!$B$1,"",ROW()-1)</f>
        <v/>
      </c>
      <c r="C16" s="78" t="str">
        <f t="shared" si="0"/>
        <v/>
      </c>
      <c r="D16" s="78" t="str">
        <f>IF(C16="","",VLOOKUP(C16,設定!$AT$15:$AV$22,3,FALSE))</f>
        <v/>
      </c>
      <c r="E16" s="78" t="str">
        <f t="shared" si="9"/>
        <v/>
      </c>
      <c r="F16" s="78" t="str">
        <f t="shared" si="10"/>
        <v/>
      </c>
      <c r="G16" s="78" t="str">
        <f t="shared" si="11"/>
        <v/>
      </c>
      <c r="H16" s="78" t="str">
        <f>IF(I16="","",VLOOKUP(I16,個人戦入力!$F$4:$L$103,6,FALSE)&amp;"-"&amp;VLOOKUP(I16,個人戦入力!$F$4:$L$103,7,FALSE))</f>
        <v/>
      </c>
      <c r="I16" s="78" t="str">
        <f t="shared" si="12"/>
        <v/>
      </c>
      <c r="J16" s="78" t="str">
        <f t="shared" si="1"/>
        <v/>
      </c>
      <c r="K16" s="124" t="str">
        <f t="shared" si="2"/>
        <v/>
      </c>
      <c r="L16" s="124" t="str">
        <f t="shared" si="3"/>
        <v/>
      </c>
      <c r="M16" s="78" t="str">
        <f t="shared" si="4"/>
        <v/>
      </c>
      <c r="N16" s="402" t="str">
        <f t="shared" si="5"/>
        <v/>
      </c>
      <c r="O16" s="78" t="str">
        <f t="shared" si="6"/>
        <v/>
      </c>
      <c r="P16" s="124" t="str">
        <f t="shared" si="7"/>
        <v/>
      </c>
      <c r="Q16" s="78" t="str">
        <f t="shared" si="13"/>
        <v/>
      </c>
    </row>
    <row r="17" spans="1:17" x14ac:dyDescent="0.2">
      <c r="A17" s="17" t="str">
        <f t="shared" si="8"/>
        <v/>
      </c>
      <c r="B17" s="77" t="str">
        <f>IF(ROW()-1&gt;処理用S!$B$1,"",ROW()-1)</f>
        <v/>
      </c>
      <c r="C17" s="78" t="str">
        <f t="shared" si="0"/>
        <v/>
      </c>
      <c r="D17" s="78" t="str">
        <f>IF(C17="","",VLOOKUP(C17,設定!$AT$15:$AV$22,3,FALSE))</f>
        <v/>
      </c>
      <c r="E17" s="78" t="str">
        <f t="shared" si="9"/>
        <v/>
      </c>
      <c r="F17" s="78" t="str">
        <f t="shared" si="10"/>
        <v/>
      </c>
      <c r="G17" s="78" t="str">
        <f t="shared" si="11"/>
        <v/>
      </c>
      <c r="H17" s="78" t="str">
        <f>IF(I17="","",VLOOKUP(I17,個人戦入力!$F$4:$L$103,6,FALSE)&amp;"-"&amp;VLOOKUP(I17,個人戦入力!$F$4:$L$103,7,FALSE))</f>
        <v/>
      </c>
      <c r="I17" s="78" t="str">
        <f t="shared" si="12"/>
        <v/>
      </c>
      <c r="J17" s="78" t="str">
        <f t="shared" si="1"/>
        <v/>
      </c>
      <c r="K17" s="124" t="str">
        <f t="shared" si="2"/>
        <v/>
      </c>
      <c r="L17" s="124" t="str">
        <f t="shared" si="3"/>
        <v/>
      </c>
      <c r="M17" s="78" t="str">
        <f t="shared" si="4"/>
        <v/>
      </c>
      <c r="N17" s="402" t="str">
        <f t="shared" si="5"/>
        <v/>
      </c>
      <c r="O17" s="78" t="str">
        <f t="shared" si="6"/>
        <v/>
      </c>
      <c r="P17" s="124" t="str">
        <f t="shared" si="7"/>
        <v/>
      </c>
      <c r="Q17" s="78" t="str">
        <f t="shared" si="13"/>
        <v/>
      </c>
    </row>
    <row r="18" spans="1:17" x14ac:dyDescent="0.2">
      <c r="A18" s="17" t="str">
        <f t="shared" si="8"/>
        <v/>
      </c>
      <c r="B18" s="77" t="str">
        <f>IF(ROW()-1&gt;処理用S!$B$1,"",ROW()-1)</f>
        <v/>
      </c>
      <c r="C18" s="78" t="str">
        <f t="shared" si="0"/>
        <v/>
      </c>
      <c r="D18" s="78" t="str">
        <f>IF(C18="","",VLOOKUP(C18,設定!$AT$15:$AV$22,3,FALSE))</f>
        <v/>
      </c>
      <c r="E18" s="78" t="str">
        <f t="shared" si="9"/>
        <v/>
      </c>
      <c r="F18" s="78" t="str">
        <f t="shared" si="10"/>
        <v/>
      </c>
      <c r="G18" s="78" t="str">
        <f t="shared" si="11"/>
        <v/>
      </c>
      <c r="H18" s="78" t="str">
        <f>IF(I18="","",VLOOKUP(I18,個人戦入力!$F$4:$L$103,6,FALSE)&amp;"-"&amp;VLOOKUP(I18,個人戦入力!$F$4:$L$103,7,FALSE))</f>
        <v/>
      </c>
      <c r="I18" s="78" t="str">
        <f t="shared" si="12"/>
        <v/>
      </c>
      <c r="J18" s="78" t="str">
        <f t="shared" si="1"/>
        <v/>
      </c>
      <c r="K18" s="124" t="str">
        <f t="shared" si="2"/>
        <v/>
      </c>
      <c r="L18" s="124" t="str">
        <f t="shared" si="3"/>
        <v/>
      </c>
      <c r="M18" s="78" t="str">
        <f t="shared" si="4"/>
        <v/>
      </c>
      <c r="N18" s="402" t="str">
        <f t="shared" si="5"/>
        <v/>
      </c>
      <c r="O18" s="78" t="str">
        <f t="shared" si="6"/>
        <v/>
      </c>
      <c r="P18" s="124" t="str">
        <f t="shared" si="7"/>
        <v/>
      </c>
      <c r="Q18" s="78" t="str">
        <f t="shared" si="13"/>
        <v/>
      </c>
    </row>
    <row r="19" spans="1:17" x14ac:dyDescent="0.2">
      <c r="A19" s="17" t="str">
        <f t="shared" si="8"/>
        <v/>
      </c>
      <c r="B19" s="77" t="str">
        <f>IF(ROW()-1&gt;処理用S!$B$1,"",ROW()-1)</f>
        <v/>
      </c>
      <c r="C19" s="78" t="str">
        <f t="shared" si="0"/>
        <v/>
      </c>
      <c r="D19" s="78" t="str">
        <f>IF(C19="","",VLOOKUP(C19,設定!$AT$15:$AV$22,3,FALSE))</f>
        <v/>
      </c>
      <c r="E19" s="78" t="str">
        <f t="shared" si="9"/>
        <v/>
      </c>
      <c r="F19" s="78" t="str">
        <f t="shared" si="10"/>
        <v/>
      </c>
      <c r="G19" s="78" t="str">
        <f t="shared" si="11"/>
        <v/>
      </c>
      <c r="H19" s="78" t="str">
        <f>IF(I19="","",VLOOKUP(I19,個人戦入力!$F$4:$L$103,6,FALSE)&amp;"-"&amp;VLOOKUP(I19,個人戦入力!$F$4:$L$103,7,FALSE))</f>
        <v/>
      </c>
      <c r="I19" s="78" t="str">
        <f t="shared" si="12"/>
        <v/>
      </c>
      <c r="J19" s="78" t="str">
        <f t="shared" si="1"/>
        <v/>
      </c>
      <c r="K19" s="124" t="str">
        <f t="shared" si="2"/>
        <v/>
      </c>
      <c r="L19" s="124" t="str">
        <f t="shared" si="3"/>
        <v/>
      </c>
      <c r="M19" s="78" t="str">
        <f t="shared" si="4"/>
        <v/>
      </c>
      <c r="N19" s="402" t="str">
        <f t="shared" si="5"/>
        <v/>
      </c>
      <c r="O19" s="78" t="str">
        <f t="shared" si="6"/>
        <v/>
      </c>
      <c r="P19" s="124" t="str">
        <f t="shared" si="7"/>
        <v/>
      </c>
      <c r="Q19" s="78" t="str">
        <f t="shared" si="13"/>
        <v/>
      </c>
    </row>
    <row r="20" spans="1:17" x14ac:dyDescent="0.2">
      <c r="A20" s="17" t="str">
        <f t="shared" si="8"/>
        <v/>
      </c>
      <c r="B20" s="77" t="str">
        <f>IF(ROW()-1&gt;処理用S!$B$1,"",ROW()-1)</f>
        <v/>
      </c>
      <c r="C20" s="78" t="str">
        <f t="shared" si="0"/>
        <v/>
      </c>
      <c r="D20" s="78" t="str">
        <f>IF(C20="","",VLOOKUP(C20,設定!$AT$15:$AV$22,3,FALSE))</f>
        <v/>
      </c>
      <c r="E20" s="78" t="str">
        <f t="shared" si="9"/>
        <v/>
      </c>
      <c r="F20" s="78" t="str">
        <f t="shared" si="10"/>
        <v/>
      </c>
      <c r="G20" s="78" t="str">
        <f t="shared" si="11"/>
        <v/>
      </c>
      <c r="H20" s="78" t="str">
        <f>IF(I20="","",VLOOKUP(I20,個人戦入力!$F$4:$L$103,6,FALSE)&amp;"-"&amp;VLOOKUP(I20,個人戦入力!$F$4:$L$103,7,FALSE))</f>
        <v/>
      </c>
      <c r="I20" s="78" t="str">
        <f t="shared" si="12"/>
        <v/>
      </c>
      <c r="J20" s="78" t="str">
        <f t="shared" si="1"/>
        <v/>
      </c>
      <c r="K20" s="124" t="str">
        <f t="shared" si="2"/>
        <v/>
      </c>
      <c r="L20" s="124" t="str">
        <f t="shared" si="3"/>
        <v/>
      </c>
      <c r="M20" s="78" t="str">
        <f t="shared" si="4"/>
        <v/>
      </c>
      <c r="N20" s="402" t="str">
        <f t="shared" si="5"/>
        <v/>
      </c>
      <c r="O20" s="78" t="str">
        <f t="shared" si="6"/>
        <v/>
      </c>
      <c r="P20" s="124" t="str">
        <f t="shared" si="7"/>
        <v/>
      </c>
      <c r="Q20" s="78" t="str">
        <f t="shared" si="13"/>
        <v/>
      </c>
    </row>
    <row r="21" spans="1:17" x14ac:dyDescent="0.2">
      <c r="A21" s="17" t="str">
        <f t="shared" si="8"/>
        <v/>
      </c>
      <c r="B21" s="77" t="str">
        <f>IF(ROW()-1&gt;処理用S!$B$1,"",ROW()-1)</f>
        <v/>
      </c>
      <c r="C21" s="78" t="str">
        <f t="shared" si="0"/>
        <v/>
      </c>
      <c r="D21" s="78" t="str">
        <f>IF(C21="","",VLOOKUP(C21,設定!$AT$15:$AV$22,3,FALSE))</f>
        <v/>
      </c>
      <c r="E21" s="78" t="str">
        <f t="shared" si="9"/>
        <v/>
      </c>
      <c r="F21" s="78" t="str">
        <f t="shared" si="10"/>
        <v/>
      </c>
      <c r="G21" s="78" t="str">
        <f t="shared" si="11"/>
        <v/>
      </c>
      <c r="H21" s="78" t="str">
        <f>IF(I21="","",VLOOKUP(I21,個人戦入力!$F$4:$L$103,6,FALSE)&amp;"-"&amp;VLOOKUP(I21,個人戦入力!$F$4:$L$103,7,FALSE))</f>
        <v/>
      </c>
      <c r="I21" s="78" t="str">
        <f t="shared" si="12"/>
        <v/>
      </c>
      <c r="J21" s="78" t="str">
        <f t="shared" si="1"/>
        <v/>
      </c>
      <c r="K21" s="124" t="str">
        <f t="shared" si="2"/>
        <v/>
      </c>
      <c r="L21" s="124" t="str">
        <f t="shared" si="3"/>
        <v/>
      </c>
      <c r="M21" s="78" t="str">
        <f t="shared" si="4"/>
        <v/>
      </c>
      <c r="N21" s="402" t="str">
        <f t="shared" si="5"/>
        <v/>
      </c>
      <c r="O21" s="78" t="str">
        <f t="shared" si="6"/>
        <v/>
      </c>
      <c r="P21" s="124" t="str">
        <f t="shared" si="7"/>
        <v/>
      </c>
      <c r="Q21" s="78" t="str">
        <f t="shared" si="13"/>
        <v/>
      </c>
    </row>
    <row r="22" spans="1:17" x14ac:dyDescent="0.2">
      <c r="A22" s="17" t="str">
        <f t="shared" si="8"/>
        <v/>
      </c>
      <c r="B22" s="77" t="str">
        <f>IF(ROW()-1&gt;処理用S!$B$1,"",ROW()-1)</f>
        <v/>
      </c>
      <c r="C22" s="78" t="str">
        <f t="shared" si="0"/>
        <v/>
      </c>
      <c r="D22" s="78" t="str">
        <f>IF(C22="","",VLOOKUP(C22,設定!$AT$15:$AV$22,3,FALSE))</f>
        <v/>
      </c>
      <c r="E22" s="78" t="str">
        <f t="shared" si="9"/>
        <v/>
      </c>
      <c r="F22" s="78" t="str">
        <f t="shared" si="10"/>
        <v/>
      </c>
      <c r="G22" s="78" t="str">
        <f t="shared" si="11"/>
        <v/>
      </c>
      <c r="H22" s="78" t="str">
        <f>IF(I22="","",VLOOKUP(I22,個人戦入力!$F$4:$L$103,6,FALSE)&amp;"-"&amp;VLOOKUP(I22,個人戦入力!$F$4:$L$103,7,FALSE))</f>
        <v/>
      </c>
      <c r="I22" s="78" t="str">
        <f t="shared" si="12"/>
        <v/>
      </c>
      <c r="J22" s="78" t="str">
        <f t="shared" si="1"/>
        <v/>
      </c>
      <c r="K22" s="124" t="str">
        <f t="shared" si="2"/>
        <v/>
      </c>
      <c r="L22" s="124" t="str">
        <f t="shared" si="3"/>
        <v/>
      </c>
      <c r="M22" s="78" t="str">
        <f t="shared" si="4"/>
        <v/>
      </c>
      <c r="N22" s="402" t="str">
        <f t="shared" si="5"/>
        <v/>
      </c>
      <c r="O22" s="78" t="str">
        <f t="shared" si="6"/>
        <v/>
      </c>
      <c r="P22" s="124" t="str">
        <f t="shared" si="7"/>
        <v/>
      </c>
      <c r="Q22" s="78" t="str">
        <f t="shared" si="13"/>
        <v/>
      </c>
    </row>
    <row r="23" spans="1:17" x14ac:dyDescent="0.2">
      <c r="A23" s="17" t="str">
        <f t="shared" si="8"/>
        <v/>
      </c>
      <c r="B23" s="77" t="str">
        <f>IF(ROW()-1&gt;処理用S!$B$1,"",ROW()-1)</f>
        <v/>
      </c>
      <c r="C23" s="78" t="str">
        <f t="shared" si="0"/>
        <v/>
      </c>
      <c r="D23" s="78" t="str">
        <f>IF(C23="","",VLOOKUP(C23,設定!$AT$15:$AV$22,3,FALSE))</f>
        <v/>
      </c>
      <c r="E23" s="78" t="str">
        <f t="shared" si="9"/>
        <v/>
      </c>
      <c r="F23" s="78" t="str">
        <f t="shared" si="10"/>
        <v/>
      </c>
      <c r="G23" s="78" t="str">
        <f t="shared" si="11"/>
        <v/>
      </c>
      <c r="H23" s="78" t="str">
        <f>IF(I23="","",VLOOKUP(I23,個人戦入力!$F$4:$L$103,6,FALSE)&amp;"-"&amp;VLOOKUP(I23,個人戦入力!$F$4:$L$103,7,FALSE))</f>
        <v/>
      </c>
      <c r="I23" s="78" t="str">
        <f t="shared" si="12"/>
        <v/>
      </c>
      <c r="J23" s="78" t="str">
        <f t="shared" si="1"/>
        <v/>
      </c>
      <c r="K23" s="124" t="str">
        <f t="shared" si="2"/>
        <v/>
      </c>
      <c r="L23" s="124" t="str">
        <f t="shared" si="3"/>
        <v/>
      </c>
      <c r="M23" s="78" t="str">
        <f t="shared" si="4"/>
        <v/>
      </c>
      <c r="N23" s="402" t="str">
        <f t="shared" si="5"/>
        <v/>
      </c>
      <c r="O23" s="78" t="str">
        <f t="shared" si="6"/>
        <v/>
      </c>
      <c r="P23" s="124" t="str">
        <f t="shared" si="7"/>
        <v/>
      </c>
      <c r="Q23" s="78" t="str">
        <f t="shared" si="13"/>
        <v/>
      </c>
    </row>
    <row r="24" spans="1:17" x14ac:dyDescent="0.2">
      <c r="A24" s="17" t="str">
        <f t="shared" si="8"/>
        <v/>
      </c>
      <c r="B24" s="77" t="str">
        <f>IF(ROW()-1&gt;処理用S!$B$1,"",ROW()-1)</f>
        <v/>
      </c>
      <c r="C24" s="78" t="str">
        <f t="shared" si="0"/>
        <v/>
      </c>
      <c r="D24" s="78" t="str">
        <f>IF(C24="","",VLOOKUP(C24,設定!$AT$15:$AV$22,3,FALSE))</f>
        <v/>
      </c>
      <c r="E24" s="78" t="str">
        <f t="shared" si="9"/>
        <v/>
      </c>
      <c r="F24" s="78" t="str">
        <f t="shared" si="10"/>
        <v/>
      </c>
      <c r="G24" s="78" t="str">
        <f t="shared" si="11"/>
        <v/>
      </c>
      <c r="H24" s="78" t="str">
        <f>IF(I24="","",VLOOKUP(I24,個人戦入力!$F$4:$L$103,6,FALSE)&amp;"-"&amp;VLOOKUP(I24,個人戦入力!$F$4:$L$103,7,FALSE))</f>
        <v/>
      </c>
      <c r="I24" s="78" t="str">
        <f t="shared" si="12"/>
        <v/>
      </c>
      <c r="J24" s="78" t="str">
        <f t="shared" si="1"/>
        <v/>
      </c>
      <c r="K24" s="124" t="str">
        <f t="shared" si="2"/>
        <v/>
      </c>
      <c r="L24" s="124" t="str">
        <f t="shared" si="3"/>
        <v/>
      </c>
      <c r="M24" s="78" t="str">
        <f t="shared" si="4"/>
        <v/>
      </c>
      <c r="N24" s="402" t="str">
        <f t="shared" si="5"/>
        <v/>
      </c>
      <c r="O24" s="78" t="str">
        <f t="shared" si="6"/>
        <v/>
      </c>
      <c r="P24" s="124" t="str">
        <f t="shared" si="7"/>
        <v/>
      </c>
      <c r="Q24" s="78" t="str">
        <f t="shared" si="13"/>
        <v/>
      </c>
    </row>
    <row r="25" spans="1:17" x14ac:dyDescent="0.2">
      <c r="A25" s="17" t="str">
        <f t="shared" si="8"/>
        <v/>
      </c>
      <c r="B25" s="77" t="str">
        <f>IF(ROW()-1&gt;処理用S!$B$1,"",ROW()-1)</f>
        <v/>
      </c>
      <c r="C25" s="78" t="str">
        <f t="shared" si="0"/>
        <v/>
      </c>
      <c r="D25" s="78" t="str">
        <f>IF(C25="","",VLOOKUP(C25,設定!$AT$15:$AV$22,3,FALSE))</f>
        <v/>
      </c>
      <c r="E25" s="78" t="str">
        <f t="shared" si="9"/>
        <v/>
      </c>
      <c r="F25" s="78" t="str">
        <f t="shared" si="10"/>
        <v/>
      </c>
      <c r="G25" s="78" t="str">
        <f t="shared" si="11"/>
        <v/>
      </c>
      <c r="H25" s="78" t="str">
        <f>IF(I25="","",VLOOKUP(I25,個人戦入力!$F$4:$L$103,6,FALSE)&amp;"-"&amp;VLOOKUP(I25,個人戦入力!$F$4:$L$103,7,FALSE))</f>
        <v/>
      </c>
      <c r="I25" s="78" t="str">
        <f t="shared" si="12"/>
        <v/>
      </c>
      <c r="J25" s="78" t="str">
        <f t="shared" si="1"/>
        <v/>
      </c>
      <c r="K25" s="124" t="str">
        <f t="shared" si="2"/>
        <v/>
      </c>
      <c r="L25" s="124" t="str">
        <f t="shared" si="3"/>
        <v/>
      </c>
      <c r="M25" s="78" t="str">
        <f t="shared" si="4"/>
        <v/>
      </c>
      <c r="N25" s="402" t="str">
        <f t="shared" si="5"/>
        <v/>
      </c>
      <c r="O25" s="78" t="str">
        <f t="shared" si="6"/>
        <v/>
      </c>
      <c r="P25" s="124" t="str">
        <f t="shared" si="7"/>
        <v/>
      </c>
      <c r="Q25" s="78" t="str">
        <f t="shared" si="13"/>
        <v/>
      </c>
    </row>
    <row r="26" spans="1:17" x14ac:dyDescent="0.2">
      <c r="A26" s="17" t="str">
        <f t="shared" si="8"/>
        <v/>
      </c>
      <c r="B26" s="77" t="str">
        <f>IF(ROW()-1&gt;処理用S!$B$1,"",ROW()-1)</f>
        <v/>
      </c>
      <c r="C26" s="78" t="str">
        <f t="shared" si="0"/>
        <v/>
      </c>
      <c r="D26" s="78" t="str">
        <f>IF(C26="","",VLOOKUP(C26,設定!$AT$15:$AV$22,3,FALSE))</f>
        <v/>
      </c>
      <c r="E26" s="78" t="str">
        <f t="shared" si="9"/>
        <v/>
      </c>
      <c r="F26" s="78" t="str">
        <f t="shared" si="10"/>
        <v/>
      </c>
      <c r="G26" s="78" t="str">
        <f t="shared" si="11"/>
        <v/>
      </c>
      <c r="H26" s="78" t="str">
        <f>IF(I26="","",VLOOKUP(I26,個人戦入力!$F$4:$L$103,6,FALSE)&amp;"-"&amp;VLOOKUP(I26,個人戦入力!$F$4:$L$103,7,FALSE))</f>
        <v/>
      </c>
      <c r="I26" s="78" t="str">
        <f t="shared" si="12"/>
        <v/>
      </c>
      <c r="J26" s="78" t="str">
        <f t="shared" si="1"/>
        <v/>
      </c>
      <c r="K26" s="124" t="str">
        <f t="shared" si="2"/>
        <v/>
      </c>
      <c r="L26" s="124" t="str">
        <f t="shared" si="3"/>
        <v/>
      </c>
      <c r="M26" s="78" t="str">
        <f t="shared" si="4"/>
        <v/>
      </c>
      <c r="N26" s="402" t="str">
        <f t="shared" si="5"/>
        <v/>
      </c>
      <c r="O26" s="78" t="str">
        <f t="shared" si="6"/>
        <v/>
      </c>
      <c r="P26" s="124" t="str">
        <f t="shared" si="7"/>
        <v/>
      </c>
      <c r="Q26" s="78" t="str">
        <f t="shared" si="13"/>
        <v/>
      </c>
    </row>
    <row r="27" spans="1:17" x14ac:dyDescent="0.2">
      <c r="A27" s="17" t="str">
        <f t="shared" si="8"/>
        <v/>
      </c>
      <c r="B27" s="77" t="str">
        <f>IF(ROW()-1&gt;処理用S!$B$1,"",ROW()-1)</f>
        <v/>
      </c>
      <c r="C27" s="78" t="str">
        <f t="shared" si="0"/>
        <v/>
      </c>
      <c r="D27" s="78" t="str">
        <f>IF(C27="","",VLOOKUP(C27,設定!$AT$15:$AV$22,3,FALSE))</f>
        <v/>
      </c>
      <c r="E27" s="78" t="str">
        <f t="shared" si="9"/>
        <v/>
      </c>
      <c r="F27" s="78" t="str">
        <f t="shared" si="10"/>
        <v/>
      </c>
      <c r="G27" s="78" t="str">
        <f t="shared" si="11"/>
        <v/>
      </c>
      <c r="H27" s="78" t="str">
        <f>IF(I27="","",VLOOKUP(I27,個人戦入力!$F$4:$L$103,6,FALSE)&amp;"-"&amp;VLOOKUP(I27,個人戦入力!$F$4:$L$103,7,FALSE))</f>
        <v/>
      </c>
      <c r="I27" s="78" t="str">
        <f t="shared" si="12"/>
        <v/>
      </c>
      <c r="J27" s="78" t="str">
        <f t="shared" si="1"/>
        <v/>
      </c>
      <c r="K27" s="124" t="str">
        <f t="shared" si="2"/>
        <v/>
      </c>
      <c r="L27" s="124" t="str">
        <f t="shared" si="3"/>
        <v/>
      </c>
      <c r="M27" s="78" t="str">
        <f t="shared" si="4"/>
        <v/>
      </c>
      <c r="N27" s="402" t="str">
        <f t="shared" si="5"/>
        <v/>
      </c>
      <c r="O27" s="78" t="str">
        <f t="shared" si="6"/>
        <v/>
      </c>
      <c r="P27" s="124" t="str">
        <f t="shared" si="7"/>
        <v/>
      </c>
      <c r="Q27" s="78" t="str">
        <f t="shared" si="13"/>
        <v/>
      </c>
    </row>
    <row r="28" spans="1:17" x14ac:dyDescent="0.2">
      <c r="A28" s="17" t="str">
        <f t="shared" si="8"/>
        <v/>
      </c>
      <c r="B28" s="77" t="str">
        <f>IF(ROW()-1&gt;処理用S!$B$1,"",ROW()-1)</f>
        <v/>
      </c>
      <c r="C28" s="78" t="str">
        <f t="shared" si="0"/>
        <v/>
      </c>
      <c r="D28" s="78" t="str">
        <f>IF(C28="","",VLOOKUP(C28,設定!$AT$15:$AV$22,3,FALSE))</f>
        <v/>
      </c>
      <c r="E28" s="78" t="str">
        <f t="shared" si="9"/>
        <v/>
      </c>
      <c r="F28" s="78" t="str">
        <f t="shared" si="10"/>
        <v/>
      </c>
      <c r="G28" s="78" t="str">
        <f t="shared" si="11"/>
        <v/>
      </c>
      <c r="H28" s="78" t="str">
        <f>IF(I28="","",VLOOKUP(I28,個人戦入力!$F$4:$L$103,6,FALSE)&amp;"-"&amp;VLOOKUP(I28,個人戦入力!$F$4:$L$103,7,FALSE))</f>
        <v/>
      </c>
      <c r="I28" s="78" t="str">
        <f t="shared" si="12"/>
        <v/>
      </c>
      <c r="J28" s="78" t="str">
        <f t="shared" si="1"/>
        <v/>
      </c>
      <c r="K28" s="124" t="str">
        <f t="shared" si="2"/>
        <v/>
      </c>
      <c r="L28" s="124" t="str">
        <f t="shared" si="3"/>
        <v/>
      </c>
      <c r="M28" s="78" t="str">
        <f t="shared" si="4"/>
        <v/>
      </c>
      <c r="N28" s="402" t="str">
        <f t="shared" si="5"/>
        <v/>
      </c>
      <c r="O28" s="78" t="str">
        <f t="shared" si="6"/>
        <v/>
      </c>
      <c r="P28" s="124" t="str">
        <f t="shared" si="7"/>
        <v/>
      </c>
      <c r="Q28" s="78" t="str">
        <f t="shared" si="13"/>
        <v/>
      </c>
    </row>
    <row r="29" spans="1:17" x14ac:dyDescent="0.2">
      <c r="A29" s="17" t="str">
        <f t="shared" si="8"/>
        <v/>
      </c>
      <c r="B29" s="77" t="str">
        <f>IF(ROW()-1&gt;処理用S!$B$1,"",ROW()-1)</f>
        <v/>
      </c>
      <c r="C29" s="78" t="str">
        <f t="shared" si="0"/>
        <v/>
      </c>
      <c r="D29" s="78" t="str">
        <f>IF(C29="","",VLOOKUP(C29,設定!$AT$15:$AV$22,3,FALSE))</f>
        <v/>
      </c>
      <c r="E29" s="78" t="str">
        <f t="shared" si="9"/>
        <v/>
      </c>
      <c r="F29" s="78" t="str">
        <f t="shared" si="10"/>
        <v/>
      </c>
      <c r="G29" s="78" t="str">
        <f t="shared" si="11"/>
        <v/>
      </c>
      <c r="H29" s="78" t="str">
        <f>IF(I29="","",VLOOKUP(I29,個人戦入力!$F$4:$L$103,6,FALSE)&amp;"-"&amp;VLOOKUP(I29,個人戦入力!$F$4:$L$103,7,FALSE))</f>
        <v/>
      </c>
      <c r="I29" s="78" t="str">
        <f t="shared" si="12"/>
        <v/>
      </c>
      <c r="J29" s="78" t="str">
        <f t="shared" si="1"/>
        <v/>
      </c>
      <c r="K29" s="124" t="str">
        <f t="shared" si="2"/>
        <v/>
      </c>
      <c r="L29" s="124" t="str">
        <f t="shared" si="3"/>
        <v/>
      </c>
      <c r="M29" s="78" t="str">
        <f t="shared" si="4"/>
        <v/>
      </c>
      <c r="N29" s="402" t="str">
        <f t="shared" si="5"/>
        <v/>
      </c>
      <c r="O29" s="78" t="str">
        <f t="shared" si="6"/>
        <v/>
      </c>
      <c r="P29" s="124" t="str">
        <f t="shared" si="7"/>
        <v/>
      </c>
      <c r="Q29" s="78" t="str">
        <f t="shared" si="13"/>
        <v/>
      </c>
    </row>
    <row r="30" spans="1:17" x14ac:dyDescent="0.2">
      <c r="A30" s="17" t="str">
        <f t="shared" si="8"/>
        <v/>
      </c>
      <c r="B30" s="77" t="str">
        <f>IF(ROW()-1&gt;処理用S!$B$1,"",ROW()-1)</f>
        <v/>
      </c>
      <c r="C30" s="78" t="str">
        <f t="shared" si="0"/>
        <v/>
      </c>
      <c r="D30" s="78" t="str">
        <f>IF(C30="","",VLOOKUP(C30,設定!$AT$15:$AV$22,3,FALSE))</f>
        <v/>
      </c>
      <c r="E30" s="78" t="str">
        <f t="shared" si="9"/>
        <v/>
      </c>
      <c r="F30" s="78" t="str">
        <f t="shared" si="10"/>
        <v/>
      </c>
      <c r="G30" s="78" t="str">
        <f t="shared" si="11"/>
        <v/>
      </c>
      <c r="H30" s="78" t="str">
        <f>IF(I30="","",VLOOKUP(I30,個人戦入力!$F$4:$L$103,6,FALSE)&amp;"-"&amp;VLOOKUP(I30,個人戦入力!$F$4:$L$103,7,FALSE))</f>
        <v/>
      </c>
      <c r="I30" s="78" t="str">
        <f t="shared" si="12"/>
        <v/>
      </c>
      <c r="J30" s="78" t="str">
        <f t="shared" si="1"/>
        <v/>
      </c>
      <c r="K30" s="124" t="str">
        <f t="shared" si="2"/>
        <v/>
      </c>
      <c r="L30" s="124" t="str">
        <f t="shared" si="3"/>
        <v/>
      </c>
      <c r="M30" s="78" t="str">
        <f t="shared" si="4"/>
        <v/>
      </c>
      <c r="N30" s="402" t="str">
        <f t="shared" si="5"/>
        <v/>
      </c>
      <c r="O30" s="78" t="str">
        <f t="shared" si="6"/>
        <v/>
      </c>
      <c r="P30" s="124" t="str">
        <f t="shared" si="7"/>
        <v/>
      </c>
      <c r="Q30" s="78" t="str">
        <f t="shared" si="13"/>
        <v/>
      </c>
    </row>
    <row r="31" spans="1:17" x14ac:dyDescent="0.2">
      <c r="A31" s="17" t="str">
        <f t="shared" si="8"/>
        <v/>
      </c>
      <c r="B31" s="77" t="str">
        <f>IF(ROW()-1&gt;処理用S!$B$1,"",ROW()-1)</f>
        <v/>
      </c>
      <c r="C31" s="78" t="str">
        <f t="shared" si="0"/>
        <v/>
      </c>
      <c r="D31" s="78" t="str">
        <f>IF(C31="","",VLOOKUP(C31,設定!$AT$15:$AV$22,3,FALSE))</f>
        <v/>
      </c>
      <c r="E31" s="78" t="str">
        <f t="shared" si="9"/>
        <v/>
      </c>
      <c r="F31" s="78" t="str">
        <f t="shared" si="10"/>
        <v/>
      </c>
      <c r="G31" s="78" t="str">
        <f t="shared" si="11"/>
        <v/>
      </c>
      <c r="H31" s="78" t="str">
        <f>IF(I31="","",VLOOKUP(I31,個人戦入力!$F$4:$L$103,6,FALSE)&amp;"-"&amp;VLOOKUP(I31,個人戦入力!$F$4:$L$103,7,FALSE))</f>
        <v/>
      </c>
      <c r="I31" s="78" t="str">
        <f t="shared" si="12"/>
        <v/>
      </c>
      <c r="J31" s="78" t="str">
        <f t="shared" si="1"/>
        <v/>
      </c>
      <c r="K31" s="124" t="str">
        <f t="shared" si="2"/>
        <v/>
      </c>
      <c r="L31" s="124" t="str">
        <f t="shared" si="3"/>
        <v/>
      </c>
      <c r="M31" s="78" t="str">
        <f t="shared" si="4"/>
        <v/>
      </c>
      <c r="N31" s="402" t="str">
        <f t="shared" si="5"/>
        <v/>
      </c>
      <c r="O31" s="78" t="str">
        <f t="shared" si="6"/>
        <v/>
      </c>
      <c r="P31" s="124" t="str">
        <f t="shared" si="7"/>
        <v/>
      </c>
      <c r="Q31" s="78" t="str">
        <f t="shared" si="13"/>
        <v/>
      </c>
    </row>
    <row r="32" spans="1:17" x14ac:dyDescent="0.2">
      <c r="A32" s="17" t="str">
        <f t="shared" si="8"/>
        <v/>
      </c>
      <c r="B32" s="77" t="str">
        <f>IF(ROW()-1&gt;処理用S!$B$1,"",ROW()-1)</f>
        <v/>
      </c>
      <c r="C32" s="78" t="str">
        <f t="shared" si="0"/>
        <v/>
      </c>
      <c r="D32" s="78" t="str">
        <f>IF(C32="","",VLOOKUP(C32,設定!$AT$15:$AV$22,3,FALSE))</f>
        <v/>
      </c>
      <c r="E32" s="78" t="str">
        <f t="shared" si="9"/>
        <v/>
      </c>
      <c r="F32" s="78" t="str">
        <f t="shared" si="10"/>
        <v/>
      </c>
      <c r="G32" s="78" t="str">
        <f t="shared" si="11"/>
        <v/>
      </c>
      <c r="H32" s="78" t="str">
        <f>IF(I32="","",VLOOKUP(I32,個人戦入力!$F$4:$L$103,6,FALSE)&amp;"-"&amp;VLOOKUP(I32,個人戦入力!$F$4:$L$103,7,FALSE))</f>
        <v/>
      </c>
      <c r="I32" s="78" t="str">
        <f t="shared" si="12"/>
        <v/>
      </c>
      <c r="J32" s="78" t="str">
        <f t="shared" si="1"/>
        <v/>
      </c>
      <c r="K32" s="124" t="str">
        <f t="shared" si="2"/>
        <v/>
      </c>
      <c r="L32" s="124" t="str">
        <f t="shared" si="3"/>
        <v/>
      </c>
      <c r="M32" s="78" t="str">
        <f t="shared" si="4"/>
        <v/>
      </c>
      <c r="N32" s="402" t="str">
        <f t="shared" si="5"/>
        <v/>
      </c>
      <c r="O32" s="78" t="str">
        <f t="shared" si="6"/>
        <v/>
      </c>
      <c r="P32" s="124" t="str">
        <f t="shared" si="7"/>
        <v/>
      </c>
      <c r="Q32" s="78" t="str">
        <f t="shared" si="13"/>
        <v/>
      </c>
    </row>
    <row r="33" spans="1:17" x14ac:dyDescent="0.2">
      <c r="A33" s="17" t="str">
        <f t="shared" si="8"/>
        <v/>
      </c>
      <c r="B33" s="77" t="str">
        <f>IF(ROW()-1&gt;処理用S!$B$1,"",ROW()-1)</f>
        <v/>
      </c>
      <c r="C33" s="78" t="str">
        <f t="shared" si="0"/>
        <v/>
      </c>
      <c r="D33" s="78" t="str">
        <f>IF(C33="","",VLOOKUP(C33,設定!$AT$15:$AV$22,3,FALSE))</f>
        <v/>
      </c>
      <c r="E33" s="78" t="str">
        <f t="shared" si="9"/>
        <v/>
      </c>
      <c r="F33" s="78" t="str">
        <f t="shared" si="10"/>
        <v/>
      </c>
      <c r="G33" s="78" t="str">
        <f t="shared" si="11"/>
        <v/>
      </c>
      <c r="H33" s="78" t="str">
        <f>IF(I33="","",VLOOKUP(I33,個人戦入力!$F$4:$L$103,6,FALSE)&amp;"-"&amp;VLOOKUP(I33,個人戦入力!$F$4:$L$103,7,FALSE))</f>
        <v/>
      </c>
      <c r="I33" s="78" t="str">
        <f t="shared" si="12"/>
        <v/>
      </c>
      <c r="J33" s="78" t="str">
        <f t="shared" si="1"/>
        <v/>
      </c>
      <c r="K33" s="124" t="str">
        <f t="shared" si="2"/>
        <v/>
      </c>
      <c r="L33" s="124" t="str">
        <f t="shared" si="3"/>
        <v/>
      </c>
      <c r="M33" s="78" t="str">
        <f t="shared" si="4"/>
        <v/>
      </c>
      <c r="N33" s="402" t="str">
        <f t="shared" si="5"/>
        <v/>
      </c>
      <c r="O33" s="78" t="str">
        <f t="shared" si="6"/>
        <v/>
      </c>
      <c r="P33" s="124" t="str">
        <f t="shared" si="7"/>
        <v/>
      </c>
      <c r="Q33" s="78" t="str">
        <f t="shared" si="13"/>
        <v/>
      </c>
    </row>
    <row r="34" spans="1:17" x14ac:dyDescent="0.2">
      <c r="A34" s="17" t="str">
        <f t="shared" si="8"/>
        <v/>
      </c>
      <c r="B34" s="77" t="str">
        <f>IF(ROW()-1&gt;処理用S!$B$1,"",ROW()-1)</f>
        <v/>
      </c>
      <c r="C34" s="78" t="str">
        <f t="shared" si="0"/>
        <v/>
      </c>
      <c r="D34" s="78" t="str">
        <f>IF(C34="","",VLOOKUP(C34,設定!$AT$15:$AV$22,3,FALSE))</f>
        <v/>
      </c>
      <c r="E34" s="78" t="str">
        <f t="shared" si="9"/>
        <v/>
      </c>
      <c r="F34" s="78" t="str">
        <f t="shared" si="10"/>
        <v/>
      </c>
      <c r="G34" s="78" t="str">
        <f t="shared" si="11"/>
        <v/>
      </c>
      <c r="H34" s="78" t="str">
        <f>IF(I34="","",VLOOKUP(I34,個人戦入力!$F$4:$L$103,6,FALSE)&amp;"-"&amp;VLOOKUP(I34,個人戦入力!$F$4:$L$103,7,FALSE))</f>
        <v/>
      </c>
      <c r="I34" s="78" t="str">
        <f t="shared" si="12"/>
        <v/>
      </c>
      <c r="J34" s="78" t="str">
        <f t="shared" si="1"/>
        <v/>
      </c>
      <c r="K34" s="124" t="str">
        <f t="shared" si="2"/>
        <v/>
      </c>
      <c r="L34" s="124" t="str">
        <f t="shared" ref="L34:L65" si="14">IF($B34="","",DBCS(VLOOKUP($B34,シングルスDATA,8,FALSE)))</f>
        <v/>
      </c>
      <c r="M34" s="78" t="str">
        <f t="shared" si="4"/>
        <v/>
      </c>
      <c r="N34" s="402" t="str">
        <f t="shared" si="5"/>
        <v/>
      </c>
      <c r="O34" s="78" t="str">
        <f t="shared" ref="O34:O65" si="15">IF($B34="","",(VLOOKUP($B34,シングルスDATA,14,FALSE)))</f>
        <v/>
      </c>
      <c r="P34" s="124" t="str">
        <f t="shared" ref="P34:P65" si="16">IF($B34="","",VLOOKUP($B34,シングルスDATA,15,FALSE))</f>
        <v/>
      </c>
      <c r="Q34" s="78" t="str">
        <f t="shared" si="13"/>
        <v/>
      </c>
    </row>
    <row r="35" spans="1:17" x14ac:dyDescent="0.2">
      <c r="A35" s="17" t="str">
        <f t="shared" si="8"/>
        <v/>
      </c>
      <c r="B35" s="77" t="str">
        <f>IF(ROW()-1&gt;処理用S!$B$1,"",ROW()-1)</f>
        <v/>
      </c>
      <c r="C35" s="78" t="str">
        <f t="shared" si="0"/>
        <v/>
      </c>
      <c r="D35" s="78" t="str">
        <f>IF(C35="","",VLOOKUP(C35,設定!$AT$15:$AV$22,3,FALSE))</f>
        <v/>
      </c>
      <c r="E35" s="78" t="str">
        <f t="shared" si="9"/>
        <v/>
      </c>
      <c r="F35" s="78" t="str">
        <f t="shared" si="10"/>
        <v/>
      </c>
      <c r="G35" s="78" t="str">
        <f t="shared" si="11"/>
        <v/>
      </c>
      <c r="H35" s="78" t="str">
        <f>IF(I35="","",VLOOKUP(I35,個人戦入力!$F$4:$L$103,6,FALSE)&amp;"-"&amp;VLOOKUP(I35,個人戦入力!$F$4:$L$103,7,FALSE))</f>
        <v/>
      </c>
      <c r="I35" s="78" t="str">
        <f t="shared" si="12"/>
        <v/>
      </c>
      <c r="J35" s="78" t="str">
        <f t="shared" si="1"/>
        <v/>
      </c>
      <c r="K35" s="124" t="str">
        <f t="shared" si="2"/>
        <v/>
      </c>
      <c r="L35" s="124" t="str">
        <f t="shared" si="14"/>
        <v/>
      </c>
      <c r="M35" s="78" t="str">
        <f t="shared" si="4"/>
        <v/>
      </c>
      <c r="N35" s="402" t="str">
        <f t="shared" si="5"/>
        <v/>
      </c>
      <c r="O35" s="78" t="str">
        <f t="shared" si="15"/>
        <v/>
      </c>
      <c r="P35" s="124" t="str">
        <f t="shared" si="16"/>
        <v/>
      </c>
      <c r="Q35" s="78" t="str">
        <f t="shared" si="13"/>
        <v/>
      </c>
    </row>
    <row r="36" spans="1:17" x14ac:dyDescent="0.2">
      <c r="A36" s="17" t="str">
        <f t="shared" si="8"/>
        <v/>
      </c>
      <c r="B36" s="77" t="str">
        <f>IF(ROW()-1&gt;処理用S!$B$1,"",ROW()-1)</f>
        <v/>
      </c>
      <c r="C36" s="78" t="str">
        <f t="shared" si="0"/>
        <v/>
      </c>
      <c r="D36" s="78" t="str">
        <f>IF(C36="","",VLOOKUP(C36,設定!$AT$15:$AV$22,3,FALSE))</f>
        <v/>
      </c>
      <c r="E36" s="78" t="str">
        <f t="shared" si="9"/>
        <v/>
      </c>
      <c r="F36" s="78" t="str">
        <f t="shared" si="10"/>
        <v/>
      </c>
      <c r="G36" s="78" t="str">
        <f t="shared" si="11"/>
        <v/>
      </c>
      <c r="H36" s="78" t="str">
        <f>IF(I36="","",VLOOKUP(I36,個人戦入力!$F$4:$L$103,6,FALSE)&amp;"-"&amp;VLOOKUP(I36,個人戦入力!$F$4:$L$103,7,FALSE))</f>
        <v/>
      </c>
      <c r="I36" s="78" t="str">
        <f t="shared" si="12"/>
        <v/>
      </c>
      <c r="J36" s="78" t="str">
        <f t="shared" si="1"/>
        <v/>
      </c>
      <c r="K36" s="124" t="str">
        <f t="shared" si="2"/>
        <v/>
      </c>
      <c r="L36" s="124" t="str">
        <f t="shared" si="14"/>
        <v/>
      </c>
      <c r="M36" s="78" t="str">
        <f t="shared" si="4"/>
        <v/>
      </c>
      <c r="N36" s="402" t="str">
        <f t="shared" si="5"/>
        <v/>
      </c>
      <c r="O36" s="78" t="str">
        <f t="shared" si="15"/>
        <v/>
      </c>
      <c r="P36" s="124" t="str">
        <f t="shared" si="16"/>
        <v/>
      </c>
      <c r="Q36" s="78" t="str">
        <f t="shared" si="13"/>
        <v/>
      </c>
    </row>
    <row r="37" spans="1:17" x14ac:dyDescent="0.2">
      <c r="A37" s="17" t="str">
        <f t="shared" si="8"/>
        <v/>
      </c>
      <c r="B37" s="77" t="str">
        <f>IF(ROW()-1&gt;処理用S!$B$1,"",ROW()-1)</f>
        <v/>
      </c>
      <c r="C37" s="78" t="str">
        <f t="shared" si="0"/>
        <v/>
      </c>
      <c r="D37" s="78" t="str">
        <f>IF(C37="","",VLOOKUP(C37,設定!$AT$15:$AV$22,3,FALSE))</f>
        <v/>
      </c>
      <c r="E37" s="78" t="str">
        <f t="shared" si="9"/>
        <v/>
      </c>
      <c r="F37" s="78" t="str">
        <f t="shared" si="10"/>
        <v/>
      </c>
      <c r="G37" s="78" t="str">
        <f t="shared" si="11"/>
        <v/>
      </c>
      <c r="H37" s="78" t="str">
        <f>IF(I37="","",VLOOKUP(I37,個人戦入力!$F$4:$L$103,6,FALSE)&amp;"-"&amp;VLOOKUP(I37,個人戦入力!$F$4:$L$103,7,FALSE))</f>
        <v/>
      </c>
      <c r="I37" s="78" t="str">
        <f t="shared" si="12"/>
        <v/>
      </c>
      <c r="J37" s="78" t="str">
        <f t="shared" si="1"/>
        <v/>
      </c>
      <c r="K37" s="124" t="str">
        <f t="shared" si="2"/>
        <v/>
      </c>
      <c r="L37" s="124" t="str">
        <f t="shared" si="14"/>
        <v/>
      </c>
      <c r="M37" s="78" t="str">
        <f t="shared" si="4"/>
        <v/>
      </c>
      <c r="N37" s="402" t="str">
        <f t="shared" si="5"/>
        <v/>
      </c>
      <c r="O37" s="78" t="str">
        <f t="shared" si="15"/>
        <v/>
      </c>
      <c r="P37" s="124" t="str">
        <f t="shared" si="16"/>
        <v/>
      </c>
      <c r="Q37" s="78" t="str">
        <f t="shared" si="13"/>
        <v/>
      </c>
    </row>
    <row r="38" spans="1:17" x14ac:dyDescent="0.2">
      <c r="A38" s="17" t="str">
        <f t="shared" si="8"/>
        <v/>
      </c>
      <c r="B38" s="77" t="str">
        <f>IF(ROW()-1&gt;処理用S!$B$1,"",ROW()-1)</f>
        <v/>
      </c>
      <c r="C38" s="78" t="str">
        <f t="shared" si="0"/>
        <v/>
      </c>
      <c r="D38" s="78" t="str">
        <f>IF(C38="","",VLOOKUP(C38,設定!$AT$15:$AV$22,3,FALSE))</f>
        <v/>
      </c>
      <c r="E38" s="78" t="str">
        <f t="shared" si="9"/>
        <v/>
      </c>
      <c r="F38" s="78" t="str">
        <f t="shared" si="10"/>
        <v/>
      </c>
      <c r="G38" s="78" t="str">
        <f t="shared" si="11"/>
        <v/>
      </c>
      <c r="H38" s="78" t="str">
        <f>IF(I38="","",VLOOKUP(I38,個人戦入力!$F$4:$L$103,6,FALSE)&amp;"-"&amp;VLOOKUP(I38,個人戦入力!$F$4:$L$103,7,FALSE))</f>
        <v/>
      </c>
      <c r="I38" s="78" t="str">
        <f t="shared" si="12"/>
        <v/>
      </c>
      <c r="J38" s="78" t="str">
        <f t="shared" si="1"/>
        <v/>
      </c>
      <c r="K38" s="124" t="str">
        <f t="shared" si="2"/>
        <v/>
      </c>
      <c r="L38" s="124" t="str">
        <f t="shared" si="14"/>
        <v/>
      </c>
      <c r="M38" s="78" t="str">
        <f t="shared" si="4"/>
        <v/>
      </c>
      <c r="N38" s="402" t="str">
        <f t="shared" si="5"/>
        <v/>
      </c>
      <c r="O38" s="78" t="str">
        <f t="shared" si="15"/>
        <v/>
      </c>
      <c r="P38" s="124" t="str">
        <f t="shared" si="16"/>
        <v/>
      </c>
      <c r="Q38" s="78" t="str">
        <f t="shared" si="13"/>
        <v/>
      </c>
    </row>
    <row r="39" spans="1:17" x14ac:dyDescent="0.2">
      <c r="A39" s="17" t="str">
        <f t="shared" si="8"/>
        <v/>
      </c>
      <c r="B39" s="77" t="str">
        <f>IF(ROW()-1&gt;処理用S!$B$1,"",ROW()-1)</f>
        <v/>
      </c>
      <c r="C39" s="78" t="str">
        <f t="shared" si="0"/>
        <v/>
      </c>
      <c r="D39" s="78" t="str">
        <f>IF(C39="","",VLOOKUP(C39,設定!$AT$15:$AV$22,3,FALSE))</f>
        <v/>
      </c>
      <c r="E39" s="78" t="str">
        <f t="shared" si="9"/>
        <v/>
      </c>
      <c r="F39" s="78" t="str">
        <f t="shared" si="10"/>
        <v/>
      </c>
      <c r="G39" s="78" t="str">
        <f t="shared" si="11"/>
        <v/>
      </c>
      <c r="H39" s="78" t="str">
        <f>IF(I39="","",VLOOKUP(I39,個人戦入力!$F$4:$L$103,6,FALSE)&amp;"-"&amp;VLOOKUP(I39,個人戦入力!$F$4:$L$103,7,FALSE))</f>
        <v/>
      </c>
      <c r="I39" s="78" t="str">
        <f t="shared" si="12"/>
        <v/>
      </c>
      <c r="J39" s="78" t="str">
        <f t="shared" si="1"/>
        <v/>
      </c>
      <c r="K39" s="124" t="str">
        <f t="shared" si="2"/>
        <v/>
      </c>
      <c r="L39" s="124" t="str">
        <f t="shared" si="14"/>
        <v/>
      </c>
      <c r="M39" s="78" t="str">
        <f t="shared" si="4"/>
        <v/>
      </c>
      <c r="N39" s="402" t="str">
        <f t="shared" si="5"/>
        <v/>
      </c>
      <c r="O39" s="78" t="str">
        <f t="shared" si="15"/>
        <v/>
      </c>
      <c r="P39" s="124" t="str">
        <f t="shared" si="16"/>
        <v/>
      </c>
      <c r="Q39" s="78" t="str">
        <f t="shared" si="13"/>
        <v/>
      </c>
    </row>
    <row r="40" spans="1:17" x14ac:dyDescent="0.2">
      <c r="A40" s="17" t="str">
        <f t="shared" si="8"/>
        <v/>
      </c>
      <c r="B40" s="77" t="str">
        <f>IF(ROW()-1&gt;処理用S!$B$1,"",ROW()-1)</f>
        <v/>
      </c>
      <c r="C40" s="78" t="str">
        <f t="shared" si="0"/>
        <v/>
      </c>
      <c r="D40" s="78" t="str">
        <f>IF(C40="","",VLOOKUP(C40,設定!$AT$15:$AV$22,3,FALSE))</f>
        <v/>
      </c>
      <c r="E40" s="78" t="str">
        <f t="shared" si="9"/>
        <v/>
      </c>
      <c r="F40" s="78" t="str">
        <f t="shared" si="10"/>
        <v/>
      </c>
      <c r="G40" s="78" t="str">
        <f t="shared" si="11"/>
        <v/>
      </c>
      <c r="H40" s="78" t="str">
        <f>IF(I40="","",VLOOKUP(I40,個人戦入力!$F$4:$L$103,6,FALSE)&amp;"-"&amp;VLOOKUP(I40,個人戦入力!$F$4:$L$103,7,FALSE))</f>
        <v/>
      </c>
      <c r="I40" s="78" t="str">
        <f t="shared" si="12"/>
        <v/>
      </c>
      <c r="J40" s="78" t="str">
        <f t="shared" si="1"/>
        <v/>
      </c>
      <c r="K40" s="124" t="str">
        <f t="shared" si="2"/>
        <v/>
      </c>
      <c r="L40" s="124" t="str">
        <f t="shared" si="14"/>
        <v/>
      </c>
      <c r="M40" s="78" t="str">
        <f t="shared" si="4"/>
        <v/>
      </c>
      <c r="N40" s="402" t="str">
        <f t="shared" si="5"/>
        <v/>
      </c>
      <c r="O40" s="78" t="str">
        <f t="shared" si="15"/>
        <v/>
      </c>
      <c r="P40" s="124" t="str">
        <f t="shared" si="16"/>
        <v/>
      </c>
      <c r="Q40" s="78" t="str">
        <f t="shared" si="13"/>
        <v/>
      </c>
    </row>
    <row r="41" spans="1:17" x14ac:dyDescent="0.2">
      <c r="A41" s="17" t="str">
        <f t="shared" si="8"/>
        <v/>
      </c>
      <c r="B41" s="77" t="str">
        <f>IF(ROW()-1&gt;処理用S!$B$1,"",ROW()-1)</f>
        <v/>
      </c>
      <c r="C41" s="78" t="str">
        <f t="shared" si="0"/>
        <v/>
      </c>
      <c r="D41" s="78" t="str">
        <f>IF(C41="","",VLOOKUP(C41,設定!$AT$15:$AV$22,3,FALSE))</f>
        <v/>
      </c>
      <c r="E41" s="78" t="str">
        <f t="shared" si="9"/>
        <v/>
      </c>
      <c r="F41" s="78" t="str">
        <f t="shared" si="10"/>
        <v/>
      </c>
      <c r="G41" s="78" t="str">
        <f t="shared" si="11"/>
        <v/>
      </c>
      <c r="H41" s="78" t="str">
        <f>IF(I41="","",VLOOKUP(I41,個人戦入力!$F$4:$L$103,6,FALSE)&amp;"-"&amp;VLOOKUP(I41,個人戦入力!$F$4:$L$103,7,FALSE))</f>
        <v/>
      </c>
      <c r="I41" s="78" t="str">
        <f t="shared" si="12"/>
        <v/>
      </c>
      <c r="J41" s="78" t="str">
        <f t="shared" si="1"/>
        <v/>
      </c>
      <c r="K41" s="124" t="str">
        <f t="shared" si="2"/>
        <v/>
      </c>
      <c r="L41" s="124" t="str">
        <f t="shared" si="14"/>
        <v/>
      </c>
      <c r="M41" s="78" t="str">
        <f t="shared" si="4"/>
        <v/>
      </c>
      <c r="N41" s="402" t="str">
        <f t="shared" si="5"/>
        <v/>
      </c>
      <c r="O41" s="78" t="str">
        <f t="shared" si="15"/>
        <v/>
      </c>
      <c r="P41" s="124" t="str">
        <f t="shared" si="16"/>
        <v/>
      </c>
      <c r="Q41" s="78" t="str">
        <f t="shared" si="13"/>
        <v/>
      </c>
    </row>
    <row r="42" spans="1:17" x14ac:dyDescent="0.2">
      <c r="A42" s="17" t="str">
        <f t="shared" si="8"/>
        <v/>
      </c>
      <c r="B42" s="77" t="str">
        <f>IF(ROW()-1&gt;処理用S!$B$1,"",ROW()-1)</f>
        <v/>
      </c>
      <c r="C42" s="78" t="str">
        <f t="shared" si="0"/>
        <v/>
      </c>
      <c r="D42" s="78" t="str">
        <f>IF(C42="","",VLOOKUP(C42,設定!$AT$15:$AV$22,3,FALSE))</f>
        <v/>
      </c>
      <c r="E42" s="78" t="str">
        <f t="shared" si="9"/>
        <v/>
      </c>
      <c r="F42" s="78" t="str">
        <f t="shared" si="10"/>
        <v/>
      </c>
      <c r="G42" s="78" t="str">
        <f t="shared" si="11"/>
        <v/>
      </c>
      <c r="H42" s="78" t="str">
        <f>IF(I42="","",VLOOKUP(I42,個人戦入力!$F$4:$L$103,6,FALSE)&amp;"-"&amp;VLOOKUP(I42,個人戦入力!$F$4:$L$103,7,FALSE))</f>
        <v/>
      </c>
      <c r="I42" s="78" t="str">
        <f t="shared" si="12"/>
        <v/>
      </c>
      <c r="J42" s="78" t="str">
        <f t="shared" si="1"/>
        <v/>
      </c>
      <c r="K42" s="124" t="str">
        <f t="shared" si="2"/>
        <v/>
      </c>
      <c r="L42" s="124" t="str">
        <f t="shared" si="14"/>
        <v/>
      </c>
      <c r="M42" s="78" t="str">
        <f t="shared" si="4"/>
        <v/>
      </c>
      <c r="N42" s="402" t="str">
        <f t="shared" si="5"/>
        <v/>
      </c>
      <c r="O42" s="78" t="str">
        <f t="shared" si="15"/>
        <v/>
      </c>
      <c r="P42" s="124" t="str">
        <f t="shared" si="16"/>
        <v/>
      </c>
      <c r="Q42" s="78" t="str">
        <f t="shared" si="13"/>
        <v/>
      </c>
    </row>
    <row r="43" spans="1:17" x14ac:dyDescent="0.2">
      <c r="A43" s="17" t="str">
        <f t="shared" si="8"/>
        <v/>
      </c>
      <c r="B43" s="77" t="str">
        <f>IF(ROW()-1&gt;処理用S!$B$1,"",ROW()-1)</f>
        <v/>
      </c>
      <c r="C43" s="78" t="str">
        <f t="shared" si="0"/>
        <v/>
      </c>
      <c r="D43" s="78" t="str">
        <f>IF(C43="","",VLOOKUP(C43,設定!$AT$15:$AV$22,3,FALSE))</f>
        <v/>
      </c>
      <c r="E43" s="78" t="str">
        <f t="shared" si="9"/>
        <v/>
      </c>
      <c r="F43" s="78" t="str">
        <f t="shared" si="10"/>
        <v/>
      </c>
      <c r="G43" s="78" t="str">
        <f t="shared" si="11"/>
        <v/>
      </c>
      <c r="H43" s="78" t="str">
        <f>IF(I43="","",VLOOKUP(I43,個人戦入力!$F$4:$L$103,6,FALSE)&amp;"-"&amp;VLOOKUP(I43,個人戦入力!$F$4:$L$103,7,FALSE))</f>
        <v/>
      </c>
      <c r="I43" s="78" t="str">
        <f t="shared" si="12"/>
        <v/>
      </c>
      <c r="J43" s="78" t="str">
        <f t="shared" si="1"/>
        <v/>
      </c>
      <c r="K43" s="124" t="str">
        <f t="shared" si="2"/>
        <v/>
      </c>
      <c r="L43" s="124" t="str">
        <f t="shared" si="14"/>
        <v/>
      </c>
      <c r="M43" s="78" t="str">
        <f t="shared" si="4"/>
        <v/>
      </c>
      <c r="N43" s="402" t="str">
        <f t="shared" si="5"/>
        <v/>
      </c>
      <c r="O43" s="78" t="str">
        <f t="shared" si="15"/>
        <v/>
      </c>
      <c r="P43" s="124" t="str">
        <f t="shared" si="16"/>
        <v/>
      </c>
      <c r="Q43" s="78" t="str">
        <f t="shared" si="13"/>
        <v/>
      </c>
    </row>
    <row r="44" spans="1:17" x14ac:dyDescent="0.2">
      <c r="A44" s="17" t="str">
        <f t="shared" si="8"/>
        <v/>
      </c>
      <c r="B44" s="77" t="str">
        <f>IF(ROW()-1&gt;処理用S!$B$1,"",ROW()-1)</f>
        <v/>
      </c>
      <c r="C44" s="78" t="str">
        <f t="shared" si="0"/>
        <v/>
      </c>
      <c r="D44" s="78" t="str">
        <f>IF(C44="","",VLOOKUP(C44,設定!$AT$15:$AV$22,3,FALSE))</f>
        <v/>
      </c>
      <c r="E44" s="78" t="str">
        <f t="shared" si="9"/>
        <v/>
      </c>
      <c r="F44" s="78" t="str">
        <f t="shared" si="10"/>
        <v/>
      </c>
      <c r="G44" s="78" t="str">
        <f t="shared" si="11"/>
        <v/>
      </c>
      <c r="H44" s="78" t="str">
        <f>IF(I44="","",VLOOKUP(I44,個人戦入力!$F$4:$L$103,6,FALSE)&amp;"-"&amp;VLOOKUP(I44,個人戦入力!$F$4:$L$103,7,FALSE))</f>
        <v/>
      </c>
      <c r="I44" s="78" t="str">
        <f t="shared" si="12"/>
        <v/>
      </c>
      <c r="J44" s="78" t="str">
        <f t="shared" si="1"/>
        <v/>
      </c>
      <c r="K44" s="124" t="str">
        <f t="shared" si="2"/>
        <v/>
      </c>
      <c r="L44" s="124" t="str">
        <f t="shared" si="14"/>
        <v/>
      </c>
      <c r="M44" s="78" t="str">
        <f t="shared" si="4"/>
        <v/>
      </c>
      <c r="N44" s="402" t="str">
        <f t="shared" si="5"/>
        <v/>
      </c>
      <c r="O44" s="78" t="str">
        <f t="shared" si="15"/>
        <v/>
      </c>
      <c r="P44" s="124" t="str">
        <f t="shared" si="16"/>
        <v/>
      </c>
      <c r="Q44" s="78" t="str">
        <f t="shared" si="13"/>
        <v/>
      </c>
    </row>
    <row r="45" spans="1:17" x14ac:dyDescent="0.2">
      <c r="A45" s="17" t="str">
        <f t="shared" si="8"/>
        <v/>
      </c>
      <c r="B45" s="77" t="str">
        <f>IF(ROW()-1&gt;処理用S!$B$1,"",ROW()-1)</f>
        <v/>
      </c>
      <c r="C45" s="78" t="str">
        <f t="shared" si="0"/>
        <v/>
      </c>
      <c r="D45" s="78" t="str">
        <f>IF(C45="","",VLOOKUP(C45,設定!$AT$15:$AV$22,3,FALSE))</f>
        <v/>
      </c>
      <c r="E45" s="78" t="str">
        <f t="shared" si="9"/>
        <v/>
      </c>
      <c r="F45" s="78" t="str">
        <f t="shared" si="10"/>
        <v/>
      </c>
      <c r="G45" s="78" t="str">
        <f t="shared" si="11"/>
        <v/>
      </c>
      <c r="H45" s="78" t="str">
        <f>IF(I45="","",VLOOKUP(I45,個人戦入力!$F$4:$L$103,6,FALSE)&amp;"-"&amp;VLOOKUP(I45,個人戦入力!$F$4:$L$103,7,FALSE))</f>
        <v/>
      </c>
      <c r="I45" s="78" t="str">
        <f t="shared" si="12"/>
        <v/>
      </c>
      <c r="J45" s="78" t="str">
        <f t="shared" si="1"/>
        <v/>
      </c>
      <c r="K45" s="124" t="str">
        <f t="shared" si="2"/>
        <v/>
      </c>
      <c r="L45" s="124" t="str">
        <f t="shared" si="14"/>
        <v/>
      </c>
      <c r="M45" s="78" t="str">
        <f t="shared" si="4"/>
        <v/>
      </c>
      <c r="N45" s="402" t="str">
        <f t="shared" si="5"/>
        <v/>
      </c>
      <c r="O45" s="78" t="str">
        <f t="shared" si="15"/>
        <v/>
      </c>
      <c r="P45" s="124" t="str">
        <f t="shared" si="16"/>
        <v/>
      </c>
      <c r="Q45" s="78" t="str">
        <f t="shared" si="13"/>
        <v/>
      </c>
    </row>
    <row r="46" spans="1:17" x14ac:dyDescent="0.2">
      <c r="A46" s="17" t="str">
        <f t="shared" si="8"/>
        <v/>
      </c>
      <c r="B46" s="77" t="str">
        <f>IF(ROW()-1&gt;処理用S!$B$1,"",ROW()-1)</f>
        <v/>
      </c>
      <c r="C46" s="78" t="str">
        <f t="shared" si="0"/>
        <v/>
      </c>
      <c r="D46" s="78" t="str">
        <f>IF(C46="","",VLOOKUP(C46,設定!$AT$15:$AV$22,3,FALSE))</f>
        <v/>
      </c>
      <c r="E46" s="78" t="str">
        <f t="shared" si="9"/>
        <v/>
      </c>
      <c r="F46" s="78" t="str">
        <f t="shared" si="10"/>
        <v/>
      </c>
      <c r="G46" s="78" t="str">
        <f t="shared" si="11"/>
        <v/>
      </c>
      <c r="H46" s="78" t="str">
        <f>IF(I46="","",VLOOKUP(I46,個人戦入力!$F$4:$L$103,6,FALSE)&amp;"-"&amp;VLOOKUP(I46,個人戦入力!$F$4:$L$103,7,FALSE))</f>
        <v/>
      </c>
      <c r="I46" s="78" t="str">
        <f t="shared" si="12"/>
        <v/>
      </c>
      <c r="J46" s="78" t="str">
        <f t="shared" si="1"/>
        <v/>
      </c>
      <c r="K46" s="124" t="str">
        <f t="shared" si="2"/>
        <v/>
      </c>
      <c r="L46" s="124" t="str">
        <f t="shared" si="14"/>
        <v/>
      </c>
      <c r="M46" s="78" t="str">
        <f t="shared" si="4"/>
        <v/>
      </c>
      <c r="N46" s="402" t="str">
        <f t="shared" si="5"/>
        <v/>
      </c>
      <c r="O46" s="78" t="str">
        <f t="shared" si="15"/>
        <v/>
      </c>
      <c r="P46" s="124" t="str">
        <f t="shared" si="16"/>
        <v/>
      </c>
      <c r="Q46" s="78" t="str">
        <f t="shared" si="13"/>
        <v/>
      </c>
    </row>
    <row r="47" spans="1:17" x14ac:dyDescent="0.2">
      <c r="A47" s="17" t="str">
        <f t="shared" si="8"/>
        <v/>
      </c>
      <c r="B47" s="77" t="str">
        <f>IF(ROW()-1&gt;処理用S!$B$1,"",ROW()-1)</f>
        <v/>
      </c>
      <c r="C47" s="78" t="str">
        <f t="shared" si="0"/>
        <v/>
      </c>
      <c r="D47" s="78" t="str">
        <f>IF(C47="","",VLOOKUP(C47,設定!$AT$15:$AV$22,3,FALSE))</f>
        <v/>
      </c>
      <c r="E47" s="78" t="str">
        <f t="shared" si="9"/>
        <v/>
      </c>
      <c r="F47" s="78" t="str">
        <f t="shared" si="10"/>
        <v/>
      </c>
      <c r="G47" s="78" t="str">
        <f t="shared" si="11"/>
        <v/>
      </c>
      <c r="H47" s="78" t="str">
        <f>IF(I47="","",VLOOKUP(I47,個人戦入力!$F$4:$L$103,6,FALSE)&amp;"-"&amp;VLOOKUP(I47,個人戦入力!$F$4:$L$103,7,FALSE))</f>
        <v/>
      </c>
      <c r="I47" s="78" t="str">
        <f t="shared" si="12"/>
        <v/>
      </c>
      <c r="J47" s="78" t="str">
        <f t="shared" si="1"/>
        <v/>
      </c>
      <c r="K47" s="124" t="str">
        <f t="shared" si="2"/>
        <v/>
      </c>
      <c r="L47" s="124" t="str">
        <f t="shared" si="14"/>
        <v/>
      </c>
      <c r="M47" s="78" t="str">
        <f t="shared" si="4"/>
        <v/>
      </c>
      <c r="N47" s="402" t="str">
        <f t="shared" si="5"/>
        <v/>
      </c>
      <c r="O47" s="78" t="str">
        <f t="shared" si="15"/>
        <v/>
      </c>
      <c r="P47" s="124" t="str">
        <f t="shared" si="16"/>
        <v/>
      </c>
      <c r="Q47" s="78" t="str">
        <f t="shared" si="13"/>
        <v/>
      </c>
    </row>
    <row r="48" spans="1:17" x14ac:dyDescent="0.2">
      <c r="A48" s="17" t="str">
        <f t="shared" si="8"/>
        <v/>
      </c>
      <c r="B48" s="77" t="str">
        <f>IF(ROW()-1&gt;処理用S!$B$1,"",ROW()-1)</f>
        <v/>
      </c>
      <c r="C48" s="78" t="str">
        <f t="shared" si="0"/>
        <v/>
      </c>
      <c r="D48" s="78" t="str">
        <f>IF(C48="","",VLOOKUP(C48,設定!$AT$15:$AV$22,3,FALSE))</f>
        <v/>
      </c>
      <c r="E48" s="78" t="str">
        <f t="shared" si="9"/>
        <v/>
      </c>
      <c r="F48" s="78" t="str">
        <f t="shared" si="10"/>
        <v/>
      </c>
      <c r="G48" s="78" t="str">
        <f t="shared" si="11"/>
        <v/>
      </c>
      <c r="H48" s="78" t="str">
        <f>IF(I48="","",VLOOKUP(I48,個人戦入力!$F$4:$L$103,6,FALSE)&amp;"-"&amp;VLOOKUP(I48,個人戦入力!$F$4:$L$103,7,FALSE))</f>
        <v/>
      </c>
      <c r="I48" s="78" t="str">
        <f t="shared" si="12"/>
        <v/>
      </c>
      <c r="J48" s="78" t="str">
        <f t="shared" si="1"/>
        <v/>
      </c>
      <c r="K48" s="124" t="str">
        <f t="shared" si="2"/>
        <v/>
      </c>
      <c r="L48" s="124" t="str">
        <f t="shared" si="14"/>
        <v/>
      </c>
      <c r="M48" s="78" t="str">
        <f t="shared" si="4"/>
        <v/>
      </c>
      <c r="N48" s="402" t="str">
        <f t="shared" si="5"/>
        <v/>
      </c>
      <c r="O48" s="78" t="str">
        <f t="shared" si="15"/>
        <v/>
      </c>
      <c r="P48" s="124" t="str">
        <f t="shared" si="16"/>
        <v/>
      </c>
      <c r="Q48" s="78" t="str">
        <f t="shared" si="13"/>
        <v/>
      </c>
    </row>
    <row r="49" spans="1:17" x14ac:dyDescent="0.2">
      <c r="A49" s="17" t="str">
        <f t="shared" si="8"/>
        <v/>
      </c>
      <c r="B49" s="77" t="str">
        <f>IF(ROW()-1&gt;処理用S!$B$1,"",ROW()-1)</f>
        <v/>
      </c>
      <c r="C49" s="78" t="str">
        <f t="shared" si="0"/>
        <v/>
      </c>
      <c r="D49" s="78" t="str">
        <f>IF(C49="","",VLOOKUP(C49,設定!$AT$15:$AV$22,3,FALSE))</f>
        <v/>
      </c>
      <c r="E49" s="78" t="str">
        <f t="shared" si="9"/>
        <v/>
      </c>
      <c r="F49" s="78" t="str">
        <f t="shared" si="10"/>
        <v/>
      </c>
      <c r="G49" s="78" t="str">
        <f t="shared" si="11"/>
        <v/>
      </c>
      <c r="H49" s="78" t="str">
        <f>IF(I49="","",VLOOKUP(I49,個人戦入力!$F$4:$L$103,6,FALSE)&amp;"-"&amp;VLOOKUP(I49,個人戦入力!$F$4:$L$103,7,FALSE))</f>
        <v/>
      </c>
      <c r="I49" s="78" t="str">
        <f t="shared" si="12"/>
        <v/>
      </c>
      <c r="J49" s="78" t="str">
        <f t="shared" si="1"/>
        <v/>
      </c>
      <c r="K49" s="124" t="str">
        <f t="shared" si="2"/>
        <v/>
      </c>
      <c r="L49" s="124" t="str">
        <f t="shared" si="14"/>
        <v/>
      </c>
      <c r="M49" s="78" t="str">
        <f t="shared" si="4"/>
        <v/>
      </c>
      <c r="N49" s="402" t="str">
        <f t="shared" si="5"/>
        <v/>
      </c>
      <c r="O49" s="78" t="str">
        <f t="shared" si="15"/>
        <v/>
      </c>
      <c r="P49" s="124" t="str">
        <f t="shared" si="16"/>
        <v/>
      </c>
      <c r="Q49" s="78" t="str">
        <f t="shared" si="13"/>
        <v/>
      </c>
    </row>
    <row r="50" spans="1:17" x14ac:dyDescent="0.2">
      <c r="A50" s="17" t="str">
        <f t="shared" si="8"/>
        <v/>
      </c>
      <c r="B50" s="77" t="str">
        <f>IF(ROW()-1&gt;処理用S!$B$1,"",ROW()-1)</f>
        <v/>
      </c>
      <c r="C50" s="78" t="str">
        <f t="shared" si="0"/>
        <v/>
      </c>
      <c r="D50" s="78" t="str">
        <f>IF(C50="","",VLOOKUP(C50,設定!$AT$15:$AV$22,3,FALSE))</f>
        <v/>
      </c>
      <c r="E50" s="78" t="str">
        <f t="shared" si="9"/>
        <v/>
      </c>
      <c r="F50" s="78" t="str">
        <f t="shared" si="10"/>
        <v/>
      </c>
      <c r="G50" s="78" t="str">
        <f t="shared" si="11"/>
        <v/>
      </c>
      <c r="H50" s="78" t="str">
        <f>IF(I50="","",VLOOKUP(I50,個人戦入力!$F$4:$L$103,6,FALSE)&amp;"-"&amp;VLOOKUP(I50,個人戦入力!$F$4:$L$103,7,FALSE))</f>
        <v/>
      </c>
      <c r="I50" s="78" t="str">
        <f t="shared" si="12"/>
        <v/>
      </c>
      <c r="J50" s="78" t="str">
        <f t="shared" si="1"/>
        <v/>
      </c>
      <c r="K50" s="124" t="str">
        <f t="shared" si="2"/>
        <v/>
      </c>
      <c r="L50" s="124" t="str">
        <f t="shared" si="14"/>
        <v/>
      </c>
      <c r="M50" s="78" t="str">
        <f t="shared" si="4"/>
        <v/>
      </c>
      <c r="N50" s="402" t="str">
        <f t="shared" si="5"/>
        <v/>
      </c>
      <c r="O50" s="78" t="str">
        <f t="shared" si="15"/>
        <v/>
      </c>
      <c r="P50" s="124" t="str">
        <f t="shared" si="16"/>
        <v/>
      </c>
      <c r="Q50" s="78" t="str">
        <f t="shared" si="13"/>
        <v/>
      </c>
    </row>
    <row r="51" spans="1:17" x14ac:dyDescent="0.2">
      <c r="A51" s="17" t="str">
        <f t="shared" si="8"/>
        <v/>
      </c>
      <c r="B51" s="77" t="str">
        <f>IF(ROW()-1&gt;処理用S!$B$1,"",ROW()-1)</f>
        <v/>
      </c>
      <c r="C51" s="78" t="str">
        <f t="shared" si="0"/>
        <v/>
      </c>
      <c r="D51" s="78" t="str">
        <f>IF(C51="","",VLOOKUP(C51,設定!$AT$15:$AV$22,3,FALSE))</f>
        <v/>
      </c>
      <c r="E51" s="78" t="str">
        <f t="shared" si="9"/>
        <v/>
      </c>
      <c r="F51" s="78" t="str">
        <f t="shared" si="10"/>
        <v/>
      </c>
      <c r="G51" s="78" t="str">
        <f t="shared" si="11"/>
        <v/>
      </c>
      <c r="H51" s="78" t="str">
        <f>IF(I51="","",VLOOKUP(I51,個人戦入力!$F$4:$L$103,6,FALSE)&amp;"-"&amp;VLOOKUP(I51,個人戦入力!$F$4:$L$103,7,FALSE))</f>
        <v/>
      </c>
      <c r="I51" s="78" t="str">
        <f t="shared" si="12"/>
        <v/>
      </c>
      <c r="J51" s="78" t="str">
        <f t="shared" si="1"/>
        <v/>
      </c>
      <c r="K51" s="124" t="str">
        <f t="shared" si="2"/>
        <v/>
      </c>
      <c r="L51" s="124" t="str">
        <f t="shared" si="14"/>
        <v/>
      </c>
      <c r="M51" s="78" t="str">
        <f t="shared" si="4"/>
        <v/>
      </c>
      <c r="N51" s="402" t="str">
        <f t="shared" si="5"/>
        <v/>
      </c>
      <c r="O51" s="78" t="str">
        <f t="shared" si="15"/>
        <v/>
      </c>
      <c r="P51" s="124" t="str">
        <f t="shared" si="16"/>
        <v/>
      </c>
      <c r="Q51" s="78" t="str">
        <f t="shared" si="13"/>
        <v/>
      </c>
    </row>
    <row r="52" spans="1:17" x14ac:dyDescent="0.2">
      <c r="A52" s="17" t="str">
        <f t="shared" si="8"/>
        <v/>
      </c>
      <c r="B52" s="77" t="str">
        <f>IF(ROW()-1&gt;処理用S!$B$1,"",ROW()-1)</f>
        <v/>
      </c>
      <c r="C52" s="78" t="str">
        <f t="shared" si="0"/>
        <v/>
      </c>
      <c r="D52" s="78" t="str">
        <f>IF(C52="","",VLOOKUP(C52,設定!$AT$15:$AV$22,3,FALSE))</f>
        <v/>
      </c>
      <c r="E52" s="78" t="str">
        <f t="shared" si="9"/>
        <v/>
      </c>
      <c r="F52" s="78" t="str">
        <f t="shared" si="10"/>
        <v/>
      </c>
      <c r="G52" s="78" t="str">
        <f t="shared" si="11"/>
        <v/>
      </c>
      <c r="H52" s="78" t="str">
        <f>IF(I52="","",VLOOKUP(I52,個人戦入力!$F$4:$L$103,6,FALSE)&amp;"-"&amp;VLOOKUP(I52,個人戦入力!$F$4:$L$103,7,FALSE))</f>
        <v/>
      </c>
      <c r="I52" s="78" t="str">
        <f t="shared" si="12"/>
        <v/>
      </c>
      <c r="J52" s="78" t="str">
        <f t="shared" si="1"/>
        <v/>
      </c>
      <c r="K52" s="124" t="str">
        <f t="shared" si="2"/>
        <v/>
      </c>
      <c r="L52" s="124" t="str">
        <f t="shared" si="14"/>
        <v/>
      </c>
      <c r="M52" s="78" t="str">
        <f t="shared" si="4"/>
        <v/>
      </c>
      <c r="N52" s="402" t="str">
        <f t="shared" si="5"/>
        <v/>
      </c>
      <c r="O52" s="78" t="str">
        <f t="shared" si="15"/>
        <v/>
      </c>
      <c r="P52" s="124" t="str">
        <f t="shared" si="16"/>
        <v/>
      </c>
      <c r="Q52" s="78" t="str">
        <f t="shared" si="13"/>
        <v/>
      </c>
    </row>
    <row r="53" spans="1:17" x14ac:dyDescent="0.2">
      <c r="A53" s="17" t="str">
        <f t="shared" si="8"/>
        <v/>
      </c>
      <c r="B53" s="77" t="str">
        <f>IF(ROW()-1&gt;処理用S!$B$1,"",ROW()-1)</f>
        <v/>
      </c>
      <c r="C53" s="78" t="str">
        <f t="shared" si="0"/>
        <v/>
      </c>
      <c r="D53" s="78" t="str">
        <f>IF(C53="","",VLOOKUP(C53,設定!$AT$15:$AV$22,3,FALSE))</f>
        <v/>
      </c>
      <c r="E53" s="78" t="str">
        <f t="shared" si="9"/>
        <v/>
      </c>
      <c r="F53" s="78" t="str">
        <f t="shared" si="10"/>
        <v/>
      </c>
      <c r="G53" s="78" t="str">
        <f t="shared" si="11"/>
        <v/>
      </c>
      <c r="H53" s="78" t="str">
        <f>IF(I53="","",VLOOKUP(I53,個人戦入力!$F$4:$L$103,6,FALSE)&amp;"-"&amp;VLOOKUP(I53,個人戦入力!$F$4:$L$103,7,FALSE))</f>
        <v/>
      </c>
      <c r="I53" s="78" t="str">
        <f t="shared" si="12"/>
        <v/>
      </c>
      <c r="J53" s="78" t="str">
        <f t="shared" si="1"/>
        <v/>
      </c>
      <c r="K53" s="124" t="str">
        <f t="shared" si="2"/>
        <v/>
      </c>
      <c r="L53" s="124" t="str">
        <f t="shared" si="14"/>
        <v/>
      </c>
      <c r="M53" s="78" t="str">
        <f t="shared" si="4"/>
        <v/>
      </c>
      <c r="N53" s="402" t="str">
        <f t="shared" si="5"/>
        <v/>
      </c>
      <c r="O53" s="78" t="str">
        <f t="shared" si="15"/>
        <v/>
      </c>
      <c r="P53" s="124" t="str">
        <f t="shared" si="16"/>
        <v/>
      </c>
      <c r="Q53" s="78" t="str">
        <f t="shared" si="13"/>
        <v/>
      </c>
    </row>
    <row r="54" spans="1:17" x14ac:dyDescent="0.2">
      <c r="A54" s="17" t="str">
        <f t="shared" si="8"/>
        <v/>
      </c>
      <c r="B54" s="77" t="str">
        <f>IF(ROW()-1&gt;処理用S!$B$1,"",ROW()-1)</f>
        <v/>
      </c>
      <c r="C54" s="78" t="str">
        <f t="shared" si="0"/>
        <v/>
      </c>
      <c r="D54" s="78" t="str">
        <f>IF(C54="","",VLOOKUP(C54,設定!$AT$15:$AV$22,3,FALSE))</f>
        <v/>
      </c>
      <c r="E54" s="78" t="str">
        <f t="shared" si="9"/>
        <v/>
      </c>
      <c r="F54" s="78" t="str">
        <f t="shared" si="10"/>
        <v/>
      </c>
      <c r="G54" s="78" t="str">
        <f t="shared" si="11"/>
        <v/>
      </c>
      <c r="H54" s="78" t="str">
        <f>IF(I54="","",VLOOKUP(I54,個人戦入力!$F$4:$L$103,6,FALSE)&amp;"-"&amp;VLOOKUP(I54,個人戦入力!$F$4:$L$103,7,FALSE))</f>
        <v/>
      </c>
      <c r="I54" s="78" t="str">
        <f t="shared" si="12"/>
        <v/>
      </c>
      <c r="J54" s="78" t="str">
        <f t="shared" si="1"/>
        <v/>
      </c>
      <c r="K54" s="124" t="str">
        <f t="shared" si="2"/>
        <v/>
      </c>
      <c r="L54" s="124" t="str">
        <f t="shared" si="14"/>
        <v/>
      </c>
      <c r="M54" s="78" t="str">
        <f t="shared" si="4"/>
        <v/>
      </c>
      <c r="N54" s="402" t="str">
        <f t="shared" si="5"/>
        <v/>
      </c>
      <c r="O54" s="78" t="str">
        <f t="shared" si="15"/>
        <v/>
      </c>
      <c r="P54" s="124" t="str">
        <f t="shared" si="16"/>
        <v/>
      </c>
      <c r="Q54" s="78" t="str">
        <f t="shared" si="13"/>
        <v/>
      </c>
    </row>
    <row r="55" spans="1:17" x14ac:dyDescent="0.2">
      <c r="A55" s="17" t="str">
        <f t="shared" si="8"/>
        <v/>
      </c>
      <c r="B55" s="77" t="str">
        <f>IF(ROW()-1&gt;処理用S!$B$1,"",ROW()-1)</f>
        <v/>
      </c>
      <c r="C55" s="78" t="str">
        <f t="shared" si="0"/>
        <v/>
      </c>
      <c r="D55" s="78" t="str">
        <f>IF(C55="","",VLOOKUP(C55,設定!$AT$15:$AV$22,3,FALSE))</f>
        <v/>
      </c>
      <c r="E55" s="78" t="str">
        <f t="shared" si="9"/>
        <v/>
      </c>
      <c r="F55" s="78" t="str">
        <f t="shared" si="10"/>
        <v/>
      </c>
      <c r="G55" s="78" t="str">
        <f t="shared" si="11"/>
        <v/>
      </c>
      <c r="H55" s="78" t="str">
        <f>IF(I55="","",VLOOKUP(I55,個人戦入力!$F$4:$L$103,6,FALSE)&amp;"-"&amp;VLOOKUP(I55,個人戦入力!$F$4:$L$103,7,FALSE))</f>
        <v/>
      </c>
      <c r="I55" s="78" t="str">
        <f t="shared" si="12"/>
        <v/>
      </c>
      <c r="J55" s="78" t="str">
        <f t="shared" si="1"/>
        <v/>
      </c>
      <c r="K55" s="124" t="str">
        <f t="shared" si="2"/>
        <v/>
      </c>
      <c r="L55" s="124" t="str">
        <f t="shared" si="14"/>
        <v/>
      </c>
      <c r="M55" s="78" t="str">
        <f t="shared" si="4"/>
        <v/>
      </c>
      <c r="N55" s="402" t="str">
        <f t="shared" si="5"/>
        <v/>
      </c>
      <c r="O55" s="78" t="str">
        <f t="shared" si="15"/>
        <v/>
      </c>
      <c r="P55" s="124" t="str">
        <f t="shared" si="16"/>
        <v/>
      </c>
      <c r="Q55" s="78" t="str">
        <f t="shared" si="13"/>
        <v/>
      </c>
    </row>
    <row r="56" spans="1:17" x14ac:dyDescent="0.2">
      <c r="A56" s="17" t="str">
        <f t="shared" si="8"/>
        <v/>
      </c>
      <c r="B56" s="77" t="str">
        <f>IF(ROW()-1&gt;処理用S!$B$1,"",ROW()-1)</f>
        <v/>
      </c>
      <c r="C56" s="78" t="str">
        <f t="shared" si="0"/>
        <v/>
      </c>
      <c r="D56" s="78" t="str">
        <f>IF(C56="","",VLOOKUP(C56,設定!$AT$15:$AV$22,3,FALSE))</f>
        <v/>
      </c>
      <c r="E56" s="78" t="str">
        <f t="shared" si="9"/>
        <v/>
      </c>
      <c r="F56" s="78" t="str">
        <f t="shared" si="10"/>
        <v/>
      </c>
      <c r="G56" s="78" t="str">
        <f t="shared" si="11"/>
        <v/>
      </c>
      <c r="H56" s="78" t="str">
        <f>IF(I56="","",VLOOKUP(I56,個人戦入力!$F$4:$L$103,6,FALSE)&amp;"-"&amp;VLOOKUP(I56,個人戦入力!$F$4:$L$103,7,FALSE))</f>
        <v/>
      </c>
      <c r="I56" s="78" t="str">
        <f t="shared" si="12"/>
        <v/>
      </c>
      <c r="J56" s="78" t="str">
        <f t="shared" si="1"/>
        <v/>
      </c>
      <c r="K56" s="124" t="str">
        <f t="shared" si="2"/>
        <v/>
      </c>
      <c r="L56" s="124" t="str">
        <f t="shared" si="14"/>
        <v/>
      </c>
      <c r="M56" s="78" t="str">
        <f t="shared" si="4"/>
        <v/>
      </c>
      <c r="N56" s="402" t="str">
        <f t="shared" si="5"/>
        <v/>
      </c>
      <c r="O56" s="78" t="str">
        <f t="shared" si="15"/>
        <v/>
      </c>
      <c r="P56" s="124" t="str">
        <f t="shared" si="16"/>
        <v/>
      </c>
      <c r="Q56" s="78" t="str">
        <f t="shared" si="13"/>
        <v/>
      </c>
    </row>
    <row r="57" spans="1:17" x14ac:dyDescent="0.2">
      <c r="A57" s="17" t="str">
        <f t="shared" si="8"/>
        <v/>
      </c>
      <c r="B57" s="77" t="str">
        <f>IF(ROW()-1&gt;処理用S!$B$1,"",ROW()-1)</f>
        <v/>
      </c>
      <c r="C57" s="78" t="str">
        <f t="shared" si="0"/>
        <v/>
      </c>
      <c r="D57" s="78" t="str">
        <f>IF(C57="","",VLOOKUP(C57,設定!$AT$15:$AV$22,3,FALSE))</f>
        <v/>
      </c>
      <c r="E57" s="78" t="str">
        <f t="shared" si="9"/>
        <v/>
      </c>
      <c r="F57" s="78" t="str">
        <f t="shared" si="10"/>
        <v/>
      </c>
      <c r="G57" s="78" t="str">
        <f t="shared" si="11"/>
        <v/>
      </c>
      <c r="H57" s="78" t="str">
        <f>IF(I57="","",VLOOKUP(I57,個人戦入力!$F$4:$L$103,6,FALSE)&amp;"-"&amp;VLOOKUP(I57,個人戦入力!$F$4:$L$103,7,FALSE))</f>
        <v/>
      </c>
      <c r="I57" s="78" t="str">
        <f t="shared" si="12"/>
        <v/>
      </c>
      <c r="J57" s="78" t="str">
        <f t="shared" si="1"/>
        <v/>
      </c>
      <c r="K57" s="124" t="str">
        <f t="shared" si="2"/>
        <v/>
      </c>
      <c r="L57" s="124" t="str">
        <f t="shared" si="14"/>
        <v/>
      </c>
      <c r="M57" s="78" t="str">
        <f t="shared" si="4"/>
        <v/>
      </c>
      <c r="N57" s="402" t="str">
        <f t="shared" si="5"/>
        <v/>
      </c>
      <c r="O57" s="78" t="str">
        <f t="shared" si="15"/>
        <v/>
      </c>
      <c r="P57" s="124" t="str">
        <f t="shared" si="16"/>
        <v/>
      </c>
      <c r="Q57" s="78" t="str">
        <f t="shared" si="13"/>
        <v/>
      </c>
    </row>
    <row r="58" spans="1:17" x14ac:dyDescent="0.2">
      <c r="A58" s="17" t="str">
        <f t="shared" si="8"/>
        <v/>
      </c>
      <c r="B58" s="77" t="str">
        <f>IF(ROW()-1&gt;処理用S!$B$1,"",ROW()-1)</f>
        <v/>
      </c>
      <c r="C58" s="78" t="str">
        <f t="shared" si="0"/>
        <v/>
      </c>
      <c r="D58" s="78" t="str">
        <f>IF(C58="","",VLOOKUP(C58,設定!$AT$15:$AV$22,3,FALSE))</f>
        <v/>
      </c>
      <c r="E58" s="78" t="str">
        <f t="shared" si="9"/>
        <v/>
      </c>
      <c r="F58" s="78" t="str">
        <f t="shared" si="10"/>
        <v/>
      </c>
      <c r="G58" s="78" t="str">
        <f t="shared" si="11"/>
        <v/>
      </c>
      <c r="H58" s="78" t="str">
        <f>IF(I58="","",VLOOKUP(I58,個人戦入力!$F$4:$L$103,6,FALSE)&amp;"-"&amp;VLOOKUP(I58,個人戦入力!$F$4:$L$103,7,FALSE))</f>
        <v/>
      </c>
      <c r="I58" s="78" t="str">
        <f t="shared" si="12"/>
        <v/>
      </c>
      <c r="J58" s="78" t="str">
        <f t="shared" si="1"/>
        <v/>
      </c>
      <c r="K58" s="124" t="str">
        <f t="shared" si="2"/>
        <v/>
      </c>
      <c r="L58" s="124" t="str">
        <f t="shared" si="14"/>
        <v/>
      </c>
      <c r="M58" s="78" t="str">
        <f t="shared" si="4"/>
        <v/>
      </c>
      <c r="N58" s="402" t="str">
        <f t="shared" si="5"/>
        <v/>
      </c>
      <c r="O58" s="78" t="str">
        <f t="shared" si="15"/>
        <v/>
      </c>
      <c r="P58" s="124" t="str">
        <f t="shared" si="16"/>
        <v/>
      </c>
      <c r="Q58" s="78" t="str">
        <f t="shared" si="13"/>
        <v/>
      </c>
    </row>
    <row r="59" spans="1:17" x14ac:dyDescent="0.2">
      <c r="A59" s="17" t="str">
        <f t="shared" si="8"/>
        <v/>
      </c>
      <c r="B59" s="77" t="str">
        <f>IF(ROW()-1&gt;処理用S!$B$1,"",ROW()-1)</f>
        <v/>
      </c>
      <c r="C59" s="78" t="str">
        <f t="shared" si="0"/>
        <v/>
      </c>
      <c r="D59" s="78" t="str">
        <f>IF(C59="","",VLOOKUP(C59,設定!$AT$15:$AV$22,3,FALSE))</f>
        <v/>
      </c>
      <c r="E59" s="78" t="str">
        <f t="shared" si="9"/>
        <v/>
      </c>
      <c r="F59" s="78" t="str">
        <f t="shared" si="10"/>
        <v/>
      </c>
      <c r="G59" s="78" t="str">
        <f t="shared" si="11"/>
        <v/>
      </c>
      <c r="H59" s="78" t="str">
        <f>IF(I59="","",VLOOKUP(I59,個人戦入力!$F$4:$L$103,6,FALSE)&amp;"-"&amp;VLOOKUP(I59,個人戦入力!$F$4:$L$103,7,FALSE))</f>
        <v/>
      </c>
      <c r="I59" s="78" t="str">
        <f t="shared" si="12"/>
        <v/>
      </c>
      <c r="J59" s="78" t="str">
        <f t="shared" si="1"/>
        <v/>
      </c>
      <c r="K59" s="124" t="str">
        <f t="shared" si="2"/>
        <v/>
      </c>
      <c r="L59" s="124" t="str">
        <f t="shared" si="14"/>
        <v/>
      </c>
      <c r="M59" s="78" t="str">
        <f t="shared" si="4"/>
        <v/>
      </c>
      <c r="N59" s="402" t="str">
        <f t="shared" si="5"/>
        <v/>
      </c>
      <c r="O59" s="78" t="str">
        <f t="shared" si="15"/>
        <v/>
      </c>
      <c r="P59" s="124" t="str">
        <f t="shared" si="16"/>
        <v/>
      </c>
      <c r="Q59" s="78" t="str">
        <f t="shared" si="13"/>
        <v/>
      </c>
    </row>
    <row r="60" spans="1:17" x14ac:dyDescent="0.2">
      <c r="A60" s="17" t="str">
        <f t="shared" si="8"/>
        <v/>
      </c>
      <c r="B60" s="77" t="str">
        <f>IF(ROW()-1&gt;処理用S!$B$1,"",ROW()-1)</f>
        <v/>
      </c>
      <c r="C60" s="78" t="str">
        <f t="shared" si="0"/>
        <v/>
      </c>
      <c r="D60" s="78" t="str">
        <f>IF(C60="","",VLOOKUP(C60,設定!$AT$15:$AV$22,3,FALSE))</f>
        <v/>
      </c>
      <c r="E60" s="78" t="str">
        <f t="shared" si="9"/>
        <v/>
      </c>
      <c r="F60" s="78" t="str">
        <f t="shared" si="10"/>
        <v/>
      </c>
      <c r="G60" s="78" t="str">
        <f t="shared" si="11"/>
        <v/>
      </c>
      <c r="H60" s="78" t="str">
        <f>IF(I60="","",VLOOKUP(I60,個人戦入力!$F$4:$L$103,6,FALSE)&amp;"-"&amp;VLOOKUP(I60,個人戦入力!$F$4:$L$103,7,FALSE))</f>
        <v/>
      </c>
      <c r="I60" s="78" t="str">
        <f t="shared" si="12"/>
        <v/>
      </c>
      <c r="J60" s="78" t="str">
        <f t="shared" si="1"/>
        <v/>
      </c>
      <c r="K60" s="124" t="str">
        <f t="shared" si="2"/>
        <v/>
      </c>
      <c r="L60" s="124" t="str">
        <f t="shared" si="14"/>
        <v/>
      </c>
      <c r="M60" s="78" t="str">
        <f t="shared" si="4"/>
        <v/>
      </c>
      <c r="N60" s="402" t="str">
        <f t="shared" si="5"/>
        <v/>
      </c>
      <c r="O60" s="78" t="str">
        <f t="shared" si="15"/>
        <v/>
      </c>
      <c r="P60" s="124" t="str">
        <f t="shared" si="16"/>
        <v/>
      </c>
      <c r="Q60" s="78" t="str">
        <f t="shared" si="13"/>
        <v/>
      </c>
    </row>
    <row r="61" spans="1:17" x14ac:dyDescent="0.2">
      <c r="A61" s="17" t="str">
        <f t="shared" si="8"/>
        <v/>
      </c>
      <c r="B61" s="77" t="str">
        <f>IF(ROW()-1&gt;処理用S!$B$1,"",ROW()-1)</f>
        <v/>
      </c>
      <c r="C61" s="78" t="str">
        <f t="shared" si="0"/>
        <v/>
      </c>
      <c r="D61" s="78" t="str">
        <f>IF(C61="","",VLOOKUP(C61,設定!$AT$15:$AV$22,3,FALSE))</f>
        <v/>
      </c>
      <c r="E61" s="78" t="str">
        <f t="shared" si="9"/>
        <v/>
      </c>
      <c r="F61" s="78" t="str">
        <f t="shared" si="10"/>
        <v/>
      </c>
      <c r="G61" s="78" t="str">
        <f t="shared" si="11"/>
        <v/>
      </c>
      <c r="H61" s="78" t="str">
        <f>IF(I61="","",VLOOKUP(I61,個人戦入力!$F$4:$L$103,6,FALSE)&amp;"-"&amp;VLOOKUP(I61,個人戦入力!$F$4:$L$103,7,FALSE))</f>
        <v/>
      </c>
      <c r="I61" s="78" t="str">
        <f t="shared" si="12"/>
        <v/>
      </c>
      <c r="J61" s="78" t="str">
        <f t="shared" si="1"/>
        <v/>
      </c>
      <c r="K61" s="124" t="str">
        <f t="shared" si="2"/>
        <v/>
      </c>
      <c r="L61" s="124" t="str">
        <f t="shared" si="14"/>
        <v/>
      </c>
      <c r="M61" s="78" t="str">
        <f t="shared" si="4"/>
        <v/>
      </c>
      <c r="N61" s="402" t="str">
        <f t="shared" si="5"/>
        <v/>
      </c>
      <c r="O61" s="78" t="str">
        <f t="shared" si="15"/>
        <v/>
      </c>
      <c r="P61" s="124" t="str">
        <f t="shared" si="16"/>
        <v/>
      </c>
      <c r="Q61" s="78" t="str">
        <f t="shared" si="13"/>
        <v/>
      </c>
    </row>
    <row r="62" spans="1:17" x14ac:dyDescent="0.2">
      <c r="A62" s="17" t="str">
        <f t="shared" si="8"/>
        <v/>
      </c>
      <c r="B62" s="77" t="str">
        <f>IF(ROW()-1&gt;処理用S!$B$1,"",ROW()-1)</f>
        <v/>
      </c>
      <c r="C62" s="78" t="str">
        <f t="shared" si="0"/>
        <v/>
      </c>
      <c r="D62" s="78" t="str">
        <f>IF(C62="","",VLOOKUP(C62,設定!$AT$15:$AV$22,3,FALSE))</f>
        <v/>
      </c>
      <c r="E62" s="78" t="str">
        <f t="shared" si="9"/>
        <v/>
      </c>
      <c r="F62" s="78" t="str">
        <f t="shared" si="10"/>
        <v/>
      </c>
      <c r="G62" s="78" t="str">
        <f t="shared" si="11"/>
        <v/>
      </c>
      <c r="H62" s="78" t="str">
        <f>IF(I62="","",VLOOKUP(I62,個人戦入力!$F$4:$L$103,6,FALSE)&amp;"-"&amp;VLOOKUP(I62,個人戦入力!$F$4:$L$103,7,FALSE))</f>
        <v/>
      </c>
      <c r="I62" s="78" t="str">
        <f t="shared" si="12"/>
        <v/>
      </c>
      <c r="J62" s="78" t="str">
        <f t="shared" si="1"/>
        <v/>
      </c>
      <c r="K62" s="124" t="str">
        <f t="shared" si="2"/>
        <v/>
      </c>
      <c r="L62" s="124" t="str">
        <f t="shared" si="14"/>
        <v/>
      </c>
      <c r="M62" s="78" t="str">
        <f t="shared" si="4"/>
        <v/>
      </c>
      <c r="N62" s="402" t="str">
        <f t="shared" si="5"/>
        <v/>
      </c>
      <c r="O62" s="78" t="str">
        <f t="shared" si="15"/>
        <v/>
      </c>
      <c r="P62" s="124" t="str">
        <f t="shared" si="16"/>
        <v/>
      </c>
      <c r="Q62" s="78" t="str">
        <f t="shared" si="13"/>
        <v/>
      </c>
    </row>
    <row r="63" spans="1:17" x14ac:dyDescent="0.2">
      <c r="A63" s="17" t="str">
        <f t="shared" si="8"/>
        <v/>
      </c>
      <c r="B63" s="77" t="str">
        <f>IF(ROW()-1&gt;処理用S!$B$1,"",ROW()-1)</f>
        <v/>
      </c>
      <c r="C63" s="78" t="str">
        <f t="shared" si="0"/>
        <v/>
      </c>
      <c r="D63" s="78" t="str">
        <f>IF(C63="","",VLOOKUP(C63,設定!$AT$15:$AV$22,3,FALSE))</f>
        <v/>
      </c>
      <c r="E63" s="78" t="str">
        <f t="shared" si="9"/>
        <v/>
      </c>
      <c r="F63" s="78" t="str">
        <f t="shared" si="10"/>
        <v/>
      </c>
      <c r="G63" s="78" t="str">
        <f t="shared" si="11"/>
        <v/>
      </c>
      <c r="H63" s="78" t="str">
        <f>IF(I63="","",VLOOKUP(I63,個人戦入力!$F$4:$L$103,6,FALSE)&amp;"-"&amp;VLOOKUP(I63,個人戦入力!$F$4:$L$103,7,FALSE))</f>
        <v/>
      </c>
      <c r="I63" s="78" t="str">
        <f t="shared" si="12"/>
        <v/>
      </c>
      <c r="J63" s="78" t="str">
        <f t="shared" si="1"/>
        <v/>
      </c>
      <c r="K63" s="124" t="str">
        <f t="shared" si="2"/>
        <v/>
      </c>
      <c r="L63" s="124" t="str">
        <f t="shared" si="14"/>
        <v/>
      </c>
      <c r="M63" s="78" t="str">
        <f t="shared" si="4"/>
        <v/>
      </c>
      <c r="N63" s="402" t="str">
        <f t="shared" si="5"/>
        <v/>
      </c>
      <c r="O63" s="78" t="str">
        <f t="shared" si="15"/>
        <v/>
      </c>
      <c r="P63" s="124" t="str">
        <f t="shared" si="16"/>
        <v/>
      </c>
      <c r="Q63" s="78" t="str">
        <f t="shared" si="13"/>
        <v/>
      </c>
    </row>
    <row r="64" spans="1:17" x14ac:dyDescent="0.2">
      <c r="A64" s="17" t="str">
        <f t="shared" si="8"/>
        <v/>
      </c>
      <c r="B64" s="77" t="str">
        <f>IF(ROW()-1&gt;処理用S!$B$1,"",ROW()-1)</f>
        <v/>
      </c>
      <c r="C64" s="78" t="str">
        <f t="shared" si="0"/>
        <v/>
      </c>
      <c r="D64" s="78" t="str">
        <f>IF(C64="","",VLOOKUP(C64,設定!$AT$15:$AV$22,3,FALSE))</f>
        <v/>
      </c>
      <c r="E64" s="78" t="str">
        <f t="shared" si="9"/>
        <v/>
      </c>
      <c r="F64" s="78" t="str">
        <f t="shared" si="10"/>
        <v/>
      </c>
      <c r="G64" s="78" t="str">
        <f t="shared" si="11"/>
        <v/>
      </c>
      <c r="H64" s="78" t="str">
        <f>IF(I64="","",VLOOKUP(I64,個人戦入力!$F$4:$L$103,6,FALSE)&amp;"-"&amp;VLOOKUP(I64,個人戦入力!$F$4:$L$103,7,FALSE))</f>
        <v/>
      </c>
      <c r="I64" s="78" t="str">
        <f t="shared" si="12"/>
        <v/>
      </c>
      <c r="J64" s="78" t="str">
        <f t="shared" si="1"/>
        <v/>
      </c>
      <c r="K64" s="124" t="str">
        <f t="shared" si="2"/>
        <v/>
      </c>
      <c r="L64" s="124" t="str">
        <f t="shared" si="14"/>
        <v/>
      </c>
      <c r="M64" s="78" t="str">
        <f t="shared" si="4"/>
        <v/>
      </c>
      <c r="N64" s="402" t="str">
        <f t="shared" si="5"/>
        <v/>
      </c>
      <c r="O64" s="78" t="str">
        <f t="shared" si="15"/>
        <v/>
      </c>
      <c r="P64" s="124" t="str">
        <f t="shared" si="16"/>
        <v/>
      </c>
      <c r="Q64" s="78" t="str">
        <f t="shared" si="13"/>
        <v/>
      </c>
    </row>
    <row r="65" spans="1:17" x14ac:dyDescent="0.2">
      <c r="A65" s="17" t="str">
        <f t="shared" si="8"/>
        <v/>
      </c>
      <c r="B65" s="77" t="str">
        <f>IF(ROW()-1&gt;処理用S!$B$1,"",ROW()-1)</f>
        <v/>
      </c>
      <c r="C65" s="78" t="str">
        <f t="shared" si="0"/>
        <v/>
      </c>
      <c r="D65" s="78" t="str">
        <f>IF(C65="","",VLOOKUP(C65,設定!$AT$15:$AV$22,3,FALSE))</f>
        <v/>
      </c>
      <c r="E65" s="78" t="str">
        <f t="shared" si="9"/>
        <v/>
      </c>
      <c r="F65" s="78" t="str">
        <f t="shared" si="10"/>
        <v/>
      </c>
      <c r="G65" s="78" t="str">
        <f t="shared" si="11"/>
        <v/>
      </c>
      <c r="H65" s="78" t="str">
        <f>IF(I65="","",VLOOKUP(I65,個人戦入力!$F$4:$L$103,6,FALSE)&amp;"-"&amp;VLOOKUP(I65,個人戦入力!$F$4:$L$103,7,FALSE))</f>
        <v/>
      </c>
      <c r="I65" s="78" t="str">
        <f t="shared" si="12"/>
        <v/>
      </c>
      <c r="J65" s="78" t="str">
        <f t="shared" si="1"/>
        <v/>
      </c>
      <c r="K65" s="124" t="str">
        <f t="shared" si="2"/>
        <v/>
      </c>
      <c r="L65" s="124" t="str">
        <f t="shared" si="14"/>
        <v/>
      </c>
      <c r="M65" s="78" t="str">
        <f t="shared" si="4"/>
        <v/>
      </c>
      <c r="N65" s="402" t="str">
        <f t="shared" si="5"/>
        <v/>
      </c>
      <c r="O65" s="78" t="str">
        <f t="shared" si="15"/>
        <v/>
      </c>
      <c r="P65" s="124" t="str">
        <f t="shared" si="16"/>
        <v/>
      </c>
      <c r="Q65" s="78" t="str">
        <f t="shared" si="13"/>
        <v/>
      </c>
    </row>
    <row r="66" spans="1:17" x14ac:dyDescent="0.2">
      <c r="A66" s="17" t="str">
        <f t="shared" si="8"/>
        <v/>
      </c>
      <c r="B66" s="77" t="str">
        <f>IF(ROW()-1&gt;処理用S!$B$1,"",ROW()-1)</f>
        <v/>
      </c>
      <c r="C66" s="78" t="str">
        <f t="shared" ref="C66:C129" si="17">IF($B66="","",VLOOKUP($B66,シングルスDATA,COLUMN()-1,FALSE))</f>
        <v/>
      </c>
      <c r="D66" s="78" t="str">
        <f>IF(C66="","",VLOOKUP(C66,設定!$AT$15:$AV$22,3,FALSE))</f>
        <v/>
      </c>
      <c r="E66" s="78" t="str">
        <f t="shared" si="9"/>
        <v/>
      </c>
      <c r="F66" s="78" t="str">
        <f t="shared" ref="F66:F129" si="18">IF($B66="","",VLOOKUP($B66,シングルスDATA,3,FALSE))</f>
        <v/>
      </c>
      <c r="G66" s="78" t="str">
        <f t="shared" ref="G66:G129" si="19">IF(ISTEXT(Q66)=TRUE,"",Q66)</f>
        <v/>
      </c>
      <c r="H66" s="78" t="str">
        <f>IF(I66="","",VLOOKUP(I66,個人戦入力!$F$4:$L$103,6,FALSE)&amp;"-"&amp;VLOOKUP(I66,個人戦入力!$F$4:$L$103,7,FALSE))</f>
        <v/>
      </c>
      <c r="I66" s="78" t="str">
        <f t="shared" ref="I66:I129" si="20">IF($B66="","",VLOOKUP($B66,シングルスDATA,5,FALSE))</f>
        <v/>
      </c>
      <c r="J66" s="78" t="str">
        <f t="shared" ref="J66:J129" si="21">IF($B66="","",VLOOKUP($B66,シングルスDATA,6,FALSE))</f>
        <v/>
      </c>
      <c r="K66" s="124" t="str">
        <f t="shared" ref="K66:K129" si="22">IF($B66="","",DBCS(VLOOKUP($B66,シングルスDATA,7,FALSE)))</f>
        <v/>
      </c>
      <c r="L66" s="124" t="str">
        <f t="shared" ref="L66:L97" si="23">IF($B66="","",DBCS(VLOOKUP($B66,シングルスDATA,8,FALSE)))</f>
        <v/>
      </c>
      <c r="M66" s="78" t="str">
        <f t="shared" ref="M66:M129" si="24">IF($B66="","",(VLOOKUP($B66,シングルスDATA,9,FALSE)))</f>
        <v/>
      </c>
      <c r="N66" s="402" t="str">
        <f t="shared" ref="N66:N129" si="25">IF($B66="","",(VLOOKUP($B66,シングルスDATA,11,FALSE)))</f>
        <v/>
      </c>
      <c r="O66" s="78" t="str">
        <f t="shared" ref="O66:O102" si="26">IF($B66="","",(VLOOKUP($B66,シングルスDATA,14,FALSE)))</f>
        <v/>
      </c>
      <c r="P66" s="124" t="str">
        <f t="shared" ref="P66:P101" si="27">IF($B66="","",VLOOKUP($B66,シングルスDATA,15,FALSE))</f>
        <v/>
      </c>
      <c r="Q66" s="78" t="str">
        <f t="shared" ref="Q66:Q129" si="28">IF($B66="","",VLOOKUP($B66,シングルスDATA,4,FALSE))</f>
        <v/>
      </c>
    </row>
    <row r="67" spans="1:17" x14ac:dyDescent="0.2">
      <c r="A67" s="17" t="str">
        <f t="shared" ref="A67:A73" si="29">E67&amp;F67&amp;G67</f>
        <v/>
      </c>
      <c r="B67" s="77" t="str">
        <f>IF(ROW()-1&gt;処理用S!$B$1,"",ROW()-1)</f>
        <v/>
      </c>
      <c r="C67" s="78" t="str">
        <f t="shared" si="17"/>
        <v/>
      </c>
      <c r="D67" s="78" t="str">
        <f>IF(C67="","",VLOOKUP(C67,設定!$AT$15:$AV$22,3,FALSE))</f>
        <v/>
      </c>
      <c r="E67" s="78" t="str">
        <f t="shared" ref="E67:E130" si="30">IF(I67="","",J67)</f>
        <v/>
      </c>
      <c r="F67" s="78" t="str">
        <f t="shared" si="18"/>
        <v/>
      </c>
      <c r="G67" s="78" t="str">
        <f t="shared" si="19"/>
        <v/>
      </c>
      <c r="H67" s="78" t="str">
        <f>IF(I67="","",VLOOKUP(I67,個人戦入力!$F$4:$L$103,6,FALSE)&amp;"-"&amp;VLOOKUP(I67,個人戦入力!$F$4:$L$103,7,FALSE))</f>
        <v/>
      </c>
      <c r="I67" s="78" t="str">
        <f t="shared" si="20"/>
        <v/>
      </c>
      <c r="J67" s="78" t="str">
        <f t="shared" si="21"/>
        <v/>
      </c>
      <c r="K67" s="124" t="str">
        <f t="shared" si="22"/>
        <v/>
      </c>
      <c r="L67" s="124" t="str">
        <f t="shared" si="23"/>
        <v/>
      </c>
      <c r="M67" s="78" t="str">
        <f t="shared" si="24"/>
        <v/>
      </c>
      <c r="N67" s="402" t="str">
        <f t="shared" si="25"/>
        <v/>
      </c>
      <c r="O67" s="78" t="str">
        <f t="shared" si="26"/>
        <v/>
      </c>
      <c r="P67" s="124" t="str">
        <f t="shared" si="27"/>
        <v/>
      </c>
      <c r="Q67" s="78" t="str">
        <f t="shared" si="28"/>
        <v/>
      </c>
    </row>
    <row r="68" spans="1:17" x14ac:dyDescent="0.2">
      <c r="A68" s="17" t="str">
        <f t="shared" si="29"/>
        <v/>
      </c>
      <c r="B68" s="77" t="str">
        <f>IF(ROW()-1&gt;処理用S!$B$1,"",ROW()-1)</f>
        <v/>
      </c>
      <c r="C68" s="78" t="str">
        <f t="shared" si="17"/>
        <v/>
      </c>
      <c r="D68" s="78" t="str">
        <f>IF(C68="","",VLOOKUP(C68,設定!$AT$15:$AV$22,3,FALSE))</f>
        <v/>
      </c>
      <c r="E68" s="78" t="str">
        <f t="shared" si="30"/>
        <v/>
      </c>
      <c r="F68" s="78" t="str">
        <f t="shared" si="18"/>
        <v/>
      </c>
      <c r="G68" s="78" t="str">
        <f t="shared" si="19"/>
        <v/>
      </c>
      <c r="H68" s="78" t="str">
        <f>IF(I68="","",VLOOKUP(I68,個人戦入力!$F$4:$L$103,6,FALSE)&amp;"-"&amp;VLOOKUP(I68,個人戦入力!$F$4:$L$103,7,FALSE))</f>
        <v/>
      </c>
      <c r="I68" s="78" t="str">
        <f t="shared" si="20"/>
        <v/>
      </c>
      <c r="J68" s="78" t="str">
        <f t="shared" si="21"/>
        <v/>
      </c>
      <c r="K68" s="124" t="str">
        <f t="shared" si="22"/>
        <v/>
      </c>
      <c r="L68" s="124" t="str">
        <f t="shared" si="23"/>
        <v/>
      </c>
      <c r="M68" s="78" t="str">
        <f t="shared" si="24"/>
        <v/>
      </c>
      <c r="N68" s="402" t="str">
        <f t="shared" si="25"/>
        <v/>
      </c>
      <c r="O68" s="78" t="str">
        <f t="shared" si="26"/>
        <v/>
      </c>
      <c r="P68" s="124" t="str">
        <f t="shared" si="27"/>
        <v/>
      </c>
      <c r="Q68" s="78" t="str">
        <f t="shared" si="28"/>
        <v/>
      </c>
    </row>
    <row r="69" spans="1:17" x14ac:dyDescent="0.2">
      <c r="A69" s="17" t="str">
        <f t="shared" si="29"/>
        <v/>
      </c>
      <c r="B69" s="77" t="str">
        <f>IF(ROW()-1&gt;処理用S!$B$1,"",ROW()-1)</f>
        <v/>
      </c>
      <c r="C69" s="78" t="str">
        <f t="shared" si="17"/>
        <v/>
      </c>
      <c r="D69" s="78" t="str">
        <f>IF(C69="","",VLOOKUP(C69,設定!$AT$15:$AV$22,3,FALSE))</f>
        <v/>
      </c>
      <c r="E69" s="78" t="str">
        <f t="shared" si="30"/>
        <v/>
      </c>
      <c r="F69" s="78" t="str">
        <f t="shared" si="18"/>
        <v/>
      </c>
      <c r="G69" s="78" t="str">
        <f t="shared" si="19"/>
        <v/>
      </c>
      <c r="H69" s="78" t="str">
        <f>IF(I69="","",VLOOKUP(I69,個人戦入力!$F$4:$L$103,6,FALSE)&amp;"-"&amp;VLOOKUP(I69,個人戦入力!$F$4:$L$103,7,FALSE))</f>
        <v/>
      </c>
      <c r="I69" s="78" t="str">
        <f t="shared" si="20"/>
        <v/>
      </c>
      <c r="J69" s="78" t="str">
        <f t="shared" si="21"/>
        <v/>
      </c>
      <c r="K69" s="124" t="str">
        <f t="shared" si="22"/>
        <v/>
      </c>
      <c r="L69" s="124" t="str">
        <f t="shared" si="23"/>
        <v/>
      </c>
      <c r="M69" s="78" t="str">
        <f t="shared" si="24"/>
        <v/>
      </c>
      <c r="N69" s="402" t="str">
        <f t="shared" si="25"/>
        <v/>
      </c>
      <c r="O69" s="78" t="str">
        <f t="shared" si="26"/>
        <v/>
      </c>
      <c r="P69" s="124" t="str">
        <f t="shared" si="27"/>
        <v/>
      </c>
      <c r="Q69" s="78" t="str">
        <f t="shared" si="28"/>
        <v/>
      </c>
    </row>
    <row r="70" spans="1:17" x14ac:dyDescent="0.2">
      <c r="A70" s="17" t="str">
        <f t="shared" si="29"/>
        <v/>
      </c>
      <c r="B70" s="77" t="str">
        <f>IF(ROW()-1&gt;処理用S!$B$1,"",ROW()-1)</f>
        <v/>
      </c>
      <c r="C70" s="78" t="str">
        <f t="shared" si="17"/>
        <v/>
      </c>
      <c r="D70" s="78" t="str">
        <f>IF(C70="","",VLOOKUP(C70,設定!$AT$15:$AV$22,3,FALSE))</f>
        <v/>
      </c>
      <c r="E70" s="78" t="str">
        <f t="shared" si="30"/>
        <v/>
      </c>
      <c r="F70" s="78" t="str">
        <f t="shared" si="18"/>
        <v/>
      </c>
      <c r="G70" s="78" t="str">
        <f t="shared" si="19"/>
        <v/>
      </c>
      <c r="H70" s="78" t="str">
        <f>IF(I70="","",VLOOKUP(I70,個人戦入力!$F$4:$L$103,6,FALSE)&amp;"-"&amp;VLOOKUP(I70,個人戦入力!$F$4:$L$103,7,FALSE))</f>
        <v/>
      </c>
      <c r="I70" s="78" t="str">
        <f t="shared" si="20"/>
        <v/>
      </c>
      <c r="J70" s="78" t="str">
        <f t="shared" si="21"/>
        <v/>
      </c>
      <c r="K70" s="124" t="str">
        <f t="shared" si="22"/>
        <v/>
      </c>
      <c r="L70" s="124" t="str">
        <f t="shared" si="23"/>
        <v/>
      </c>
      <c r="M70" s="78" t="str">
        <f t="shared" si="24"/>
        <v/>
      </c>
      <c r="N70" s="402" t="str">
        <f t="shared" si="25"/>
        <v/>
      </c>
      <c r="O70" s="78" t="str">
        <f t="shared" si="26"/>
        <v/>
      </c>
      <c r="P70" s="124" t="str">
        <f t="shared" si="27"/>
        <v/>
      </c>
      <c r="Q70" s="78" t="str">
        <f t="shared" si="28"/>
        <v/>
      </c>
    </row>
    <row r="71" spans="1:17" x14ac:dyDescent="0.2">
      <c r="A71" s="17" t="str">
        <f t="shared" si="29"/>
        <v/>
      </c>
      <c r="B71" s="77" t="str">
        <f>IF(ROW()-1&gt;処理用S!$B$1,"",ROW()-1)</f>
        <v/>
      </c>
      <c r="C71" s="78" t="str">
        <f t="shared" si="17"/>
        <v/>
      </c>
      <c r="D71" s="78" t="str">
        <f>IF(C71="","",VLOOKUP(C71,設定!$AT$15:$AV$22,3,FALSE))</f>
        <v/>
      </c>
      <c r="E71" s="78" t="str">
        <f t="shared" si="30"/>
        <v/>
      </c>
      <c r="F71" s="78" t="str">
        <f t="shared" si="18"/>
        <v/>
      </c>
      <c r="G71" s="78" t="str">
        <f t="shared" si="19"/>
        <v/>
      </c>
      <c r="H71" s="78" t="str">
        <f>IF(I71="","",VLOOKUP(I71,個人戦入力!$F$4:$L$103,6,FALSE)&amp;"-"&amp;VLOOKUP(I71,個人戦入力!$F$4:$L$103,7,FALSE))</f>
        <v/>
      </c>
      <c r="I71" s="78" t="str">
        <f t="shared" si="20"/>
        <v/>
      </c>
      <c r="J71" s="78" t="str">
        <f t="shared" si="21"/>
        <v/>
      </c>
      <c r="K71" s="124" t="str">
        <f t="shared" si="22"/>
        <v/>
      </c>
      <c r="L71" s="124" t="str">
        <f t="shared" si="23"/>
        <v/>
      </c>
      <c r="M71" s="78" t="str">
        <f t="shared" si="24"/>
        <v/>
      </c>
      <c r="N71" s="402" t="str">
        <f t="shared" si="25"/>
        <v/>
      </c>
      <c r="O71" s="78" t="str">
        <f t="shared" si="26"/>
        <v/>
      </c>
      <c r="P71" s="124" t="str">
        <f t="shared" si="27"/>
        <v/>
      </c>
      <c r="Q71" s="78" t="str">
        <f t="shared" si="28"/>
        <v/>
      </c>
    </row>
    <row r="72" spans="1:17" x14ac:dyDescent="0.2">
      <c r="A72" s="17" t="str">
        <f t="shared" si="29"/>
        <v/>
      </c>
      <c r="B72" s="77" t="str">
        <f>IF(ROW()-1&gt;処理用S!$B$1,"",ROW()-1)</f>
        <v/>
      </c>
      <c r="C72" s="78" t="str">
        <f t="shared" si="17"/>
        <v/>
      </c>
      <c r="D72" s="78" t="str">
        <f>IF(C72="","",VLOOKUP(C72,設定!$AT$15:$AV$22,3,FALSE))</f>
        <v/>
      </c>
      <c r="E72" s="78" t="str">
        <f t="shared" si="30"/>
        <v/>
      </c>
      <c r="F72" s="78" t="str">
        <f t="shared" si="18"/>
        <v/>
      </c>
      <c r="G72" s="78" t="str">
        <f t="shared" si="19"/>
        <v/>
      </c>
      <c r="H72" s="78" t="str">
        <f>IF(I72="","",VLOOKUP(I72,個人戦入力!$F$4:$L$103,6,FALSE)&amp;"-"&amp;VLOOKUP(I72,個人戦入力!$F$4:$L$103,7,FALSE))</f>
        <v/>
      </c>
      <c r="I72" s="78" t="str">
        <f t="shared" si="20"/>
        <v/>
      </c>
      <c r="J72" s="78" t="str">
        <f t="shared" si="21"/>
        <v/>
      </c>
      <c r="K72" s="124" t="str">
        <f t="shared" si="22"/>
        <v/>
      </c>
      <c r="L72" s="124" t="str">
        <f t="shared" si="23"/>
        <v/>
      </c>
      <c r="M72" s="78" t="str">
        <f t="shared" si="24"/>
        <v/>
      </c>
      <c r="N72" s="402" t="str">
        <f t="shared" si="25"/>
        <v/>
      </c>
      <c r="O72" s="78" t="str">
        <f t="shared" si="26"/>
        <v/>
      </c>
      <c r="P72" s="124" t="str">
        <f t="shared" si="27"/>
        <v/>
      </c>
      <c r="Q72" s="78" t="str">
        <f t="shared" si="28"/>
        <v/>
      </c>
    </row>
    <row r="73" spans="1:17" x14ac:dyDescent="0.2">
      <c r="A73" s="17" t="str">
        <f t="shared" si="29"/>
        <v/>
      </c>
      <c r="B73" s="77" t="str">
        <f>IF(ROW()-1&gt;処理用S!$B$1,"",ROW()-1)</f>
        <v/>
      </c>
      <c r="C73" s="78" t="str">
        <f t="shared" si="17"/>
        <v/>
      </c>
      <c r="D73" s="78" t="str">
        <f>IF(C73="","",VLOOKUP(C73,設定!$AT$15:$AV$22,3,FALSE))</f>
        <v/>
      </c>
      <c r="E73" s="78" t="str">
        <f t="shared" si="30"/>
        <v/>
      </c>
      <c r="F73" s="78" t="str">
        <f t="shared" si="18"/>
        <v/>
      </c>
      <c r="G73" s="78" t="str">
        <f t="shared" si="19"/>
        <v/>
      </c>
      <c r="H73" s="78" t="str">
        <f>IF(I73="","",VLOOKUP(I73,個人戦入力!$F$4:$L$103,6,FALSE)&amp;"-"&amp;VLOOKUP(I73,個人戦入力!$F$4:$L$103,7,FALSE))</f>
        <v/>
      </c>
      <c r="I73" s="78" t="str">
        <f t="shared" si="20"/>
        <v/>
      </c>
      <c r="J73" s="78" t="str">
        <f t="shared" si="21"/>
        <v/>
      </c>
      <c r="K73" s="124" t="str">
        <f t="shared" si="22"/>
        <v/>
      </c>
      <c r="L73" s="124" t="str">
        <f t="shared" si="23"/>
        <v/>
      </c>
      <c r="M73" s="78" t="str">
        <f t="shared" si="24"/>
        <v/>
      </c>
      <c r="N73" s="402" t="str">
        <f t="shared" si="25"/>
        <v/>
      </c>
      <c r="O73" s="78" t="str">
        <f t="shared" si="26"/>
        <v/>
      </c>
      <c r="P73" s="124" t="str">
        <f t="shared" si="27"/>
        <v/>
      </c>
      <c r="Q73" s="78" t="str">
        <f t="shared" si="28"/>
        <v/>
      </c>
    </row>
    <row r="74" spans="1:17" x14ac:dyDescent="0.2">
      <c r="A74" s="17" t="str">
        <f>E74&amp;F74&amp;G74</f>
        <v/>
      </c>
      <c r="B74" s="77" t="str">
        <f>IF(ROW()-1&gt;処理用S!$B$1,"",ROW()-1)</f>
        <v/>
      </c>
      <c r="C74" s="78" t="str">
        <f t="shared" si="17"/>
        <v/>
      </c>
      <c r="D74" s="78" t="str">
        <f>IF(C74="","",VLOOKUP(C74,設定!$AT$15:$AV$22,3,FALSE))</f>
        <v/>
      </c>
      <c r="E74" s="78" t="str">
        <f t="shared" si="30"/>
        <v/>
      </c>
      <c r="F74" s="78" t="str">
        <f t="shared" si="18"/>
        <v/>
      </c>
      <c r="G74" s="78" t="str">
        <f t="shared" si="19"/>
        <v/>
      </c>
      <c r="H74" s="78" t="str">
        <f>IF(I74="","",VLOOKUP(I74,個人戦入力!$F$4:$L$103,6,FALSE)&amp;"-"&amp;VLOOKUP(I74,個人戦入力!$F$4:$L$103,7,FALSE))</f>
        <v/>
      </c>
      <c r="I74" s="78" t="str">
        <f t="shared" si="20"/>
        <v/>
      </c>
      <c r="J74" s="78" t="str">
        <f t="shared" si="21"/>
        <v/>
      </c>
      <c r="K74" s="124" t="str">
        <f t="shared" si="22"/>
        <v/>
      </c>
      <c r="L74" s="124" t="str">
        <f t="shared" si="23"/>
        <v/>
      </c>
      <c r="M74" s="78" t="str">
        <f t="shared" si="24"/>
        <v/>
      </c>
      <c r="N74" s="402" t="str">
        <f t="shared" si="25"/>
        <v/>
      </c>
      <c r="O74" s="78" t="str">
        <f t="shared" si="26"/>
        <v/>
      </c>
      <c r="P74" s="124" t="str">
        <f t="shared" si="27"/>
        <v/>
      </c>
      <c r="Q74" s="78" t="str">
        <f t="shared" si="28"/>
        <v/>
      </c>
    </row>
    <row r="75" spans="1:17" x14ac:dyDescent="0.2">
      <c r="A75" s="17" t="str">
        <f t="shared" ref="A75:A85" si="31">E75&amp;F75&amp;G75</f>
        <v/>
      </c>
      <c r="B75" s="77" t="str">
        <f>IF(ROW()-1&gt;処理用S!$B$1,"",ROW()-1)</f>
        <v/>
      </c>
      <c r="C75" s="78" t="str">
        <f t="shared" si="17"/>
        <v/>
      </c>
      <c r="D75" s="78" t="str">
        <f>IF(C75="","",VLOOKUP(C75,設定!$AT$15:$AV$22,3,FALSE))</f>
        <v/>
      </c>
      <c r="E75" s="78" t="str">
        <f t="shared" si="30"/>
        <v/>
      </c>
      <c r="F75" s="78" t="str">
        <f t="shared" si="18"/>
        <v/>
      </c>
      <c r="G75" s="78" t="str">
        <f t="shared" si="19"/>
        <v/>
      </c>
      <c r="H75" s="78" t="str">
        <f>IF(I75="","",VLOOKUP(I75,個人戦入力!$F$4:$L$103,6,FALSE)&amp;"-"&amp;VLOOKUP(I75,個人戦入力!$F$4:$L$103,7,FALSE))</f>
        <v/>
      </c>
      <c r="I75" s="78" t="str">
        <f t="shared" si="20"/>
        <v/>
      </c>
      <c r="J75" s="78" t="str">
        <f t="shared" si="21"/>
        <v/>
      </c>
      <c r="K75" s="124" t="str">
        <f t="shared" si="22"/>
        <v/>
      </c>
      <c r="L75" s="124" t="str">
        <f t="shared" si="23"/>
        <v/>
      </c>
      <c r="M75" s="78" t="str">
        <f t="shared" si="24"/>
        <v/>
      </c>
      <c r="N75" s="402" t="str">
        <f t="shared" si="25"/>
        <v/>
      </c>
      <c r="O75" s="78" t="str">
        <f t="shared" si="26"/>
        <v/>
      </c>
      <c r="P75" s="124" t="str">
        <f t="shared" si="27"/>
        <v/>
      </c>
      <c r="Q75" s="78" t="str">
        <f t="shared" si="28"/>
        <v/>
      </c>
    </row>
    <row r="76" spans="1:17" x14ac:dyDescent="0.2">
      <c r="A76" s="17" t="str">
        <f t="shared" si="31"/>
        <v/>
      </c>
      <c r="B76" s="77" t="str">
        <f>IF(ROW()-1&gt;処理用S!$B$1,"",ROW()-1)</f>
        <v/>
      </c>
      <c r="C76" s="78" t="str">
        <f t="shared" si="17"/>
        <v/>
      </c>
      <c r="D76" s="78" t="str">
        <f>IF(C76="","",VLOOKUP(C76,設定!$AT$15:$AV$22,3,FALSE))</f>
        <v/>
      </c>
      <c r="E76" s="78" t="str">
        <f t="shared" si="30"/>
        <v/>
      </c>
      <c r="F76" s="78" t="str">
        <f t="shared" si="18"/>
        <v/>
      </c>
      <c r="G76" s="78" t="str">
        <f t="shared" si="19"/>
        <v/>
      </c>
      <c r="H76" s="78" t="str">
        <f>IF(I76="","",VLOOKUP(I76,個人戦入力!$F$4:$L$103,6,FALSE)&amp;"-"&amp;VLOOKUP(I76,個人戦入力!$F$4:$L$103,7,FALSE))</f>
        <v/>
      </c>
      <c r="I76" s="78" t="str">
        <f t="shared" si="20"/>
        <v/>
      </c>
      <c r="J76" s="78" t="str">
        <f t="shared" si="21"/>
        <v/>
      </c>
      <c r="K76" s="124" t="str">
        <f t="shared" si="22"/>
        <v/>
      </c>
      <c r="L76" s="124" t="str">
        <f t="shared" si="23"/>
        <v/>
      </c>
      <c r="M76" s="78" t="str">
        <f t="shared" si="24"/>
        <v/>
      </c>
      <c r="N76" s="402" t="str">
        <f t="shared" si="25"/>
        <v/>
      </c>
      <c r="O76" s="78" t="str">
        <f t="shared" si="26"/>
        <v/>
      </c>
      <c r="P76" s="124" t="str">
        <f t="shared" si="27"/>
        <v/>
      </c>
      <c r="Q76" s="78" t="str">
        <f t="shared" si="28"/>
        <v/>
      </c>
    </row>
    <row r="77" spans="1:17" x14ac:dyDescent="0.2">
      <c r="A77" s="17" t="str">
        <f t="shared" si="31"/>
        <v/>
      </c>
      <c r="B77" s="77" t="str">
        <f>IF(ROW()-1&gt;処理用S!$B$1,"",ROW()-1)</f>
        <v/>
      </c>
      <c r="C77" s="78" t="str">
        <f t="shared" si="17"/>
        <v/>
      </c>
      <c r="D77" s="78" t="str">
        <f>IF(C77="","",VLOOKUP(C77,設定!$AT$15:$AV$22,3,FALSE))</f>
        <v/>
      </c>
      <c r="E77" s="78" t="str">
        <f t="shared" si="30"/>
        <v/>
      </c>
      <c r="F77" s="78" t="str">
        <f t="shared" si="18"/>
        <v/>
      </c>
      <c r="G77" s="78" t="str">
        <f t="shared" si="19"/>
        <v/>
      </c>
      <c r="H77" s="78" t="str">
        <f>IF(I77="","",VLOOKUP(I77,個人戦入力!$F$4:$L$103,6,FALSE)&amp;"-"&amp;VLOOKUP(I77,個人戦入力!$F$4:$L$103,7,FALSE))</f>
        <v/>
      </c>
      <c r="I77" s="78" t="str">
        <f t="shared" si="20"/>
        <v/>
      </c>
      <c r="J77" s="78" t="str">
        <f t="shared" si="21"/>
        <v/>
      </c>
      <c r="K77" s="124" t="str">
        <f t="shared" si="22"/>
        <v/>
      </c>
      <c r="L77" s="124" t="str">
        <f t="shared" si="23"/>
        <v/>
      </c>
      <c r="M77" s="78" t="str">
        <f t="shared" si="24"/>
        <v/>
      </c>
      <c r="N77" s="402" t="str">
        <f t="shared" si="25"/>
        <v/>
      </c>
      <c r="O77" s="78" t="str">
        <f t="shared" si="26"/>
        <v/>
      </c>
      <c r="P77" s="124" t="str">
        <f t="shared" si="27"/>
        <v/>
      </c>
      <c r="Q77" s="78" t="str">
        <f t="shared" si="28"/>
        <v/>
      </c>
    </row>
    <row r="78" spans="1:17" x14ac:dyDescent="0.2">
      <c r="A78" s="17" t="str">
        <f t="shared" si="31"/>
        <v/>
      </c>
      <c r="B78" s="77" t="str">
        <f>IF(ROW()-1&gt;処理用S!$B$1,"",ROW()-1)</f>
        <v/>
      </c>
      <c r="C78" s="78" t="str">
        <f t="shared" si="17"/>
        <v/>
      </c>
      <c r="D78" s="78" t="str">
        <f>IF(C78="","",VLOOKUP(C78,設定!$AT$15:$AV$22,3,FALSE))</f>
        <v/>
      </c>
      <c r="E78" s="78" t="str">
        <f t="shared" si="30"/>
        <v/>
      </c>
      <c r="F78" s="78" t="str">
        <f t="shared" si="18"/>
        <v/>
      </c>
      <c r="G78" s="78" t="str">
        <f t="shared" si="19"/>
        <v/>
      </c>
      <c r="H78" s="78" t="str">
        <f>IF(I78="","",VLOOKUP(I78,個人戦入力!$F$4:$L$103,6,FALSE)&amp;"-"&amp;VLOOKUP(I78,個人戦入力!$F$4:$L$103,7,FALSE))</f>
        <v/>
      </c>
      <c r="I78" s="78" t="str">
        <f t="shared" si="20"/>
        <v/>
      </c>
      <c r="J78" s="78" t="str">
        <f t="shared" si="21"/>
        <v/>
      </c>
      <c r="K78" s="124" t="str">
        <f t="shared" si="22"/>
        <v/>
      </c>
      <c r="L78" s="124" t="str">
        <f t="shared" si="23"/>
        <v/>
      </c>
      <c r="M78" s="78" t="str">
        <f t="shared" si="24"/>
        <v/>
      </c>
      <c r="N78" s="402" t="str">
        <f t="shared" si="25"/>
        <v/>
      </c>
      <c r="O78" s="78" t="str">
        <f t="shared" si="26"/>
        <v/>
      </c>
      <c r="P78" s="124" t="str">
        <f t="shared" si="27"/>
        <v/>
      </c>
      <c r="Q78" s="78" t="str">
        <f t="shared" si="28"/>
        <v/>
      </c>
    </row>
    <row r="79" spans="1:17" x14ac:dyDescent="0.2">
      <c r="A79" s="17" t="str">
        <f t="shared" si="31"/>
        <v/>
      </c>
      <c r="B79" s="77" t="str">
        <f>IF(ROW()-1&gt;処理用S!$B$1,"",ROW()-1)</f>
        <v/>
      </c>
      <c r="C79" s="78" t="str">
        <f t="shared" si="17"/>
        <v/>
      </c>
      <c r="D79" s="78" t="str">
        <f>IF(C79="","",VLOOKUP(C79,設定!$AT$15:$AV$22,3,FALSE))</f>
        <v/>
      </c>
      <c r="E79" s="78" t="str">
        <f t="shared" si="30"/>
        <v/>
      </c>
      <c r="F79" s="78" t="str">
        <f t="shared" si="18"/>
        <v/>
      </c>
      <c r="G79" s="78" t="str">
        <f t="shared" si="19"/>
        <v/>
      </c>
      <c r="H79" s="78" t="str">
        <f>IF(I79="","",VLOOKUP(I79,個人戦入力!$F$4:$L$103,6,FALSE)&amp;"-"&amp;VLOOKUP(I79,個人戦入力!$F$4:$L$103,7,FALSE))</f>
        <v/>
      </c>
      <c r="I79" s="78" t="str">
        <f t="shared" si="20"/>
        <v/>
      </c>
      <c r="J79" s="78" t="str">
        <f t="shared" si="21"/>
        <v/>
      </c>
      <c r="K79" s="124" t="str">
        <f t="shared" si="22"/>
        <v/>
      </c>
      <c r="L79" s="124" t="str">
        <f t="shared" si="23"/>
        <v/>
      </c>
      <c r="M79" s="78" t="str">
        <f t="shared" si="24"/>
        <v/>
      </c>
      <c r="N79" s="402" t="str">
        <f t="shared" si="25"/>
        <v/>
      </c>
      <c r="O79" s="78" t="str">
        <f t="shared" si="26"/>
        <v/>
      </c>
      <c r="P79" s="124" t="str">
        <f t="shared" si="27"/>
        <v/>
      </c>
      <c r="Q79" s="78" t="str">
        <f t="shared" si="28"/>
        <v/>
      </c>
    </row>
    <row r="80" spans="1:17" x14ac:dyDescent="0.2">
      <c r="A80" s="17" t="str">
        <f t="shared" si="31"/>
        <v/>
      </c>
      <c r="B80" s="77" t="str">
        <f>IF(ROW()-1&gt;処理用S!$B$1,"",ROW()-1)</f>
        <v/>
      </c>
      <c r="C80" s="78" t="str">
        <f t="shared" si="17"/>
        <v/>
      </c>
      <c r="D80" s="78" t="str">
        <f>IF(C80="","",VLOOKUP(C80,設定!$AT$15:$AV$22,3,FALSE))</f>
        <v/>
      </c>
      <c r="E80" s="78" t="str">
        <f t="shared" si="30"/>
        <v/>
      </c>
      <c r="F80" s="78" t="str">
        <f t="shared" si="18"/>
        <v/>
      </c>
      <c r="G80" s="78" t="str">
        <f t="shared" si="19"/>
        <v/>
      </c>
      <c r="H80" s="78" t="str">
        <f>IF(I80="","",VLOOKUP(I80,個人戦入力!$F$4:$L$103,6,FALSE)&amp;"-"&amp;VLOOKUP(I80,個人戦入力!$F$4:$L$103,7,FALSE))</f>
        <v/>
      </c>
      <c r="I80" s="78" t="str">
        <f t="shared" si="20"/>
        <v/>
      </c>
      <c r="J80" s="78" t="str">
        <f t="shared" si="21"/>
        <v/>
      </c>
      <c r="K80" s="124" t="str">
        <f t="shared" si="22"/>
        <v/>
      </c>
      <c r="L80" s="124" t="str">
        <f t="shared" si="23"/>
        <v/>
      </c>
      <c r="M80" s="78" t="str">
        <f t="shared" si="24"/>
        <v/>
      </c>
      <c r="N80" s="402" t="str">
        <f t="shared" si="25"/>
        <v/>
      </c>
      <c r="O80" s="78" t="str">
        <f t="shared" si="26"/>
        <v/>
      </c>
      <c r="P80" s="124" t="str">
        <f t="shared" si="27"/>
        <v/>
      </c>
      <c r="Q80" s="78" t="str">
        <f t="shared" si="28"/>
        <v/>
      </c>
    </row>
    <row r="81" spans="1:17" x14ac:dyDescent="0.2">
      <c r="A81" s="17" t="str">
        <f t="shared" si="31"/>
        <v/>
      </c>
      <c r="B81" s="77" t="str">
        <f>IF(ROW()-1&gt;処理用S!$B$1,"",ROW()-1)</f>
        <v/>
      </c>
      <c r="C81" s="78" t="str">
        <f t="shared" si="17"/>
        <v/>
      </c>
      <c r="D81" s="78" t="str">
        <f>IF(C81="","",VLOOKUP(C81,設定!$AT$15:$AV$22,3,FALSE))</f>
        <v/>
      </c>
      <c r="E81" s="78" t="str">
        <f t="shared" si="30"/>
        <v/>
      </c>
      <c r="F81" s="78" t="str">
        <f t="shared" si="18"/>
        <v/>
      </c>
      <c r="G81" s="78" t="str">
        <f t="shared" si="19"/>
        <v/>
      </c>
      <c r="H81" s="78" t="str">
        <f>IF(I81="","",VLOOKUP(I81,個人戦入力!$F$4:$L$103,6,FALSE)&amp;"-"&amp;VLOOKUP(I81,個人戦入力!$F$4:$L$103,7,FALSE))</f>
        <v/>
      </c>
      <c r="I81" s="78" t="str">
        <f t="shared" si="20"/>
        <v/>
      </c>
      <c r="J81" s="78" t="str">
        <f t="shared" si="21"/>
        <v/>
      </c>
      <c r="K81" s="124" t="str">
        <f t="shared" si="22"/>
        <v/>
      </c>
      <c r="L81" s="124" t="str">
        <f t="shared" si="23"/>
        <v/>
      </c>
      <c r="M81" s="78" t="str">
        <f t="shared" si="24"/>
        <v/>
      </c>
      <c r="N81" s="402" t="str">
        <f t="shared" si="25"/>
        <v/>
      </c>
      <c r="O81" s="78" t="str">
        <f t="shared" si="26"/>
        <v/>
      </c>
      <c r="P81" s="124" t="str">
        <f t="shared" si="27"/>
        <v/>
      </c>
      <c r="Q81" s="78" t="str">
        <f t="shared" si="28"/>
        <v/>
      </c>
    </row>
    <row r="82" spans="1:17" x14ac:dyDescent="0.2">
      <c r="A82" s="17" t="str">
        <f t="shared" si="31"/>
        <v/>
      </c>
      <c r="B82" s="77" t="str">
        <f>IF(ROW()-1&gt;処理用S!$B$1,"",ROW()-1)</f>
        <v/>
      </c>
      <c r="C82" s="78" t="str">
        <f t="shared" si="17"/>
        <v/>
      </c>
      <c r="D82" s="78" t="str">
        <f>IF(C82="","",VLOOKUP(C82,設定!$AT$15:$AV$22,3,FALSE))</f>
        <v/>
      </c>
      <c r="E82" s="78" t="str">
        <f t="shared" si="30"/>
        <v/>
      </c>
      <c r="F82" s="78" t="str">
        <f t="shared" si="18"/>
        <v/>
      </c>
      <c r="G82" s="78" t="str">
        <f t="shared" si="19"/>
        <v/>
      </c>
      <c r="H82" s="78" t="str">
        <f>IF(I82="","",VLOOKUP(I82,個人戦入力!$F$4:$L$103,6,FALSE)&amp;"-"&amp;VLOOKUP(I82,個人戦入力!$F$4:$L$103,7,FALSE))</f>
        <v/>
      </c>
      <c r="I82" s="78" t="str">
        <f t="shared" si="20"/>
        <v/>
      </c>
      <c r="J82" s="78" t="str">
        <f t="shared" si="21"/>
        <v/>
      </c>
      <c r="K82" s="124" t="str">
        <f t="shared" si="22"/>
        <v/>
      </c>
      <c r="L82" s="124" t="str">
        <f t="shared" si="23"/>
        <v/>
      </c>
      <c r="M82" s="78" t="str">
        <f t="shared" si="24"/>
        <v/>
      </c>
      <c r="N82" s="402" t="str">
        <f t="shared" si="25"/>
        <v/>
      </c>
      <c r="O82" s="78" t="str">
        <f t="shared" si="26"/>
        <v/>
      </c>
      <c r="P82" s="124" t="str">
        <f t="shared" si="27"/>
        <v/>
      </c>
      <c r="Q82" s="78" t="str">
        <f t="shared" si="28"/>
        <v/>
      </c>
    </row>
    <row r="83" spans="1:17" x14ac:dyDescent="0.2">
      <c r="A83" s="17" t="str">
        <f t="shared" si="31"/>
        <v/>
      </c>
      <c r="B83" s="77" t="str">
        <f>IF(ROW()-1&gt;処理用S!$B$1,"",ROW()-1)</f>
        <v/>
      </c>
      <c r="C83" s="78" t="str">
        <f t="shared" si="17"/>
        <v/>
      </c>
      <c r="D83" s="78" t="str">
        <f>IF(C83="","",VLOOKUP(C83,設定!$AT$15:$AV$22,3,FALSE))</f>
        <v/>
      </c>
      <c r="E83" s="78" t="str">
        <f t="shared" si="30"/>
        <v/>
      </c>
      <c r="F83" s="78" t="str">
        <f t="shared" si="18"/>
        <v/>
      </c>
      <c r="G83" s="78" t="str">
        <f t="shared" si="19"/>
        <v/>
      </c>
      <c r="H83" s="78" t="str">
        <f>IF(I83="","",VLOOKUP(I83,個人戦入力!$F$4:$L$103,6,FALSE)&amp;"-"&amp;VLOOKUP(I83,個人戦入力!$F$4:$L$103,7,FALSE))</f>
        <v/>
      </c>
      <c r="I83" s="78" t="str">
        <f t="shared" si="20"/>
        <v/>
      </c>
      <c r="J83" s="78" t="str">
        <f t="shared" si="21"/>
        <v/>
      </c>
      <c r="K83" s="124" t="str">
        <f t="shared" si="22"/>
        <v/>
      </c>
      <c r="L83" s="124" t="str">
        <f t="shared" si="23"/>
        <v/>
      </c>
      <c r="M83" s="78" t="str">
        <f t="shared" si="24"/>
        <v/>
      </c>
      <c r="N83" s="402" t="str">
        <f t="shared" si="25"/>
        <v/>
      </c>
      <c r="O83" s="78" t="str">
        <f t="shared" si="26"/>
        <v/>
      </c>
      <c r="P83" s="124" t="str">
        <f t="shared" si="27"/>
        <v/>
      </c>
      <c r="Q83" s="78" t="str">
        <f t="shared" si="28"/>
        <v/>
      </c>
    </row>
    <row r="84" spans="1:17" x14ac:dyDescent="0.2">
      <c r="A84" s="17" t="str">
        <f t="shared" si="31"/>
        <v/>
      </c>
      <c r="B84" s="77" t="str">
        <f>IF(ROW()-1&gt;処理用S!$B$1,"",ROW()-1)</f>
        <v/>
      </c>
      <c r="C84" s="78" t="str">
        <f t="shared" si="17"/>
        <v/>
      </c>
      <c r="D84" s="78" t="str">
        <f>IF(C84="","",VLOOKUP(C84,設定!$AT$15:$AV$22,3,FALSE))</f>
        <v/>
      </c>
      <c r="E84" s="78" t="str">
        <f t="shared" si="30"/>
        <v/>
      </c>
      <c r="F84" s="78" t="str">
        <f t="shared" si="18"/>
        <v/>
      </c>
      <c r="G84" s="78" t="str">
        <f t="shared" si="19"/>
        <v/>
      </c>
      <c r="H84" s="78" t="str">
        <f>IF(I84="","",VLOOKUP(I84,個人戦入力!$F$4:$L$103,6,FALSE)&amp;"-"&amp;VLOOKUP(I84,個人戦入力!$F$4:$L$103,7,FALSE))</f>
        <v/>
      </c>
      <c r="I84" s="78" t="str">
        <f t="shared" si="20"/>
        <v/>
      </c>
      <c r="J84" s="78" t="str">
        <f t="shared" si="21"/>
        <v/>
      </c>
      <c r="K84" s="124" t="str">
        <f t="shared" si="22"/>
        <v/>
      </c>
      <c r="L84" s="124" t="str">
        <f t="shared" si="23"/>
        <v/>
      </c>
      <c r="M84" s="78" t="str">
        <f t="shared" si="24"/>
        <v/>
      </c>
      <c r="N84" s="402" t="str">
        <f t="shared" si="25"/>
        <v/>
      </c>
      <c r="O84" s="78" t="str">
        <f t="shared" si="26"/>
        <v/>
      </c>
      <c r="P84" s="124" t="str">
        <f t="shared" si="27"/>
        <v/>
      </c>
      <c r="Q84" s="78" t="str">
        <f t="shared" si="28"/>
        <v/>
      </c>
    </row>
    <row r="85" spans="1:17" x14ac:dyDescent="0.2">
      <c r="A85" s="17" t="str">
        <f t="shared" si="31"/>
        <v/>
      </c>
      <c r="B85" s="77" t="str">
        <f>IF(ROW()-1&gt;処理用S!$B$1,"",ROW()-1)</f>
        <v/>
      </c>
      <c r="C85" s="78" t="str">
        <f t="shared" si="17"/>
        <v/>
      </c>
      <c r="D85" s="78" t="str">
        <f>IF(C85="","",VLOOKUP(C85,設定!$AT$15:$AV$22,3,FALSE))</f>
        <v/>
      </c>
      <c r="E85" s="78" t="str">
        <f t="shared" si="30"/>
        <v/>
      </c>
      <c r="F85" s="78" t="str">
        <f t="shared" si="18"/>
        <v/>
      </c>
      <c r="G85" s="78" t="str">
        <f t="shared" si="19"/>
        <v/>
      </c>
      <c r="H85" s="78" t="str">
        <f>IF(I85="","",VLOOKUP(I85,個人戦入力!$F$4:$L$103,6,FALSE)&amp;"-"&amp;VLOOKUP(I85,個人戦入力!$F$4:$L$103,7,FALSE))</f>
        <v/>
      </c>
      <c r="I85" s="78" t="str">
        <f t="shared" si="20"/>
        <v/>
      </c>
      <c r="J85" s="78" t="str">
        <f t="shared" si="21"/>
        <v/>
      </c>
      <c r="K85" s="124" t="str">
        <f t="shared" si="22"/>
        <v/>
      </c>
      <c r="L85" s="124" t="str">
        <f t="shared" si="23"/>
        <v/>
      </c>
      <c r="M85" s="78" t="str">
        <f t="shared" si="24"/>
        <v/>
      </c>
      <c r="N85" s="402" t="str">
        <f t="shared" si="25"/>
        <v/>
      </c>
      <c r="O85" s="78" t="str">
        <f t="shared" si="26"/>
        <v/>
      </c>
      <c r="P85" s="124" t="str">
        <f t="shared" si="27"/>
        <v/>
      </c>
      <c r="Q85" s="78" t="str">
        <f t="shared" si="28"/>
        <v/>
      </c>
    </row>
    <row r="86" spans="1:17" x14ac:dyDescent="0.2">
      <c r="B86" s="77" t="str">
        <f>IF(ROW()-1&gt;処理用S!$B$1,"",ROW()-1)</f>
        <v/>
      </c>
      <c r="C86" s="78" t="str">
        <f t="shared" si="17"/>
        <v/>
      </c>
      <c r="D86" s="78" t="str">
        <f>IF(C86="","",VLOOKUP(C86,設定!$AT$15:$AV$22,3,FALSE))</f>
        <v/>
      </c>
      <c r="E86" s="78" t="str">
        <f t="shared" si="30"/>
        <v/>
      </c>
      <c r="F86" s="78" t="str">
        <f t="shared" si="18"/>
        <v/>
      </c>
      <c r="G86" s="78" t="str">
        <f t="shared" si="19"/>
        <v/>
      </c>
      <c r="H86" s="78" t="str">
        <f>IF(I86="","",VLOOKUP(I86,個人戦入力!$F$4:$L$103,6,FALSE)&amp;"-"&amp;VLOOKUP(I86,個人戦入力!$F$4:$L$103,7,FALSE))</f>
        <v/>
      </c>
      <c r="I86" s="78" t="str">
        <f t="shared" si="20"/>
        <v/>
      </c>
      <c r="J86" s="78" t="str">
        <f t="shared" si="21"/>
        <v/>
      </c>
      <c r="K86" s="124" t="str">
        <f t="shared" si="22"/>
        <v/>
      </c>
      <c r="L86" s="124" t="str">
        <f t="shared" si="23"/>
        <v/>
      </c>
      <c r="M86" s="78" t="str">
        <f t="shared" si="24"/>
        <v/>
      </c>
      <c r="N86" s="402" t="str">
        <f t="shared" si="25"/>
        <v/>
      </c>
      <c r="O86" s="78" t="str">
        <f t="shared" si="26"/>
        <v/>
      </c>
      <c r="P86" s="124" t="str">
        <f t="shared" si="27"/>
        <v/>
      </c>
      <c r="Q86" s="78" t="str">
        <f t="shared" si="28"/>
        <v/>
      </c>
    </row>
    <row r="87" spans="1:17" x14ac:dyDescent="0.2">
      <c r="B87" s="77" t="str">
        <f>IF(ROW()-1&gt;処理用S!$B$1,"",ROW()-1)</f>
        <v/>
      </c>
      <c r="C87" s="78" t="str">
        <f t="shared" si="17"/>
        <v/>
      </c>
      <c r="D87" s="78" t="str">
        <f>IF(C87="","",VLOOKUP(C87,設定!$AT$15:$AV$22,3,FALSE))</f>
        <v/>
      </c>
      <c r="E87" s="78" t="str">
        <f t="shared" si="30"/>
        <v/>
      </c>
      <c r="F87" s="78" t="str">
        <f t="shared" si="18"/>
        <v/>
      </c>
      <c r="G87" s="78" t="str">
        <f t="shared" si="19"/>
        <v/>
      </c>
      <c r="H87" s="78" t="str">
        <f>IF(I87="","",VLOOKUP(I87,個人戦入力!$F$4:$L$103,6,FALSE)&amp;"-"&amp;VLOOKUP(I87,個人戦入力!$F$4:$L$103,7,FALSE))</f>
        <v/>
      </c>
      <c r="I87" s="78" t="str">
        <f t="shared" si="20"/>
        <v/>
      </c>
      <c r="J87" s="78" t="str">
        <f t="shared" si="21"/>
        <v/>
      </c>
      <c r="K87" s="124" t="str">
        <f t="shared" si="22"/>
        <v/>
      </c>
      <c r="L87" s="124" t="str">
        <f t="shared" si="23"/>
        <v/>
      </c>
      <c r="M87" s="78" t="str">
        <f t="shared" si="24"/>
        <v/>
      </c>
      <c r="N87" s="402" t="str">
        <f t="shared" si="25"/>
        <v/>
      </c>
      <c r="O87" s="78" t="str">
        <f t="shared" si="26"/>
        <v/>
      </c>
      <c r="P87" s="124" t="str">
        <f t="shared" si="27"/>
        <v/>
      </c>
      <c r="Q87" s="78" t="str">
        <f t="shared" si="28"/>
        <v/>
      </c>
    </row>
    <row r="88" spans="1:17" x14ac:dyDescent="0.2">
      <c r="B88" s="77" t="str">
        <f>IF(ROW()-1&gt;処理用S!$B$1,"",ROW()-1)</f>
        <v/>
      </c>
      <c r="C88" s="78" t="str">
        <f t="shared" si="17"/>
        <v/>
      </c>
      <c r="D88" s="78" t="str">
        <f>IF(C88="","",VLOOKUP(C88,設定!$AT$15:$AV$22,3,FALSE))</f>
        <v/>
      </c>
      <c r="E88" s="78" t="str">
        <f t="shared" si="30"/>
        <v/>
      </c>
      <c r="F88" s="78" t="str">
        <f t="shared" si="18"/>
        <v/>
      </c>
      <c r="G88" s="78" t="str">
        <f t="shared" si="19"/>
        <v/>
      </c>
      <c r="H88" s="78" t="str">
        <f>IF(I88="","",VLOOKUP(I88,個人戦入力!$F$4:$L$103,6,FALSE)&amp;"-"&amp;VLOOKUP(I88,個人戦入力!$F$4:$L$103,7,FALSE))</f>
        <v/>
      </c>
      <c r="I88" s="78" t="str">
        <f t="shared" si="20"/>
        <v/>
      </c>
      <c r="J88" s="78" t="str">
        <f t="shared" si="21"/>
        <v/>
      </c>
      <c r="K88" s="124" t="str">
        <f t="shared" si="22"/>
        <v/>
      </c>
      <c r="L88" s="124" t="str">
        <f t="shared" si="23"/>
        <v/>
      </c>
      <c r="M88" s="78" t="str">
        <f t="shared" si="24"/>
        <v/>
      </c>
      <c r="N88" s="402" t="str">
        <f t="shared" si="25"/>
        <v/>
      </c>
      <c r="O88" s="78" t="str">
        <f t="shared" si="26"/>
        <v/>
      </c>
      <c r="P88" s="124" t="str">
        <f t="shared" si="27"/>
        <v/>
      </c>
      <c r="Q88" s="78" t="str">
        <f t="shared" si="28"/>
        <v/>
      </c>
    </row>
    <row r="89" spans="1:17" x14ac:dyDescent="0.2">
      <c r="B89" s="77" t="str">
        <f>IF(ROW()-1&gt;処理用S!$B$1,"",ROW()-1)</f>
        <v/>
      </c>
      <c r="C89" s="78" t="str">
        <f t="shared" si="17"/>
        <v/>
      </c>
      <c r="D89" s="78" t="str">
        <f>IF(C89="","",VLOOKUP(C89,設定!$AT$15:$AV$22,3,FALSE))</f>
        <v/>
      </c>
      <c r="E89" s="78" t="str">
        <f t="shared" si="30"/>
        <v/>
      </c>
      <c r="F89" s="78" t="str">
        <f t="shared" si="18"/>
        <v/>
      </c>
      <c r="G89" s="78" t="str">
        <f t="shared" si="19"/>
        <v/>
      </c>
      <c r="H89" s="78" t="str">
        <f>IF(I89="","",VLOOKUP(I89,個人戦入力!$F$4:$L$103,6,FALSE)&amp;"-"&amp;VLOOKUP(I89,個人戦入力!$F$4:$L$103,7,FALSE))</f>
        <v/>
      </c>
      <c r="I89" s="78" t="str">
        <f t="shared" si="20"/>
        <v/>
      </c>
      <c r="J89" s="78" t="str">
        <f t="shared" si="21"/>
        <v/>
      </c>
      <c r="K89" s="124" t="str">
        <f t="shared" si="22"/>
        <v/>
      </c>
      <c r="L89" s="124" t="str">
        <f t="shared" si="23"/>
        <v/>
      </c>
      <c r="M89" s="78" t="str">
        <f t="shared" si="24"/>
        <v/>
      </c>
      <c r="N89" s="402" t="str">
        <f t="shared" si="25"/>
        <v/>
      </c>
      <c r="O89" s="78" t="str">
        <f t="shared" si="26"/>
        <v/>
      </c>
      <c r="P89" s="124" t="str">
        <f t="shared" si="27"/>
        <v/>
      </c>
      <c r="Q89" s="78" t="str">
        <f t="shared" si="28"/>
        <v/>
      </c>
    </row>
    <row r="90" spans="1:17" x14ac:dyDescent="0.2">
      <c r="B90" s="77" t="str">
        <f>IF(ROW()-1&gt;処理用S!$B$1,"",ROW()-1)</f>
        <v/>
      </c>
      <c r="C90" s="78" t="str">
        <f t="shared" si="17"/>
        <v/>
      </c>
      <c r="D90" s="78" t="str">
        <f>IF(C90="","",VLOOKUP(C90,設定!$AT$15:$AV$22,3,FALSE))</f>
        <v/>
      </c>
      <c r="E90" s="78" t="str">
        <f t="shared" si="30"/>
        <v/>
      </c>
      <c r="F90" s="78" t="str">
        <f t="shared" si="18"/>
        <v/>
      </c>
      <c r="G90" s="78" t="str">
        <f t="shared" si="19"/>
        <v/>
      </c>
      <c r="H90" s="78" t="str">
        <f>IF(I90="","",VLOOKUP(I90,個人戦入力!$F$4:$L$103,6,FALSE)&amp;"-"&amp;VLOOKUP(I90,個人戦入力!$F$4:$L$103,7,FALSE))</f>
        <v/>
      </c>
      <c r="I90" s="78" t="str">
        <f t="shared" si="20"/>
        <v/>
      </c>
      <c r="J90" s="78" t="str">
        <f t="shared" si="21"/>
        <v/>
      </c>
      <c r="K90" s="124" t="str">
        <f t="shared" si="22"/>
        <v/>
      </c>
      <c r="L90" s="124" t="str">
        <f t="shared" si="23"/>
        <v/>
      </c>
      <c r="M90" s="78" t="str">
        <f t="shared" si="24"/>
        <v/>
      </c>
      <c r="N90" s="402" t="str">
        <f t="shared" si="25"/>
        <v/>
      </c>
      <c r="O90" s="78" t="str">
        <f t="shared" si="26"/>
        <v/>
      </c>
      <c r="P90" s="124" t="str">
        <f t="shared" si="27"/>
        <v/>
      </c>
      <c r="Q90" s="78" t="str">
        <f t="shared" si="28"/>
        <v/>
      </c>
    </row>
    <row r="91" spans="1:17" x14ac:dyDescent="0.2">
      <c r="B91" s="77" t="str">
        <f>IF(ROW()-1&gt;処理用S!$B$1,"",ROW()-1)</f>
        <v/>
      </c>
      <c r="C91" s="78" t="str">
        <f t="shared" si="17"/>
        <v/>
      </c>
      <c r="D91" s="78" t="str">
        <f>IF(C91="","",VLOOKUP(C91,設定!$AT$15:$AV$22,3,FALSE))</f>
        <v/>
      </c>
      <c r="E91" s="78" t="str">
        <f t="shared" si="30"/>
        <v/>
      </c>
      <c r="F91" s="78" t="str">
        <f t="shared" si="18"/>
        <v/>
      </c>
      <c r="G91" s="78" t="str">
        <f t="shared" si="19"/>
        <v/>
      </c>
      <c r="H91" s="78" t="str">
        <f>IF(I91="","",VLOOKUP(I91,個人戦入力!$F$4:$L$103,6,FALSE)&amp;"-"&amp;VLOOKUP(I91,個人戦入力!$F$4:$L$103,7,FALSE))</f>
        <v/>
      </c>
      <c r="I91" s="78" t="str">
        <f t="shared" si="20"/>
        <v/>
      </c>
      <c r="J91" s="78" t="str">
        <f t="shared" si="21"/>
        <v/>
      </c>
      <c r="K91" s="124" t="str">
        <f t="shared" si="22"/>
        <v/>
      </c>
      <c r="L91" s="124" t="str">
        <f t="shared" si="23"/>
        <v/>
      </c>
      <c r="M91" s="78" t="str">
        <f t="shared" si="24"/>
        <v/>
      </c>
      <c r="N91" s="402" t="str">
        <f t="shared" si="25"/>
        <v/>
      </c>
      <c r="O91" s="78" t="str">
        <f t="shared" si="26"/>
        <v/>
      </c>
      <c r="P91" s="124" t="str">
        <f t="shared" si="27"/>
        <v/>
      </c>
      <c r="Q91" s="78" t="str">
        <f t="shared" si="28"/>
        <v/>
      </c>
    </row>
    <row r="92" spans="1:17" x14ac:dyDescent="0.2">
      <c r="B92" s="77" t="str">
        <f>IF(ROW()-1&gt;処理用S!$B$1,"",ROW()-1)</f>
        <v/>
      </c>
      <c r="C92" s="78" t="str">
        <f t="shared" si="17"/>
        <v/>
      </c>
      <c r="D92" s="78" t="str">
        <f>IF(C92="","",VLOOKUP(C92,設定!$AT$15:$AV$22,3,FALSE))</f>
        <v/>
      </c>
      <c r="E92" s="78" t="str">
        <f t="shared" si="30"/>
        <v/>
      </c>
      <c r="F92" s="78" t="str">
        <f t="shared" si="18"/>
        <v/>
      </c>
      <c r="G92" s="78" t="str">
        <f t="shared" si="19"/>
        <v/>
      </c>
      <c r="H92" s="78" t="str">
        <f>IF(I92="","",VLOOKUP(I92,個人戦入力!$F$4:$L$103,6,FALSE)&amp;"-"&amp;VLOOKUP(I92,個人戦入力!$F$4:$L$103,7,FALSE))</f>
        <v/>
      </c>
      <c r="I92" s="78" t="str">
        <f t="shared" si="20"/>
        <v/>
      </c>
      <c r="J92" s="78" t="str">
        <f t="shared" si="21"/>
        <v/>
      </c>
      <c r="K92" s="124" t="str">
        <f t="shared" si="22"/>
        <v/>
      </c>
      <c r="L92" s="124" t="str">
        <f t="shared" si="23"/>
        <v/>
      </c>
      <c r="M92" s="78" t="str">
        <f t="shared" si="24"/>
        <v/>
      </c>
      <c r="N92" s="402" t="str">
        <f t="shared" si="25"/>
        <v/>
      </c>
      <c r="O92" s="78" t="str">
        <f t="shared" si="26"/>
        <v/>
      </c>
      <c r="P92" s="124" t="str">
        <f t="shared" si="27"/>
        <v/>
      </c>
      <c r="Q92" s="78" t="str">
        <f t="shared" si="28"/>
        <v/>
      </c>
    </row>
    <row r="93" spans="1:17" x14ac:dyDescent="0.2">
      <c r="B93" s="77" t="str">
        <f>IF(ROW()-1&gt;処理用S!$B$1,"",ROW()-1)</f>
        <v/>
      </c>
      <c r="C93" s="78" t="str">
        <f t="shared" si="17"/>
        <v/>
      </c>
      <c r="D93" s="78" t="str">
        <f>IF(C93="","",VLOOKUP(C93,設定!$AT$15:$AV$22,3,FALSE))</f>
        <v/>
      </c>
      <c r="E93" s="78" t="str">
        <f t="shared" si="30"/>
        <v/>
      </c>
      <c r="F93" s="78" t="str">
        <f t="shared" si="18"/>
        <v/>
      </c>
      <c r="G93" s="78" t="str">
        <f t="shared" si="19"/>
        <v/>
      </c>
      <c r="H93" s="78" t="str">
        <f>IF(I93="","",VLOOKUP(I93,個人戦入力!$F$4:$L$103,6,FALSE)&amp;"-"&amp;VLOOKUP(I93,個人戦入力!$F$4:$L$103,7,FALSE))</f>
        <v/>
      </c>
      <c r="I93" s="78" t="str">
        <f t="shared" si="20"/>
        <v/>
      </c>
      <c r="J93" s="78" t="str">
        <f t="shared" si="21"/>
        <v/>
      </c>
      <c r="K93" s="124" t="str">
        <f t="shared" si="22"/>
        <v/>
      </c>
      <c r="L93" s="124" t="str">
        <f t="shared" si="23"/>
        <v/>
      </c>
      <c r="M93" s="78" t="str">
        <f t="shared" si="24"/>
        <v/>
      </c>
      <c r="N93" s="402" t="str">
        <f t="shared" si="25"/>
        <v/>
      </c>
      <c r="O93" s="78" t="str">
        <f t="shared" si="26"/>
        <v/>
      </c>
      <c r="P93" s="124" t="str">
        <f t="shared" si="27"/>
        <v/>
      </c>
      <c r="Q93" s="78" t="str">
        <f t="shared" si="28"/>
        <v/>
      </c>
    </row>
    <row r="94" spans="1:17" x14ac:dyDescent="0.2">
      <c r="B94" s="77" t="str">
        <f>IF(ROW()-1&gt;処理用S!$B$1,"",ROW()-1)</f>
        <v/>
      </c>
      <c r="C94" s="78" t="str">
        <f t="shared" si="17"/>
        <v/>
      </c>
      <c r="D94" s="78" t="str">
        <f>IF(C94="","",VLOOKUP(C94,設定!$AT$15:$AV$22,3,FALSE))</f>
        <v/>
      </c>
      <c r="E94" s="78" t="str">
        <f t="shared" si="30"/>
        <v/>
      </c>
      <c r="F94" s="78" t="str">
        <f t="shared" si="18"/>
        <v/>
      </c>
      <c r="G94" s="78" t="str">
        <f t="shared" si="19"/>
        <v/>
      </c>
      <c r="H94" s="78" t="str">
        <f>IF(I94="","",VLOOKUP(I94,個人戦入力!$F$4:$L$103,6,FALSE)&amp;"-"&amp;VLOOKUP(I94,個人戦入力!$F$4:$L$103,7,FALSE))</f>
        <v/>
      </c>
      <c r="I94" s="78" t="str">
        <f t="shared" si="20"/>
        <v/>
      </c>
      <c r="J94" s="78" t="str">
        <f t="shared" si="21"/>
        <v/>
      </c>
      <c r="K94" s="124" t="str">
        <f t="shared" si="22"/>
        <v/>
      </c>
      <c r="L94" s="124" t="str">
        <f t="shared" si="23"/>
        <v/>
      </c>
      <c r="M94" s="78" t="str">
        <f t="shared" si="24"/>
        <v/>
      </c>
      <c r="N94" s="402" t="str">
        <f t="shared" si="25"/>
        <v/>
      </c>
      <c r="O94" s="78" t="str">
        <f t="shared" si="26"/>
        <v/>
      </c>
      <c r="P94" s="124" t="str">
        <f t="shared" si="27"/>
        <v/>
      </c>
      <c r="Q94" s="78" t="str">
        <f t="shared" si="28"/>
        <v/>
      </c>
    </row>
    <row r="95" spans="1:17" x14ac:dyDescent="0.2">
      <c r="B95" s="77" t="str">
        <f>IF(ROW()-1&gt;処理用S!$B$1,"",ROW()-1)</f>
        <v/>
      </c>
      <c r="C95" s="78" t="str">
        <f t="shared" si="17"/>
        <v/>
      </c>
      <c r="D95" s="78" t="str">
        <f>IF(C95="","",VLOOKUP(C95,設定!$AT$15:$AV$22,3,FALSE))</f>
        <v/>
      </c>
      <c r="E95" s="78" t="str">
        <f t="shared" si="30"/>
        <v/>
      </c>
      <c r="F95" s="78" t="str">
        <f t="shared" si="18"/>
        <v/>
      </c>
      <c r="G95" s="78" t="str">
        <f t="shared" si="19"/>
        <v/>
      </c>
      <c r="H95" s="78" t="str">
        <f>IF(I95="","",VLOOKUP(I95,個人戦入力!$F$4:$L$103,6,FALSE)&amp;"-"&amp;VLOOKUP(I95,個人戦入力!$F$4:$L$103,7,FALSE))</f>
        <v/>
      </c>
      <c r="I95" s="78" t="str">
        <f t="shared" si="20"/>
        <v/>
      </c>
      <c r="J95" s="78" t="str">
        <f t="shared" si="21"/>
        <v/>
      </c>
      <c r="K95" s="124" t="str">
        <f t="shared" si="22"/>
        <v/>
      </c>
      <c r="L95" s="124" t="str">
        <f t="shared" si="23"/>
        <v/>
      </c>
      <c r="M95" s="78" t="str">
        <f t="shared" si="24"/>
        <v/>
      </c>
      <c r="N95" s="402" t="str">
        <f t="shared" si="25"/>
        <v/>
      </c>
      <c r="O95" s="78" t="str">
        <f t="shared" si="26"/>
        <v/>
      </c>
      <c r="P95" s="124" t="str">
        <f t="shared" si="27"/>
        <v/>
      </c>
      <c r="Q95" s="78" t="str">
        <f t="shared" si="28"/>
        <v/>
      </c>
    </row>
    <row r="96" spans="1:17" x14ac:dyDescent="0.2">
      <c r="B96" s="77" t="str">
        <f>IF(ROW()-1&gt;処理用S!$B$1,"",ROW()-1)</f>
        <v/>
      </c>
      <c r="C96" s="78" t="str">
        <f t="shared" si="17"/>
        <v/>
      </c>
      <c r="D96" s="78" t="str">
        <f>IF(C96="","",VLOOKUP(C96,設定!$AT$15:$AV$22,3,FALSE))</f>
        <v/>
      </c>
      <c r="E96" s="78" t="str">
        <f t="shared" si="30"/>
        <v/>
      </c>
      <c r="F96" s="78" t="str">
        <f t="shared" si="18"/>
        <v/>
      </c>
      <c r="G96" s="78" t="str">
        <f t="shared" si="19"/>
        <v/>
      </c>
      <c r="H96" s="78" t="str">
        <f>IF(I96="","",VLOOKUP(I96,個人戦入力!$F$4:$L$103,6,FALSE)&amp;"-"&amp;VLOOKUP(I96,個人戦入力!$F$4:$L$103,7,FALSE))</f>
        <v/>
      </c>
      <c r="I96" s="78" t="str">
        <f t="shared" si="20"/>
        <v/>
      </c>
      <c r="J96" s="78" t="str">
        <f t="shared" si="21"/>
        <v/>
      </c>
      <c r="K96" s="124" t="str">
        <f t="shared" si="22"/>
        <v/>
      </c>
      <c r="L96" s="124" t="str">
        <f t="shared" si="23"/>
        <v/>
      </c>
      <c r="M96" s="78" t="str">
        <f t="shared" si="24"/>
        <v/>
      </c>
      <c r="N96" s="402" t="str">
        <f t="shared" si="25"/>
        <v/>
      </c>
      <c r="O96" s="78" t="str">
        <f t="shared" si="26"/>
        <v/>
      </c>
      <c r="P96" s="124" t="str">
        <f t="shared" si="27"/>
        <v/>
      </c>
      <c r="Q96" s="78" t="str">
        <f t="shared" si="28"/>
        <v/>
      </c>
    </row>
    <row r="97" spans="2:17" x14ac:dyDescent="0.2">
      <c r="B97" s="77" t="str">
        <f>IF(ROW()-1&gt;処理用S!$B$1,"",ROW()-1)</f>
        <v/>
      </c>
      <c r="C97" s="78" t="str">
        <f t="shared" si="17"/>
        <v/>
      </c>
      <c r="D97" s="78" t="str">
        <f>IF(C97="","",VLOOKUP(C97,設定!$AT$15:$AV$22,3,FALSE))</f>
        <v/>
      </c>
      <c r="E97" s="78" t="str">
        <f t="shared" si="30"/>
        <v/>
      </c>
      <c r="F97" s="78" t="str">
        <f t="shared" si="18"/>
        <v/>
      </c>
      <c r="G97" s="78" t="str">
        <f t="shared" si="19"/>
        <v/>
      </c>
      <c r="H97" s="78" t="str">
        <f>IF(I97="","",VLOOKUP(I97,個人戦入力!$F$4:$L$103,6,FALSE)&amp;"-"&amp;VLOOKUP(I97,個人戦入力!$F$4:$L$103,7,FALSE))</f>
        <v/>
      </c>
      <c r="I97" s="78" t="str">
        <f t="shared" si="20"/>
        <v/>
      </c>
      <c r="J97" s="78" t="str">
        <f t="shared" si="21"/>
        <v/>
      </c>
      <c r="K97" s="124" t="str">
        <f t="shared" si="22"/>
        <v/>
      </c>
      <c r="L97" s="124" t="str">
        <f t="shared" si="23"/>
        <v/>
      </c>
      <c r="M97" s="78" t="str">
        <f t="shared" si="24"/>
        <v/>
      </c>
      <c r="N97" s="402" t="str">
        <f t="shared" si="25"/>
        <v/>
      </c>
      <c r="O97" s="78" t="str">
        <f t="shared" si="26"/>
        <v/>
      </c>
      <c r="P97" s="124" t="str">
        <f t="shared" si="27"/>
        <v/>
      </c>
      <c r="Q97" s="78" t="str">
        <f t="shared" si="28"/>
        <v/>
      </c>
    </row>
    <row r="98" spans="2:17" x14ac:dyDescent="0.2">
      <c r="B98" s="77" t="str">
        <f>IF(ROW()-1&gt;処理用S!$B$1,"",ROW()-1)</f>
        <v/>
      </c>
      <c r="C98" s="78" t="str">
        <f t="shared" si="17"/>
        <v/>
      </c>
      <c r="D98" s="78" t="str">
        <f>IF(C98="","",VLOOKUP(C98,設定!$AT$15:$AV$22,3,FALSE))</f>
        <v/>
      </c>
      <c r="E98" s="78" t="str">
        <f t="shared" si="30"/>
        <v/>
      </c>
      <c r="F98" s="78" t="str">
        <f t="shared" si="18"/>
        <v/>
      </c>
      <c r="G98" s="78" t="str">
        <f t="shared" si="19"/>
        <v/>
      </c>
      <c r="H98" s="78" t="str">
        <f>IF(I98="","",VLOOKUP(I98,個人戦入力!$F$4:$L$103,6,FALSE)&amp;"-"&amp;VLOOKUP(I98,個人戦入力!$F$4:$L$103,7,FALSE))</f>
        <v/>
      </c>
      <c r="I98" s="78" t="str">
        <f t="shared" si="20"/>
        <v/>
      </c>
      <c r="J98" s="78" t="str">
        <f t="shared" si="21"/>
        <v/>
      </c>
      <c r="K98" s="124" t="str">
        <f t="shared" si="22"/>
        <v/>
      </c>
      <c r="L98" s="124" t="str">
        <f t="shared" ref="L98:L111" si="32">IF($B98="","",DBCS(VLOOKUP($B98,シングルスDATA,8,FALSE)))</f>
        <v/>
      </c>
      <c r="M98" s="78" t="str">
        <f t="shared" si="24"/>
        <v/>
      </c>
      <c r="N98" s="402" t="str">
        <f t="shared" si="25"/>
        <v/>
      </c>
      <c r="O98" s="78" t="str">
        <f t="shared" si="26"/>
        <v/>
      </c>
      <c r="P98" s="124" t="str">
        <f t="shared" si="27"/>
        <v/>
      </c>
      <c r="Q98" s="78" t="str">
        <f t="shared" si="28"/>
        <v/>
      </c>
    </row>
    <row r="99" spans="2:17" x14ac:dyDescent="0.2">
      <c r="B99" s="77" t="str">
        <f>IF(ROW()-1&gt;処理用S!$B$1,"",ROW()-1)</f>
        <v/>
      </c>
      <c r="C99" s="78" t="str">
        <f t="shared" si="17"/>
        <v/>
      </c>
      <c r="D99" s="78" t="str">
        <f>IF(C99="","",VLOOKUP(C99,設定!$AT$15:$AV$22,3,FALSE))</f>
        <v/>
      </c>
      <c r="E99" s="78" t="str">
        <f t="shared" si="30"/>
        <v/>
      </c>
      <c r="F99" s="78" t="str">
        <f t="shared" si="18"/>
        <v/>
      </c>
      <c r="G99" s="78" t="str">
        <f t="shared" si="19"/>
        <v/>
      </c>
      <c r="H99" s="78" t="str">
        <f>IF(I99="","",VLOOKUP(I99,個人戦入力!$F$4:$L$103,6,FALSE)&amp;"-"&amp;VLOOKUP(I99,個人戦入力!$F$4:$L$103,7,FALSE))</f>
        <v/>
      </c>
      <c r="I99" s="78" t="str">
        <f t="shared" si="20"/>
        <v/>
      </c>
      <c r="J99" s="78" t="str">
        <f t="shared" si="21"/>
        <v/>
      </c>
      <c r="K99" s="124" t="str">
        <f t="shared" si="22"/>
        <v/>
      </c>
      <c r="L99" s="124" t="str">
        <f t="shared" si="32"/>
        <v/>
      </c>
      <c r="M99" s="78" t="str">
        <f t="shared" si="24"/>
        <v/>
      </c>
      <c r="N99" s="402" t="str">
        <f t="shared" si="25"/>
        <v/>
      </c>
      <c r="O99" s="78" t="str">
        <f t="shared" si="26"/>
        <v/>
      </c>
      <c r="P99" s="124" t="str">
        <f t="shared" si="27"/>
        <v/>
      </c>
      <c r="Q99" s="78" t="str">
        <f t="shared" si="28"/>
        <v/>
      </c>
    </row>
    <row r="100" spans="2:17" x14ac:dyDescent="0.2">
      <c r="B100" s="77" t="str">
        <f>IF(ROW()-1&gt;処理用S!$B$1,"",ROW()-1)</f>
        <v/>
      </c>
      <c r="C100" s="78" t="str">
        <f t="shared" si="17"/>
        <v/>
      </c>
      <c r="D100" s="78" t="str">
        <f>IF(C100="","",VLOOKUP(C100,設定!$AT$15:$AV$22,3,FALSE))</f>
        <v/>
      </c>
      <c r="E100" s="78" t="str">
        <f t="shared" si="30"/>
        <v/>
      </c>
      <c r="F100" s="78" t="str">
        <f t="shared" si="18"/>
        <v/>
      </c>
      <c r="G100" s="78" t="str">
        <f t="shared" si="19"/>
        <v/>
      </c>
      <c r="H100" s="78" t="str">
        <f>IF(I100="","",VLOOKUP(I100,個人戦入力!$F$4:$L$103,6,FALSE)&amp;"-"&amp;VLOOKUP(I100,個人戦入力!$F$4:$L$103,7,FALSE))</f>
        <v/>
      </c>
      <c r="I100" s="78" t="str">
        <f t="shared" si="20"/>
        <v/>
      </c>
      <c r="J100" s="78" t="str">
        <f t="shared" si="21"/>
        <v/>
      </c>
      <c r="K100" s="124" t="str">
        <f t="shared" si="22"/>
        <v/>
      </c>
      <c r="L100" s="124" t="str">
        <f t="shared" si="32"/>
        <v/>
      </c>
      <c r="M100" s="78" t="str">
        <f t="shared" si="24"/>
        <v/>
      </c>
      <c r="N100" s="402" t="str">
        <f t="shared" si="25"/>
        <v/>
      </c>
      <c r="O100" s="78" t="str">
        <f t="shared" si="26"/>
        <v/>
      </c>
      <c r="P100" s="124" t="str">
        <f t="shared" si="27"/>
        <v/>
      </c>
      <c r="Q100" s="78" t="str">
        <f t="shared" si="28"/>
        <v/>
      </c>
    </row>
    <row r="101" spans="2:17" x14ac:dyDescent="0.2">
      <c r="B101" s="77" t="str">
        <f>IF(ROW()-1&gt;処理用S!$B$1,"",ROW()-1)</f>
        <v/>
      </c>
      <c r="C101" s="78" t="str">
        <f t="shared" si="17"/>
        <v/>
      </c>
      <c r="D101" s="78" t="str">
        <f>IF(C101="","",VLOOKUP(C101,設定!$AT$15:$AV$22,3,FALSE))</f>
        <v/>
      </c>
      <c r="E101" s="78" t="str">
        <f t="shared" si="30"/>
        <v/>
      </c>
      <c r="F101" s="78" t="str">
        <f t="shared" si="18"/>
        <v/>
      </c>
      <c r="G101" s="78" t="str">
        <f t="shared" si="19"/>
        <v/>
      </c>
      <c r="H101" s="78" t="str">
        <f>IF(I101="","",VLOOKUP(I101,個人戦入力!$F$4:$L$103,6,FALSE)&amp;"-"&amp;VLOOKUP(I101,個人戦入力!$F$4:$L$103,7,FALSE))</f>
        <v/>
      </c>
      <c r="I101" s="78" t="str">
        <f t="shared" si="20"/>
        <v/>
      </c>
      <c r="J101" s="78" t="str">
        <f t="shared" si="21"/>
        <v/>
      </c>
      <c r="K101" s="124" t="str">
        <f t="shared" si="22"/>
        <v/>
      </c>
      <c r="L101" s="124" t="str">
        <f t="shared" si="32"/>
        <v/>
      </c>
      <c r="M101" s="78" t="str">
        <f t="shared" si="24"/>
        <v/>
      </c>
      <c r="N101" s="402" t="str">
        <f t="shared" si="25"/>
        <v/>
      </c>
      <c r="O101" s="78" t="str">
        <f t="shared" si="26"/>
        <v/>
      </c>
      <c r="P101" s="124" t="str">
        <f t="shared" si="27"/>
        <v/>
      </c>
      <c r="Q101" s="78" t="str">
        <f t="shared" si="28"/>
        <v/>
      </c>
    </row>
    <row r="102" spans="2:17" x14ac:dyDescent="0.2">
      <c r="B102" s="77" t="str">
        <f>IF(ROW()-1&gt;処理用S!$B$1,"",ROW()-1)</f>
        <v/>
      </c>
      <c r="C102" s="78" t="str">
        <f t="shared" si="17"/>
        <v/>
      </c>
      <c r="D102" s="78" t="str">
        <f>IF(C102="","",VLOOKUP(C102,設定!$AT$15:$AV$22,3,FALSE))</f>
        <v/>
      </c>
      <c r="E102" s="78" t="str">
        <f t="shared" si="30"/>
        <v/>
      </c>
      <c r="F102" s="78" t="str">
        <f t="shared" si="18"/>
        <v/>
      </c>
      <c r="G102" s="78" t="str">
        <f t="shared" si="19"/>
        <v/>
      </c>
      <c r="H102" s="78" t="str">
        <f>IF(I102="","",VLOOKUP(I102,個人戦入力!$F$4:$L$103,6,FALSE)&amp;"-"&amp;VLOOKUP(I102,個人戦入力!$F$4:$L$103,7,FALSE))</f>
        <v/>
      </c>
      <c r="I102" s="78" t="str">
        <f t="shared" si="20"/>
        <v/>
      </c>
      <c r="J102" s="78" t="str">
        <f t="shared" si="21"/>
        <v/>
      </c>
      <c r="K102" s="124" t="str">
        <f t="shared" si="22"/>
        <v/>
      </c>
      <c r="L102" s="124" t="str">
        <f t="shared" si="32"/>
        <v/>
      </c>
      <c r="M102" s="78" t="str">
        <f t="shared" si="24"/>
        <v/>
      </c>
      <c r="N102" s="402" t="str">
        <f t="shared" si="25"/>
        <v/>
      </c>
      <c r="O102" s="78" t="str">
        <f t="shared" si="26"/>
        <v/>
      </c>
      <c r="P102" s="124"/>
      <c r="Q102" s="78" t="str">
        <f t="shared" si="28"/>
        <v/>
      </c>
    </row>
    <row r="103" spans="2:17" x14ac:dyDescent="0.2">
      <c r="B103" s="77" t="str">
        <f>IF(ROW()-1&gt;処理用S!$B$1,"",ROW()-1)</f>
        <v/>
      </c>
      <c r="C103" s="78" t="str">
        <f t="shared" si="17"/>
        <v/>
      </c>
      <c r="D103" s="78" t="str">
        <f>IF(C103="","",VLOOKUP(C103,設定!$AT$15:$AV$22,3,FALSE))</f>
        <v/>
      </c>
      <c r="E103" s="78" t="str">
        <f t="shared" si="30"/>
        <v/>
      </c>
      <c r="F103" s="78" t="str">
        <f t="shared" si="18"/>
        <v/>
      </c>
      <c r="G103" s="78" t="str">
        <f t="shared" si="19"/>
        <v/>
      </c>
      <c r="H103" s="78" t="str">
        <f>IF(I103="","",VLOOKUP(I103,個人戦入力!$F$4:$L$103,6,FALSE)&amp;"-"&amp;VLOOKUP(I103,個人戦入力!$F$4:$L$103,7,FALSE))</f>
        <v/>
      </c>
      <c r="I103" s="78" t="str">
        <f t="shared" si="20"/>
        <v/>
      </c>
      <c r="J103" s="78" t="str">
        <f t="shared" si="21"/>
        <v/>
      </c>
      <c r="K103" s="124" t="str">
        <f t="shared" si="22"/>
        <v/>
      </c>
      <c r="L103" s="124" t="str">
        <f t="shared" si="32"/>
        <v/>
      </c>
      <c r="M103" s="78" t="str">
        <f t="shared" si="24"/>
        <v/>
      </c>
      <c r="N103" s="402" t="str">
        <f t="shared" si="25"/>
        <v/>
      </c>
      <c r="O103" s="78"/>
      <c r="P103" s="124"/>
      <c r="Q103" s="78" t="str">
        <f t="shared" si="28"/>
        <v/>
      </c>
    </row>
    <row r="104" spans="2:17" x14ac:dyDescent="0.2">
      <c r="B104" s="77" t="str">
        <f>IF(ROW()-1&gt;処理用S!$B$1,"",ROW()-1)</f>
        <v/>
      </c>
      <c r="C104" s="78" t="str">
        <f t="shared" si="17"/>
        <v/>
      </c>
      <c r="D104" s="78" t="str">
        <f>IF(C104="","",VLOOKUP(C104,設定!$AT$15:$AV$22,3,FALSE))</f>
        <v/>
      </c>
      <c r="E104" s="78" t="str">
        <f t="shared" si="30"/>
        <v/>
      </c>
      <c r="F104" s="78" t="str">
        <f t="shared" si="18"/>
        <v/>
      </c>
      <c r="G104" s="78" t="str">
        <f t="shared" si="19"/>
        <v/>
      </c>
      <c r="H104" s="78" t="str">
        <f>IF(I104="","",VLOOKUP(I104,個人戦入力!$F$4:$L$103,6,FALSE)&amp;"-"&amp;VLOOKUP(I104,個人戦入力!$F$4:$L$103,7,FALSE))</f>
        <v/>
      </c>
      <c r="I104" s="78" t="str">
        <f t="shared" si="20"/>
        <v/>
      </c>
      <c r="J104" s="78" t="str">
        <f t="shared" si="21"/>
        <v/>
      </c>
      <c r="K104" s="124" t="str">
        <f t="shared" si="22"/>
        <v/>
      </c>
      <c r="L104" s="124" t="str">
        <f t="shared" si="32"/>
        <v/>
      </c>
      <c r="M104" s="78" t="str">
        <f t="shared" si="24"/>
        <v/>
      </c>
      <c r="N104" s="402" t="str">
        <f t="shared" si="25"/>
        <v/>
      </c>
      <c r="O104" s="78"/>
      <c r="P104" s="124"/>
      <c r="Q104" s="78" t="str">
        <f t="shared" si="28"/>
        <v/>
      </c>
    </row>
    <row r="105" spans="2:17" x14ac:dyDescent="0.2">
      <c r="B105" s="77" t="str">
        <f>IF(ROW()-1&gt;処理用S!$B$1,"",ROW()-1)</f>
        <v/>
      </c>
      <c r="C105" s="78" t="str">
        <f t="shared" si="17"/>
        <v/>
      </c>
      <c r="D105" s="78" t="str">
        <f>IF(C105="","",VLOOKUP(C105,設定!$AT$15:$AV$22,3,FALSE))</f>
        <v/>
      </c>
      <c r="E105" s="78" t="str">
        <f t="shared" si="30"/>
        <v/>
      </c>
      <c r="F105" s="78" t="str">
        <f t="shared" si="18"/>
        <v/>
      </c>
      <c r="G105" s="78" t="str">
        <f t="shared" si="19"/>
        <v/>
      </c>
      <c r="H105" s="78" t="str">
        <f>IF(I105="","",VLOOKUP(I105,個人戦入力!$F$4:$L$103,6,FALSE)&amp;"-"&amp;VLOOKUP(I105,個人戦入力!$F$4:$L$103,7,FALSE))</f>
        <v/>
      </c>
      <c r="I105" s="78" t="str">
        <f t="shared" si="20"/>
        <v/>
      </c>
      <c r="J105" s="78" t="str">
        <f t="shared" si="21"/>
        <v/>
      </c>
      <c r="K105" s="124" t="str">
        <f t="shared" si="22"/>
        <v/>
      </c>
      <c r="L105" s="124" t="str">
        <f t="shared" si="32"/>
        <v/>
      </c>
      <c r="M105" s="78" t="str">
        <f t="shared" si="24"/>
        <v/>
      </c>
      <c r="N105" s="402" t="str">
        <f t="shared" si="25"/>
        <v/>
      </c>
      <c r="O105" s="78"/>
      <c r="P105" s="124"/>
      <c r="Q105" s="78" t="str">
        <f t="shared" si="28"/>
        <v/>
      </c>
    </row>
    <row r="106" spans="2:17" x14ac:dyDescent="0.2">
      <c r="B106" s="77" t="str">
        <f>IF(ROW()-1&gt;処理用S!$B$1,"",ROW()-1)</f>
        <v/>
      </c>
      <c r="C106" s="78" t="str">
        <f t="shared" si="17"/>
        <v/>
      </c>
      <c r="D106" s="78" t="str">
        <f>IF(C106="","",VLOOKUP(C106,設定!$AT$15:$AV$22,3,FALSE))</f>
        <v/>
      </c>
      <c r="E106" s="78" t="str">
        <f t="shared" si="30"/>
        <v/>
      </c>
      <c r="F106" s="78" t="str">
        <f t="shared" si="18"/>
        <v/>
      </c>
      <c r="G106" s="78" t="str">
        <f t="shared" si="19"/>
        <v/>
      </c>
      <c r="H106" s="78" t="str">
        <f>IF(I106="","",VLOOKUP(I106,個人戦入力!$F$4:$L$103,6,FALSE)&amp;"-"&amp;VLOOKUP(I106,個人戦入力!$F$4:$L$103,7,FALSE))</f>
        <v/>
      </c>
      <c r="I106" s="78" t="str">
        <f t="shared" si="20"/>
        <v/>
      </c>
      <c r="J106" s="78" t="str">
        <f t="shared" si="21"/>
        <v/>
      </c>
      <c r="K106" s="124" t="str">
        <f t="shared" si="22"/>
        <v/>
      </c>
      <c r="L106" s="124" t="str">
        <f t="shared" si="32"/>
        <v/>
      </c>
      <c r="M106" s="78" t="str">
        <f t="shared" si="24"/>
        <v/>
      </c>
      <c r="N106" s="402" t="str">
        <f t="shared" si="25"/>
        <v/>
      </c>
      <c r="O106" s="78"/>
      <c r="P106" s="124"/>
      <c r="Q106" s="78" t="str">
        <f t="shared" si="28"/>
        <v/>
      </c>
    </row>
    <row r="107" spans="2:17" x14ac:dyDescent="0.2">
      <c r="B107" s="77" t="str">
        <f>IF(ROW()-1&gt;処理用S!$B$1,"",ROW()-1)</f>
        <v/>
      </c>
      <c r="C107" s="78" t="str">
        <f t="shared" si="17"/>
        <v/>
      </c>
      <c r="D107" s="78" t="str">
        <f>IF(C107="","",VLOOKUP(C107,設定!$AT$15:$AV$22,3,FALSE))</f>
        <v/>
      </c>
      <c r="E107" s="78" t="str">
        <f t="shared" si="30"/>
        <v/>
      </c>
      <c r="F107" s="78" t="str">
        <f t="shared" si="18"/>
        <v/>
      </c>
      <c r="G107" s="78" t="str">
        <f t="shared" si="19"/>
        <v/>
      </c>
      <c r="H107" s="78" t="str">
        <f>IF(I107="","",VLOOKUP(I107,個人戦入力!$F$4:$L$103,6,FALSE)&amp;"-"&amp;VLOOKUP(I107,個人戦入力!$F$4:$L$103,7,FALSE))</f>
        <v/>
      </c>
      <c r="I107" s="78" t="str">
        <f t="shared" si="20"/>
        <v/>
      </c>
      <c r="J107" s="78" t="str">
        <f t="shared" si="21"/>
        <v/>
      </c>
      <c r="K107" s="124" t="str">
        <f t="shared" si="22"/>
        <v/>
      </c>
      <c r="L107" s="124" t="str">
        <f t="shared" si="32"/>
        <v/>
      </c>
      <c r="M107" s="78" t="str">
        <f t="shared" si="24"/>
        <v/>
      </c>
      <c r="N107" s="402" t="str">
        <f t="shared" si="25"/>
        <v/>
      </c>
      <c r="O107" s="78"/>
      <c r="P107" s="124"/>
      <c r="Q107" s="78" t="str">
        <f t="shared" si="28"/>
        <v/>
      </c>
    </row>
    <row r="108" spans="2:17" x14ac:dyDescent="0.2">
      <c r="B108" s="77" t="str">
        <f>IF(ROW()-1&gt;処理用S!$B$1,"",ROW()-1)</f>
        <v/>
      </c>
      <c r="C108" s="78" t="str">
        <f t="shared" si="17"/>
        <v/>
      </c>
      <c r="D108" s="78" t="str">
        <f>IF(C108="","",VLOOKUP(C108,設定!$AT$15:$AV$22,3,FALSE))</f>
        <v/>
      </c>
      <c r="E108" s="78" t="str">
        <f t="shared" si="30"/>
        <v/>
      </c>
      <c r="F108" s="78" t="str">
        <f t="shared" si="18"/>
        <v/>
      </c>
      <c r="G108" s="78" t="str">
        <f t="shared" si="19"/>
        <v/>
      </c>
      <c r="H108" s="78" t="str">
        <f>IF(I108="","",VLOOKUP(I108,個人戦入力!$F$4:$L$103,6,FALSE)&amp;"-"&amp;VLOOKUP(I108,個人戦入力!$F$4:$L$103,7,FALSE))</f>
        <v/>
      </c>
      <c r="I108" s="78" t="str">
        <f t="shared" si="20"/>
        <v/>
      </c>
      <c r="J108" s="78" t="str">
        <f t="shared" si="21"/>
        <v/>
      </c>
      <c r="K108" s="124" t="str">
        <f t="shared" si="22"/>
        <v/>
      </c>
      <c r="L108" s="124" t="str">
        <f t="shared" si="32"/>
        <v/>
      </c>
      <c r="M108" s="78" t="str">
        <f t="shared" si="24"/>
        <v/>
      </c>
      <c r="N108" s="402" t="str">
        <f t="shared" si="25"/>
        <v/>
      </c>
      <c r="O108" s="78"/>
      <c r="P108" s="124"/>
      <c r="Q108" s="78" t="str">
        <f t="shared" si="28"/>
        <v/>
      </c>
    </row>
    <row r="109" spans="2:17" x14ac:dyDescent="0.2">
      <c r="B109" s="77" t="str">
        <f>IF(ROW()-1&gt;処理用S!$B$1,"",ROW()-1)</f>
        <v/>
      </c>
      <c r="C109" s="78" t="str">
        <f t="shared" si="17"/>
        <v/>
      </c>
      <c r="D109" s="78" t="str">
        <f>IF(C109="","",VLOOKUP(C109,設定!$AT$15:$AV$22,3,FALSE))</f>
        <v/>
      </c>
      <c r="E109" s="78" t="str">
        <f t="shared" si="30"/>
        <v/>
      </c>
      <c r="F109" s="78" t="str">
        <f t="shared" si="18"/>
        <v/>
      </c>
      <c r="G109" s="78" t="str">
        <f t="shared" si="19"/>
        <v/>
      </c>
      <c r="H109" s="78" t="str">
        <f>IF(I109="","",VLOOKUP(I109,個人戦入力!$F$4:$L$103,6,FALSE)&amp;"-"&amp;VLOOKUP(I109,個人戦入力!$F$4:$L$103,7,FALSE))</f>
        <v/>
      </c>
      <c r="I109" s="78" t="str">
        <f t="shared" si="20"/>
        <v/>
      </c>
      <c r="J109" s="78" t="str">
        <f t="shared" si="21"/>
        <v/>
      </c>
      <c r="K109" s="124" t="str">
        <f t="shared" si="22"/>
        <v/>
      </c>
      <c r="L109" s="124" t="str">
        <f t="shared" si="32"/>
        <v/>
      </c>
      <c r="M109" s="78" t="str">
        <f t="shared" si="24"/>
        <v/>
      </c>
      <c r="N109" s="402" t="str">
        <f t="shared" si="25"/>
        <v/>
      </c>
      <c r="O109" s="78"/>
      <c r="P109" s="124"/>
      <c r="Q109" s="78" t="str">
        <f t="shared" si="28"/>
        <v/>
      </c>
    </row>
    <row r="110" spans="2:17" x14ac:dyDescent="0.2">
      <c r="B110" s="77" t="str">
        <f>IF(ROW()-1&gt;処理用S!$B$1,"",ROW()-1)</f>
        <v/>
      </c>
      <c r="C110" s="78" t="str">
        <f t="shared" si="17"/>
        <v/>
      </c>
      <c r="D110" s="78" t="str">
        <f>IF(C110="","",VLOOKUP(C110,設定!$AT$15:$AV$22,3,FALSE))</f>
        <v/>
      </c>
      <c r="E110" s="78" t="str">
        <f t="shared" si="30"/>
        <v/>
      </c>
      <c r="F110" s="78" t="str">
        <f t="shared" si="18"/>
        <v/>
      </c>
      <c r="G110" s="78" t="str">
        <f t="shared" si="19"/>
        <v/>
      </c>
      <c r="H110" s="78" t="str">
        <f>IF(I110="","",VLOOKUP(I110,個人戦入力!$F$4:$L$103,6,FALSE)&amp;"-"&amp;VLOOKUP(I110,個人戦入力!$F$4:$L$103,7,FALSE))</f>
        <v/>
      </c>
      <c r="I110" s="78" t="str">
        <f t="shared" si="20"/>
        <v/>
      </c>
      <c r="J110" s="78" t="str">
        <f t="shared" si="21"/>
        <v/>
      </c>
      <c r="K110" s="124" t="str">
        <f t="shared" si="22"/>
        <v/>
      </c>
      <c r="L110" s="124" t="str">
        <f t="shared" si="32"/>
        <v/>
      </c>
      <c r="M110" s="78" t="str">
        <f t="shared" si="24"/>
        <v/>
      </c>
      <c r="N110" s="402" t="str">
        <f t="shared" si="25"/>
        <v/>
      </c>
      <c r="O110" s="78"/>
      <c r="P110" s="124"/>
      <c r="Q110" s="78" t="str">
        <f t="shared" si="28"/>
        <v/>
      </c>
    </row>
    <row r="111" spans="2:17" x14ac:dyDescent="0.2">
      <c r="B111" s="77" t="str">
        <f>IF(ROW()-1&gt;処理用S!$B$1,"",ROW()-1)</f>
        <v/>
      </c>
      <c r="C111" s="78" t="str">
        <f t="shared" si="17"/>
        <v/>
      </c>
      <c r="D111" s="78" t="str">
        <f>IF(C111="","",VLOOKUP(C111,設定!$AT$15:$AV$22,3,FALSE))</f>
        <v/>
      </c>
      <c r="E111" s="78" t="str">
        <f t="shared" si="30"/>
        <v/>
      </c>
      <c r="F111" s="78" t="str">
        <f t="shared" si="18"/>
        <v/>
      </c>
      <c r="G111" s="78" t="str">
        <f t="shared" si="19"/>
        <v/>
      </c>
      <c r="H111" s="78" t="str">
        <f>IF(I111="","",VLOOKUP(I111,個人戦入力!$F$4:$L$103,6,FALSE)&amp;"-"&amp;VLOOKUP(I111,個人戦入力!$F$4:$L$103,7,FALSE))</f>
        <v/>
      </c>
      <c r="I111" s="78" t="str">
        <f t="shared" si="20"/>
        <v/>
      </c>
      <c r="J111" s="78" t="str">
        <f t="shared" si="21"/>
        <v/>
      </c>
      <c r="K111" s="124" t="str">
        <f t="shared" si="22"/>
        <v/>
      </c>
      <c r="L111" s="124" t="str">
        <f t="shared" si="32"/>
        <v/>
      </c>
      <c r="M111" s="78" t="str">
        <f t="shared" si="24"/>
        <v/>
      </c>
      <c r="N111" s="402" t="str">
        <f t="shared" si="25"/>
        <v/>
      </c>
      <c r="O111" s="78"/>
      <c r="P111" s="124"/>
      <c r="Q111" s="78" t="str">
        <f t="shared" si="28"/>
        <v/>
      </c>
    </row>
    <row r="112" spans="2:17" x14ac:dyDescent="0.2">
      <c r="B112" s="77" t="str">
        <f>IF(ROW()-1&gt;処理用S!$B$1,"",ROW()-1)</f>
        <v/>
      </c>
      <c r="C112" s="78" t="str">
        <f t="shared" si="17"/>
        <v/>
      </c>
      <c r="D112" s="78" t="str">
        <f>IF(C112="","",VLOOKUP(C112,設定!$AT$15:$AV$22,3,FALSE))</f>
        <v/>
      </c>
      <c r="E112" s="78" t="str">
        <f t="shared" si="30"/>
        <v/>
      </c>
      <c r="F112" s="78" t="str">
        <f t="shared" si="18"/>
        <v/>
      </c>
      <c r="G112" s="78" t="str">
        <f t="shared" si="19"/>
        <v/>
      </c>
      <c r="H112" s="78" t="str">
        <f>IF(I112="","",VLOOKUP(I112,個人戦入力!$F$4:$L$103,6,FALSE)&amp;"-"&amp;VLOOKUP(I112,個人戦入力!$F$4:$L$103,7,FALSE))</f>
        <v/>
      </c>
      <c r="I112" s="78" t="str">
        <f t="shared" si="20"/>
        <v/>
      </c>
      <c r="J112" s="78" t="str">
        <f t="shared" si="21"/>
        <v/>
      </c>
      <c r="K112" s="124" t="str">
        <f t="shared" si="22"/>
        <v/>
      </c>
      <c r="L112" s="124" t="str">
        <f t="shared" ref="L112:L129" si="33">IF($B112="","",VLOOKUP($B112,シングルスDATA,8,FALSE))</f>
        <v/>
      </c>
      <c r="M112" s="78" t="str">
        <f t="shared" si="24"/>
        <v/>
      </c>
      <c r="N112" s="402" t="str">
        <f t="shared" si="25"/>
        <v/>
      </c>
      <c r="O112" s="78"/>
      <c r="P112" s="124"/>
      <c r="Q112" s="78" t="str">
        <f t="shared" si="28"/>
        <v/>
      </c>
    </row>
    <row r="113" spans="2:17" x14ac:dyDescent="0.2">
      <c r="B113" s="77" t="str">
        <f>IF(ROW()-1&gt;処理用S!$B$1,"",ROW()-1)</f>
        <v/>
      </c>
      <c r="C113" s="78" t="str">
        <f t="shared" si="17"/>
        <v/>
      </c>
      <c r="D113" s="78" t="str">
        <f>IF(C113="","",VLOOKUP(C113,設定!$AT$15:$AV$22,3,FALSE))</f>
        <v/>
      </c>
      <c r="E113" s="78" t="str">
        <f t="shared" si="30"/>
        <v/>
      </c>
      <c r="F113" s="78" t="str">
        <f t="shared" si="18"/>
        <v/>
      </c>
      <c r="G113" s="78" t="str">
        <f t="shared" si="19"/>
        <v/>
      </c>
      <c r="H113" s="78" t="str">
        <f>IF(I113="","",VLOOKUP(I113,個人戦入力!$F$4:$L$103,6,FALSE)&amp;"-"&amp;VLOOKUP(I113,個人戦入力!$F$4:$L$103,7,FALSE))</f>
        <v/>
      </c>
      <c r="I113" s="78" t="str">
        <f t="shared" si="20"/>
        <v/>
      </c>
      <c r="J113" s="78" t="str">
        <f t="shared" si="21"/>
        <v/>
      </c>
      <c r="K113" s="124" t="str">
        <f t="shared" si="22"/>
        <v/>
      </c>
      <c r="L113" s="124" t="str">
        <f t="shared" si="33"/>
        <v/>
      </c>
      <c r="M113" s="78" t="str">
        <f t="shared" si="24"/>
        <v/>
      </c>
      <c r="N113" s="402" t="str">
        <f t="shared" si="25"/>
        <v/>
      </c>
      <c r="O113" s="78"/>
      <c r="P113" s="124"/>
      <c r="Q113" s="78" t="str">
        <f t="shared" si="28"/>
        <v/>
      </c>
    </row>
    <row r="114" spans="2:17" x14ac:dyDescent="0.2">
      <c r="B114" s="77" t="str">
        <f>IF(ROW()-1&gt;処理用S!$B$1,"",ROW()-1)</f>
        <v/>
      </c>
      <c r="C114" s="78" t="str">
        <f t="shared" si="17"/>
        <v/>
      </c>
      <c r="D114" s="78" t="str">
        <f>IF(C114="","",VLOOKUP(C114,設定!$AT$15:$AV$22,3,FALSE))</f>
        <v/>
      </c>
      <c r="E114" s="78" t="str">
        <f t="shared" si="30"/>
        <v/>
      </c>
      <c r="F114" s="78" t="str">
        <f t="shared" si="18"/>
        <v/>
      </c>
      <c r="G114" s="78" t="str">
        <f t="shared" si="19"/>
        <v/>
      </c>
      <c r="H114" s="78" t="str">
        <f>IF(I114="","",VLOOKUP(I114,個人戦入力!$F$4:$L$103,6,FALSE)&amp;"-"&amp;VLOOKUP(I114,個人戦入力!$F$4:$L$103,7,FALSE))</f>
        <v/>
      </c>
      <c r="I114" s="78" t="str">
        <f t="shared" si="20"/>
        <v/>
      </c>
      <c r="J114" s="78" t="str">
        <f t="shared" si="21"/>
        <v/>
      </c>
      <c r="K114" s="124" t="str">
        <f t="shared" si="22"/>
        <v/>
      </c>
      <c r="L114" s="124" t="str">
        <f t="shared" si="33"/>
        <v/>
      </c>
      <c r="M114" s="78" t="str">
        <f t="shared" si="24"/>
        <v/>
      </c>
      <c r="N114" s="402" t="str">
        <f t="shared" si="25"/>
        <v/>
      </c>
      <c r="O114" s="78"/>
      <c r="P114" s="124"/>
      <c r="Q114" s="78" t="str">
        <f t="shared" si="28"/>
        <v/>
      </c>
    </row>
    <row r="115" spans="2:17" x14ac:dyDescent="0.2">
      <c r="B115" s="77" t="str">
        <f>IF(ROW()-1&gt;処理用S!$B$1,"",ROW()-1)</f>
        <v/>
      </c>
      <c r="C115" s="78" t="str">
        <f t="shared" si="17"/>
        <v/>
      </c>
      <c r="D115" s="78" t="str">
        <f>IF(C115="","",VLOOKUP(C115,設定!$AT$15:$AV$22,3,FALSE))</f>
        <v/>
      </c>
      <c r="E115" s="78" t="str">
        <f t="shared" si="30"/>
        <v/>
      </c>
      <c r="F115" s="78" t="str">
        <f t="shared" si="18"/>
        <v/>
      </c>
      <c r="G115" s="78" t="str">
        <f t="shared" si="19"/>
        <v/>
      </c>
      <c r="H115" s="78" t="str">
        <f>IF(I115="","",VLOOKUP(I115,個人戦入力!$F$4:$L$103,6,FALSE)&amp;"-"&amp;VLOOKUP(I115,個人戦入力!$F$4:$L$103,7,FALSE))</f>
        <v/>
      </c>
      <c r="I115" s="78" t="str">
        <f t="shared" si="20"/>
        <v/>
      </c>
      <c r="J115" s="78" t="str">
        <f t="shared" si="21"/>
        <v/>
      </c>
      <c r="K115" s="124" t="str">
        <f t="shared" si="22"/>
        <v/>
      </c>
      <c r="L115" s="124" t="str">
        <f t="shared" si="33"/>
        <v/>
      </c>
      <c r="M115" s="78" t="str">
        <f t="shared" si="24"/>
        <v/>
      </c>
      <c r="N115" s="402" t="str">
        <f t="shared" si="25"/>
        <v/>
      </c>
      <c r="O115" s="78"/>
      <c r="P115" s="124"/>
      <c r="Q115" s="78" t="str">
        <f t="shared" si="28"/>
        <v/>
      </c>
    </row>
    <row r="116" spans="2:17" x14ac:dyDescent="0.2">
      <c r="B116" s="77" t="str">
        <f>IF(ROW()-1&gt;処理用S!$B$1,"",ROW()-1)</f>
        <v/>
      </c>
      <c r="C116" s="78" t="str">
        <f t="shared" si="17"/>
        <v/>
      </c>
      <c r="D116" s="78" t="str">
        <f>IF(C116="","",VLOOKUP(C116,設定!$AT$15:$AV$22,3,FALSE))</f>
        <v/>
      </c>
      <c r="E116" s="78" t="str">
        <f t="shared" si="30"/>
        <v/>
      </c>
      <c r="F116" s="78" t="str">
        <f t="shared" si="18"/>
        <v/>
      </c>
      <c r="G116" s="78" t="str">
        <f t="shared" si="19"/>
        <v/>
      </c>
      <c r="H116" s="78" t="str">
        <f>IF(I116="","",VLOOKUP(I116,個人戦入力!$F$4:$L$103,6,FALSE)&amp;"-"&amp;VLOOKUP(I116,個人戦入力!$F$4:$L$103,7,FALSE))</f>
        <v/>
      </c>
      <c r="I116" s="78" t="str">
        <f t="shared" si="20"/>
        <v/>
      </c>
      <c r="J116" s="78" t="str">
        <f t="shared" si="21"/>
        <v/>
      </c>
      <c r="K116" s="124" t="str">
        <f t="shared" si="22"/>
        <v/>
      </c>
      <c r="L116" s="124" t="str">
        <f t="shared" si="33"/>
        <v/>
      </c>
      <c r="M116" s="78" t="str">
        <f t="shared" si="24"/>
        <v/>
      </c>
      <c r="N116" s="402" t="str">
        <f t="shared" si="25"/>
        <v/>
      </c>
      <c r="O116" s="78"/>
      <c r="P116" s="124"/>
      <c r="Q116" s="78" t="str">
        <f t="shared" si="28"/>
        <v/>
      </c>
    </row>
    <row r="117" spans="2:17" x14ac:dyDescent="0.2">
      <c r="B117" s="77" t="str">
        <f>IF(ROW()-1&gt;処理用S!$B$1,"",ROW()-1)</f>
        <v/>
      </c>
      <c r="C117" s="78" t="str">
        <f t="shared" si="17"/>
        <v/>
      </c>
      <c r="D117" s="78" t="str">
        <f>IF(C117="","",VLOOKUP(C117,設定!$AT$15:$AV$22,3,FALSE))</f>
        <v/>
      </c>
      <c r="E117" s="78" t="str">
        <f t="shared" si="30"/>
        <v/>
      </c>
      <c r="F117" s="78" t="str">
        <f t="shared" si="18"/>
        <v/>
      </c>
      <c r="G117" s="78" t="str">
        <f t="shared" si="19"/>
        <v/>
      </c>
      <c r="H117" s="78" t="str">
        <f>IF(I117="","",VLOOKUP(I117,個人戦入力!$F$4:$L$103,6,FALSE)&amp;"-"&amp;VLOOKUP(I117,個人戦入力!$F$4:$L$103,7,FALSE))</f>
        <v/>
      </c>
      <c r="I117" s="78" t="str">
        <f t="shared" si="20"/>
        <v/>
      </c>
      <c r="J117" s="78" t="str">
        <f t="shared" si="21"/>
        <v/>
      </c>
      <c r="K117" s="124" t="str">
        <f t="shared" si="22"/>
        <v/>
      </c>
      <c r="L117" s="124" t="str">
        <f t="shared" si="33"/>
        <v/>
      </c>
      <c r="M117" s="78" t="str">
        <f t="shared" si="24"/>
        <v/>
      </c>
      <c r="N117" s="402" t="str">
        <f t="shared" si="25"/>
        <v/>
      </c>
      <c r="O117" s="78"/>
      <c r="P117" s="124"/>
      <c r="Q117" s="78" t="str">
        <f t="shared" si="28"/>
        <v/>
      </c>
    </row>
    <row r="118" spans="2:17" x14ac:dyDescent="0.2">
      <c r="B118" s="77" t="str">
        <f>IF(ROW()-1&gt;処理用S!$B$1,"",ROW()-1)</f>
        <v/>
      </c>
      <c r="C118" s="78" t="str">
        <f t="shared" si="17"/>
        <v/>
      </c>
      <c r="D118" s="78" t="str">
        <f>IF(C118="","",VLOOKUP(C118,設定!$AT$15:$AV$22,3,FALSE))</f>
        <v/>
      </c>
      <c r="E118" s="78" t="str">
        <f t="shared" si="30"/>
        <v/>
      </c>
      <c r="F118" s="78" t="str">
        <f t="shared" si="18"/>
        <v/>
      </c>
      <c r="G118" s="78" t="str">
        <f t="shared" si="19"/>
        <v/>
      </c>
      <c r="H118" s="78" t="str">
        <f>IF(I118="","",VLOOKUP(I118,個人戦入力!$F$4:$L$103,6,FALSE)&amp;"-"&amp;VLOOKUP(I118,個人戦入力!$F$4:$L$103,7,FALSE))</f>
        <v/>
      </c>
      <c r="I118" s="78" t="str">
        <f t="shared" si="20"/>
        <v/>
      </c>
      <c r="J118" s="78" t="str">
        <f t="shared" si="21"/>
        <v/>
      </c>
      <c r="K118" s="124" t="str">
        <f t="shared" si="22"/>
        <v/>
      </c>
      <c r="L118" s="124" t="str">
        <f t="shared" si="33"/>
        <v/>
      </c>
      <c r="M118" s="78" t="str">
        <f t="shared" si="24"/>
        <v/>
      </c>
      <c r="N118" s="402" t="str">
        <f t="shared" si="25"/>
        <v/>
      </c>
      <c r="O118" s="78"/>
      <c r="P118" s="124"/>
      <c r="Q118" s="78" t="str">
        <f t="shared" si="28"/>
        <v/>
      </c>
    </row>
    <row r="119" spans="2:17" x14ac:dyDescent="0.2">
      <c r="B119" s="77" t="str">
        <f>IF(ROW()-1&gt;処理用S!$B$1,"",ROW()-1)</f>
        <v/>
      </c>
      <c r="C119" s="78" t="str">
        <f t="shared" si="17"/>
        <v/>
      </c>
      <c r="D119" s="78" t="str">
        <f>IF(C119="","",VLOOKUP(C119,設定!$AT$15:$AV$22,3,FALSE))</f>
        <v/>
      </c>
      <c r="E119" s="78" t="str">
        <f t="shared" si="30"/>
        <v/>
      </c>
      <c r="F119" s="78" t="str">
        <f t="shared" si="18"/>
        <v/>
      </c>
      <c r="G119" s="78" t="str">
        <f t="shared" si="19"/>
        <v/>
      </c>
      <c r="H119" s="78" t="str">
        <f>IF(I119="","",VLOOKUP(I119,個人戦入力!$F$4:$L$103,6,FALSE)&amp;"-"&amp;VLOOKUP(I119,個人戦入力!$F$4:$L$103,7,FALSE))</f>
        <v/>
      </c>
      <c r="I119" s="78" t="str">
        <f t="shared" si="20"/>
        <v/>
      </c>
      <c r="J119" s="78" t="str">
        <f t="shared" si="21"/>
        <v/>
      </c>
      <c r="K119" s="124" t="str">
        <f t="shared" si="22"/>
        <v/>
      </c>
      <c r="L119" s="124" t="str">
        <f t="shared" si="33"/>
        <v/>
      </c>
      <c r="M119" s="78" t="str">
        <f t="shared" si="24"/>
        <v/>
      </c>
      <c r="N119" s="402" t="str">
        <f t="shared" si="25"/>
        <v/>
      </c>
      <c r="O119" s="78"/>
      <c r="P119" s="124"/>
      <c r="Q119" s="78" t="str">
        <f t="shared" si="28"/>
        <v/>
      </c>
    </row>
    <row r="120" spans="2:17" x14ac:dyDescent="0.2">
      <c r="B120" s="77" t="str">
        <f>IF(ROW()-1&gt;処理用S!$B$1,"",ROW()-1)</f>
        <v/>
      </c>
      <c r="C120" s="78" t="str">
        <f t="shared" si="17"/>
        <v/>
      </c>
      <c r="D120" s="78" t="str">
        <f>IF(C120="","",VLOOKUP(C120,設定!$AT$15:$AV$22,3,FALSE))</f>
        <v/>
      </c>
      <c r="E120" s="78" t="str">
        <f t="shared" si="30"/>
        <v/>
      </c>
      <c r="F120" s="78" t="str">
        <f t="shared" si="18"/>
        <v/>
      </c>
      <c r="G120" s="78" t="str">
        <f t="shared" si="19"/>
        <v/>
      </c>
      <c r="H120" s="78" t="str">
        <f>IF(I120="","",VLOOKUP(I120,個人戦入力!$F$4:$L$103,6,FALSE)&amp;"-"&amp;VLOOKUP(I120,個人戦入力!$F$4:$L$103,7,FALSE))</f>
        <v/>
      </c>
      <c r="I120" s="78" t="str">
        <f t="shared" si="20"/>
        <v/>
      </c>
      <c r="J120" s="78" t="str">
        <f t="shared" si="21"/>
        <v/>
      </c>
      <c r="K120" s="124" t="str">
        <f t="shared" si="22"/>
        <v/>
      </c>
      <c r="L120" s="124" t="str">
        <f t="shared" si="33"/>
        <v/>
      </c>
      <c r="M120" s="78" t="str">
        <f t="shared" si="24"/>
        <v/>
      </c>
      <c r="N120" s="402" t="str">
        <f t="shared" si="25"/>
        <v/>
      </c>
      <c r="O120" s="78"/>
      <c r="P120" s="124"/>
      <c r="Q120" s="78" t="str">
        <f t="shared" si="28"/>
        <v/>
      </c>
    </row>
    <row r="121" spans="2:17" x14ac:dyDescent="0.2">
      <c r="B121" s="77" t="str">
        <f>IF(ROW()-1&gt;処理用S!$B$1,"",ROW()-1)</f>
        <v/>
      </c>
      <c r="C121" s="78" t="str">
        <f t="shared" si="17"/>
        <v/>
      </c>
      <c r="D121" s="78" t="str">
        <f>IF(C121="","",VLOOKUP(C121,設定!$AT$15:$AV$22,3,FALSE))</f>
        <v/>
      </c>
      <c r="E121" s="78" t="str">
        <f t="shared" si="30"/>
        <v/>
      </c>
      <c r="F121" s="78" t="str">
        <f t="shared" si="18"/>
        <v/>
      </c>
      <c r="G121" s="78" t="str">
        <f t="shared" si="19"/>
        <v/>
      </c>
      <c r="H121" s="78" t="str">
        <f>IF(I121="","",VLOOKUP(I121,個人戦入力!$F$4:$L$103,6,FALSE)&amp;"-"&amp;VLOOKUP(I121,個人戦入力!$F$4:$L$103,7,FALSE))</f>
        <v/>
      </c>
      <c r="I121" s="78" t="str">
        <f t="shared" si="20"/>
        <v/>
      </c>
      <c r="J121" s="78" t="str">
        <f t="shared" si="21"/>
        <v/>
      </c>
      <c r="K121" s="124" t="str">
        <f t="shared" si="22"/>
        <v/>
      </c>
      <c r="L121" s="124" t="str">
        <f t="shared" si="33"/>
        <v/>
      </c>
      <c r="M121" s="78" t="str">
        <f t="shared" si="24"/>
        <v/>
      </c>
      <c r="N121" s="402" t="str">
        <f t="shared" si="25"/>
        <v/>
      </c>
      <c r="O121" s="78"/>
      <c r="P121" s="124"/>
      <c r="Q121" s="78" t="str">
        <f t="shared" si="28"/>
        <v/>
      </c>
    </row>
    <row r="122" spans="2:17" x14ac:dyDescent="0.2">
      <c r="B122" s="77" t="str">
        <f>IF(ROW()-1&gt;処理用S!$B$1,"",ROW()-1)</f>
        <v/>
      </c>
      <c r="C122" s="78" t="str">
        <f t="shared" si="17"/>
        <v/>
      </c>
      <c r="D122" s="78" t="str">
        <f>IF(C122="","",VLOOKUP(C122,設定!$AT$15:$AV$22,3,FALSE))</f>
        <v/>
      </c>
      <c r="E122" s="78" t="str">
        <f t="shared" si="30"/>
        <v/>
      </c>
      <c r="F122" s="78" t="str">
        <f t="shared" si="18"/>
        <v/>
      </c>
      <c r="G122" s="78" t="str">
        <f t="shared" si="19"/>
        <v/>
      </c>
      <c r="H122" s="78" t="str">
        <f>IF(I122="","",VLOOKUP(I122,個人戦入力!$F$4:$L$103,6,FALSE)&amp;"-"&amp;VLOOKUP(I122,個人戦入力!$F$4:$L$103,7,FALSE))</f>
        <v/>
      </c>
      <c r="I122" s="78" t="str">
        <f t="shared" si="20"/>
        <v/>
      </c>
      <c r="J122" s="78" t="str">
        <f t="shared" si="21"/>
        <v/>
      </c>
      <c r="K122" s="124" t="str">
        <f t="shared" si="22"/>
        <v/>
      </c>
      <c r="L122" s="124" t="str">
        <f t="shared" si="33"/>
        <v/>
      </c>
      <c r="M122" s="78" t="str">
        <f t="shared" si="24"/>
        <v/>
      </c>
      <c r="N122" s="402" t="str">
        <f t="shared" si="25"/>
        <v/>
      </c>
      <c r="O122" s="78"/>
      <c r="P122" s="124"/>
      <c r="Q122" s="78" t="str">
        <f t="shared" si="28"/>
        <v/>
      </c>
    </row>
    <row r="123" spans="2:17" x14ac:dyDescent="0.2">
      <c r="B123" s="77" t="str">
        <f>IF(ROW()-1&gt;処理用S!$B$1,"",ROW()-1)</f>
        <v/>
      </c>
      <c r="C123" s="78" t="str">
        <f t="shared" si="17"/>
        <v/>
      </c>
      <c r="D123" s="78" t="str">
        <f>IF(C123="","",VLOOKUP(C123,設定!$AT$15:$AV$22,3,FALSE))</f>
        <v/>
      </c>
      <c r="E123" s="78" t="str">
        <f t="shared" si="30"/>
        <v/>
      </c>
      <c r="F123" s="78" t="str">
        <f t="shared" si="18"/>
        <v/>
      </c>
      <c r="G123" s="78" t="str">
        <f t="shared" si="19"/>
        <v/>
      </c>
      <c r="H123" s="78" t="str">
        <f>IF(I123="","",VLOOKUP(I123,個人戦入力!$F$4:$L$103,6,FALSE)&amp;"-"&amp;VLOOKUP(I123,個人戦入力!$F$4:$L$103,7,FALSE))</f>
        <v/>
      </c>
      <c r="I123" s="78" t="str">
        <f t="shared" si="20"/>
        <v/>
      </c>
      <c r="J123" s="78" t="str">
        <f t="shared" si="21"/>
        <v/>
      </c>
      <c r="K123" s="124" t="str">
        <f t="shared" si="22"/>
        <v/>
      </c>
      <c r="L123" s="124" t="str">
        <f t="shared" si="33"/>
        <v/>
      </c>
      <c r="M123" s="78" t="str">
        <f t="shared" si="24"/>
        <v/>
      </c>
      <c r="N123" s="402" t="str">
        <f t="shared" si="25"/>
        <v/>
      </c>
      <c r="O123" s="78"/>
      <c r="P123" s="124"/>
      <c r="Q123" s="78" t="str">
        <f t="shared" si="28"/>
        <v/>
      </c>
    </row>
    <row r="124" spans="2:17" x14ac:dyDescent="0.2">
      <c r="B124" s="77" t="str">
        <f>IF(ROW()-1&gt;処理用S!$B$1,"",ROW()-1)</f>
        <v/>
      </c>
      <c r="C124" s="78" t="str">
        <f t="shared" si="17"/>
        <v/>
      </c>
      <c r="D124" s="78" t="str">
        <f>IF(C124="","",VLOOKUP(C124,設定!$AT$15:$AV$22,3,FALSE))</f>
        <v/>
      </c>
      <c r="E124" s="78" t="str">
        <f t="shared" si="30"/>
        <v/>
      </c>
      <c r="F124" s="78" t="str">
        <f t="shared" si="18"/>
        <v/>
      </c>
      <c r="G124" s="78" t="str">
        <f t="shared" si="19"/>
        <v/>
      </c>
      <c r="H124" s="78" t="str">
        <f>IF(I124="","",VLOOKUP(I124,個人戦入力!$F$4:$L$103,6,FALSE)&amp;"-"&amp;VLOOKUP(I124,個人戦入力!$F$4:$L$103,7,FALSE))</f>
        <v/>
      </c>
      <c r="I124" s="78" t="str">
        <f t="shared" si="20"/>
        <v/>
      </c>
      <c r="J124" s="78" t="str">
        <f t="shared" si="21"/>
        <v/>
      </c>
      <c r="K124" s="124" t="str">
        <f t="shared" si="22"/>
        <v/>
      </c>
      <c r="L124" s="124" t="str">
        <f t="shared" si="33"/>
        <v/>
      </c>
      <c r="M124" s="78" t="str">
        <f t="shared" si="24"/>
        <v/>
      </c>
      <c r="N124" s="402" t="str">
        <f t="shared" si="25"/>
        <v/>
      </c>
      <c r="O124" s="78"/>
      <c r="P124" s="124"/>
      <c r="Q124" s="78" t="str">
        <f t="shared" si="28"/>
        <v/>
      </c>
    </row>
    <row r="125" spans="2:17" x14ac:dyDescent="0.2">
      <c r="B125" s="77" t="str">
        <f>IF(ROW()-1&gt;処理用S!$B$1,"",ROW()-1)</f>
        <v/>
      </c>
      <c r="C125" s="78" t="str">
        <f t="shared" si="17"/>
        <v/>
      </c>
      <c r="D125" s="78" t="str">
        <f>IF(C125="","",VLOOKUP(C125,設定!$AT$15:$AV$22,3,FALSE))</f>
        <v/>
      </c>
      <c r="E125" s="78" t="str">
        <f t="shared" si="30"/>
        <v/>
      </c>
      <c r="F125" s="78" t="str">
        <f t="shared" si="18"/>
        <v/>
      </c>
      <c r="G125" s="78" t="str">
        <f t="shared" si="19"/>
        <v/>
      </c>
      <c r="H125" s="78" t="str">
        <f>IF(I125="","",VLOOKUP(I125,個人戦入力!$F$4:$L$103,6,FALSE)&amp;"-"&amp;VLOOKUP(I125,個人戦入力!$F$4:$L$103,7,FALSE))</f>
        <v/>
      </c>
      <c r="I125" s="78" t="str">
        <f t="shared" si="20"/>
        <v/>
      </c>
      <c r="J125" s="78" t="str">
        <f t="shared" si="21"/>
        <v/>
      </c>
      <c r="K125" s="124" t="str">
        <f t="shared" si="22"/>
        <v/>
      </c>
      <c r="L125" s="124" t="str">
        <f t="shared" si="33"/>
        <v/>
      </c>
      <c r="M125" s="78" t="str">
        <f t="shared" si="24"/>
        <v/>
      </c>
      <c r="N125" s="402" t="str">
        <f t="shared" si="25"/>
        <v/>
      </c>
      <c r="O125" s="78"/>
      <c r="P125" s="124"/>
      <c r="Q125" s="78" t="str">
        <f t="shared" si="28"/>
        <v/>
      </c>
    </row>
    <row r="126" spans="2:17" x14ac:dyDescent="0.2">
      <c r="B126" s="77" t="str">
        <f>IF(ROW()-1&gt;処理用S!$B$1,"",ROW()-1)</f>
        <v/>
      </c>
      <c r="C126" s="78" t="str">
        <f t="shared" si="17"/>
        <v/>
      </c>
      <c r="D126" s="78" t="str">
        <f>IF(C126="","",VLOOKUP(C126,設定!$AT$15:$AV$22,3,FALSE))</f>
        <v/>
      </c>
      <c r="E126" s="78" t="str">
        <f t="shared" si="30"/>
        <v/>
      </c>
      <c r="F126" s="78" t="str">
        <f t="shared" si="18"/>
        <v/>
      </c>
      <c r="G126" s="78" t="str">
        <f t="shared" si="19"/>
        <v/>
      </c>
      <c r="H126" s="78" t="str">
        <f>IF(I126="","",VLOOKUP(I126,個人戦入力!$F$4:$L$103,6,FALSE)&amp;"-"&amp;VLOOKUP(I126,個人戦入力!$F$4:$L$103,7,FALSE))</f>
        <v/>
      </c>
      <c r="I126" s="78" t="str">
        <f t="shared" si="20"/>
        <v/>
      </c>
      <c r="J126" s="78" t="str">
        <f t="shared" si="21"/>
        <v/>
      </c>
      <c r="K126" s="124" t="str">
        <f t="shared" si="22"/>
        <v/>
      </c>
      <c r="L126" s="124" t="str">
        <f t="shared" si="33"/>
        <v/>
      </c>
      <c r="M126" s="78" t="str">
        <f t="shared" si="24"/>
        <v/>
      </c>
      <c r="N126" s="402" t="str">
        <f t="shared" si="25"/>
        <v/>
      </c>
      <c r="O126" s="78"/>
      <c r="P126" s="124"/>
      <c r="Q126" s="78" t="str">
        <f t="shared" si="28"/>
        <v/>
      </c>
    </row>
    <row r="127" spans="2:17" x14ac:dyDescent="0.2">
      <c r="B127" s="77" t="str">
        <f>IF(ROW()-1&gt;処理用S!$B$1,"",ROW()-1)</f>
        <v/>
      </c>
      <c r="C127" s="78" t="str">
        <f t="shared" si="17"/>
        <v/>
      </c>
      <c r="D127" s="78" t="str">
        <f>IF(C127="","",VLOOKUP(C127,設定!$AT$15:$AV$22,3,FALSE))</f>
        <v/>
      </c>
      <c r="E127" s="78" t="str">
        <f t="shared" si="30"/>
        <v/>
      </c>
      <c r="F127" s="78" t="str">
        <f t="shared" si="18"/>
        <v/>
      </c>
      <c r="G127" s="78" t="str">
        <f t="shared" si="19"/>
        <v/>
      </c>
      <c r="H127" s="78" t="str">
        <f>IF(I127="","",VLOOKUP(I127,個人戦入力!$F$4:$L$103,6,FALSE)&amp;"-"&amp;VLOOKUP(I127,個人戦入力!$F$4:$L$103,7,FALSE))</f>
        <v/>
      </c>
      <c r="I127" s="78" t="str">
        <f t="shared" si="20"/>
        <v/>
      </c>
      <c r="J127" s="78" t="str">
        <f t="shared" si="21"/>
        <v/>
      </c>
      <c r="K127" s="124" t="str">
        <f t="shared" si="22"/>
        <v/>
      </c>
      <c r="L127" s="124" t="str">
        <f t="shared" si="33"/>
        <v/>
      </c>
      <c r="M127" s="78" t="str">
        <f t="shared" si="24"/>
        <v/>
      </c>
      <c r="N127" s="402" t="str">
        <f t="shared" si="25"/>
        <v/>
      </c>
      <c r="O127" s="78"/>
      <c r="P127" s="124"/>
      <c r="Q127" s="78" t="str">
        <f t="shared" si="28"/>
        <v/>
      </c>
    </row>
    <row r="128" spans="2:17" x14ac:dyDescent="0.2">
      <c r="B128" s="77" t="str">
        <f>IF(ROW()-1&gt;処理用S!$B$1,"",ROW()-1)</f>
        <v/>
      </c>
      <c r="C128" s="78" t="str">
        <f t="shared" si="17"/>
        <v/>
      </c>
      <c r="D128" s="78" t="str">
        <f>IF(C128="","",VLOOKUP(C128,設定!$AT$15:$AV$22,3,FALSE))</f>
        <v/>
      </c>
      <c r="E128" s="78" t="str">
        <f t="shared" si="30"/>
        <v/>
      </c>
      <c r="F128" s="78" t="str">
        <f t="shared" si="18"/>
        <v/>
      </c>
      <c r="G128" s="78" t="str">
        <f t="shared" si="19"/>
        <v/>
      </c>
      <c r="H128" s="78" t="str">
        <f>IF(I128="","",VLOOKUP(I128,個人戦入力!$F$4:$L$103,6,FALSE)&amp;"-"&amp;VLOOKUP(I128,個人戦入力!$F$4:$L$103,7,FALSE))</f>
        <v/>
      </c>
      <c r="I128" s="78" t="str">
        <f t="shared" si="20"/>
        <v/>
      </c>
      <c r="J128" s="78" t="str">
        <f t="shared" si="21"/>
        <v/>
      </c>
      <c r="K128" s="124" t="str">
        <f t="shared" si="22"/>
        <v/>
      </c>
      <c r="L128" s="124" t="str">
        <f t="shared" si="33"/>
        <v/>
      </c>
      <c r="M128" s="78" t="str">
        <f t="shared" si="24"/>
        <v/>
      </c>
      <c r="N128" s="402" t="str">
        <f t="shared" si="25"/>
        <v/>
      </c>
      <c r="O128" s="78"/>
      <c r="P128" s="124"/>
      <c r="Q128" s="78" t="str">
        <f t="shared" si="28"/>
        <v/>
      </c>
    </row>
    <row r="129" spans="2:17" x14ac:dyDescent="0.2">
      <c r="B129" s="77" t="str">
        <f>IF(ROW()-1&gt;処理用S!$B$1,"",ROW()-1)</f>
        <v/>
      </c>
      <c r="C129" s="78" t="str">
        <f t="shared" si="17"/>
        <v/>
      </c>
      <c r="D129" s="78" t="str">
        <f>IF(C129="","",VLOOKUP(C129,設定!$AT$15:$AV$22,3,FALSE))</f>
        <v/>
      </c>
      <c r="E129" s="78" t="str">
        <f t="shared" si="30"/>
        <v/>
      </c>
      <c r="F129" s="78" t="str">
        <f t="shared" si="18"/>
        <v/>
      </c>
      <c r="G129" s="78" t="str">
        <f t="shared" si="19"/>
        <v/>
      </c>
      <c r="H129" s="78" t="str">
        <f>IF(I129="","",VLOOKUP(I129,個人戦入力!$F$4:$L$103,6,FALSE)&amp;"-"&amp;VLOOKUP(I129,個人戦入力!$F$4:$L$103,7,FALSE))</f>
        <v/>
      </c>
      <c r="I129" s="78" t="str">
        <f t="shared" si="20"/>
        <v/>
      </c>
      <c r="J129" s="78" t="str">
        <f t="shared" si="21"/>
        <v/>
      </c>
      <c r="K129" s="124" t="str">
        <f t="shared" si="22"/>
        <v/>
      </c>
      <c r="L129" s="124" t="str">
        <f t="shared" si="33"/>
        <v/>
      </c>
      <c r="M129" s="78" t="str">
        <f t="shared" si="24"/>
        <v/>
      </c>
      <c r="N129" s="402" t="str">
        <f t="shared" si="25"/>
        <v/>
      </c>
      <c r="O129" s="78"/>
      <c r="P129" s="124"/>
      <c r="Q129" s="78" t="str">
        <f t="shared" si="28"/>
        <v/>
      </c>
    </row>
    <row r="130" spans="2:17" x14ac:dyDescent="0.2">
      <c r="B130" s="77" t="str">
        <f>IF(ROW()-1&gt;処理用S!$B$1,"",ROW()-1)</f>
        <v/>
      </c>
      <c r="C130" s="78" t="str">
        <f t="shared" ref="C130:C193" si="34">IF($B130="","",VLOOKUP($B130,シングルスDATA,COLUMN()-1,FALSE))</f>
        <v/>
      </c>
      <c r="D130" s="78" t="str">
        <f>IF(C130="","",VLOOKUP(C130,設定!$AT$15:$AV$22,3,FALSE))</f>
        <v/>
      </c>
      <c r="E130" s="78" t="str">
        <f t="shared" si="30"/>
        <v/>
      </c>
      <c r="F130" s="78" t="str">
        <f t="shared" ref="F130:F193" si="35">IF($B130="","",VLOOKUP($B130,シングルスDATA,3,FALSE))</f>
        <v/>
      </c>
      <c r="G130" s="78" t="str">
        <f t="shared" ref="G130:G193" si="36">IF(ISTEXT(Q130)=TRUE,"",Q130)</f>
        <v/>
      </c>
      <c r="H130" s="78" t="str">
        <f>IF(I130="","",VLOOKUP(I130,個人戦入力!$F$4:$L$103,6,FALSE)&amp;"-"&amp;VLOOKUP(I130,個人戦入力!$F$4:$L$103,7,FALSE))</f>
        <v/>
      </c>
      <c r="I130" s="78" t="str">
        <f t="shared" ref="I130:I193" si="37">IF($B130="","",VLOOKUP($B130,シングルスDATA,5,FALSE))</f>
        <v/>
      </c>
      <c r="J130" s="78" t="str">
        <f t="shared" ref="J130:J193" si="38">IF($B130="","",VLOOKUP($B130,シングルスDATA,6,FALSE))</f>
        <v/>
      </c>
      <c r="K130" s="124" t="str">
        <f t="shared" ref="K130:K193" si="39">IF($B130="","",DBCS(VLOOKUP($B130,シングルスDATA,7,FALSE)))</f>
        <v/>
      </c>
      <c r="L130" s="124" t="str">
        <f t="shared" ref="L130:L193" si="40">IF($B130="","",VLOOKUP($B130,シングルスDATA,8,FALSE))</f>
        <v/>
      </c>
      <c r="M130" s="78" t="str">
        <f t="shared" ref="M130:M193" si="41">IF($B130="","",(VLOOKUP($B130,シングルスDATA,9,FALSE)))</f>
        <v/>
      </c>
      <c r="N130" s="402" t="str">
        <f t="shared" ref="N130:N193" si="42">IF($B130="","",(VLOOKUP($B130,シングルスDATA,11,FALSE)))</f>
        <v/>
      </c>
      <c r="O130" s="78"/>
      <c r="P130" s="124"/>
      <c r="Q130" s="78" t="str">
        <f t="shared" ref="Q130:Q193" si="43">IF($B130="","",VLOOKUP($B130,シングルスDATA,4,FALSE))</f>
        <v/>
      </c>
    </row>
    <row r="131" spans="2:17" x14ac:dyDescent="0.2">
      <c r="B131" s="77" t="str">
        <f>IF(ROW()-1&gt;処理用S!$B$1,"",ROW()-1)</f>
        <v/>
      </c>
      <c r="C131" s="78" t="str">
        <f t="shared" si="34"/>
        <v/>
      </c>
      <c r="D131" s="78" t="str">
        <f>IF(C131="","",VLOOKUP(C131,設定!$AT$15:$AV$22,3,FALSE))</f>
        <v/>
      </c>
      <c r="E131" s="78" t="str">
        <f t="shared" ref="E131:E194" si="44">IF(I131="","",J131)</f>
        <v/>
      </c>
      <c r="F131" s="78" t="str">
        <f t="shared" si="35"/>
        <v/>
      </c>
      <c r="G131" s="78" t="str">
        <f t="shared" si="36"/>
        <v/>
      </c>
      <c r="H131" s="78" t="str">
        <f>IF(I131="","",VLOOKUP(I131,個人戦入力!$F$4:$L$103,6,FALSE)&amp;"-"&amp;VLOOKUP(I131,個人戦入力!$F$4:$L$103,7,FALSE))</f>
        <v/>
      </c>
      <c r="I131" s="78" t="str">
        <f t="shared" si="37"/>
        <v/>
      </c>
      <c r="J131" s="78" t="str">
        <f t="shared" si="38"/>
        <v/>
      </c>
      <c r="K131" s="124" t="str">
        <f t="shared" si="39"/>
        <v/>
      </c>
      <c r="L131" s="124" t="str">
        <f t="shared" si="40"/>
        <v/>
      </c>
      <c r="M131" s="78" t="str">
        <f t="shared" si="41"/>
        <v/>
      </c>
      <c r="N131" s="402" t="str">
        <f t="shared" si="42"/>
        <v/>
      </c>
      <c r="O131" s="78"/>
      <c r="P131" s="124"/>
      <c r="Q131" s="78" t="str">
        <f t="shared" si="43"/>
        <v/>
      </c>
    </row>
    <row r="132" spans="2:17" x14ac:dyDescent="0.2">
      <c r="B132" s="77" t="str">
        <f>IF(ROW()-1&gt;処理用S!$B$1,"",ROW()-1)</f>
        <v/>
      </c>
      <c r="C132" s="78" t="str">
        <f t="shared" si="34"/>
        <v/>
      </c>
      <c r="D132" s="78" t="str">
        <f>IF(C132="","",VLOOKUP(C132,設定!$AT$15:$AV$22,3,FALSE))</f>
        <v/>
      </c>
      <c r="E132" s="78" t="str">
        <f t="shared" si="44"/>
        <v/>
      </c>
      <c r="F132" s="78" t="str">
        <f t="shared" si="35"/>
        <v/>
      </c>
      <c r="G132" s="78" t="str">
        <f t="shared" si="36"/>
        <v/>
      </c>
      <c r="H132" s="78" t="str">
        <f>IF(I132="","",VLOOKUP(I132,個人戦入力!$F$4:$L$103,6,FALSE)&amp;"-"&amp;VLOOKUP(I132,個人戦入力!$F$4:$L$103,7,FALSE))</f>
        <v/>
      </c>
      <c r="I132" s="78" t="str">
        <f t="shared" si="37"/>
        <v/>
      </c>
      <c r="J132" s="78" t="str">
        <f t="shared" si="38"/>
        <v/>
      </c>
      <c r="K132" s="124" t="str">
        <f t="shared" si="39"/>
        <v/>
      </c>
      <c r="L132" s="124" t="str">
        <f t="shared" si="40"/>
        <v/>
      </c>
      <c r="M132" s="78" t="str">
        <f t="shared" si="41"/>
        <v/>
      </c>
      <c r="N132" s="402" t="str">
        <f t="shared" si="42"/>
        <v/>
      </c>
      <c r="O132" s="78"/>
      <c r="P132" s="124"/>
      <c r="Q132" s="78" t="str">
        <f t="shared" si="43"/>
        <v/>
      </c>
    </row>
    <row r="133" spans="2:17" x14ac:dyDescent="0.2">
      <c r="B133" s="77" t="str">
        <f>IF(ROW()-1&gt;処理用S!$B$1,"",ROW()-1)</f>
        <v/>
      </c>
      <c r="C133" s="78" t="str">
        <f t="shared" si="34"/>
        <v/>
      </c>
      <c r="D133" s="78" t="str">
        <f>IF(C133="","",VLOOKUP(C133,設定!$AT$15:$AV$22,3,FALSE))</f>
        <v/>
      </c>
      <c r="E133" s="78" t="str">
        <f t="shared" si="44"/>
        <v/>
      </c>
      <c r="F133" s="78" t="str">
        <f t="shared" si="35"/>
        <v/>
      </c>
      <c r="G133" s="78" t="str">
        <f t="shared" si="36"/>
        <v/>
      </c>
      <c r="H133" s="78" t="str">
        <f>IF(I133="","",VLOOKUP(I133,個人戦入力!$F$4:$L$103,6,FALSE)&amp;"-"&amp;VLOOKUP(I133,個人戦入力!$F$4:$L$103,7,FALSE))</f>
        <v/>
      </c>
      <c r="I133" s="78" t="str">
        <f t="shared" si="37"/>
        <v/>
      </c>
      <c r="J133" s="78" t="str">
        <f t="shared" si="38"/>
        <v/>
      </c>
      <c r="K133" s="124" t="str">
        <f t="shared" si="39"/>
        <v/>
      </c>
      <c r="L133" s="124" t="str">
        <f t="shared" si="40"/>
        <v/>
      </c>
      <c r="M133" s="78" t="str">
        <f t="shared" si="41"/>
        <v/>
      </c>
      <c r="N133" s="402" t="str">
        <f t="shared" si="42"/>
        <v/>
      </c>
      <c r="O133" s="78"/>
      <c r="P133" s="124"/>
      <c r="Q133" s="78" t="str">
        <f t="shared" si="43"/>
        <v/>
      </c>
    </row>
    <row r="134" spans="2:17" x14ac:dyDescent="0.2">
      <c r="B134" s="77" t="str">
        <f>IF(ROW()-1&gt;処理用S!$B$1,"",ROW()-1)</f>
        <v/>
      </c>
      <c r="C134" s="78" t="str">
        <f t="shared" si="34"/>
        <v/>
      </c>
      <c r="D134" s="78" t="str">
        <f>IF(C134="","",VLOOKUP(C134,設定!$AT$15:$AV$22,3,FALSE))</f>
        <v/>
      </c>
      <c r="E134" s="78" t="str">
        <f t="shared" si="44"/>
        <v/>
      </c>
      <c r="F134" s="78" t="str">
        <f t="shared" si="35"/>
        <v/>
      </c>
      <c r="G134" s="78" t="str">
        <f t="shared" si="36"/>
        <v/>
      </c>
      <c r="H134" s="78" t="str">
        <f>IF(I134="","",VLOOKUP(I134,個人戦入力!$F$4:$L$103,6,FALSE)&amp;"-"&amp;VLOOKUP(I134,個人戦入力!$F$4:$L$103,7,FALSE))</f>
        <v/>
      </c>
      <c r="I134" s="78" t="str">
        <f t="shared" si="37"/>
        <v/>
      </c>
      <c r="J134" s="78" t="str">
        <f t="shared" si="38"/>
        <v/>
      </c>
      <c r="K134" s="124" t="str">
        <f t="shared" si="39"/>
        <v/>
      </c>
      <c r="L134" s="124" t="str">
        <f t="shared" si="40"/>
        <v/>
      </c>
      <c r="M134" s="78" t="str">
        <f t="shared" si="41"/>
        <v/>
      </c>
      <c r="N134" s="402" t="str">
        <f t="shared" si="42"/>
        <v/>
      </c>
      <c r="O134" s="78"/>
      <c r="P134" s="124"/>
      <c r="Q134" s="78" t="str">
        <f t="shared" si="43"/>
        <v/>
      </c>
    </row>
    <row r="135" spans="2:17" x14ac:dyDescent="0.2">
      <c r="B135" s="77" t="str">
        <f>IF(ROW()-1&gt;処理用S!$B$1,"",ROW()-1)</f>
        <v/>
      </c>
      <c r="C135" s="78" t="str">
        <f t="shared" si="34"/>
        <v/>
      </c>
      <c r="D135" s="78" t="str">
        <f>IF(C135="","",VLOOKUP(C135,設定!$AT$15:$AV$22,3,FALSE))</f>
        <v/>
      </c>
      <c r="E135" s="78" t="str">
        <f t="shared" si="44"/>
        <v/>
      </c>
      <c r="F135" s="78" t="str">
        <f t="shared" si="35"/>
        <v/>
      </c>
      <c r="G135" s="78" t="str">
        <f t="shared" si="36"/>
        <v/>
      </c>
      <c r="H135" s="78" t="str">
        <f>IF(I135="","",VLOOKUP(I135,個人戦入力!$F$4:$L$103,6,FALSE)&amp;"-"&amp;VLOOKUP(I135,個人戦入力!$F$4:$L$103,7,FALSE))</f>
        <v/>
      </c>
      <c r="I135" s="78" t="str">
        <f t="shared" si="37"/>
        <v/>
      </c>
      <c r="J135" s="78" t="str">
        <f t="shared" si="38"/>
        <v/>
      </c>
      <c r="K135" s="124" t="str">
        <f t="shared" si="39"/>
        <v/>
      </c>
      <c r="L135" s="124" t="str">
        <f t="shared" si="40"/>
        <v/>
      </c>
      <c r="M135" s="78" t="str">
        <f t="shared" si="41"/>
        <v/>
      </c>
      <c r="N135" s="402" t="str">
        <f t="shared" si="42"/>
        <v/>
      </c>
      <c r="O135" s="78"/>
      <c r="P135" s="124"/>
      <c r="Q135" s="78" t="str">
        <f t="shared" si="43"/>
        <v/>
      </c>
    </row>
    <row r="136" spans="2:17" x14ac:dyDescent="0.2">
      <c r="B136" s="77" t="str">
        <f>IF(ROW()-1&gt;処理用S!$B$1,"",ROW()-1)</f>
        <v/>
      </c>
      <c r="C136" s="78" t="str">
        <f t="shared" si="34"/>
        <v/>
      </c>
      <c r="D136" s="78" t="str">
        <f>IF(C136="","",VLOOKUP(C136,設定!$AT$15:$AV$22,3,FALSE))</f>
        <v/>
      </c>
      <c r="E136" s="78" t="str">
        <f t="shared" si="44"/>
        <v/>
      </c>
      <c r="F136" s="78" t="str">
        <f t="shared" si="35"/>
        <v/>
      </c>
      <c r="G136" s="78" t="str">
        <f t="shared" si="36"/>
        <v/>
      </c>
      <c r="H136" s="78" t="str">
        <f>IF(I136="","",VLOOKUP(I136,個人戦入力!$F$4:$L$103,6,FALSE)&amp;"-"&amp;VLOOKUP(I136,個人戦入力!$F$4:$L$103,7,FALSE))</f>
        <v/>
      </c>
      <c r="I136" s="78" t="str">
        <f t="shared" si="37"/>
        <v/>
      </c>
      <c r="J136" s="78" t="str">
        <f t="shared" si="38"/>
        <v/>
      </c>
      <c r="K136" s="124" t="str">
        <f t="shared" si="39"/>
        <v/>
      </c>
      <c r="L136" s="124" t="str">
        <f t="shared" si="40"/>
        <v/>
      </c>
      <c r="M136" s="78" t="str">
        <f t="shared" si="41"/>
        <v/>
      </c>
      <c r="N136" s="402" t="str">
        <f t="shared" si="42"/>
        <v/>
      </c>
      <c r="O136" s="78"/>
      <c r="P136" s="124"/>
      <c r="Q136" s="78" t="str">
        <f t="shared" si="43"/>
        <v/>
      </c>
    </row>
    <row r="137" spans="2:17" x14ac:dyDescent="0.2">
      <c r="B137" s="77" t="str">
        <f>IF(ROW()-1&gt;処理用S!$B$1,"",ROW()-1)</f>
        <v/>
      </c>
      <c r="C137" s="78" t="str">
        <f t="shared" si="34"/>
        <v/>
      </c>
      <c r="D137" s="78" t="str">
        <f>IF(C137="","",VLOOKUP(C137,設定!$AT$15:$AV$22,3,FALSE))</f>
        <v/>
      </c>
      <c r="E137" s="78" t="str">
        <f t="shared" si="44"/>
        <v/>
      </c>
      <c r="F137" s="78" t="str">
        <f t="shared" si="35"/>
        <v/>
      </c>
      <c r="G137" s="78" t="str">
        <f t="shared" si="36"/>
        <v/>
      </c>
      <c r="H137" s="78" t="str">
        <f>IF(I137="","",VLOOKUP(I137,個人戦入力!$F$4:$L$103,6,FALSE)&amp;"-"&amp;VLOOKUP(I137,個人戦入力!$F$4:$L$103,7,FALSE))</f>
        <v/>
      </c>
      <c r="I137" s="78" t="str">
        <f t="shared" si="37"/>
        <v/>
      </c>
      <c r="J137" s="78" t="str">
        <f t="shared" si="38"/>
        <v/>
      </c>
      <c r="K137" s="124" t="str">
        <f t="shared" si="39"/>
        <v/>
      </c>
      <c r="L137" s="124" t="str">
        <f t="shared" si="40"/>
        <v/>
      </c>
      <c r="M137" s="78" t="str">
        <f t="shared" si="41"/>
        <v/>
      </c>
      <c r="N137" s="402" t="str">
        <f t="shared" si="42"/>
        <v/>
      </c>
      <c r="O137" s="78"/>
      <c r="P137" s="124"/>
      <c r="Q137" s="78" t="str">
        <f t="shared" si="43"/>
        <v/>
      </c>
    </row>
    <row r="138" spans="2:17" x14ac:dyDescent="0.2">
      <c r="B138" s="77" t="str">
        <f>IF(ROW()-1&gt;処理用S!$B$1,"",ROW()-1)</f>
        <v/>
      </c>
      <c r="C138" s="78" t="str">
        <f t="shared" si="34"/>
        <v/>
      </c>
      <c r="D138" s="78" t="str">
        <f>IF(C138="","",VLOOKUP(C138,設定!$AT$15:$AV$22,3,FALSE))</f>
        <v/>
      </c>
      <c r="E138" s="78" t="str">
        <f t="shared" si="44"/>
        <v/>
      </c>
      <c r="F138" s="78" t="str">
        <f t="shared" si="35"/>
        <v/>
      </c>
      <c r="G138" s="78" t="str">
        <f t="shared" si="36"/>
        <v/>
      </c>
      <c r="H138" s="78" t="str">
        <f>IF(I138="","",VLOOKUP(I138,個人戦入力!$F$4:$L$103,6,FALSE)&amp;"-"&amp;VLOOKUP(I138,個人戦入力!$F$4:$L$103,7,FALSE))</f>
        <v/>
      </c>
      <c r="I138" s="78" t="str">
        <f t="shared" si="37"/>
        <v/>
      </c>
      <c r="J138" s="78" t="str">
        <f t="shared" si="38"/>
        <v/>
      </c>
      <c r="K138" s="124" t="str">
        <f t="shared" si="39"/>
        <v/>
      </c>
      <c r="L138" s="124" t="str">
        <f t="shared" si="40"/>
        <v/>
      </c>
      <c r="M138" s="78" t="str">
        <f t="shared" si="41"/>
        <v/>
      </c>
      <c r="N138" s="402" t="str">
        <f t="shared" si="42"/>
        <v/>
      </c>
      <c r="O138" s="78"/>
      <c r="P138" s="124"/>
      <c r="Q138" s="78" t="str">
        <f t="shared" si="43"/>
        <v/>
      </c>
    </row>
    <row r="139" spans="2:17" x14ac:dyDescent="0.2">
      <c r="B139" s="77" t="str">
        <f>IF(ROW()-1&gt;処理用S!$B$1,"",ROW()-1)</f>
        <v/>
      </c>
      <c r="C139" s="78" t="str">
        <f t="shared" si="34"/>
        <v/>
      </c>
      <c r="D139" s="78" t="str">
        <f>IF(C139="","",VLOOKUP(C139,設定!$AT$15:$AV$22,3,FALSE))</f>
        <v/>
      </c>
      <c r="E139" s="78" t="str">
        <f t="shared" si="44"/>
        <v/>
      </c>
      <c r="F139" s="78" t="str">
        <f t="shared" si="35"/>
        <v/>
      </c>
      <c r="G139" s="78" t="str">
        <f t="shared" si="36"/>
        <v/>
      </c>
      <c r="H139" s="78" t="str">
        <f>IF(I139="","",VLOOKUP(I139,個人戦入力!$F$4:$L$103,6,FALSE)&amp;"-"&amp;VLOOKUP(I139,個人戦入力!$F$4:$L$103,7,FALSE))</f>
        <v/>
      </c>
      <c r="I139" s="78" t="str">
        <f t="shared" si="37"/>
        <v/>
      </c>
      <c r="J139" s="78" t="str">
        <f t="shared" si="38"/>
        <v/>
      </c>
      <c r="K139" s="124" t="str">
        <f t="shared" si="39"/>
        <v/>
      </c>
      <c r="L139" s="124" t="str">
        <f t="shared" si="40"/>
        <v/>
      </c>
      <c r="M139" s="78" t="str">
        <f t="shared" si="41"/>
        <v/>
      </c>
      <c r="N139" s="402" t="str">
        <f t="shared" si="42"/>
        <v/>
      </c>
      <c r="O139" s="78"/>
      <c r="P139" s="124"/>
      <c r="Q139" s="78" t="str">
        <f t="shared" si="43"/>
        <v/>
      </c>
    </row>
    <row r="140" spans="2:17" x14ac:dyDescent="0.2">
      <c r="B140" s="77" t="str">
        <f>IF(ROW()-1&gt;処理用S!$B$1,"",ROW()-1)</f>
        <v/>
      </c>
      <c r="C140" s="78" t="str">
        <f t="shared" si="34"/>
        <v/>
      </c>
      <c r="D140" s="78" t="str">
        <f>IF(C140="","",VLOOKUP(C140,設定!$AT$15:$AV$22,3,FALSE))</f>
        <v/>
      </c>
      <c r="E140" s="78" t="str">
        <f t="shared" si="44"/>
        <v/>
      </c>
      <c r="F140" s="78" t="str">
        <f t="shared" si="35"/>
        <v/>
      </c>
      <c r="G140" s="78" t="str">
        <f t="shared" si="36"/>
        <v/>
      </c>
      <c r="H140" s="78" t="str">
        <f>IF(I140="","",VLOOKUP(I140,個人戦入力!$F$4:$L$103,6,FALSE)&amp;"-"&amp;VLOOKUP(I140,個人戦入力!$F$4:$L$103,7,FALSE))</f>
        <v/>
      </c>
      <c r="I140" s="78" t="str">
        <f t="shared" si="37"/>
        <v/>
      </c>
      <c r="J140" s="78" t="str">
        <f t="shared" si="38"/>
        <v/>
      </c>
      <c r="K140" s="124" t="str">
        <f t="shared" si="39"/>
        <v/>
      </c>
      <c r="L140" s="124" t="str">
        <f t="shared" si="40"/>
        <v/>
      </c>
      <c r="M140" s="78" t="str">
        <f t="shared" si="41"/>
        <v/>
      </c>
      <c r="N140" s="402" t="str">
        <f t="shared" si="42"/>
        <v/>
      </c>
      <c r="O140" s="78"/>
      <c r="P140" s="124"/>
      <c r="Q140" s="78" t="str">
        <f t="shared" si="43"/>
        <v/>
      </c>
    </row>
    <row r="141" spans="2:17" x14ac:dyDescent="0.2">
      <c r="B141" s="77" t="str">
        <f>IF(ROW()-1&gt;処理用S!$B$1,"",ROW()-1)</f>
        <v/>
      </c>
      <c r="C141" s="78" t="str">
        <f t="shared" si="34"/>
        <v/>
      </c>
      <c r="D141" s="78" t="str">
        <f>IF(C141="","",VLOOKUP(C141,設定!$AT$15:$AV$22,3,FALSE))</f>
        <v/>
      </c>
      <c r="E141" s="78" t="str">
        <f t="shared" si="44"/>
        <v/>
      </c>
      <c r="F141" s="78" t="str">
        <f t="shared" si="35"/>
        <v/>
      </c>
      <c r="G141" s="78" t="str">
        <f t="shared" si="36"/>
        <v/>
      </c>
      <c r="H141" s="78" t="str">
        <f>IF(I141="","",VLOOKUP(I141,個人戦入力!$F$4:$L$103,6,FALSE)&amp;"-"&amp;VLOOKUP(I141,個人戦入力!$F$4:$L$103,7,FALSE))</f>
        <v/>
      </c>
      <c r="I141" s="78" t="str">
        <f t="shared" si="37"/>
        <v/>
      </c>
      <c r="J141" s="78" t="str">
        <f t="shared" si="38"/>
        <v/>
      </c>
      <c r="K141" s="124" t="str">
        <f t="shared" si="39"/>
        <v/>
      </c>
      <c r="L141" s="124" t="str">
        <f t="shared" si="40"/>
        <v/>
      </c>
      <c r="M141" s="78" t="str">
        <f t="shared" si="41"/>
        <v/>
      </c>
      <c r="N141" s="402" t="str">
        <f t="shared" si="42"/>
        <v/>
      </c>
      <c r="O141" s="78"/>
      <c r="P141" s="124"/>
      <c r="Q141" s="78" t="str">
        <f t="shared" si="43"/>
        <v/>
      </c>
    </row>
    <row r="142" spans="2:17" x14ac:dyDescent="0.2">
      <c r="B142" s="77" t="str">
        <f>IF(ROW()-1&gt;処理用S!$B$1,"",ROW()-1)</f>
        <v/>
      </c>
      <c r="C142" s="78" t="str">
        <f t="shared" si="34"/>
        <v/>
      </c>
      <c r="D142" s="78" t="str">
        <f>IF(C142="","",VLOOKUP(C142,設定!$AT$15:$AV$22,3,FALSE))</f>
        <v/>
      </c>
      <c r="E142" s="78" t="str">
        <f t="shared" si="44"/>
        <v/>
      </c>
      <c r="F142" s="78" t="str">
        <f t="shared" si="35"/>
        <v/>
      </c>
      <c r="G142" s="78" t="str">
        <f t="shared" si="36"/>
        <v/>
      </c>
      <c r="H142" s="78" t="str">
        <f>IF(I142="","",VLOOKUP(I142,個人戦入力!$F$4:$L$103,6,FALSE)&amp;"-"&amp;VLOOKUP(I142,個人戦入力!$F$4:$L$103,7,FALSE))</f>
        <v/>
      </c>
      <c r="I142" s="78" t="str">
        <f t="shared" si="37"/>
        <v/>
      </c>
      <c r="J142" s="78" t="str">
        <f t="shared" si="38"/>
        <v/>
      </c>
      <c r="K142" s="124" t="str">
        <f t="shared" si="39"/>
        <v/>
      </c>
      <c r="L142" s="124" t="str">
        <f t="shared" si="40"/>
        <v/>
      </c>
      <c r="M142" s="78" t="str">
        <f t="shared" si="41"/>
        <v/>
      </c>
      <c r="N142" s="402" t="str">
        <f t="shared" si="42"/>
        <v/>
      </c>
      <c r="O142" s="78"/>
      <c r="P142" s="124"/>
      <c r="Q142" s="78" t="str">
        <f t="shared" si="43"/>
        <v/>
      </c>
    </row>
    <row r="143" spans="2:17" x14ac:dyDescent="0.2">
      <c r="B143" s="77" t="str">
        <f>IF(ROW()-1&gt;処理用S!$B$1,"",ROW()-1)</f>
        <v/>
      </c>
      <c r="C143" s="78" t="str">
        <f t="shared" si="34"/>
        <v/>
      </c>
      <c r="D143" s="78" t="str">
        <f>IF(C143="","",VLOOKUP(C143,設定!$AT$15:$AV$22,3,FALSE))</f>
        <v/>
      </c>
      <c r="E143" s="78" t="str">
        <f t="shared" si="44"/>
        <v/>
      </c>
      <c r="F143" s="78" t="str">
        <f t="shared" si="35"/>
        <v/>
      </c>
      <c r="G143" s="78" t="str">
        <f t="shared" si="36"/>
        <v/>
      </c>
      <c r="H143" s="78" t="str">
        <f>IF(I143="","",VLOOKUP(I143,個人戦入力!$F$4:$L$103,6,FALSE)&amp;"-"&amp;VLOOKUP(I143,個人戦入力!$F$4:$L$103,7,FALSE))</f>
        <v/>
      </c>
      <c r="I143" s="78" t="str">
        <f t="shared" si="37"/>
        <v/>
      </c>
      <c r="J143" s="78" t="str">
        <f t="shared" si="38"/>
        <v/>
      </c>
      <c r="K143" s="124" t="str">
        <f t="shared" si="39"/>
        <v/>
      </c>
      <c r="L143" s="124" t="str">
        <f t="shared" si="40"/>
        <v/>
      </c>
      <c r="M143" s="78" t="str">
        <f t="shared" si="41"/>
        <v/>
      </c>
      <c r="N143" s="402" t="str">
        <f t="shared" si="42"/>
        <v/>
      </c>
      <c r="O143" s="78"/>
      <c r="P143" s="124"/>
      <c r="Q143" s="78" t="str">
        <f t="shared" si="43"/>
        <v/>
      </c>
    </row>
    <row r="144" spans="2:17" x14ac:dyDescent="0.2">
      <c r="B144" s="77" t="str">
        <f>IF(ROW()-1&gt;処理用S!$B$1,"",ROW()-1)</f>
        <v/>
      </c>
      <c r="C144" s="78" t="str">
        <f t="shared" si="34"/>
        <v/>
      </c>
      <c r="D144" s="78" t="str">
        <f>IF(C144="","",VLOOKUP(C144,設定!$AT$15:$AV$22,3,FALSE))</f>
        <v/>
      </c>
      <c r="E144" s="78" t="str">
        <f t="shared" si="44"/>
        <v/>
      </c>
      <c r="F144" s="78" t="str">
        <f t="shared" si="35"/>
        <v/>
      </c>
      <c r="G144" s="78" t="str">
        <f t="shared" si="36"/>
        <v/>
      </c>
      <c r="H144" s="78" t="str">
        <f>IF(I144="","",VLOOKUP(I144,個人戦入力!$F$4:$L$103,6,FALSE)&amp;"-"&amp;VLOOKUP(I144,個人戦入力!$F$4:$L$103,7,FALSE))</f>
        <v/>
      </c>
      <c r="I144" s="78" t="str">
        <f t="shared" si="37"/>
        <v/>
      </c>
      <c r="J144" s="78" t="str">
        <f t="shared" si="38"/>
        <v/>
      </c>
      <c r="K144" s="124" t="str">
        <f t="shared" si="39"/>
        <v/>
      </c>
      <c r="L144" s="124" t="str">
        <f t="shared" si="40"/>
        <v/>
      </c>
      <c r="M144" s="78" t="str">
        <f t="shared" si="41"/>
        <v/>
      </c>
      <c r="N144" s="402" t="str">
        <f t="shared" si="42"/>
        <v/>
      </c>
      <c r="O144" s="78"/>
      <c r="P144" s="124"/>
      <c r="Q144" s="78" t="str">
        <f t="shared" si="43"/>
        <v/>
      </c>
    </row>
    <row r="145" spans="2:17" x14ac:dyDescent="0.2">
      <c r="B145" s="77" t="str">
        <f>IF(ROW()-1&gt;処理用S!$B$1,"",ROW()-1)</f>
        <v/>
      </c>
      <c r="C145" s="78" t="str">
        <f t="shared" si="34"/>
        <v/>
      </c>
      <c r="D145" s="78" t="str">
        <f>IF(C145="","",VLOOKUP(C145,設定!$AT$15:$AV$22,3,FALSE))</f>
        <v/>
      </c>
      <c r="E145" s="78" t="str">
        <f t="shared" si="44"/>
        <v/>
      </c>
      <c r="F145" s="78" t="str">
        <f t="shared" si="35"/>
        <v/>
      </c>
      <c r="G145" s="78" t="str">
        <f t="shared" si="36"/>
        <v/>
      </c>
      <c r="H145" s="78" t="str">
        <f>IF(I145="","",VLOOKUP(I145,個人戦入力!$F$4:$L$103,6,FALSE)&amp;"-"&amp;VLOOKUP(I145,個人戦入力!$F$4:$L$103,7,FALSE))</f>
        <v/>
      </c>
      <c r="I145" s="78" t="str">
        <f t="shared" si="37"/>
        <v/>
      </c>
      <c r="J145" s="78" t="str">
        <f t="shared" si="38"/>
        <v/>
      </c>
      <c r="K145" s="124" t="str">
        <f t="shared" si="39"/>
        <v/>
      </c>
      <c r="L145" s="124" t="str">
        <f t="shared" si="40"/>
        <v/>
      </c>
      <c r="M145" s="78" t="str">
        <f t="shared" si="41"/>
        <v/>
      </c>
      <c r="N145" s="402" t="str">
        <f t="shared" si="42"/>
        <v/>
      </c>
      <c r="O145" s="78"/>
      <c r="P145" s="124"/>
      <c r="Q145" s="78" t="str">
        <f t="shared" si="43"/>
        <v/>
      </c>
    </row>
    <row r="146" spans="2:17" x14ac:dyDescent="0.2">
      <c r="B146" s="77" t="str">
        <f>IF(ROW()-1&gt;処理用S!$B$1,"",ROW()-1)</f>
        <v/>
      </c>
      <c r="C146" s="78" t="str">
        <f t="shared" si="34"/>
        <v/>
      </c>
      <c r="D146" s="78" t="str">
        <f>IF(C146="","",VLOOKUP(C146,設定!$AT$15:$AV$22,3,FALSE))</f>
        <v/>
      </c>
      <c r="E146" s="78" t="str">
        <f t="shared" si="44"/>
        <v/>
      </c>
      <c r="F146" s="78" t="str">
        <f t="shared" si="35"/>
        <v/>
      </c>
      <c r="G146" s="78" t="str">
        <f t="shared" si="36"/>
        <v/>
      </c>
      <c r="H146" s="78" t="str">
        <f>IF(I146="","",VLOOKUP(I146,個人戦入力!$F$4:$L$103,6,FALSE)&amp;"-"&amp;VLOOKUP(I146,個人戦入力!$F$4:$L$103,7,FALSE))</f>
        <v/>
      </c>
      <c r="I146" s="78" t="str">
        <f t="shared" si="37"/>
        <v/>
      </c>
      <c r="J146" s="78" t="str">
        <f t="shared" si="38"/>
        <v/>
      </c>
      <c r="K146" s="124" t="str">
        <f t="shared" si="39"/>
        <v/>
      </c>
      <c r="L146" s="124" t="str">
        <f t="shared" si="40"/>
        <v/>
      </c>
      <c r="M146" s="78" t="str">
        <f t="shared" si="41"/>
        <v/>
      </c>
      <c r="N146" s="402" t="str">
        <f t="shared" si="42"/>
        <v/>
      </c>
      <c r="O146" s="78"/>
      <c r="P146" s="124"/>
      <c r="Q146" s="78" t="str">
        <f t="shared" si="43"/>
        <v/>
      </c>
    </row>
    <row r="147" spans="2:17" x14ac:dyDescent="0.2">
      <c r="B147" s="77" t="str">
        <f>IF(ROW()-1&gt;処理用S!$B$1,"",ROW()-1)</f>
        <v/>
      </c>
      <c r="C147" s="78" t="str">
        <f t="shared" si="34"/>
        <v/>
      </c>
      <c r="D147" s="78" t="str">
        <f>IF(C147="","",VLOOKUP(C147,設定!$AT$15:$AV$22,3,FALSE))</f>
        <v/>
      </c>
      <c r="E147" s="78" t="str">
        <f t="shared" si="44"/>
        <v/>
      </c>
      <c r="F147" s="78" t="str">
        <f t="shared" si="35"/>
        <v/>
      </c>
      <c r="G147" s="78" t="str">
        <f t="shared" si="36"/>
        <v/>
      </c>
      <c r="H147" s="78" t="str">
        <f>IF(I147="","",VLOOKUP(I147,個人戦入力!$F$4:$L$103,6,FALSE)&amp;"-"&amp;VLOOKUP(I147,個人戦入力!$F$4:$L$103,7,FALSE))</f>
        <v/>
      </c>
      <c r="I147" s="78" t="str">
        <f t="shared" si="37"/>
        <v/>
      </c>
      <c r="J147" s="78" t="str">
        <f t="shared" si="38"/>
        <v/>
      </c>
      <c r="K147" s="124" t="str">
        <f t="shared" si="39"/>
        <v/>
      </c>
      <c r="L147" s="124" t="str">
        <f t="shared" si="40"/>
        <v/>
      </c>
      <c r="M147" s="78" t="str">
        <f t="shared" si="41"/>
        <v/>
      </c>
      <c r="N147" s="402" t="str">
        <f t="shared" si="42"/>
        <v/>
      </c>
      <c r="O147" s="78"/>
      <c r="P147" s="124"/>
      <c r="Q147" s="78" t="str">
        <f t="shared" si="43"/>
        <v/>
      </c>
    </row>
    <row r="148" spans="2:17" x14ac:dyDescent="0.2">
      <c r="B148" s="77" t="str">
        <f>IF(ROW()-1&gt;処理用S!$B$1,"",ROW()-1)</f>
        <v/>
      </c>
      <c r="C148" s="78" t="str">
        <f t="shared" si="34"/>
        <v/>
      </c>
      <c r="D148" s="78" t="str">
        <f>IF(C148="","",VLOOKUP(C148,設定!$AT$15:$AV$22,3,FALSE))</f>
        <v/>
      </c>
      <c r="E148" s="78" t="str">
        <f t="shared" si="44"/>
        <v/>
      </c>
      <c r="F148" s="78" t="str">
        <f t="shared" si="35"/>
        <v/>
      </c>
      <c r="G148" s="78" t="str">
        <f t="shared" si="36"/>
        <v/>
      </c>
      <c r="H148" s="78" t="str">
        <f>IF(I148="","",VLOOKUP(I148,個人戦入力!$F$4:$L$103,6,FALSE)&amp;"-"&amp;VLOOKUP(I148,個人戦入力!$F$4:$L$103,7,FALSE))</f>
        <v/>
      </c>
      <c r="I148" s="78" t="str">
        <f t="shared" si="37"/>
        <v/>
      </c>
      <c r="J148" s="78" t="str">
        <f t="shared" si="38"/>
        <v/>
      </c>
      <c r="K148" s="124" t="str">
        <f t="shared" si="39"/>
        <v/>
      </c>
      <c r="L148" s="124" t="str">
        <f t="shared" si="40"/>
        <v/>
      </c>
      <c r="M148" s="78" t="str">
        <f t="shared" si="41"/>
        <v/>
      </c>
      <c r="N148" s="402" t="str">
        <f t="shared" si="42"/>
        <v/>
      </c>
      <c r="O148" s="78"/>
      <c r="P148" s="124"/>
      <c r="Q148" s="78" t="str">
        <f t="shared" si="43"/>
        <v/>
      </c>
    </row>
    <row r="149" spans="2:17" x14ac:dyDescent="0.2">
      <c r="B149" s="77" t="str">
        <f>IF(ROW()-1&gt;処理用S!$B$1,"",ROW()-1)</f>
        <v/>
      </c>
      <c r="C149" s="78" t="str">
        <f t="shared" si="34"/>
        <v/>
      </c>
      <c r="D149" s="78" t="str">
        <f>IF(C149="","",VLOOKUP(C149,設定!$AT$15:$AV$22,3,FALSE))</f>
        <v/>
      </c>
      <c r="E149" s="78" t="str">
        <f t="shared" si="44"/>
        <v/>
      </c>
      <c r="F149" s="78" t="str">
        <f t="shared" si="35"/>
        <v/>
      </c>
      <c r="G149" s="78" t="str">
        <f t="shared" si="36"/>
        <v/>
      </c>
      <c r="H149" s="78" t="str">
        <f>IF(I149="","",VLOOKUP(I149,個人戦入力!$F$4:$L$103,6,FALSE)&amp;"-"&amp;VLOOKUP(I149,個人戦入力!$F$4:$L$103,7,FALSE))</f>
        <v/>
      </c>
      <c r="I149" s="78" t="str">
        <f t="shared" si="37"/>
        <v/>
      </c>
      <c r="J149" s="78" t="str">
        <f t="shared" si="38"/>
        <v/>
      </c>
      <c r="K149" s="124" t="str">
        <f t="shared" si="39"/>
        <v/>
      </c>
      <c r="L149" s="124" t="str">
        <f t="shared" si="40"/>
        <v/>
      </c>
      <c r="M149" s="78" t="str">
        <f t="shared" si="41"/>
        <v/>
      </c>
      <c r="N149" s="402" t="str">
        <f t="shared" si="42"/>
        <v/>
      </c>
      <c r="O149" s="78"/>
      <c r="P149" s="124"/>
      <c r="Q149" s="78" t="str">
        <f t="shared" si="43"/>
        <v/>
      </c>
    </row>
    <row r="150" spans="2:17" x14ac:dyDescent="0.2">
      <c r="B150" s="77" t="str">
        <f>IF(ROW()-1&gt;処理用S!$B$1,"",ROW()-1)</f>
        <v/>
      </c>
      <c r="C150" s="78" t="str">
        <f t="shared" si="34"/>
        <v/>
      </c>
      <c r="D150" s="78" t="str">
        <f>IF(C150="","",VLOOKUP(C150,設定!$AT$15:$AV$22,3,FALSE))</f>
        <v/>
      </c>
      <c r="E150" s="78" t="str">
        <f t="shared" si="44"/>
        <v/>
      </c>
      <c r="F150" s="78" t="str">
        <f t="shared" si="35"/>
        <v/>
      </c>
      <c r="G150" s="78" t="str">
        <f t="shared" si="36"/>
        <v/>
      </c>
      <c r="H150" s="78" t="str">
        <f>IF(I150="","",VLOOKUP(I150,個人戦入力!$F$4:$L$103,6,FALSE)&amp;"-"&amp;VLOOKUP(I150,個人戦入力!$F$4:$L$103,7,FALSE))</f>
        <v/>
      </c>
      <c r="I150" s="78" t="str">
        <f t="shared" si="37"/>
        <v/>
      </c>
      <c r="J150" s="78" t="str">
        <f t="shared" si="38"/>
        <v/>
      </c>
      <c r="K150" s="124" t="str">
        <f t="shared" si="39"/>
        <v/>
      </c>
      <c r="L150" s="124" t="str">
        <f t="shared" si="40"/>
        <v/>
      </c>
      <c r="M150" s="78" t="str">
        <f t="shared" si="41"/>
        <v/>
      </c>
      <c r="N150" s="402" t="str">
        <f t="shared" si="42"/>
        <v/>
      </c>
      <c r="O150" s="78"/>
      <c r="P150" s="124"/>
      <c r="Q150" s="78" t="str">
        <f t="shared" si="43"/>
        <v/>
      </c>
    </row>
    <row r="151" spans="2:17" x14ac:dyDescent="0.2">
      <c r="B151" s="77" t="str">
        <f>IF(ROW()-1&gt;処理用S!$B$1,"",ROW()-1)</f>
        <v/>
      </c>
      <c r="C151" s="78" t="str">
        <f t="shared" si="34"/>
        <v/>
      </c>
      <c r="D151" s="78" t="str">
        <f>IF(C151="","",VLOOKUP(C151,設定!$AT$15:$AV$22,3,FALSE))</f>
        <v/>
      </c>
      <c r="E151" s="78" t="str">
        <f t="shared" si="44"/>
        <v/>
      </c>
      <c r="F151" s="78" t="str">
        <f t="shared" si="35"/>
        <v/>
      </c>
      <c r="G151" s="78" t="str">
        <f t="shared" si="36"/>
        <v/>
      </c>
      <c r="H151" s="78" t="str">
        <f>IF(I151="","",VLOOKUP(I151,個人戦入力!$F$4:$L$103,6,FALSE)&amp;"-"&amp;VLOOKUP(I151,個人戦入力!$F$4:$L$103,7,FALSE))</f>
        <v/>
      </c>
      <c r="I151" s="78" t="str">
        <f t="shared" si="37"/>
        <v/>
      </c>
      <c r="J151" s="78" t="str">
        <f t="shared" si="38"/>
        <v/>
      </c>
      <c r="K151" s="124" t="str">
        <f t="shared" si="39"/>
        <v/>
      </c>
      <c r="L151" s="124" t="str">
        <f t="shared" si="40"/>
        <v/>
      </c>
      <c r="M151" s="78" t="str">
        <f t="shared" si="41"/>
        <v/>
      </c>
      <c r="N151" s="402" t="str">
        <f t="shared" si="42"/>
        <v/>
      </c>
      <c r="O151" s="78"/>
      <c r="P151" s="124"/>
      <c r="Q151" s="78" t="str">
        <f t="shared" si="43"/>
        <v/>
      </c>
    </row>
    <row r="152" spans="2:17" x14ac:dyDescent="0.2">
      <c r="B152" s="77" t="str">
        <f>IF(ROW()-1&gt;処理用S!$B$1,"",ROW()-1)</f>
        <v/>
      </c>
      <c r="C152" s="78" t="str">
        <f t="shared" si="34"/>
        <v/>
      </c>
      <c r="D152" s="78" t="str">
        <f>IF(C152="","",VLOOKUP(C152,設定!$AT$15:$AV$22,3,FALSE))</f>
        <v/>
      </c>
      <c r="E152" s="78" t="str">
        <f t="shared" si="44"/>
        <v/>
      </c>
      <c r="F152" s="78" t="str">
        <f t="shared" si="35"/>
        <v/>
      </c>
      <c r="G152" s="78" t="str">
        <f t="shared" si="36"/>
        <v/>
      </c>
      <c r="H152" s="78" t="str">
        <f>IF(I152="","",VLOOKUP(I152,個人戦入力!$F$4:$L$103,6,FALSE)&amp;"-"&amp;VLOOKUP(I152,個人戦入力!$F$4:$L$103,7,FALSE))</f>
        <v/>
      </c>
      <c r="I152" s="78" t="str">
        <f t="shared" si="37"/>
        <v/>
      </c>
      <c r="J152" s="78" t="str">
        <f t="shared" si="38"/>
        <v/>
      </c>
      <c r="K152" s="124" t="str">
        <f t="shared" si="39"/>
        <v/>
      </c>
      <c r="L152" s="124" t="str">
        <f t="shared" si="40"/>
        <v/>
      </c>
      <c r="M152" s="78" t="str">
        <f t="shared" si="41"/>
        <v/>
      </c>
      <c r="N152" s="402" t="str">
        <f t="shared" si="42"/>
        <v/>
      </c>
      <c r="O152" s="78"/>
      <c r="P152" s="124"/>
      <c r="Q152" s="78" t="str">
        <f t="shared" si="43"/>
        <v/>
      </c>
    </row>
    <row r="153" spans="2:17" x14ac:dyDescent="0.2">
      <c r="B153" s="77" t="str">
        <f>IF(ROW()-1&gt;処理用S!$B$1,"",ROW()-1)</f>
        <v/>
      </c>
      <c r="C153" s="78" t="str">
        <f t="shared" si="34"/>
        <v/>
      </c>
      <c r="D153" s="78" t="str">
        <f>IF(C153="","",VLOOKUP(C153,設定!$AT$15:$AV$22,3,FALSE))</f>
        <v/>
      </c>
      <c r="E153" s="78" t="str">
        <f t="shared" si="44"/>
        <v/>
      </c>
      <c r="F153" s="78" t="str">
        <f t="shared" si="35"/>
        <v/>
      </c>
      <c r="G153" s="78" t="str">
        <f t="shared" si="36"/>
        <v/>
      </c>
      <c r="H153" s="78" t="str">
        <f>IF(I153="","",VLOOKUP(I153,個人戦入力!$F$4:$L$103,6,FALSE)&amp;"-"&amp;VLOOKUP(I153,個人戦入力!$F$4:$L$103,7,FALSE))</f>
        <v/>
      </c>
      <c r="I153" s="78" t="str">
        <f t="shared" si="37"/>
        <v/>
      </c>
      <c r="J153" s="78" t="str">
        <f t="shared" si="38"/>
        <v/>
      </c>
      <c r="K153" s="124" t="str">
        <f t="shared" si="39"/>
        <v/>
      </c>
      <c r="L153" s="124" t="str">
        <f t="shared" si="40"/>
        <v/>
      </c>
      <c r="M153" s="78" t="str">
        <f t="shared" si="41"/>
        <v/>
      </c>
      <c r="N153" s="402" t="str">
        <f t="shared" si="42"/>
        <v/>
      </c>
      <c r="O153" s="78"/>
      <c r="P153" s="124"/>
      <c r="Q153" s="78" t="str">
        <f t="shared" si="43"/>
        <v/>
      </c>
    </row>
    <row r="154" spans="2:17" x14ac:dyDescent="0.2">
      <c r="B154" s="77" t="str">
        <f>IF(ROW()-1&gt;処理用S!$B$1,"",ROW()-1)</f>
        <v/>
      </c>
      <c r="C154" s="78" t="str">
        <f t="shared" si="34"/>
        <v/>
      </c>
      <c r="D154" s="78" t="str">
        <f>IF(C154="","",VLOOKUP(C154,設定!$AT$15:$AV$22,3,FALSE))</f>
        <v/>
      </c>
      <c r="E154" s="78" t="str">
        <f t="shared" si="44"/>
        <v/>
      </c>
      <c r="F154" s="78" t="str">
        <f t="shared" si="35"/>
        <v/>
      </c>
      <c r="G154" s="78" t="str">
        <f t="shared" si="36"/>
        <v/>
      </c>
      <c r="H154" s="78" t="str">
        <f>IF(I154="","",VLOOKUP(I154,個人戦入力!$F$4:$L$103,6,FALSE)&amp;"-"&amp;VLOOKUP(I154,個人戦入力!$F$4:$L$103,7,FALSE))</f>
        <v/>
      </c>
      <c r="I154" s="78" t="str">
        <f t="shared" si="37"/>
        <v/>
      </c>
      <c r="J154" s="78" t="str">
        <f t="shared" si="38"/>
        <v/>
      </c>
      <c r="K154" s="124" t="str">
        <f t="shared" si="39"/>
        <v/>
      </c>
      <c r="L154" s="124" t="str">
        <f t="shared" si="40"/>
        <v/>
      </c>
      <c r="M154" s="78" t="str">
        <f t="shared" si="41"/>
        <v/>
      </c>
      <c r="N154" s="402" t="str">
        <f t="shared" si="42"/>
        <v/>
      </c>
      <c r="O154" s="78"/>
      <c r="P154" s="124"/>
      <c r="Q154" s="78" t="str">
        <f t="shared" si="43"/>
        <v/>
      </c>
    </row>
    <row r="155" spans="2:17" x14ac:dyDescent="0.2">
      <c r="B155" s="77" t="str">
        <f>IF(ROW()-1&gt;処理用S!$B$1,"",ROW()-1)</f>
        <v/>
      </c>
      <c r="C155" s="78" t="str">
        <f t="shared" si="34"/>
        <v/>
      </c>
      <c r="D155" s="78" t="str">
        <f>IF(C155="","",VLOOKUP(C155,設定!$AT$15:$AV$22,3,FALSE))</f>
        <v/>
      </c>
      <c r="E155" s="78" t="str">
        <f t="shared" si="44"/>
        <v/>
      </c>
      <c r="F155" s="78" t="str">
        <f t="shared" si="35"/>
        <v/>
      </c>
      <c r="G155" s="78" t="str">
        <f t="shared" si="36"/>
        <v/>
      </c>
      <c r="H155" s="78" t="str">
        <f>IF(I155="","",VLOOKUP(I155,個人戦入力!$F$4:$L$103,6,FALSE)&amp;"-"&amp;VLOOKUP(I155,個人戦入力!$F$4:$L$103,7,FALSE))</f>
        <v/>
      </c>
      <c r="I155" s="78" t="str">
        <f t="shared" si="37"/>
        <v/>
      </c>
      <c r="J155" s="78" t="str">
        <f t="shared" si="38"/>
        <v/>
      </c>
      <c r="K155" s="124" t="str">
        <f t="shared" si="39"/>
        <v/>
      </c>
      <c r="L155" s="124" t="str">
        <f t="shared" si="40"/>
        <v/>
      </c>
      <c r="M155" s="78" t="str">
        <f t="shared" si="41"/>
        <v/>
      </c>
      <c r="N155" s="402" t="str">
        <f t="shared" si="42"/>
        <v/>
      </c>
      <c r="O155" s="78"/>
      <c r="P155" s="124"/>
      <c r="Q155" s="78" t="str">
        <f t="shared" si="43"/>
        <v/>
      </c>
    </row>
    <row r="156" spans="2:17" x14ac:dyDescent="0.2">
      <c r="B156" s="77" t="str">
        <f>IF(ROW()-1&gt;処理用S!$B$1,"",ROW()-1)</f>
        <v/>
      </c>
      <c r="C156" s="78" t="str">
        <f t="shared" si="34"/>
        <v/>
      </c>
      <c r="D156" s="78" t="str">
        <f>IF(C156="","",VLOOKUP(C156,設定!$AT$15:$AV$22,3,FALSE))</f>
        <v/>
      </c>
      <c r="E156" s="78" t="str">
        <f t="shared" si="44"/>
        <v/>
      </c>
      <c r="F156" s="78" t="str">
        <f t="shared" si="35"/>
        <v/>
      </c>
      <c r="G156" s="78" t="str">
        <f t="shared" si="36"/>
        <v/>
      </c>
      <c r="H156" s="78" t="str">
        <f>IF(I156="","",VLOOKUP(I156,個人戦入力!$F$4:$L$103,6,FALSE)&amp;"-"&amp;VLOOKUP(I156,個人戦入力!$F$4:$L$103,7,FALSE))</f>
        <v/>
      </c>
      <c r="I156" s="78" t="str">
        <f t="shared" si="37"/>
        <v/>
      </c>
      <c r="J156" s="78" t="str">
        <f t="shared" si="38"/>
        <v/>
      </c>
      <c r="K156" s="124" t="str">
        <f t="shared" si="39"/>
        <v/>
      </c>
      <c r="L156" s="124" t="str">
        <f t="shared" si="40"/>
        <v/>
      </c>
      <c r="M156" s="78" t="str">
        <f t="shared" si="41"/>
        <v/>
      </c>
      <c r="N156" s="402" t="str">
        <f t="shared" si="42"/>
        <v/>
      </c>
      <c r="O156" s="78"/>
      <c r="P156" s="124"/>
      <c r="Q156" s="78" t="str">
        <f t="shared" si="43"/>
        <v/>
      </c>
    </row>
    <row r="157" spans="2:17" x14ac:dyDescent="0.2">
      <c r="B157" s="77" t="str">
        <f>IF(ROW()-1&gt;処理用S!$B$1,"",ROW()-1)</f>
        <v/>
      </c>
      <c r="C157" s="78" t="str">
        <f t="shared" si="34"/>
        <v/>
      </c>
      <c r="D157" s="78" t="str">
        <f>IF(C157="","",VLOOKUP(C157,設定!$AT$15:$AV$22,3,FALSE))</f>
        <v/>
      </c>
      <c r="E157" s="78" t="str">
        <f t="shared" si="44"/>
        <v/>
      </c>
      <c r="F157" s="78" t="str">
        <f t="shared" si="35"/>
        <v/>
      </c>
      <c r="G157" s="78" t="str">
        <f t="shared" si="36"/>
        <v/>
      </c>
      <c r="H157" s="78" t="str">
        <f>IF(I157="","",VLOOKUP(I157,個人戦入力!$F$4:$L$103,6,FALSE)&amp;"-"&amp;VLOOKUP(I157,個人戦入力!$F$4:$L$103,7,FALSE))</f>
        <v/>
      </c>
      <c r="I157" s="78" t="str">
        <f t="shared" si="37"/>
        <v/>
      </c>
      <c r="J157" s="78" t="str">
        <f t="shared" si="38"/>
        <v/>
      </c>
      <c r="K157" s="124" t="str">
        <f t="shared" si="39"/>
        <v/>
      </c>
      <c r="L157" s="124" t="str">
        <f t="shared" si="40"/>
        <v/>
      </c>
      <c r="M157" s="78" t="str">
        <f t="shared" si="41"/>
        <v/>
      </c>
      <c r="N157" s="402" t="str">
        <f t="shared" si="42"/>
        <v/>
      </c>
      <c r="O157" s="78"/>
      <c r="P157" s="124"/>
      <c r="Q157" s="78" t="str">
        <f t="shared" si="43"/>
        <v/>
      </c>
    </row>
    <row r="158" spans="2:17" x14ac:dyDescent="0.2">
      <c r="B158" s="77" t="str">
        <f>IF(ROW()-1&gt;処理用S!$B$1,"",ROW()-1)</f>
        <v/>
      </c>
      <c r="C158" s="78" t="str">
        <f t="shared" si="34"/>
        <v/>
      </c>
      <c r="D158" s="78" t="str">
        <f>IF(C158="","",VLOOKUP(C158,設定!$AT$15:$AV$22,3,FALSE))</f>
        <v/>
      </c>
      <c r="E158" s="78" t="str">
        <f t="shared" si="44"/>
        <v/>
      </c>
      <c r="F158" s="78" t="str">
        <f t="shared" si="35"/>
        <v/>
      </c>
      <c r="G158" s="78" t="str">
        <f t="shared" si="36"/>
        <v/>
      </c>
      <c r="H158" s="78" t="str">
        <f>IF(I158="","",VLOOKUP(I158,個人戦入力!$F$4:$L$103,6,FALSE)&amp;"-"&amp;VLOOKUP(I158,個人戦入力!$F$4:$L$103,7,FALSE))</f>
        <v/>
      </c>
      <c r="I158" s="78" t="str">
        <f t="shared" si="37"/>
        <v/>
      </c>
      <c r="J158" s="78" t="str">
        <f t="shared" si="38"/>
        <v/>
      </c>
      <c r="K158" s="124" t="str">
        <f t="shared" si="39"/>
        <v/>
      </c>
      <c r="L158" s="124" t="str">
        <f t="shared" si="40"/>
        <v/>
      </c>
      <c r="M158" s="78" t="str">
        <f t="shared" si="41"/>
        <v/>
      </c>
      <c r="N158" s="402" t="str">
        <f t="shared" si="42"/>
        <v/>
      </c>
      <c r="O158" s="78"/>
      <c r="P158" s="124"/>
      <c r="Q158" s="78" t="str">
        <f t="shared" si="43"/>
        <v/>
      </c>
    </row>
    <row r="159" spans="2:17" x14ac:dyDescent="0.2">
      <c r="B159" s="77" t="str">
        <f>IF(ROW()-1&gt;処理用S!$B$1,"",ROW()-1)</f>
        <v/>
      </c>
      <c r="C159" s="78" t="str">
        <f t="shared" si="34"/>
        <v/>
      </c>
      <c r="D159" s="78" t="str">
        <f>IF(C159="","",VLOOKUP(C159,設定!$AT$15:$AV$22,3,FALSE))</f>
        <v/>
      </c>
      <c r="E159" s="78" t="str">
        <f t="shared" si="44"/>
        <v/>
      </c>
      <c r="F159" s="78" t="str">
        <f t="shared" si="35"/>
        <v/>
      </c>
      <c r="G159" s="78" t="str">
        <f t="shared" si="36"/>
        <v/>
      </c>
      <c r="H159" s="78" t="str">
        <f>IF(I159="","",VLOOKUP(I159,個人戦入力!$F$4:$L$103,6,FALSE)&amp;"-"&amp;VLOOKUP(I159,個人戦入力!$F$4:$L$103,7,FALSE))</f>
        <v/>
      </c>
      <c r="I159" s="78" t="str">
        <f t="shared" si="37"/>
        <v/>
      </c>
      <c r="J159" s="78" t="str">
        <f t="shared" si="38"/>
        <v/>
      </c>
      <c r="K159" s="124" t="str">
        <f t="shared" si="39"/>
        <v/>
      </c>
      <c r="L159" s="124" t="str">
        <f t="shared" si="40"/>
        <v/>
      </c>
      <c r="M159" s="78" t="str">
        <f t="shared" si="41"/>
        <v/>
      </c>
      <c r="N159" s="402" t="str">
        <f t="shared" si="42"/>
        <v/>
      </c>
      <c r="O159" s="78"/>
      <c r="P159" s="124"/>
      <c r="Q159" s="78" t="str">
        <f t="shared" si="43"/>
        <v/>
      </c>
    </row>
    <row r="160" spans="2:17" x14ac:dyDescent="0.2">
      <c r="B160" s="77" t="str">
        <f>IF(ROW()-1&gt;処理用S!$B$1,"",ROW()-1)</f>
        <v/>
      </c>
      <c r="C160" s="78" t="str">
        <f t="shared" si="34"/>
        <v/>
      </c>
      <c r="D160" s="78" t="str">
        <f>IF(C160="","",VLOOKUP(C160,設定!$AT$15:$AV$22,3,FALSE))</f>
        <v/>
      </c>
      <c r="E160" s="78" t="str">
        <f t="shared" si="44"/>
        <v/>
      </c>
      <c r="F160" s="78" t="str">
        <f t="shared" si="35"/>
        <v/>
      </c>
      <c r="G160" s="78" t="str">
        <f t="shared" si="36"/>
        <v/>
      </c>
      <c r="H160" s="78" t="str">
        <f>IF(I160="","",VLOOKUP(I160,個人戦入力!$F$4:$L$103,6,FALSE)&amp;"-"&amp;VLOOKUP(I160,個人戦入力!$F$4:$L$103,7,FALSE))</f>
        <v/>
      </c>
      <c r="I160" s="78" t="str">
        <f t="shared" si="37"/>
        <v/>
      </c>
      <c r="J160" s="78" t="str">
        <f t="shared" si="38"/>
        <v/>
      </c>
      <c r="K160" s="124" t="str">
        <f t="shared" si="39"/>
        <v/>
      </c>
      <c r="L160" s="124" t="str">
        <f t="shared" si="40"/>
        <v/>
      </c>
      <c r="M160" s="78" t="str">
        <f t="shared" si="41"/>
        <v/>
      </c>
      <c r="N160" s="402" t="str">
        <f t="shared" si="42"/>
        <v/>
      </c>
      <c r="O160" s="78"/>
      <c r="P160" s="124"/>
      <c r="Q160" s="78" t="str">
        <f t="shared" si="43"/>
        <v/>
      </c>
    </row>
    <row r="161" spans="2:17" x14ac:dyDescent="0.2">
      <c r="B161" s="77" t="str">
        <f>IF(ROW()-1&gt;処理用S!$B$1,"",ROW()-1)</f>
        <v/>
      </c>
      <c r="C161" s="78" t="str">
        <f t="shared" si="34"/>
        <v/>
      </c>
      <c r="D161" s="78" t="str">
        <f>IF(C161="","",VLOOKUP(C161,設定!$AT$15:$AV$22,3,FALSE))</f>
        <v/>
      </c>
      <c r="E161" s="78" t="str">
        <f t="shared" si="44"/>
        <v/>
      </c>
      <c r="F161" s="78" t="str">
        <f t="shared" si="35"/>
        <v/>
      </c>
      <c r="G161" s="78" t="str">
        <f t="shared" si="36"/>
        <v/>
      </c>
      <c r="H161" s="78" t="str">
        <f>IF(I161="","",VLOOKUP(I161,個人戦入力!$F$4:$L$103,6,FALSE)&amp;"-"&amp;VLOOKUP(I161,個人戦入力!$F$4:$L$103,7,FALSE))</f>
        <v/>
      </c>
      <c r="I161" s="78" t="str">
        <f t="shared" si="37"/>
        <v/>
      </c>
      <c r="J161" s="78" t="str">
        <f t="shared" si="38"/>
        <v/>
      </c>
      <c r="K161" s="124" t="str">
        <f t="shared" si="39"/>
        <v/>
      </c>
      <c r="L161" s="124" t="str">
        <f t="shared" si="40"/>
        <v/>
      </c>
      <c r="M161" s="78" t="str">
        <f t="shared" si="41"/>
        <v/>
      </c>
      <c r="N161" s="402" t="str">
        <f t="shared" si="42"/>
        <v/>
      </c>
      <c r="O161" s="78"/>
      <c r="P161" s="124"/>
      <c r="Q161" s="78" t="str">
        <f t="shared" si="43"/>
        <v/>
      </c>
    </row>
    <row r="162" spans="2:17" x14ac:dyDescent="0.2">
      <c r="B162" s="77" t="str">
        <f>IF(ROW()-1&gt;処理用S!$B$1,"",ROW()-1)</f>
        <v/>
      </c>
      <c r="C162" s="78" t="str">
        <f t="shared" si="34"/>
        <v/>
      </c>
      <c r="D162" s="78" t="str">
        <f>IF(C162="","",VLOOKUP(C162,設定!$AT$15:$AV$22,3,FALSE))</f>
        <v/>
      </c>
      <c r="E162" s="78" t="str">
        <f t="shared" si="44"/>
        <v/>
      </c>
      <c r="F162" s="78" t="str">
        <f t="shared" si="35"/>
        <v/>
      </c>
      <c r="G162" s="78" t="str">
        <f t="shared" si="36"/>
        <v/>
      </c>
      <c r="H162" s="78" t="str">
        <f>IF(I162="","",VLOOKUP(I162,個人戦入力!$F$4:$L$103,6,FALSE)&amp;"-"&amp;VLOOKUP(I162,個人戦入力!$F$4:$L$103,7,FALSE))</f>
        <v/>
      </c>
      <c r="I162" s="78" t="str">
        <f t="shared" si="37"/>
        <v/>
      </c>
      <c r="J162" s="78" t="str">
        <f t="shared" si="38"/>
        <v/>
      </c>
      <c r="K162" s="124" t="str">
        <f t="shared" si="39"/>
        <v/>
      </c>
      <c r="L162" s="124" t="str">
        <f t="shared" si="40"/>
        <v/>
      </c>
      <c r="M162" s="78" t="str">
        <f t="shared" si="41"/>
        <v/>
      </c>
      <c r="N162" s="402" t="str">
        <f t="shared" si="42"/>
        <v/>
      </c>
      <c r="O162" s="78"/>
      <c r="P162" s="124"/>
      <c r="Q162" s="78" t="str">
        <f t="shared" si="43"/>
        <v/>
      </c>
    </row>
    <row r="163" spans="2:17" x14ac:dyDescent="0.2">
      <c r="B163" s="77" t="str">
        <f>IF(ROW()-1&gt;処理用S!$B$1,"",ROW()-1)</f>
        <v/>
      </c>
      <c r="C163" s="78" t="str">
        <f t="shared" si="34"/>
        <v/>
      </c>
      <c r="D163" s="78" t="str">
        <f>IF(C163="","",VLOOKUP(C163,設定!$AT$15:$AV$22,3,FALSE))</f>
        <v/>
      </c>
      <c r="E163" s="78" t="str">
        <f t="shared" si="44"/>
        <v/>
      </c>
      <c r="F163" s="78" t="str">
        <f t="shared" si="35"/>
        <v/>
      </c>
      <c r="G163" s="78" t="str">
        <f t="shared" si="36"/>
        <v/>
      </c>
      <c r="H163" s="78" t="str">
        <f>IF(I163="","",VLOOKUP(I163,個人戦入力!$F$4:$L$103,6,FALSE)&amp;"-"&amp;VLOOKUP(I163,個人戦入力!$F$4:$L$103,7,FALSE))</f>
        <v/>
      </c>
      <c r="I163" s="78" t="str">
        <f t="shared" si="37"/>
        <v/>
      </c>
      <c r="J163" s="78" t="str">
        <f t="shared" si="38"/>
        <v/>
      </c>
      <c r="K163" s="124" t="str">
        <f t="shared" si="39"/>
        <v/>
      </c>
      <c r="L163" s="124" t="str">
        <f t="shared" si="40"/>
        <v/>
      </c>
      <c r="M163" s="78" t="str">
        <f t="shared" si="41"/>
        <v/>
      </c>
      <c r="N163" s="402" t="str">
        <f t="shared" si="42"/>
        <v/>
      </c>
      <c r="O163" s="78"/>
      <c r="P163" s="124"/>
      <c r="Q163" s="78" t="str">
        <f t="shared" si="43"/>
        <v/>
      </c>
    </row>
    <row r="164" spans="2:17" x14ac:dyDescent="0.2">
      <c r="B164" s="77" t="str">
        <f>IF(ROW()-1&gt;処理用S!$B$1,"",ROW()-1)</f>
        <v/>
      </c>
      <c r="C164" s="78" t="str">
        <f t="shared" si="34"/>
        <v/>
      </c>
      <c r="D164" s="78" t="str">
        <f>IF(C164="","",VLOOKUP(C164,設定!$AT$15:$AV$22,3,FALSE))</f>
        <v/>
      </c>
      <c r="E164" s="78" t="str">
        <f t="shared" si="44"/>
        <v/>
      </c>
      <c r="F164" s="78" t="str">
        <f t="shared" si="35"/>
        <v/>
      </c>
      <c r="G164" s="78" t="str">
        <f t="shared" si="36"/>
        <v/>
      </c>
      <c r="H164" s="78" t="str">
        <f>IF(I164="","",VLOOKUP(I164,個人戦入力!$F$4:$L$103,6,FALSE)&amp;"-"&amp;VLOOKUP(I164,個人戦入力!$F$4:$L$103,7,FALSE))</f>
        <v/>
      </c>
      <c r="I164" s="78" t="str">
        <f t="shared" si="37"/>
        <v/>
      </c>
      <c r="J164" s="78" t="str">
        <f t="shared" si="38"/>
        <v/>
      </c>
      <c r="K164" s="124" t="str">
        <f t="shared" si="39"/>
        <v/>
      </c>
      <c r="L164" s="124" t="str">
        <f t="shared" si="40"/>
        <v/>
      </c>
      <c r="M164" s="78" t="str">
        <f t="shared" si="41"/>
        <v/>
      </c>
      <c r="N164" s="402" t="str">
        <f t="shared" si="42"/>
        <v/>
      </c>
      <c r="O164" s="78"/>
      <c r="P164" s="124"/>
      <c r="Q164" s="78" t="str">
        <f t="shared" si="43"/>
        <v/>
      </c>
    </row>
    <row r="165" spans="2:17" x14ac:dyDescent="0.2">
      <c r="B165" s="77" t="str">
        <f>IF(ROW()-1&gt;処理用S!$B$1,"",ROW()-1)</f>
        <v/>
      </c>
      <c r="C165" s="78" t="str">
        <f t="shared" si="34"/>
        <v/>
      </c>
      <c r="D165" s="78" t="str">
        <f>IF(C165="","",VLOOKUP(C165,設定!$AT$15:$AV$22,3,FALSE))</f>
        <v/>
      </c>
      <c r="E165" s="78" t="str">
        <f t="shared" si="44"/>
        <v/>
      </c>
      <c r="F165" s="78" t="str">
        <f t="shared" si="35"/>
        <v/>
      </c>
      <c r="G165" s="78" t="str">
        <f t="shared" si="36"/>
        <v/>
      </c>
      <c r="H165" s="78" t="str">
        <f>IF(I165="","",VLOOKUP(I165,個人戦入力!$F$4:$L$103,6,FALSE)&amp;"-"&amp;VLOOKUP(I165,個人戦入力!$F$4:$L$103,7,FALSE))</f>
        <v/>
      </c>
      <c r="I165" s="78" t="str">
        <f t="shared" si="37"/>
        <v/>
      </c>
      <c r="J165" s="78" t="str">
        <f t="shared" si="38"/>
        <v/>
      </c>
      <c r="K165" s="124" t="str">
        <f t="shared" si="39"/>
        <v/>
      </c>
      <c r="L165" s="124" t="str">
        <f t="shared" si="40"/>
        <v/>
      </c>
      <c r="M165" s="78" t="str">
        <f t="shared" si="41"/>
        <v/>
      </c>
      <c r="N165" s="402" t="str">
        <f t="shared" si="42"/>
        <v/>
      </c>
      <c r="O165" s="78"/>
      <c r="P165" s="124"/>
      <c r="Q165" s="78" t="str">
        <f t="shared" si="43"/>
        <v/>
      </c>
    </row>
    <row r="166" spans="2:17" x14ac:dyDescent="0.2">
      <c r="B166" s="77" t="str">
        <f>IF(ROW()-1&gt;処理用S!$B$1,"",ROW()-1)</f>
        <v/>
      </c>
      <c r="C166" s="78" t="str">
        <f t="shared" si="34"/>
        <v/>
      </c>
      <c r="D166" s="78" t="str">
        <f>IF(C166="","",VLOOKUP(C166,設定!$AT$15:$AV$22,3,FALSE))</f>
        <v/>
      </c>
      <c r="E166" s="78" t="str">
        <f t="shared" si="44"/>
        <v/>
      </c>
      <c r="F166" s="78" t="str">
        <f t="shared" si="35"/>
        <v/>
      </c>
      <c r="G166" s="78" t="str">
        <f t="shared" si="36"/>
        <v/>
      </c>
      <c r="H166" s="78" t="str">
        <f>IF(I166="","",VLOOKUP(I166,個人戦入力!$F$4:$L$103,6,FALSE)&amp;"-"&amp;VLOOKUP(I166,個人戦入力!$F$4:$L$103,7,FALSE))</f>
        <v/>
      </c>
      <c r="I166" s="78" t="str">
        <f t="shared" si="37"/>
        <v/>
      </c>
      <c r="J166" s="78" t="str">
        <f t="shared" si="38"/>
        <v/>
      </c>
      <c r="K166" s="124" t="str">
        <f t="shared" si="39"/>
        <v/>
      </c>
      <c r="L166" s="124" t="str">
        <f t="shared" si="40"/>
        <v/>
      </c>
      <c r="M166" s="78" t="str">
        <f t="shared" si="41"/>
        <v/>
      </c>
      <c r="N166" s="402" t="str">
        <f t="shared" si="42"/>
        <v/>
      </c>
      <c r="O166" s="78"/>
      <c r="P166" s="124"/>
      <c r="Q166" s="78" t="str">
        <f t="shared" si="43"/>
        <v/>
      </c>
    </row>
    <row r="167" spans="2:17" x14ac:dyDescent="0.2">
      <c r="B167" s="77" t="str">
        <f>IF(ROW()-1&gt;処理用S!$B$1,"",ROW()-1)</f>
        <v/>
      </c>
      <c r="C167" s="78" t="str">
        <f t="shared" si="34"/>
        <v/>
      </c>
      <c r="D167" s="78" t="str">
        <f>IF(C167="","",VLOOKUP(C167,設定!$AT$15:$AV$22,3,FALSE))</f>
        <v/>
      </c>
      <c r="E167" s="78" t="str">
        <f t="shared" si="44"/>
        <v/>
      </c>
      <c r="F167" s="78" t="str">
        <f t="shared" si="35"/>
        <v/>
      </c>
      <c r="G167" s="78" t="str">
        <f t="shared" si="36"/>
        <v/>
      </c>
      <c r="H167" s="78" t="str">
        <f>IF(I167="","",VLOOKUP(I167,個人戦入力!$F$4:$L$103,6,FALSE)&amp;"-"&amp;VLOOKUP(I167,個人戦入力!$F$4:$L$103,7,FALSE))</f>
        <v/>
      </c>
      <c r="I167" s="78" t="str">
        <f t="shared" si="37"/>
        <v/>
      </c>
      <c r="J167" s="78" t="str">
        <f t="shared" si="38"/>
        <v/>
      </c>
      <c r="K167" s="124" t="str">
        <f t="shared" si="39"/>
        <v/>
      </c>
      <c r="L167" s="124" t="str">
        <f t="shared" si="40"/>
        <v/>
      </c>
      <c r="M167" s="78" t="str">
        <f t="shared" si="41"/>
        <v/>
      </c>
      <c r="N167" s="402" t="str">
        <f t="shared" si="42"/>
        <v/>
      </c>
      <c r="O167" s="78"/>
      <c r="P167" s="124"/>
      <c r="Q167" s="78" t="str">
        <f t="shared" si="43"/>
        <v/>
      </c>
    </row>
    <row r="168" spans="2:17" x14ac:dyDescent="0.2">
      <c r="B168" s="77" t="str">
        <f>IF(ROW()-1&gt;処理用S!$B$1,"",ROW()-1)</f>
        <v/>
      </c>
      <c r="C168" s="78" t="str">
        <f t="shared" si="34"/>
        <v/>
      </c>
      <c r="D168" s="78" t="str">
        <f>IF(C168="","",VLOOKUP(C168,設定!$AT$15:$AV$22,3,FALSE))</f>
        <v/>
      </c>
      <c r="E168" s="78" t="str">
        <f t="shared" si="44"/>
        <v/>
      </c>
      <c r="F168" s="78" t="str">
        <f t="shared" si="35"/>
        <v/>
      </c>
      <c r="G168" s="78" t="str">
        <f t="shared" si="36"/>
        <v/>
      </c>
      <c r="H168" s="78" t="str">
        <f>IF(I168="","",VLOOKUP(I168,個人戦入力!$F$4:$L$103,6,FALSE)&amp;"-"&amp;VLOOKUP(I168,個人戦入力!$F$4:$L$103,7,FALSE))</f>
        <v/>
      </c>
      <c r="I168" s="78" t="str">
        <f t="shared" si="37"/>
        <v/>
      </c>
      <c r="J168" s="78" t="str">
        <f t="shared" si="38"/>
        <v/>
      </c>
      <c r="K168" s="124" t="str">
        <f t="shared" si="39"/>
        <v/>
      </c>
      <c r="L168" s="124" t="str">
        <f t="shared" si="40"/>
        <v/>
      </c>
      <c r="M168" s="78" t="str">
        <f t="shared" si="41"/>
        <v/>
      </c>
      <c r="N168" s="402" t="str">
        <f t="shared" si="42"/>
        <v/>
      </c>
      <c r="O168" s="78"/>
      <c r="P168" s="124"/>
      <c r="Q168" s="78" t="str">
        <f t="shared" si="43"/>
        <v/>
      </c>
    </row>
    <row r="169" spans="2:17" x14ac:dyDescent="0.2">
      <c r="B169" s="77" t="str">
        <f>IF(ROW()-1&gt;処理用S!$B$1,"",ROW()-1)</f>
        <v/>
      </c>
      <c r="C169" s="78" t="str">
        <f t="shared" si="34"/>
        <v/>
      </c>
      <c r="D169" s="78" t="str">
        <f>IF(C169="","",VLOOKUP(C169,設定!$AT$15:$AV$22,3,FALSE))</f>
        <v/>
      </c>
      <c r="E169" s="78" t="str">
        <f t="shared" si="44"/>
        <v/>
      </c>
      <c r="F169" s="78" t="str">
        <f t="shared" si="35"/>
        <v/>
      </c>
      <c r="G169" s="78" t="str">
        <f t="shared" si="36"/>
        <v/>
      </c>
      <c r="H169" s="78" t="str">
        <f>IF(I169="","",VLOOKUP(I169,個人戦入力!$F$4:$L$103,6,FALSE)&amp;"-"&amp;VLOOKUP(I169,個人戦入力!$F$4:$L$103,7,FALSE))</f>
        <v/>
      </c>
      <c r="I169" s="78" t="str">
        <f t="shared" si="37"/>
        <v/>
      </c>
      <c r="J169" s="78" t="str">
        <f t="shared" si="38"/>
        <v/>
      </c>
      <c r="K169" s="124" t="str">
        <f t="shared" si="39"/>
        <v/>
      </c>
      <c r="L169" s="124" t="str">
        <f t="shared" si="40"/>
        <v/>
      </c>
      <c r="M169" s="78" t="str">
        <f t="shared" si="41"/>
        <v/>
      </c>
      <c r="N169" s="402" t="str">
        <f t="shared" si="42"/>
        <v/>
      </c>
      <c r="O169" s="78"/>
      <c r="P169" s="124"/>
      <c r="Q169" s="78" t="str">
        <f t="shared" si="43"/>
        <v/>
      </c>
    </row>
    <row r="170" spans="2:17" x14ac:dyDescent="0.2">
      <c r="B170" s="77" t="str">
        <f>IF(ROW()-1&gt;処理用S!$B$1,"",ROW()-1)</f>
        <v/>
      </c>
      <c r="C170" s="78" t="str">
        <f t="shared" si="34"/>
        <v/>
      </c>
      <c r="D170" s="78" t="str">
        <f>IF(C170="","",VLOOKUP(C170,設定!$AT$15:$AV$22,3,FALSE))</f>
        <v/>
      </c>
      <c r="E170" s="78" t="str">
        <f t="shared" si="44"/>
        <v/>
      </c>
      <c r="F170" s="78" t="str">
        <f t="shared" si="35"/>
        <v/>
      </c>
      <c r="G170" s="78" t="str">
        <f t="shared" si="36"/>
        <v/>
      </c>
      <c r="H170" s="78" t="str">
        <f>IF(I170="","",VLOOKUP(I170,個人戦入力!$F$4:$L$103,6,FALSE)&amp;"-"&amp;VLOOKUP(I170,個人戦入力!$F$4:$L$103,7,FALSE))</f>
        <v/>
      </c>
      <c r="I170" s="78" t="str">
        <f t="shared" si="37"/>
        <v/>
      </c>
      <c r="J170" s="78" t="str">
        <f t="shared" si="38"/>
        <v/>
      </c>
      <c r="K170" s="124" t="str">
        <f t="shared" si="39"/>
        <v/>
      </c>
      <c r="L170" s="124" t="str">
        <f t="shared" si="40"/>
        <v/>
      </c>
      <c r="M170" s="78" t="str">
        <f t="shared" si="41"/>
        <v/>
      </c>
      <c r="N170" s="402" t="str">
        <f t="shared" si="42"/>
        <v/>
      </c>
      <c r="O170" s="78"/>
      <c r="P170" s="124"/>
      <c r="Q170" s="78" t="str">
        <f t="shared" si="43"/>
        <v/>
      </c>
    </row>
    <row r="171" spans="2:17" x14ac:dyDescent="0.2">
      <c r="B171" s="77" t="str">
        <f>IF(ROW()-1&gt;処理用S!$B$1,"",ROW()-1)</f>
        <v/>
      </c>
      <c r="C171" s="78" t="str">
        <f t="shared" si="34"/>
        <v/>
      </c>
      <c r="D171" s="78" t="str">
        <f>IF(C171="","",VLOOKUP(C171,設定!$AT$15:$AV$22,3,FALSE))</f>
        <v/>
      </c>
      <c r="E171" s="78" t="str">
        <f t="shared" si="44"/>
        <v/>
      </c>
      <c r="F171" s="78" t="str">
        <f t="shared" si="35"/>
        <v/>
      </c>
      <c r="G171" s="78" t="str">
        <f t="shared" si="36"/>
        <v/>
      </c>
      <c r="H171" s="78" t="str">
        <f>IF(I171="","",VLOOKUP(I171,個人戦入力!$F$4:$L$103,6,FALSE)&amp;"-"&amp;VLOOKUP(I171,個人戦入力!$F$4:$L$103,7,FALSE))</f>
        <v/>
      </c>
      <c r="I171" s="78" t="str">
        <f t="shared" si="37"/>
        <v/>
      </c>
      <c r="J171" s="78" t="str">
        <f t="shared" si="38"/>
        <v/>
      </c>
      <c r="K171" s="124" t="str">
        <f t="shared" si="39"/>
        <v/>
      </c>
      <c r="L171" s="124" t="str">
        <f t="shared" si="40"/>
        <v/>
      </c>
      <c r="M171" s="78" t="str">
        <f t="shared" si="41"/>
        <v/>
      </c>
      <c r="N171" s="402" t="str">
        <f t="shared" si="42"/>
        <v/>
      </c>
      <c r="O171" s="78"/>
      <c r="P171" s="124"/>
      <c r="Q171" s="78" t="str">
        <f t="shared" si="43"/>
        <v/>
      </c>
    </row>
    <row r="172" spans="2:17" x14ac:dyDescent="0.2">
      <c r="B172" s="77" t="str">
        <f>IF(ROW()-1&gt;処理用S!$B$1,"",ROW()-1)</f>
        <v/>
      </c>
      <c r="C172" s="78" t="str">
        <f t="shared" si="34"/>
        <v/>
      </c>
      <c r="D172" s="78" t="str">
        <f>IF(C172="","",VLOOKUP(C172,設定!$AT$15:$AV$22,3,FALSE))</f>
        <v/>
      </c>
      <c r="E172" s="78" t="str">
        <f t="shared" si="44"/>
        <v/>
      </c>
      <c r="F172" s="78" t="str">
        <f t="shared" si="35"/>
        <v/>
      </c>
      <c r="G172" s="78" t="str">
        <f t="shared" si="36"/>
        <v/>
      </c>
      <c r="H172" s="78" t="str">
        <f>IF(I172="","",VLOOKUP(I172,個人戦入力!$F$4:$L$103,6,FALSE)&amp;"-"&amp;VLOOKUP(I172,個人戦入力!$F$4:$L$103,7,FALSE))</f>
        <v/>
      </c>
      <c r="I172" s="78" t="str">
        <f t="shared" si="37"/>
        <v/>
      </c>
      <c r="J172" s="78" t="str">
        <f t="shared" si="38"/>
        <v/>
      </c>
      <c r="K172" s="124" t="str">
        <f t="shared" si="39"/>
        <v/>
      </c>
      <c r="L172" s="124" t="str">
        <f t="shared" si="40"/>
        <v/>
      </c>
      <c r="M172" s="78" t="str">
        <f t="shared" si="41"/>
        <v/>
      </c>
      <c r="N172" s="402" t="str">
        <f t="shared" si="42"/>
        <v/>
      </c>
      <c r="O172" s="78"/>
      <c r="P172" s="124"/>
      <c r="Q172" s="78" t="str">
        <f t="shared" si="43"/>
        <v/>
      </c>
    </row>
    <row r="173" spans="2:17" x14ac:dyDescent="0.2">
      <c r="B173" s="77" t="str">
        <f>IF(ROW()-1&gt;処理用S!$B$1,"",ROW()-1)</f>
        <v/>
      </c>
      <c r="C173" s="78" t="str">
        <f t="shared" si="34"/>
        <v/>
      </c>
      <c r="D173" s="78" t="str">
        <f>IF(C173="","",VLOOKUP(C173,設定!$AT$15:$AV$22,3,FALSE))</f>
        <v/>
      </c>
      <c r="E173" s="78" t="str">
        <f t="shared" si="44"/>
        <v/>
      </c>
      <c r="F173" s="78" t="str">
        <f t="shared" si="35"/>
        <v/>
      </c>
      <c r="G173" s="78" t="str">
        <f t="shared" si="36"/>
        <v/>
      </c>
      <c r="H173" s="78" t="str">
        <f>IF(I173="","",VLOOKUP(I173,個人戦入力!$F$4:$L$103,6,FALSE)&amp;"-"&amp;VLOOKUP(I173,個人戦入力!$F$4:$L$103,7,FALSE))</f>
        <v/>
      </c>
      <c r="I173" s="78" t="str">
        <f t="shared" si="37"/>
        <v/>
      </c>
      <c r="J173" s="78" t="str">
        <f t="shared" si="38"/>
        <v/>
      </c>
      <c r="K173" s="124" t="str">
        <f t="shared" si="39"/>
        <v/>
      </c>
      <c r="L173" s="124" t="str">
        <f t="shared" si="40"/>
        <v/>
      </c>
      <c r="M173" s="78" t="str">
        <f t="shared" si="41"/>
        <v/>
      </c>
      <c r="N173" s="402" t="str">
        <f t="shared" si="42"/>
        <v/>
      </c>
      <c r="O173" s="78"/>
      <c r="P173" s="124"/>
      <c r="Q173" s="78" t="str">
        <f t="shared" si="43"/>
        <v/>
      </c>
    </row>
    <row r="174" spans="2:17" x14ac:dyDescent="0.2">
      <c r="B174" s="77" t="str">
        <f>IF(ROW()-1&gt;処理用S!$B$1,"",ROW()-1)</f>
        <v/>
      </c>
      <c r="C174" s="78" t="str">
        <f t="shared" si="34"/>
        <v/>
      </c>
      <c r="D174" s="78" t="str">
        <f>IF(C174="","",VLOOKUP(C174,設定!$AT$15:$AV$22,3,FALSE))</f>
        <v/>
      </c>
      <c r="E174" s="78" t="str">
        <f t="shared" si="44"/>
        <v/>
      </c>
      <c r="F174" s="78" t="str">
        <f t="shared" si="35"/>
        <v/>
      </c>
      <c r="G174" s="78" t="str">
        <f t="shared" si="36"/>
        <v/>
      </c>
      <c r="H174" s="78" t="str">
        <f>IF(I174="","",VLOOKUP(I174,個人戦入力!$F$4:$L$103,6,FALSE)&amp;"-"&amp;VLOOKUP(I174,個人戦入力!$F$4:$L$103,7,FALSE))</f>
        <v/>
      </c>
      <c r="I174" s="78" t="str">
        <f t="shared" si="37"/>
        <v/>
      </c>
      <c r="J174" s="78" t="str">
        <f t="shared" si="38"/>
        <v/>
      </c>
      <c r="K174" s="124" t="str">
        <f t="shared" si="39"/>
        <v/>
      </c>
      <c r="L174" s="124" t="str">
        <f t="shared" si="40"/>
        <v/>
      </c>
      <c r="M174" s="78" t="str">
        <f t="shared" si="41"/>
        <v/>
      </c>
      <c r="N174" s="402" t="str">
        <f t="shared" si="42"/>
        <v/>
      </c>
      <c r="O174" s="78"/>
      <c r="P174" s="124"/>
      <c r="Q174" s="78" t="str">
        <f t="shared" si="43"/>
        <v/>
      </c>
    </row>
    <row r="175" spans="2:17" x14ac:dyDescent="0.2">
      <c r="B175" s="77" t="str">
        <f>IF(ROW()-1&gt;処理用S!$B$1,"",ROW()-1)</f>
        <v/>
      </c>
      <c r="C175" s="78" t="str">
        <f t="shared" si="34"/>
        <v/>
      </c>
      <c r="D175" s="78" t="str">
        <f>IF(C175="","",VLOOKUP(C175,設定!$AT$15:$AV$22,3,FALSE))</f>
        <v/>
      </c>
      <c r="E175" s="78" t="str">
        <f t="shared" si="44"/>
        <v/>
      </c>
      <c r="F175" s="78" t="str">
        <f t="shared" si="35"/>
        <v/>
      </c>
      <c r="G175" s="78" t="str">
        <f t="shared" si="36"/>
        <v/>
      </c>
      <c r="H175" s="78" t="str">
        <f t="shared" ref="H175:H193" si="45">IF(Q175="","",IF(ISTEXT(Q175)=TRUE,VALUE(MID(Q175,2,2)),""))</f>
        <v/>
      </c>
      <c r="I175" s="78" t="str">
        <f t="shared" si="37"/>
        <v/>
      </c>
      <c r="J175" s="78" t="str">
        <f t="shared" si="38"/>
        <v/>
      </c>
      <c r="K175" s="124" t="str">
        <f t="shared" si="39"/>
        <v/>
      </c>
      <c r="L175" s="124" t="str">
        <f t="shared" si="40"/>
        <v/>
      </c>
      <c r="M175" s="78" t="str">
        <f t="shared" si="41"/>
        <v/>
      </c>
      <c r="N175" s="402" t="str">
        <f t="shared" si="42"/>
        <v/>
      </c>
      <c r="O175" s="78"/>
      <c r="P175" s="124"/>
      <c r="Q175" s="78" t="str">
        <f t="shared" si="43"/>
        <v/>
      </c>
    </row>
    <row r="176" spans="2:17" x14ac:dyDescent="0.2">
      <c r="B176" s="77" t="str">
        <f>IF(ROW()-1&gt;処理用S!$B$1,"",ROW()-1)</f>
        <v/>
      </c>
      <c r="C176" s="78" t="str">
        <f t="shared" si="34"/>
        <v/>
      </c>
      <c r="D176" s="78" t="str">
        <f>IF(C176="","",VLOOKUP(C176,設定!$AT$15:$AV$22,3,FALSE))</f>
        <v/>
      </c>
      <c r="E176" s="78" t="str">
        <f t="shared" si="44"/>
        <v/>
      </c>
      <c r="F176" s="78" t="str">
        <f t="shared" si="35"/>
        <v/>
      </c>
      <c r="G176" s="78" t="str">
        <f t="shared" si="36"/>
        <v/>
      </c>
      <c r="H176" s="78" t="str">
        <f t="shared" si="45"/>
        <v/>
      </c>
      <c r="I176" s="78" t="str">
        <f t="shared" si="37"/>
        <v/>
      </c>
      <c r="J176" s="78" t="str">
        <f t="shared" si="38"/>
        <v/>
      </c>
      <c r="K176" s="124" t="str">
        <f t="shared" si="39"/>
        <v/>
      </c>
      <c r="L176" s="124" t="str">
        <f t="shared" si="40"/>
        <v/>
      </c>
      <c r="M176" s="78" t="str">
        <f t="shared" si="41"/>
        <v/>
      </c>
      <c r="N176" s="402" t="str">
        <f t="shared" si="42"/>
        <v/>
      </c>
      <c r="O176" s="78"/>
      <c r="P176" s="124"/>
      <c r="Q176" s="78" t="str">
        <f t="shared" si="43"/>
        <v/>
      </c>
    </row>
    <row r="177" spans="2:17" x14ac:dyDescent="0.2">
      <c r="B177" s="77" t="str">
        <f>IF(ROW()-1&gt;処理用S!$B$1,"",ROW()-1)</f>
        <v/>
      </c>
      <c r="C177" s="78" t="str">
        <f t="shared" si="34"/>
        <v/>
      </c>
      <c r="D177" s="78" t="str">
        <f>IF(C177="","",VLOOKUP(C177,設定!$AT$15:$AV$22,3,FALSE))</f>
        <v/>
      </c>
      <c r="E177" s="78" t="str">
        <f t="shared" si="44"/>
        <v/>
      </c>
      <c r="F177" s="78" t="str">
        <f t="shared" si="35"/>
        <v/>
      </c>
      <c r="G177" s="78" t="str">
        <f t="shared" si="36"/>
        <v/>
      </c>
      <c r="H177" s="78" t="str">
        <f t="shared" si="45"/>
        <v/>
      </c>
      <c r="I177" s="78" t="str">
        <f t="shared" si="37"/>
        <v/>
      </c>
      <c r="J177" s="78" t="str">
        <f t="shared" si="38"/>
        <v/>
      </c>
      <c r="K177" s="124" t="str">
        <f t="shared" si="39"/>
        <v/>
      </c>
      <c r="L177" s="124" t="str">
        <f t="shared" si="40"/>
        <v/>
      </c>
      <c r="M177" s="78" t="str">
        <f t="shared" si="41"/>
        <v/>
      </c>
      <c r="N177" s="402" t="str">
        <f t="shared" si="42"/>
        <v/>
      </c>
      <c r="O177" s="78"/>
      <c r="P177" s="124"/>
      <c r="Q177" s="78" t="str">
        <f t="shared" si="43"/>
        <v/>
      </c>
    </row>
    <row r="178" spans="2:17" x14ac:dyDescent="0.2">
      <c r="B178" s="77" t="str">
        <f>IF(ROW()-1&gt;処理用S!$B$1,"",ROW()-1)</f>
        <v/>
      </c>
      <c r="C178" s="78" t="str">
        <f t="shared" si="34"/>
        <v/>
      </c>
      <c r="D178" s="78" t="str">
        <f>IF(C178="","",VLOOKUP(C178,設定!$AT$15:$AV$22,3,FALSE))</f>
        <v/>
      </c>
      <c r="E178" s="78" t="str">
        <f t="shared" si="44"/>
        <v/>
      </c>
      <c r="F178" s="78" t="str">
        <f t="shared" si="35"/>
        <v/>
      </c>
      <c r="G178" s="78" t="str">
        <f t="shared" si="36"/>
        <v/>
      </c>
      <c r="H178" s="78" t="str">
        <f t="shared" si="45"/>
        <v/>
      </c>
      <c r="I178" s="78" t="str">
        <f t="shared" si="37"/>
        <v/>
      </c>
      <c r="J178" s="78" t="str">
        <f t="shared" si="38"/>
        <v/>
      </c>
      <c r="K178" s="124" t="str">
        <f t="shared" si="39"/>
        <v/>
      </c>
      <c r="L178" s="124" t="str">
        <f t="shared" si="40"/>
        <v/>
      </c>
      <c r="M178" s="78" t="str">
        <f t="shared" si="41"/>
        <v/>
      </c>
      <c r="N178" s="402" t="str">
        <f t="shared" si="42"/>
        <v/>
      </c>
      <c r="O178" s="78"/>
      <c r="P178" s="124"/>
      <c r="Q178" s="78" t="str">
        <f t="shared" si="43"/>
        <v/>
      </c>
    </row>
    <row r="179" spans="2:17" x14ac:dyDescent="0.2">
      <c r="B179" s="77" t="str">
        <f>IF(ROW()-1&gt;処理用S!$B$1,"",ROW()-1)</f>
        <v/>
      </c>
      <c r="C179" s="78" t="str">
        <f t="shared" si="34"/>
        <v/>
      </c>
      <c r="D179" s="78" t="str">
        <f>IF(C179="","",VLOOKUP(C179,設定!$AT$15:$AV$22,3,FALSE))</f>
        <v/>
      </c>
      <c r="E179" s="78" t="str">
        <f t="shared" si="44"/>
        <v/>
      </c>
      <c r="F179" s="78" t="str">
        <f t="shared" si="35"/>
        <v/>
      </c>
      <c r="G179" s="78" t="str">
        <f t="shared" si="36"/>
        <v/>
      </c>
      <c r="H179" s="78" t="str">
        <f t="shared" si="45"/>
        <v/>
      </c>
      <c r="I179" s="78" t="str">
        <f t="shared" si="37"/>
        <v/>
      </c>
      <c r="J179" s="78" t="str">
        <f t="shared" si="38"/>
        <v/>
      </c>
      <c r="K179" s="124" t="str">
        <f t="shared" si="39"/>
        <v/>
      </c>
      <c r="L179" s="124" t="str">
        <f t="shared" si="40"/>
        <v/>
      </c>
      <c r="M179" s="78" t="str">
        <f t="shared" si="41"/>
        <v/>
      </c>
      <c r="N179" s="402" t="str">
        <f t="shared" si="42"/>
        <v/>
      </c>
      <c r="O179" s="78"/>
      <c r="P179" s="124"/>
      <c r="Q179" s="78" t="str">
        <f t="shared" si="43"/>
        <v/>
      </c>
    </row>
    <row r="180" spans="2:17" x14ac:dyDescent="0.2">
      <c r="B180" s="77" t="str">
        <f>IF(ROW()-1&gt;処理用S!$B$1,"",ROW()-1)</f>
        <v/>
      </c>
      <c r="C180" s="78" t="str">
        <f t="shared" si="34"/>
        <v/>
      </c>
      <c r="D180" s="78" t="str">
        <f>IF(C180="","",VLOOKUP(C180,設定!$AT$15:$AV$22,3,FALSE))</f>
        <v/>
      </c>
      <c r="E180" s="78" t="str">
        <f t="shared" si="44"/>
        <v/>
      </c>
      <c r="F180" s="78" t="str">
        <f t="shared" si="35"/>
        <v/>
      </c>
      <c r="G180" s="78" t="str">
        <f t="shared" si="36"/>
        <v/>
      </c>
      <c r="H180" s="78" t="str">
        <f t="shared" si="45"/>
        <v/>
      </c>
      <c r="I180" s="78" t="str">
        <f t="shared" si="37"/>
        <v/>
      </c>
      <c r="J180" s="78" t="str">
        <f t="shared" si="38"/>
        <v/>
      </c>
      <c r="K180" s="124" t="str">
        <f t="shared" si="39"/>
        <v/>
      </c>
      <c r="L180" s="124" t="str">
        <f t="shared" si="40"/>
        <v/>
      </c>
      <c r="M180" s="78" t="str">
        <f t="shared" si="41"/>
        <v/>
      </c>
      <c r="N180" s="402" t="str">
        <f t="shared" si="42"/>
        <v/>
      </c>
      <c r="O180" s="78"/>
      <c r="P180" s="124"/>
      <c r="Q180" s="78" t="str">
        <f t="shared" si="43"/>
        <v/>
      </c>
    </row>
    <row r="181" spans="2:17" x14ac:dyDescent="0.2">
      <c r="B181" s="77" t="str">
        <f>IF(ROW()-1&gt;処理用S!$B$1,"",ROW()-1)</f>
        <v/>
      </c>
      <c r="C181" s="78" t="str">
        <f t="shared" si="34"/>
        <v/>
      </c>
      <c r="D181" s="78" t="str">
        <f>IF(C181="","",VLOOKUP(C181,設定!$AT$15:$AV$22,3,FALSE))</f>
        <v/>
      </c>
      <c r="E181" s="78" t="str">
        <f t="shared" si="44"/>
        <v/>
      </c>
      <c r="F181" s="78" t="str">
        <f t="shared" si="35"/>
        <v/>
      </c>
      <c r="G181" s="78" t="str">
        <f t="shared" si="36"/>
        <v/>
      </c>
      <c r="H181" s="78" t="str">
        <f t="shared" si="45"/>
        <v/>
      </c>
      <c r="I181" s="78" t="str">
        <f t="shared" si="37"/>
        <v/>
      </c>
      <c r="J181" s="78" t="str">
        <f t="shared" si="38"/>
        <v/>
      </c>
      <c r="K181" s="124" t="str">
        <f t="shared" si="39"/>
        <v/>
      </c>
      <c r="L181" s="124" t="str">
        <f t="shared" si="40"/>
        <v/>
      </c>
      <c r="M181" s="78" t="str">
        <f t="shared" si="41"/>
        <v/>
      </c>
      <c r="N181" s="402" t="str">
        <f t="shared" si="42"/>
        <v/>
      </c>
      <c r="O181" s="78"/>
      <c r="P181" s="124"/>
      <c r="Q181" s="78" t="str">
        <f t="shared" si="43"/>
        <v/>
      </c>
    </row>
    <row r="182" spans="2:17" x14ac:dyDescent="0.2">
      <c r="B182" s="77" t="str">
        <f>IF(ROW()-1&gt;処理用S!$B$1,"",ROW()-1)</f>
        <v/>
      </c>
      <c r="C182" s="78" t="str">
        <f t="shared" si="34"/>
        <v/>
      </c>
      <c r="D182" s="78" t="str">
        <f>IF(C182="","",VLOOKUP(C182,設定!$AT$15:$AV$22,3,FALSE))</f>
        <v/>
      </c>
      <c r="E182" s="78" t="str">
        <f t="shared" si="44"/>
        <v/>
      </c>
      <c r="F182" s="78" t="str">
        <f t="shared" si="35"/>
        <v/>
      </c>
      <c r="G182" s="78" t="str">
        <f t="shared" si="36"/>
        <v/>
      </c>
      <c r="H182" s="78" t="str">
        <f t="shared" si="45"/>
        <v/>
      </c>
      <c r="I182" s="78" t="str">
        <f t="shared" si="37"/>
        <v/>
      </c>
      <c r="J182" s="78" t="str">
        <f t="shared" si="38"/>
        <v/>
      </c>
      <c r="K182" s="124" t="str">
        <f t="shared" si="39"/>
        <v/>
      </c>
      <c r="L182" s="124" t="str">
        <f t="shared" si="40"/>
        <v/>
      </c>
      <c r="M182" s="78" t="str">
        <f t="shared" si="41"/>
        <v/>
      </c>
      <c r="N182" s="402" t="str">
        <f t="shared" si="42"/>
        <v/>
      </c>
      <c r="O182" s="78"/>
      <c r="P182" s="124"/>
      <c r="Q182" s="78" t="str">
        <f t="shared" si="43"/>
        <v/>
      </c>
    </row>
    <row r="183" spans="2:17" x14ac:dyDescent="0.2">
      <c r="B183" s="77" t="str">
        <f>IF(ROW()-1&gt;処理用S!$B$1,"",ROW()-1)</f>
        <v/>
      </c>
      <c r="C183" s="78" t="str">
        <f t="shared" si="34"/>
        <v/>
      </c>
      <c r="D183" s="78" t="str">
        <f>IF(C183="","",VLOOKUP(C183,設定!$AT$15:$AV$22,3,FALSE))</f>
        <v/>
      </c>
      <c r="E183" s="78" t="str">
        <f t="shared" si="44"/>
        <v/>
      </c>
      <c r="F183" s="78" t="str">
        <f t="shared" si="35"/>
        <v/>
      </c>
      <c r="G183" s="78" t="str">
        <f t="shared" si="36"/>
        <v/>
      </c>
      <c r="H183" s="78" t="str">
        <f t="shared" si="45"/>
        <v/>
      </c>
      <c r="I183" s="78" t="str">
        <f t="shared" si="37"/>
        <v/>
      </c>
      <c r="J183" s="78" t="str">
        <f t="shared" si="38"/>
        <v/>
      </c>
      <c r="K183" s="124" t="str">
        <f t="shared" si="39"/>
        <v/>
      </c>
      <c r="L183" s="124" t="str">
        <f t="shared" si="40"/>
        <v/>
      </c>
      <c r="M183" s="78" t="str">
        <f t="shared" si="41"/>
        <v/>
      </c>
      <c r="N183" s="402" t="str">
        <f t="shared" si="42"/>
        <v/>
      </c>
      <c r="O183" s="78"/>
      <c r="P183" s="124"/>
      <c r="Q183" s="78" t="str">
        <f t="shared" si="43"/>
        <v/>
      </c>
    </row>
    <row r="184" spans="2:17" x14ac:dyDescent="0.2">
      <c r="B184" s="77" t="str">
        <f>IF(ROW()-1&gt;処理用S!$B$1,"",ROW()-1)</f>
        <v/>
      </c>
      <c r="C184" s="78" t="str">
        <f t="shared" si="34"/>
        <v/>
      </c>
      <c r="D184" s="78" t="str">
        <f>IF(C184="","",VLOOKUP(C184,設定!$AT$15:$AV$22,3,FALSE))</f>
        <v/>
      </c>
      <c r="E184" s="78" t="str">
        <f t="shared" si="44"/>
        <v/>
      </c>
      <c r="F184" s="78" t="str">
        <f t="shared" si="35"/>
        <v/>
      </c>
      <c r="G184" s="78" t="str">
        <f t="shared" si="36"/>
        <v/>
      </c>
      <c r="H184" s="78" t="str">
        <f t="shared" si="45"/>
        <v/>
      </c>
      <c r="I184" s="78" t="str">
        <f t="shared" si="37"/>
        <v/>
      </c>
      <c r="J184" s="78" t="str">
        <f t="shared" si="38"/>
        <v/>
      </c>
      <c r="K184" s="124" t="str">
        <f t="shared" si="39"/>
        <v/>
      </c>
      <c r="L184" s="124" t="str">
        <f t="shared" si="40"/>
        <v/>
      </c>
      <c r="M184" s="78" t="str">
        <f t="shared" si="41"/>
        <v/>
      </c>
      <c r="N184" s="402" t="str">
        <f t="shared" si="42"/>
        <v/>
      </c>
      <c r="O184" s="78"/>
      <c r="P184" s="124"/>
      <c r="Q184" s="78" t="str">
        <f t="shared" si="43"/>
        <v/>
      </c>
    </row>
    <row r="185" spans="2:17" x14ac:dyDescent="0.2">
      <c r="B185" s="77" t="str">
        <f>IF(ROW()-1&gt;処理用S!$B$1,"",ROW()-1)</f>
        <v/>
      </c>
      <c r="C185" s="78" t="str">
        <f t="shared" si="34"/>
        <v/>
      </c>
      <c r="D185" s="78" t="str">
        <f>IF(C185="","",VLOOKUP(C185,設定!$AT$15:$AV$22,3,FALSE))</f>
        <v/>
      </c>
      <c r="E185" s="78" t="str">
        <f t="shared" si="44"/>
        <v/>
      </c>
      <c r="F185" s="78" t="str">
        <f t="shared" si="35"/>
        <v/>
      </c>
      <c r="G185" s="78" t="str">
        <f t="shared" si="36"/>
        <v/>
      </c>
      <c r="H185" s="78" t="str">
        <f t="shared" si="45"/>
        <v/>
      </c>
      <c r="I185" s="78" t="str">
        <f t="shared" si="37"/>
        <v/>
      </c>
      <c r="J185" s="78" t="str">
        <f t="shared" si="38"/>
        <v/>
      </c>
      <c r="K185" s="124" t="str">
        <f t="shared" si="39"/>
        <v/>
      </c>
      <c r="L185" s="124" t="str">
        <f t="shared" si="40"/>
        <v/>
      </c>
      <c r="M185" s="78" t="str">
        <f t="shared" si="41"/>
        <v/>
      </c>
      <c r="N185" s="402" t="str">
        <f t="shared" si="42"/>
        <v/>
      </c>
      <c r="O185" s="78"/>
      <c r="P185" s="124"/>
      <c r="Q185" s="78" t="str">
        <f t="shared" si="43"/>
        <v/>
      </c>
    </row>
    <row r="186" spans="2:17" x14ac:dyDescent="0.2">
      <c r="B186" s="77" t="str">
        <f>IF(ROW()-1&gt;処理用S!$B$1,"",ROW()-1)</f>
        <v/>
      </c>
      <c r="C186" s="78" t="str">
        <f t="shared" si="34"/>
        <v/>
      </c>
      <c r="D186" s="78" t="str">
        <f>IF(C186="","",VLOOKUP(C186,設定!$AT$15:$AV$22,3,FALSE))</f>
        <v/>
      </c>
      <c r="E186" s="78" t="str">
        <f t="shared" si="44"/>
        <v/>
      </c>
      <c r="F186" s="78" t="str">
        <f t="shared" si="35"/>
        <v/>
      </c>
      <c r="G186" s="78" t="str">
        <f t="shared" si="36"/>
        <v/>
      </c>
      <c r="H186" s="78" t="str">
        <f t="shared" si="45"/>
        <v/>
      </c>
      <c r="I186" s="78" t="str">
        <f t="shared" si="37"/>
        <v/>
      </c>
      <c r="J186" s="78" t="str">
        <f t="shared" si="38"/>
        <v/>
      </c>
      <c r="K186" s="124" t="str">
        <f t="shared" si="39"/>
        <v/>
      </c>
      <c r="L186" s="124" t="str">
        <f t="shared" si="40"/>
        <v/>
      </c>
      <c r="M186" s="78" t="str">
        <f t="shared" si="41"/>
        <v/>
      </c>
      <c r="N186" s="402" t="str">
        <f t="shared" si="42"/>
        <v/>
      </c>
      <c r="O186" s="78"/>
      <c r="P186" s="124"/>
      <c r="Q186" s="78" t="str">
        <f t="shared" si="43"/>
        <v/>
      </c>
    </row>
    <row r="187" spans="2:17" x14ac:dyDescent="0.2">
      <c r="B187" s="77" t="str">
        <f>IF(ROW()-1&gt;処理用S!$B$1,"",ROW()-1)</f>
        <v/>
      </c>
      <c r="C187" s="78" t="str">
        <f t="shared" si="34"/>
        <v/>
      </c>
      <c r="D187" s="78" t="str">
        <f>IF(C187="","",VLOOKUP(C187,設定!$AT$15:$AV$22,3,FALSE))</f>
        <v/>
      </c>
      <c r="E187" s="78" t="str">
        <f t="shared" si="44"/>
        <v/>
      </c>
      <c r="F187" s="78" t="str">
        <f t="shared" si="35"/>
        <v/>
      </c>
      <c r="G187" s="78" t="str">
        <f t="shared" si="36"/>
        <v/>
      </c>
      <c r="H187" s="78" t="str">
        <f t="shared" si="45"/>
        <v/>
      </c>
      <c r="I187" s="78" t="str">
        <f t="shared" si="37"/>
        <v/>
      </c>
      <c r="J187" s="78" t="str">
        <f t="shared" si="38"/>
        <v/>
      </c>
      <c r="K187" s="124" t="str">
        <f t="shared" si="39"/>
        <v/>
      </c>
      <c r="L187" s="124" t="str">
        <f t="shared" si="40"/>
        <v/>
      </c>
      <c r="M187" s="78" t="str">
        <f t="shared" si="41"/>
        <v/>
      </c>
      <c r="N187" s="402" t="str">
        <f t="shared" si="42"/>
        <v/>
      </c>
      <c r="O187" s="78"/>
      <c r="P187" s="124"/>
      <c r="Q187" s="78" t="str">
        <f t="shared" si="43"/>
        <v/>
      </c>
    </row>
    <row r="188" spans="2:17" x14ac:dyDescent="0.2">
      <c r="B188" s="77" t="str">
        <f>IF(ROW()-1&gt;処理用S!$B$1,"",ROW()-1)</f>
        <v/>
      </c>
      <c r="C188" s="78" t="str">
        <f t="shared" si="34"/>
        <v/>
      </c>
      <c r="D188" s="78" t="str">
        <f>IF(C188="","",VLOOKUP(C188,設定!$AT$15:$AV$22,3,FALSE))</f>
        <v/>
      </c>
      <c r="E188" s="78" t="str">
        <f t="shared" si="44"/>
        <v/>
      </c>
      <c r="F188" s="78" t="str">
        <f t="shared" si="35"/>
        <v/>
      </c>
      <c r="G188" s="78" t="str">
        <f t="shared" si="36"/>
        <v/>
      </c>
      <c r="H188" s="78" t="str">
        <f t="shared" si="45"/>
        <v/>
      </c>
      <c r="I188" s="78" t="str">
        <f t="shared" si="37"/>
        <v/>
      </c>
      <c r="J188" s="78" t="str">
        <f t="shared" si="38"/>
        <v/>
      </c>
      <c r="K188" s="124" t="str">
        <f t="shared" si="39"/>
        <v/>
      </c>
      <c r="L188" s="124" t="str">
        <f t="shared" si="40"/>
        <v/>
      </c>
      <c r="M188" s="78" t="str">
        <f t="shared" si="41"/>
        <v/>
      </c>
      <c r="N188" s="402" t="str">
        <f t="shared" si="42"/>
        <v/>
      </c>
      <c r="O188" s="78"/>
      <c r="P188" s="124"/>
      <c r="Q188" s="78" t="str">
        <f t="shared" si="43"/>
        <v/>
      </c>
    </row>
    <row r="189" spans="2:17" x14ac:dyDescent="0.2">
      <c r="B189" s="77" t="str">
        <f>IF(ROW()-1&gt;処理用S!$B$1,"",ROW()-1)</f>
        <v/>
      </c>
      <c r="C189" s="78" t="str">
        <f t="shared" si="34"/>
        <v/>
      </c>
      <c r="D189" s="78" t="str">
        <f>IF(C189="","",VLOOKUP(C189,設定!$AT$15:$AV$22,3,FALSE))</f>
        <v/>
      </c>
      <c r="E189" s="78" t="str">
        <f t="shared" si="44"/>
        <v/>
      </c>
      <c r="F189" s="78" t="str">
        <f t="shared" si="35"/>
        <v/>
      </c>
      <c r="G189" s="78" t="str">
        <f t="shared" si="36"/>
        <v/>
      </c>
      <c r="H189" s="78" t="str">
        <f t="shared" si="45"/>
        <v/>
      </c>
      <c r="I189" s="78" t="str">
        <f t="shared" si="37"/>
        <v/>
      </c>
      <c r="J189" s="78" t="str">
        <f t="shared" si="38"/>
        <v/>
      </c>
      <c r="K189" s="124" t="str">
        <f t="shared" si="39"/>
        <v/>
      </c>
      <c r="L189" s="124" t="str">
        <f t="shared" si="40"/>
        <v/>
      </c>
      <c r="M189" s="78" t="str">
        <f t="shared" si="41"/>
        <v/>
      </c>
      <c r="N189" s="402" t="str">
        <f t="shared" si="42"/>
        <v/>
      </c>
      <c r="O189" s="78"/>
      <c r="P189" s="124"/>
      <c r="Q189" s="78" t="str">
        <f t="shared" si="43"/>
        <v/>
      </c>
    </row>
    <row r="190" spans="2:17" x14ac:dyDescent="0.2">
      <c r="B190" s="77" t="str">
        <f>IF(ROW()-1&gt;処理用S!$B$1,"",ROW()-1)</f>
        <v/>
      </c>
      <c r="C190" s="78" t="str">
        <f t="shared" si="34"/>
        <v/>
      </c>
      <c r="D190" s="78" t="str">
        <f>IF(C190="","",VLOOKUP(C190,設定!$AT$15:$AV$22,3,FALSE))</f>
        <v/>
      </c>
      <c r="E190" s="78" t="str">
        <f t="shared" si="44"/>
        <v/>
      </c>
      <c r="F190" s="78" t="str">
        <f t="shared" si="35"/>
        <v/>
      </c>
      <c r="G190" s="78" t="str">
        <f t="shared" si="36"/>
        <v/>
      </c>
      <c r="H190" s="78" t="str">
        <f t="shared" si="45"/>
        <v/>
      </c>
      <c r="I190" s="78" t="str">
        <f t="shared" si="37"/>
        <v/>
      </c>
      <c r="J190" s="78" t="str">
        <f t="shared" si="38"/>
        <v/>
      </c>
      <c r="K190" s="124" t="str">
        <f t="shared" si="39"/>
        <v/>
      </c>
      <c r="L190" s="124" t="str">
        <f t="shared" si="40"/>
        <v/>
      </c>
      <c r="M190" s="78" t="str">
        <f t="shared" si="41"/>
        <v/>
      </c>
      <c r="N190" s="402" t="str">
        <f t="shared" si="42"/>
        <v/>
      </c>
      <c r="O190" s="78"/>
      <c r="P190" s="124"/>
      <c r="Q190" s="78" t="str">
        <f t="shared" si="43"/>
        <v/>
      </c>
    </row>
    <row r="191" spans="2:17" x14ac:dyDescent="0.2">
      <c r="B191" s="77" t="str">
        <f>IF(ROW()-1&gt;処理用S!$B$1,"",ROW()-1)</f>
        <v/>
      </c>
      <c r="C191" s="78" t="str">
        <f t="shared" si="34"/>
        <v/>
      </c>
      <c r="D191" s="78" t="str">
        <f>IF(C191="","",VLOOKUP(C191,設定!$AT$15:$AV$22,3,FALSE))</f>
        <v/>
      </c>
      <c r="E191" s="78" t="str">
        <f t="shared" si="44"/>
        <v/>
      </c>
      <c r="F191" s="78" t="str">
        <f t="shared" si="35"/>
        <v/>
      </c>
      <c r="G191" s="78" t="str">
        <f t="shared" si="36"/>
        <v/>
      </c>
      <c r="H191" s="78" t="str">
        <f t="shared" si="45"/>
        <v/>
      </c>
      <c r="I191" s="78" t="str">
        <f t="shared" si="37"/>
        <v/>
      </c>
      <c r="J191" s="78" t="str">
        <f t="shared" si="38"/>
        <v/>
      </c>
      <c r="K191" s="124" t="str">
        <f t="shared" si="39"/>
        <v/>
      </c>
      <c r="L191" s="124" t="str">
        <f t="shared" si="40"/>
        <v/>
      </c>
      <c r="M191" s="78" t="str">
        <f t="shared" si="41"/>
        <v/>
      </c>
      <c r="N191" s="402" t="str">
        <f t="shared" si="42"/>
        <v/>
      </c>
      <c r="O191" s="78"/>
      <c r="P191" s="124"/>
      <c r="Q191" s="78" t="str">
        <f t="shared" si="43"/>
        <v/>
      </c>
    </row>
    <row r="192" spans="2:17" x14ac:dyDescent="0.2">
      <c r="B192" s="77" t="str">
        <f>IF(ROW()-1&gt;処理用S!$B$1,"",ROW()-1)</f>
        <v/>
      </c>
      <c r="C192" s="78" t="str">
        <f t="shared" si="34"/>
        <v/>
      </c>
      <c r="D192" s="78" t="str">
        <f>IF(C192="","",VLOOKUP(C192,設定!$AT$15:$AV$22,3,FALSE))</f>
        <v/>
      </c>
      <c r="E192" s="78" t="str">
        <f t="shared" si="44"/>
        <v/>
      </c>
      <c r="F192" s="78" t="str">
        <f t="shared" si="35"/>
        <v/>
      </c>
      <c r="G192" s="78" t="str">
        <f t="shared" si="36"/>
        <v/>
      </c>
      <c r="H192" s="78" t="str">
        <f t="shared" si="45"/>
        <v/>
      </c>
      <c r="I192" s="78" t="str">
        <f t="shared" si="37"/>
        <v/>
      </c>
      <c r="J192" s="78" t="str">
        <f t="shared" si="38"/>
        <v/>
      </c>
      <c r="K192" s="124" t="str">
        <f t="shared" si="39"/>
        <v/>
      </c>
      <c r="L192" s="124" t="str">
        <f t="shared" si="40"/>
        <v/>
      </c>
      <c r="M192" s="78" t="str">
        <f t="shared" si="41"/>
        <v/>
      </c>
      <c r="N192" s="402" t="str">
        <f t="shared" si="42"/>
        <v/>
      </c>
      <c r="O192" s="78"/>
      <c r="P192" s="124"/>
      <c r="Q192" s="78" t="str">
        <f t="shared" si="43"/>
        <v/>
      </c>
    </row>
    <row r="193" spans="2:17" x14ac:dyDescent="0.2">
      <c r="B193" s="77" t="str">
        <f>IF(ROW()-1&gt;処理用S!$B$1,"",ROW()-1)</f>
        <v/>
      </c>
      <c r="C193" s="78" t="str">
        <f t="shared" si="34"/>
        <v/>
      </c>
      <c r="D193" s="78" t="str">
        <f>IF(C193="","",VLOOKUP(C193,設定!$AT$15:$AV$22,3,FALSE))</f>
        <v/>
      </c>
      <c r="E193" s="78" t="str">
        <f t="shared" si="44"/>
        <v/>
      </c>
      <c r="F193" s="78" t="str">
        <f t="shared" si="35"/>
        <v/>
      </c>
      <c r="G193" s="78" t="str">
        <f t="shared" si="36"/>
        <v/>
      </c>
      <c r="H193" s="78" t="str">
        <f t="shared" si="45"/>
        <v/>
      </c>
      <c r="I193" s="78" t="str">
        <f t="shared" si="37"/>
        <v/>
      </c>
      <c r="J193" s="78" t="str">
        <f t="shared" si="38"/>
        <v/>
      </c>
      <c r="K193" s="124" t="str">
        <f t="shared" si="39"/>
        <v/>
      </c>
      <c r="L193" s="124" t="str">
        <f t="shared" si="40"/>
        <v/>
      </c>
      <c r="M193" s="78" t="str">
        <f t="shared" si="41"/>
        <v/>
      </c>
      <c r="N193" s="402" t="str">
        <f t="shared" si="42"/>
        <v/>
      </c>
      <c r="O193" s="78"/>
      <c r="P193" s="124"/>
      <c r="Q193" s="78" t="str">
        <f t="shared" si="43"/>
        <v/>
      </c>
    </row>
    <row r="194" spans="2:17" x14ac:dyDescent="0.2">
      <c r="B194" s="77" t="str">
        <f>IF(ROW()-1&gt;処理用S!$B$1,"",ROW()-1)</f>
        <v/>
      </c>
      <c r="C194" s="78" t="str">
        <f t="shared" ref="C194:C257" si="46">IF($B194="","",VLOOKUP($B194,シングルスDATA,COLUMN()-1,FALSE))</f>
        <v/>
      </c>
      <c r="D194" s="78" t="str">
        <f>IF(C194="","",VLOOKUP(C194,設定!$AT$15:$AV$22,3,FALSE))</f>
        <v/>
      </c>
      <c r="E194" s="78" t="str">
        <f t="shared" si="44"/>
        <v/>
      </c>
      <c r="F194" s="78" t="str">
        <f t="shared" ref="F194:F257" si="47">IF($B194="","",VLOOKUP($B194,シングルスDATA,3,FALSE))</f>
        <v/>
      </c>
      <c r="G194" s="78" t="str">
        <f t="shared" ref="G194:G257" si="48">IF(ISTEXT(Q194)=TRUE,"",Q194)</f>
        <v/>
      </c>
      <c r="H194" s="78" t="str">
        <f t="shared" ref="H194:H257" si="49">IF(Q194="","",IF(ISTEXT(Q194)=TRUE,VALUE(MID(Q194,2,2)),""))</f>
        <v/>
      </c>
      <c r="I194" s="78" t="str">
        <f t="shared" ref="I194:I257" si="50">IF($B194="","",VLOOKUP($B194,シングルスDATA,5,FALSE))</f>
        <v/>
      </c>
      <c r="J194" s="78" t="str">
        <f t="shared" ref="J194:J257" si="51">IF($B194="","",VLOOKUP($B194,シングルスDATA,6,FALSE))</f>
        <v/>
      </c>
      <c r="K194" s="124" t="str">
        <f t="shared" ref="K194:K257" si="52">IF($B194="","",DBCS(VLOOKUP($B194,シングルスDATA,7,FALSE)))</f>
        <v/>
      </c>
      <c r="L194" s="124" t="str">
        <f t="shared" ref="L194:L257" si="53">IF($B194="","",VLOOKUP($B194,シングルスDATA,8,FALSE))</f>
        <v/>
      </c>
      <c r="M194" s="78" t="str">
        <f t="shared" ref="M194:M257" si="54">IF($B194="","",(VLOOKUP($B194,シングルスDATA,9,FALSE)))</f>
        <v/>
      </c>
      <c r="N194" s="402" t="str">
        <f t="shared" ref="N194:N257" si="55">IF($B194="","",(VLOOKUP($B194,シングルスDATA,11,FALSE)))</f>
        <v/>
      </c>
      <c r="O194" s="78"/>
      <c r="P194" s="124"/>
      <c r="Q194" s="78" t="str">
        <f t="shared" ref="Q194:Q257" si="56">IF($B194="","",VLOOKUP($B194,シングルスDATA,4,FALSE))</f>
        <v/>
      </c>
    </row>
    <row r="195" spans="2:17" x14ac:dyDescent="0.2">
      <c r="B195" s="77" t="str">
        <f>IF(ROW()-1&gt;処理用S!$B$1,"",ROW()-1)</f>
        <v/>
      </c>
      <c r="C195" s="78" t="str">
        <f t="shared" si="46"/>
        <v/>
      </c>
      <c r="D195" s="78" t="str">
        <f>IF(C195="","",VLOOKUP(C195,設定!$AT$15:$AV$22,3,FALSE))</f>
        <v/>
      </c>
      <c r="E195" s="78" t="str">
        <f t="shared" ref="E195:E258" si="57">IF(I195="","",J195)</f>
        <v/>
      </c>
      <c r="F195" s="78" t="str">
        <f t="shared" si="47"/>
        <v/>
      </c>
      <c r="G195" s="78" t="str">
        <f t="shared" si="48"/>
        <v/>
      </c>
      <c r="H195" s="78" t="str">
        <f t="shared" si="49"/>
        <v/>
      </c>
      <c r="I195" s="78" t="str">
        <f t="shared" si="50"/>
        <v/>
      </c>
      <c r="J195" s="78" t="str">
        <f t="shared" si="51"/>
        <v/>
      </c>
      <c r="K195" s="124" t="str">
        <f t="shared" si="52"/>
        <v/>
      </c>
      <c r="L195" s="124" t="str">
        <f t="shared" si="53"/>
        <v/>
      </c>
      <c r="M195" s="78" t="str">
        <f t="shared" si="54"/>
        <v/>
      </c>
      <c r="N195" s="402" t="str">
        <f t="shared" si="55"/>
        <v/>
      </c>
      <c r="O195" s="78"/>
      <c r="P195" s="124"/>
      <c r="Q195" s="78" t="str">
        <f t="shared" si="56"/>
        <v/>
      </c>
    </row>
    <row r="196" spans="2:17" x14ac:dyDescent="0.2">
      <c r="B196" s="77" t="str">
        <f>IF(ROW()-1&gt;処理用S!$B$1,"",ROW()-1)</f>
        <v/>
      </c>
      <c r="C196" s="78" t="str">
        <f t="shared" si="46"/>
        <v/>
      </c>
      <c r="D196" s="78" t="str">
        <f>IF(C196="","",VLOOKUP(C196,設定!$AT$15:$AV$22,3,FALSE))</f>
        <v/>
      </c>
      <c r="E196" s="78" t="str">
        <f t="shared" si="57"/>
        <v/>
      </c>
      <c r="F196" s="78" t="str">
        <f t="shared" si="47"/>
        <v/>
      </c>
      <c r="G196" s="78" t="str">
        <f t="shared" si="48"/>
        <v/>
      </c>
      <c r="H196" s="78" t="str">
        <f t="shared" si="49"/>
        <v/>
      </c>
      <c r="I196" s="78" t="str">
        <f t="shared" si="50"/>
        <v/>
      </c>
      <c r="J196" s="78" t="str">
        <f t="shared" si="51"/>
        <v/>
      </c>
      <c r="K196" s="124" t="str">
        <f t="shared" si="52"/>
        <v/>
      </c>
      <c r="L196" s="124" t="str">
        <f t="shared" si="53"/>
        <v/>
      </c>
      <c r="M196" s="78" t="str">
        <f t="shared" si="54"/>
        <v/>
      </c>
      <c r="N196" s="402" t="str">
        <f t="shared" si="55"/>
        <v/>
      </c>
      <c r="O196" s="78"/>
      <c r="P196" s="124"/>
      <c r="Q196" s="78" t="str">
        <f t="shared" si="56"/>
        <v/>
      </c>
    </row>
    <row r="197" spans="2:17" x14ac:dyDescent="0.2">
      <c r="B197" s="77" t="str">
        <f>IF(ROW()-1&gt;処理用S!$B$1,"",ROW()-1)</f>
        <v/>
      </c>
      <c r="C197" s="78" t="str">
        <f t="shared" si="46"/>
        <v/>
      </c>
      <c r="D197" s="78" t="str">
        <f>IF(C197="","",VLOOKUP(C197,設定!$AT$15:$AV$22,3,FALSE))</f>
        <v/>
      </c>
      <c r="E197" s="78" t="str">
        <f t="shared" si="57"/>
        <v/>
      </c>
      <c r="F197" s="78" t="str">
        <f t="shared" si="47"/>
        <v/>
      </c>
      <c r="G197" s="78" t="str">
        <f t="shared" si="48"/>
        <v/>
      </c>
      <c r="H197" s="78" t="str">
        <f t="shared" si="49"/>
        <v/>
      </c>
      <c r="I197" s="78" t="str">
        <f t="shared" si="50"/>
        <v/>
      </c>
      <c r="J197" s="78" t="str">
        <f t="shared" si="51"/>
        <v/>
      </c>
      <c r="K197" s="124" t="str">
        <f t="shared" si="52"/>
        <v/>
      </c>
      <c r="L197" s="124" t="str">
        <f t="shared" si="53"/>
        <v/>
      </c>
      <c r="M197" s="78" t="str">
        <f t="shared" si="54"/>
        <v/>
      </c>
      <c r="N197" s="402" t="str">
        <f t="shared" si="55"/>
        <v/>
      </c>
      <c r="O197" s="78"/>
      <c r="P197" s="124"/>
      <c r="Q197" s="78" t="str">
        <f t="shared" si="56"/>
        <v/>
      </c>
    </row>
    <row r="198" spans="2:17" x14ac:dyDescent="0.2">
      <c r="B198" s="77" t="str">
        <f>IF(ROW()-1&gt;処理用S!$B$1,"",ROW()-1)</f>
        <v/>
      </c>
      <c r="C198" s="78" t="str">
        <f t="shared" si="46"/>
        <v/>
      </c>
      <c r="D198" s="78" t="str">
        <f>IF(C198="","",VLOOKUP(C198,設定!$AT$15:$AV$22,3,FALSE))</f>
        <v/>
      </c>
      <c r="E198" s="78" t="str">
        <f t="shared" si="57"/>
        <v/>
      </c>
      <c r="F198" s="78" t="str">
        <f t="shared" si="47"/>
        <v/>
      </c>
      <c r="G198" s="78" t="str">
        <f t="shared" si="48"/>
        <v/>
      </c>
      <c r="H198" s="78" t="str">
        <f t="shared" si="49"/>
        <v/>
      </c>
      <c r="I198" s="78" t="str">
        <f t="shared" si="50"/>
        <v/>
      </c>
      <c r="J198" s="78" t="str">
        <f t="shared" si="51"/>
        <v/>
      </c>
      <c r="K198" s="124" t="str">
        <f t="shared" si="52"/>
        <v/>
      </c>
      <c r="L198" s="124" t="str">
        <f t="shared" si="53"/>
        <v/>
      </c>
      <c r="M198" s="78" t="str">
        <f t="shared" si="54"/>
        <v/>
      </c>
      <c r="N198" s="402" t="str">
        <f t="shared" si="55"/>
        <v/>
      </c>
      <c r="O198" s="78"/>
      <c r="P198" s="124"/>
      <c r="Q198" s="78" t="str">
        <f t="shared" si="56"/>
        <v/>
      </c>
    </row>
    <row r="199" spans="2:17" x14ac:dyDescent="0.2">
      <c r="B199" s="77" t="str">
        <f>IF(ROW()-1&gt;処理用S!$B$1,"",ROW()-1)</f>
        <v/>
      </c>
      <c r="C199" s="78" t="str">
        <f t="shared" si="46"/>
        <v/>
      </c>
      <c r="D199" s="78" t="str">
        <f>IF(C199="","",VLOOKUP(C199,設定!$AT$15:$AV$22,3,FALSE))</f>
        <v/>
      </c>
      <c r="E199" s="78" t="str">
        <f t="shared" si="57"/>
        <v/>
      </c>
      <c r="F199" s="78" t="str">
        <f t="shared" si="47"/>
        <v/>
      </c>
      <c r="G199" s="78" t="str">
        <f t="shared" si="48"/>
        <v/>
      </c>
      <c r="H199" s="78" t="str">
        <f t="shared" si="49"/>
        <v/>
      </c>
      <c r="I199" s="78" t="str">
        <f t="shared" si="50"/>
        <v/>
      </c>
      <c r="J199" s="78" t="str">
        <f t="shared" si="51"/>
        <v/>
      </c>
      <c r="K199" s="124" t="str">
        <f t="shared" si="52"/>
        <v/>
      </c>
      <c r="L199" s="124" t="str">
        <f t="shared" si="53"/>
        <v/>
      </c>
      <c r="M199" s="78" t="str">
        <f t="shared" si="54"/>
        <v/>
      </c>
      <c r="N199" s="402" t="str">
        <f t="shared" si="55"/>
        <v/>
      </c>
      <c r="O199" s="78"/>
      <c r="P199" s="124"/>
      <c r="Q199" s="78" t="str">
        <f t="shared" si="56"/>
        <v/>
      </c>
    </row>
    <row r="200" spans="2:17" x14ac:dyDescent="0.2">
      <c r="B200" s="77" t="str">
        <f>IF(ROW()-1&gt;処理用S!$B$1,"",ROW()-1)</f>
        <v/>
      </c>
      <c r="C200" s="78" t="str">
        <f t="shared" si="46"/>
        <v/>
      </c>
      <c r="D200" s="78" t="str">
        <f>IF(C200="","",VLOOKUP(C200,設定!$AT$15:$AV$22,3,FALSE))</f>
        <v/>
      </c>
      <c r="E200" s="78" t="str">
        <f t="shared" si="57"/>
        <v/>
      </c>
      <c r="F200" s="78" t="str">
        <f t="shared" si="47"/>
        <v/>
      </c>
      <c r="G200" s="78" t="str">
        <f t="shared" si="48"/>
        <v/>
      </c>
      <c r="H200" s="78" t="str">
        <f t="shared" si="49"/>
        <v/>
      </c>
      <c r="I200" s="78" t="str">
        <f t="shared" si="50"/>
        <v/>
      </c>
      <c r="J200" s="78" t="str">
        <f t="shared" si="51"/>
        <v/>
      </c>
      <c r="K200" s="124" t="str">
        <f t="shared" si="52"/>
        <v/>
      </c>
      <c r="L200" s="124" t="str">
        <f t="shared" si="53"/>
        <v/>
      </c>
      <c r="M200" s="78" t="str">
        <f t="shared" si="54"/>
        <v/>
      </c>
      <c r="N200" s="402" t="str">
        <f t="shared" si="55"/>
        <v/>
      </c>
      <c r="O200" s="78"/>
      <c r="P200" s="124"/>
      <c r="Q200" s="78" t="str">
        <f t="shared" si="56"/>
        <v/>
      </c>
    </row>
    <row r="201" spans="2:17" x14ac:dyDescent="0.2">
      <c r="B201" s="77" t="str">
        <f>IF(ROW()-1&gt;処理用S!$B$1,"",ROW()-1)</f>
        <v/>
      </c>
      <c r="C201" s="78" t="str">
        <f t="shared" si="46"/>
        <v/>
      </c>
      <c r="D201" s="78" t="str">
        <f>IF(C201="","",VLOOKUP(C201,設定!$AT$15:$AV$22,3,FALSE))</f>
        <v/>
      </c>
      <c r="E201" s="78" t="str">
        <f t="shared" si="57"/>
        <v/>
      </c>
      <c r="F201" s="78" t="str">
        <f t="shared" si="47"/>
        <v/>
      </c>
      <c r="G201" s="78" t="str">
        <f t="shared" si="48"/>
        <v/>
      </c>
      <c r="H201" s="78" t="str">
        <f t="shared" si="49"/>
        <v/>
      </c>
      <c r="I201" s="78" t="str">
        <f t="shared" si="50"/>
        <v/>
      </c>
      <c r="J201" s="78" t="str">
        <f t="shared" si="51"/>
        <v/>
      </c>
      <c r="K201" s="124" t="str">
        <f t="shared" si="52"/>
        <v/>
      </c>
      <c r="L201" s="124" t="str">
        <f t="shared" si="53"/>
        <v/>
      </c>
      <c r="M201" s="78" t="str">
        <f t="shared" si="54"/>
        <v/>
      </c>
      <c r="N201" s="402" t="str">
        <f t="shared" si="55"/>
        <v/>
      </c>
      <c r="O201" s="78"/>
      <c r="P201" s="124"/>
      <c r="Q201" s="78" t="str">
        <f t="shared" si="56"/>
        <v/>
      </c>
    </row>
    <row r="202" spans="2:17" x14ac:dyDescent="0.2">
      <c r="B202" s="77" t="str">
        <f>IF(ROW()-1&gt;処理用S!$B$1,"",ROW()-1)</f>
        <v/>
      </c>
      <c r="C202" s="78" t="str">
        <f t="shared" si="46"/>
        <v/>
      </c>
      <c r="D202" s="78" t="str">
        <f>IF(C202="","",VLOOKUP(C202,設定!$AT$15:$AV$22,3,FALSE))</f>
        <v/>
      </c>
      <c r="E202" s="78" t="str">
        <f t="shared" si="57"/>
        <v/>
      </c>
      <c r="F202" s="78" t="str">
        <f t="shared" si="47"/>
        <v/>
      </c>
      <c r="G202" s="78" t="str">
        <f t="shared" si="48"/>
        <v/>
      </c>
      <c r="H202" s="78" t="str">
        <f t="shared" si="49"/>
        <v/>
      </c>
      <c r="I202" s="78" t="str">
        <f t="shared" si="50"/>
        <v/>
      </c>
      <c r="J202" s="78" t="str">
        <f t="shared" si="51"/>
        <v/>
      </c>
      <c r="K202" s="124" t="str">
        <f t="shared" si="52"/>
        <v/>
      </c>
      <c r="L202" s="124" t="str">
        <f t="shared" si="53"/>
        <v/>
      </c>
      <c r="M202" s="78" t="str">
        <f t="shared" si="54"/>
        <v/>
      </c>
      <c r="N202" s="402" t="str">
        <f t="shared" si="55"/>
        <v/>
      </c>
      <c r="O202" s="78"/>
      <c r="P202" s="124"/>
      <c r="Q202" s="78" t="str">
        <f t="shared" si="56"/>
        <v/>
      </c>
    </row>
    <row r="203" spans="2:17" x14ac:dyDescent="0.2">
      <c r="B203" s="77" t="str">
        <f>IF(ROW()-1&gt;処理用S!$B$1,"",ROW()-1)</f>
        <v/>
      </c>
      <c r="C203" s="78" t="str">
        <f t="shared" si="46"/>
        <v/>
      </c>
      <c r="D203" s="78" t="str">
        <f>IF(C203="","",VLOOKUP(C203,設定!$AT$15:$AV$22,3,FALSE))</f>
        <v/>
      </c>
      <c r="E203" s="78" t="str">
        <f t="shared" si="57"/>
        <v/>
      </c>
      <c r="F203" s="78" t="str">
        <f t="shared" si="47"/>
        <v/>
      </c>
      <c r="G203" s="78" t="str">
        <f t="shared" si="48"/>
        <v/>
      </c>
      <c r="H203" s="78" t="str">
        <f t="shared" si="49"/>
        <v/>
      </c>
      <c r="I203" s="78" t="str">
        <f t="shared" si="50"/>
        <v/>
      </c>
      <c r="J203" s="78" t="str">
        <f t="shared" si="51"/>
        <v/>
      </c>
      <c r="K203" s="124" t="str">
        <f t="shared" si="52"/>
        <v/>
      </c>
      <c r="L203" s="124" t="str">
        <f t="shared" si="53"/>
        <v/>
      </c>
      <c r="M203" s="78" t="str">
        <f t="shared" si="54"/>
        <v/>
      </c>
      <c r="N203" s="402" t="str">
        <f t="shared" si="55"/>
        <v/>
      </c>
      <c r="O203" s="78"/>
      <c r="P203" s="124"/>
      <c r="Q203" s="78" t="str">
        <f t="shared" si="56"/>
        <v/>
      </c>
    </row>
    <row r="204" spans="2:17" x14ac:dyDescent="0.2">
      <c r="B204" s="77" t="str">
        <f>IF(ROW()-1&gt;処理用S!$B$1,"",ROW()-1)</f>
        <v/>
      </c>
      <c r="C204" s="78" t="str">
        <f t="shared" si="46"/>
        <v/>
      </c>
      <c r="D204" s="78" t="str">
        <f>IF(C204="","",VLOOKUP(C204,設定!$AT$15:$AV$22,3,FALSE))</f>
        <v/>
      </c>
      <c r="E204" s="78" t="str">
        <f t="shared" si="57"/>
        <v/>
      </c>
      <c r="F204" s="78" t="str">
        <f t="shared" si="47"/>
        <v/>
      </c>
      <c r="G204" s="78" t="str">
        <f t="shared" si="48"/>
        <v/>
      </c>
      <c r="H204" s="78" t="str">
        <f t="shared" si="49"/>
        <v/>
      </c>
      <c r="I204" s="78" t="str">
        <f t="shared" si="50"/>
        <v/>
      </c>
      <c r="J204" s="78" t="str">
        <f t="shared" si="51"/>
        <v/>
      </c>
      <c r="K204" s="124" t="str">
        <f t="shared" si="52"/>
        <v/>
      </c>
      <c r="L204" s="124" t="str">
        <f t="shared" si="53"/>
        <v/>
      </c>
      <c r="M204" s="78" t="str">
        <f t="shared" si="54"/>
        <v/>
      </c>
      <c r="N204" s="402" t="str">
        <f t="shared" si="55"/>
        <v/>
      </c>
      <c r="O204" s="78"/>
      <c r="P204" s="124"/>
      <c r="Q204" s="78" t="str">
        <f t="shared" si="56"/>
        <v/>
      </c>
    </row>
    <row r="205" spans="2:17" x14ac:dyDescent="0.2">
      <c r="B205" s="77" t="str">
        <f>IF(ROW()-1&gt;処理用S!$B$1,"",ROW()-1)</f>
        <v/>
      </c>
      <c r="C205" s="78" t="str">
        <f t="shared" si="46"/>
        <v/>
      </c>
      <c r="D205" s="78" t="str">
        <f>IF(C205="","",VLOOKUP(C205,設定!$AT$15:$AV$22,3,FALSE))</f>
        <v/>
      </c>
      <c r="E205" s="78" t="str">
        <f t="shared" si="57"/>
        <v/>
      </c>
      <c r="F205" s="78" t="str">
        <f t="shared" si="47"/>
        <v/>
      </c>
      <c r="G205" s="78" t="str">
        <f t="shared" si="48"/>
        <v/>
      </c>
      <c r="H205" s="78" t="str">
        <f t="shared" si="49"/>
        <v/>
      </c>
      <c r="I205" s="78" t="str">
        <f t="shared" si="50"/>
        <v/>
      </c>
      <c r="J205" s="78" t="str">
        <f t="shared" si="51"/>
        <v/>
      </c>
      <c r="K205" s="124" t="str">
        <f t="shared" si="52"/>
        <v/>
      </c>
      <c r="L205" s="124" t="str">
        <f t="shared" si="53"/>
        <v/>
      </c>
      <c r="M205" s="78" t="str">
        <f t="shared" si="54"/>
        <v/>
      </c>
      <c r="N205" s="402" t="str">
        <f t="shared" si="55"/>
        <v/>
      </c>
      <c r="O205" s="78"/>
      <c r="P205" s="124"/>
      <c r="Q205" s="78" t="str">
        <f t="shared" si="56"/>
        <v/>
      </c>
    </row>
    <row r="206" spans="2:17" x14ac:dyDescent="0.2">
      <c r="B206" s="77" t="str">
        <f>IF(ROW()-1&gt;処理用S!$B$1,"",ROW()-1)</f>
        <v/>
      </c>
      <c r="C206" s="78" t="str">
        <f t="shared" si="46"/>
        <v/>
      </c>
      <c r="D206" s="78" t="str">
        <f>IF(C206="","",VLOOKUP(C206,設定!$AT$15:$AV$22,3,FALSE))</f>
        <v/>
      </c>
      <c r="E206" s="78" t="str">
        <f t="shared" si="57"/>
        <v/>
      </c>
      <c r="F206" s="78" t="str">
        <f t="shared" si="47"/>
        <v/>
      </c>
      <c r="G206" s="78" t="str">
        <f t="shared" si="48"/>
        <v/>
      </c>
      <c r="H206" s="78" t="str">
        <f t="shared" si="49"/>
        <v/>
      </c>
      <c r="I206" s="78" t="str">
        <f t="shared" si="50"/>
        <v/>
      </c>
      <c r="J206" s="78" t="str">
        <f t="shared" si="51"/>
        <v/>
      </c>
      <c r="K206" s="124" t="str">
        <f t="shared" si="52"/>
        <v/>
      </c>
      <c r="L206" s="124" t="str">
        <f t="shared" si="53"/>
        <v/>
      </c>
      <c r="M206" s="78" t="str">
        <f t="shared" si="54"/>
        <v/>
      </c>
      <c r="N206" s="402" t="str">
        <f t="shared" si="55"/>
        <v/>
      </c>
      <c r="O206" s="78"/>
      <c r="P206" s="124"/>
      <c r="Q206" s="78" t="str">
        <f t="shared" si="56"/>
        <v/>
      </c>
    </row>
    <row r="207" spans="2:17" x14ac:dyDescent="0.2">
      <c r="B207" s="77" t="str">
        <f>IF(ROW()-1&gt;処理用S!$B$1,"",ROW()-1)</f>
        <v/>
      </c>
      <c r="C207" s="78" t="str">
        <f t="shared" si="46"/>
        <v/>
      </c>
      <c r="D207" s="78" t="str">
        <f>IF(C207="","",VLOOKUP(C207,設定!$AT$15:$AV$22,3,FALSE))</f>
        <v/>
      </c>
      <c r="E207" s="78" t="str">
        <f t="shared" si="57"/>
        <v/>
      </c>
      <c r="F207" s="78" t="str">
        <f t="shared" si="47"/>
        <v/>
      </c>
      <c r="G207" s="78" t="str">
        <f t="shared" si="48"/>
        <v/>
      </c>
      <c r="H207" s="78" t="str">
        <f t="shared" si="49"/>
        <v/>
      </c>
      <c r="I207" s="78" t="str">
        <f t="shared" si="50"/>
        <v/>
      </c>
      <c r="J207" s="78" t="str">
        <f t="shared" si="51"/>
        <v/>
      </c>
      <c r="K207" s="124" t="str">
        <f t="shared" si="52"/>
        <v/>
      </c>
      <c r="L207" s="124" t="str">
        <f t="shared" si="53"/>
        <v/>
      </c>
      <c r="M207" s="78" t="str">
        <f t="shared" si="54"/>
        <v/>
      </c>
      <c r="N207" s="402" t="str">
        <f t="shared" si="55"/>
        <v/>
      </c>
      <c r="O207" s="78"/>
      <c r="P207" s="124"/>
      <c r="Q207" s="78" t="str">
        <f t="shared" si="56"/>
        <v/>
      </c>
    </row>
    <row r="208" spans="2:17" x14ac:dyDescent="0.2">
      <c r="B208" s="77" t="str">
        <f>IF(ROW()-1&gt;処理用S!$B$1,"",ROW()-1)</f>
        <v/>
      </c>
      <c r="C208" s="78" t="str">
        <f t="shared" si="46"/>
        <v/>
      </c>
      <c r="D208" s="78" t="str">
        <f>IF(C208="","",VLOOKUP(C208,設定!$AT$15:$AV$22,3,FALSE))</f>
        <v/>
      </c>
      <c r="E208" s="78" t="str">
        <f t="shared" si="57"/>
        <v/>
      </c>
      <c r="F208" s="78" t="str">
        <f t="shared" si="47"/>
        <v/>
      </c>
      <c r="G208" s="78" t="str">
        <f t="shared" si="48"/>
        <v/>
      </c>
      <c r="H208" s="78" t="str">
        <f t="shared" si="49"/>
        <v/>
      </c>
      <c r="I208" s="78" t="str">
        <f t="shared" si="50"/>
        <v/>
      </c>
      <c r="J208" s="78" t="str">
        <f t="shared" si="51"/>
        <v/>
      </c>
      <c r="K208" s="124" t="str">
        <f t="shared" si="52"/>
        <v/>
      </c>
      <c r="L208" s="124" t="str">
        <f t="shared" si="53"/>
        <v/>
      </c>
      <c r="M208" s="78" t="str">
        <f t="shared" si="54"/>
        <v/>
      </c>
      <c r="N208" s="402" t="str">
        <f t="shared" si="55"/>
        <v/>
      </c>
      <c r="O208" s="78"/>
      <c r="P208" s="124"/>
      <c r="Q208" s="78" t="str">
        <f t="shared" si="56"/>
        <v/>
      </c>
    </row>
    <row r="209" spans="2:17" x14ac:dyDescent="0.2">
      <c r="B209" s="77" t="str">
        <f>IF(ROW()-1&gt;処理用S!$B$1,"",ROW()-1)</f>
        <v/>
      </c>
      <c r="C209" s="78" t="str">
        <f t="shared" si="46"/>
        <v/>
      </c>
      <c r="D209" s="78" t="str">
        <f>IF(C209="","",VLOOKUP(C209,設定!$AT$15:$AV$22,3,FALSE))</f>
        <v/>
      </c>
      <c r="E209" s="78" t="str">
        <f t="shared" si="57"/>
        <v/>
      </c>
      <c r="F209" s="78" t="str">
        <f t="shared" si="47"/>
        <v/>
      </c>
      <c r="G209" s="78" t="str">
        <f t="shared" si="48"/>
        <v/>
      </c>
      <c r="H209" s="78" t="str">
        <f t="shared" si="49"/>
        <v/>
      </c>
      <c r="I209" s="78" t="str">
        <f t="shared" si="50"/>
        <v/>
      </c>
      <c r="J209" s="78" t="str">
        <f t="shared" si="51"/>
        <v/>
      </c>
      <c r="K209" s="124" t="str">
        <f t="shared" si="52"/>
        <v/>
      </c>
      <c r="L209" s="124" t="str">
        <f t="shared" si="53"/>
        <v/>
      </c>
      <c r="M209" s="78" t="str">
        <f t="shared" si="54"/>
        <v/>
      </c>
      <c r="N209" s="402" t="str">
        <f t="shared" si="55"/>
        <v/>
      </c>
      <c r="O209" s="78"/>
      <c r="P209" s="124"/>
      <c r="Q209" s="78" t="str">
        <f t="shared" si="56"/>
        <v/>
      </c>
    </row>
    <row r="210" spans="2:17" x14ac:dyDescent="0.2">
      <c r="B210" s="77" t="str">
        <f>IF(ROW()-1&gt;処理用S!$B$1,"",ROW()-1)</f>
        <v/>
      </c>
      <c r="C210" s="78" t="str">
        <f t="shared" si="46"/>
        <v/>
      </c>
      <c r="D210" s="78" t="str">
        <f>IF(C210="","",VLOOKUP(C210,設定!$AT$15:$AV$22,3,FALSE))</f>
        <v/>
      </c>
      <c r="E210" s="78" t="str">
        <f t="shared" si="57"/>
        <v/>
      </c>
      <c r="F210" s="78" t="str">
        <f t="shared" si="47"/>
        <v/>
      </c>
      <c r="G210" s="78" t="str">
        <f t="shared" si="48"/>
        <v/>
      </c>
      <c r="H210" s="78" t="str">
        <f t="shared" si="49"/>
        <v/>
      </c>
      <c r="I210" s="78" t="str">
        <f t="shared" si="50"/>
        <v/>
      </c>
      <c r="J210" s="78" t="str">
        <f t="shared" si="51"/>
        <v/>
      </c>
      <c r="K210" s="124" t="str">
        <f t="shared" si="52"/>
        <v/>
      </c>
      <c r="L210" s="124" t="str">
        <f t="shared" si="53"/>
        <v/>
      </c>
      <c r="M210" s="78" t="str">
        <f t="shared" si="54"/>
        <v/>
      </c>
      <c r="N210" s="402" t="str">
        <f t="shared" si="55"/>
        <v/>
      </c>
      <c r="O210" s="78"/>
      <c r="P210" s="124"/>
      <c r="Q210" s="78" t="str">
        <f t="shared" si="56"/>
        <v/>
      </c>
    </row>
    <row r="211" spans="2:17" x14ac:dyDescent="0.2">
      <c r="B211" s="77" t="str">
        <f>IF(ROW()-1&gt;処理用S!$B$1,"",ROW()-1)</f>
        <v/>
      </c>
      <c r="C211" s="78" t="str">
        <f t="shared" si="46"/>
        <v/>
      </c>
      <c r="D211" s="78" t="str">
        <f>IF(C211="","",VLOOKUP(C211,設定!$AT$15:$AV$22,3,FALSE))</f>
        <v/>
      </c>
      <c r="E211" s="78" t="str">
        <f t="shared" si="57"/>
        <v/>
      </c>
      <c r="F211" s="78" t="str">
        <f t="shared" si="47"/>
        <v/>
      </c>
      <c r="G211" s="78" t="str">
        <f t="shared" si="48"/>
        <v/>
      </c>
      <c r="H211" s="78" t="str">
        <f t="shared" si="49"/>
        <v/>
      </c>
      <c r="I211" s="78" t="str">
        <f t="shared" si="50"/>
        <v/>
      </c>
      <c r="J211" s="78" t="str">
        <f t="shared" si="51"/>
        <v/>
      </c>
      <c r="K211" s="124" t="str">
        <f t="shared" si="52"/>
        <v/>
      </c>
      <c r="L211" s="124" t="str">
        <f t="shared" si="53"/>
        <v/>
      </c>
      <c r="M211" s="78" t="str">
        <f t="shared" si="54"/>
        <v/>
      </c>
      <c r="N211" s="402" t="str">
        <f t="shared" si="55"/>
        <v/>
      </c>
      <c r="O211" s="78"/>
      <c r="P211" s="124"/>
      <c r="Q211" s="78" t="str">
        <f t="shared" si="56"/>
        <v/>
      </c>
    </row>
    <row r="212" spans="2:17" x14ac:dyDescent="0.2">
      <c r="B212" s="77" t="str">
        <f>IF(ROW()-1&gt;処理用S!$B$1,"",ROW()-1)</f>
        <v/>
      </c>
      <c r="C212" s="78" t="str">
        <f t="shared" si="46"/>
        <v/>
      </c>
      <c r="D212" s="78" t="str">
        <f>IF(C212="","",VLOOKUP(C212,設定!$AT$15:$AV$22,3,FALSE))</f>
        <v/>
      </c>
      <c r="E212" s="78" t="str">
        <f t="shared" si="57"/>
        <v/>
      </c>
      <c r="F212" s="78" t="str">
        <f t="shared" si="47"/>
        <v/>
      </c>
      <c r="G212" s="78" t="str">
        <f t="shared" si="48"/>
        <v/>
      </c>
      <c r="H212" s="78" t="str">
        <f t="shared" si="49"/>
        <v/>
      </c>
      <c r="I212" s="78" t="str">
        <f t="shared" si="50"/>
        <v/>
      </c>
      <c r="J212" s="78" t="str">
        <f t="shared" si="51"/>
        <v/>
      </c>
      <c r="K212" s="124" t="str">
        <f t="shared" si="52"/>
        <v/>
      </c>
      <c r="L212" s="124" t="str">
        <f t="shared" si="53"/>
        <v/>
      </c>
      <c r="M212" s="78" t="str">
        <f t="shared" si="54"/>
        <v/>
      </c>
      <c r="N212" s="402" t="str">
        <f t="shared" si="55"/>
        <v/>
      </c>
      <c r="O212" s="78"/>
      <c r="P212" s="124"/>
      <c r="Q212" s="78" t="str">
        <f t="shared" si="56"/>
        <v/>
      </c>
    </row>
    <row r="213" spans="2:17" x14ac:dyDescent="0.2">
      <c r="B213" s="77" t="str">
        <f>IF(ROW()-1&gt;処理用S!$B$1,"",ROW()-1)</f>
        <v/>
      </c>
      <c r="C213" s="78" t="str">
        <f t="shared" si="46"/>
        <v/>
      </c>
      <c r="D213" s="78" t="str">
        <f>IF(C213="","",VLOOKUP(C213,設定!$AT$15:$AV$22,3,FALSE))</f>
        <v/>
      </c>
      <c r="E213" s="78" t="str">
        <f t="shared" si="57"/>
        <v/>
      </c>
      <c r="F213" s="78" t="str">
        <f t="shared" si="47"/>
        <v/>
      </c>
      <c r="G213" s="78" t="str">
        <f t="shared" si="48"/>
        <v/>
      </c>
      <c r="H213" s="78" t="str">
        <f t="shared" si="49"/>
        <v/>
      </c>
      <c r="I213" s="78" t="str">
        <f t="shared" si="50"/>
        <v/>
      </c>
      <c r="J213" s="78" t="str">
        <f t="shared" si="51"/>
        <v/>
      </c>
      <c r="K213" s="124" t="str">
        <f t="shared" si="52"/>
        <v/>
      </c>
      <c r="L213" s="124" t="str">
        <f t="shared" si="53"/>
        <v/>
      </c>
      <c r="M213" s="78" t="str">
        <f t="shared" si="54"/>
        <v/>
      </c>
      <c r="N213" s="402" t="str">
        <f t="shared" si="55"/>
        <v/>
      </c>
      <c r="O213" s="78"/>
      <c r="P213" s="124"/>
      <c r="Q213" s="78" t="str">
        <f t="shared" si="56"/>
        <v/>
      </c>
    </row>
    <row r="214" spans="2:17" x14ac:dyDescent="0.2">
      <c r="B214" s="77" t="str">
        <f>IF(ROW()-1&gt;処理用S!$B$1,"",ROW()-1)</f>
        <v/>
      </c>
      <c r="C214" s="78" t="str">
        <f t="shared" si="46"/>
        <v/>
      </c>
      <c r="D214" s="78" t="str">
        <f>IF(C214="","",VLOOKUP(C214,設定!$AT$15:$AV$22,3,FALSE))</f>
        <v/>
      </c>
      <c r="E214" s="78" t="str">
        <f t="shared" si="57"/>
        <v/>
      </c>
      <c r="F214" s="78" t="str">
        <f t="shared" si="47"/>
        <v/>
      </c>
      <c r="G214" s="78" t="str">
        <f t="shared" si="48"/>
        <v/>
      </c>
      <c r="H214" s="78" t="str">
        <f t="shared" si="49"/>
        <v/>
      </c>
      <c r="I214" s="78" t="str">
        <f t="shared" si="50"/>
        <v/>
      </c>
      <c r="J214" s="78" t="str">
        <f t="shared" si="51"/>
        <v/>
      </c>
      <c r="K214" s="124" t="str">
        <f t="shared" si="52"/>
        <v/>
      </c>
      <c r="L214" s="124" t="str">
        <f t="shared" si="53"/>
        <v/>
      </c>
      <c r="M214" s="78" t="str">
        <f t="shared" si="54"/>
        <v/>
      </c>
      <c r="N214" s="402" t="str">
        <f t="shared" si="55"/>
        <v/>
      </c>
      <c r="O214" s="78"/>
      <c r="P214" s="124"/>
      <c r="Q214" s="78" t="str">
        <f t="shared" si="56"/>
        <v/>
      </c>
    </row>
    <row r="215" spans="2:17" x14ac:dyDescent="0.2">
      <c r="B215" s="77" t="str">
        <f>IF(ROW()-1&gt;処理用S!$B$1,"",ROW()-1)</f>
        <v/>
      </c>
      <c r="C215" s="78" t="str">
        <f t="shared" si="46"/>
        <v/>
      </c>
      <c r="D215" s="78" t="str">
        <f>IF(C215="","",VLOOKUP(C215,設定!$AT$15:$AV$22,3,FALSE))</f>
        <v/>
      </c>
      <c r="E215" s="78" t="str">
        <f t="shared" si="57"/>
        <v/>
      </c>
      <c r="F215" s="78" t="str">
        <f t="shared" si="47"/>
        <v/>
      </c>
      <c r="G215" s="78" t="str">
        <f t="shared" si="48"/>
        <v/>
      </c>
      <c r="H215" s="78" t="str">
        <f t="shared" si="49"/>
        <v/>
      </c>
      <c r="I215" s="78" t="str">
        <f t="shared" si="50"/>
        <v/>
      </c>
      <c r="J215" s="78" t="str">
        <f t="shared" si="51"/>
        <v/>
      </c>
      <c r="K215" s="124" t="str">
        <f t="shared" si="52"/>
        <v/>
      </c>
      <c r="L215" s="124" t="str">
        <f t="shared" si="53"/>
        <v/>
      </c>
      <c r="M215" s="78" t="str">
        <f t="shared" si="54"/>
        <v/>
      </c>
      <c r="N215" s="402" t="str">
        <f t="shared" si="55"/>
        <v/>
      </c>
      <c r="O215" s="78"/>
      <c r="P215" s="124"/>
      <c r="Q215" s="78" t="str">
        <f t="shared" si="56"/>
        <v/>
      </c>
    </row>
    <row r="216" spans="2:17" x14ac:dyDescent="0.2">
      <c r="B216" s="77" t="str">
        <f>IF(ROW()-1&gt;処理用S!$B$1,"",ROW()-1)</f>
        <v/>
      </c>
      <c r="C216" s="78" t="str">
        <f t="shared" si="46"/>
        <v/>
      </c>
      <c r="D216" s="78" t="str">
        <f>IF(C216="","",VLOOKUP(C216,設定!$AT$15:$AV$22,3,FALSE))</f>
        <v/>
      </c>
      <c r="E216" s="78" t="str">
        <f t="shared" si="57"/>
        <v/>
      </c>
      <c r="F216" s="78" t="str">
        <f t="shared" si="47"/>
        <v/>
      </c>
      <c r="G216" s="78" t="str">
        <f t="shared" si="48"/>
        <v/>
      </c>
      <c r="H216" s="78" t="str">
        <f t="shared" si="49"/>
        <v/>
      </c>
      <c r="I216" s="78" t="str">
        <f t="shared" si="50"/>
        <v/>
      </c>
      <c r="J216" s="78" t="str">
        <f t="shared" si="51"/>
        <v/>
      </c>
      <c r="K216" s="124" t="str">
        <f t="shared" si="52"/>
        <v/>
      </c>
      <c r="L216" s="124" t="str">
        <f t="shared" si="53"/>
        <v/>
      </c>
      <c r="M216" s="78" t="str">
        <f t="shared" si="54"/>
        <v/>
      </c>
      <c r="N216" s="402" t="str">
        <f t="shared" si="55"/>
        <v/>
      </c>
      <c r="O216" s="78"/>
      <c r="P216" s="124"/>
      <c r="Q216" s="78" t="str">
        <f t="shared" si="56"/>
        <v/>
      </c>
    </row>
    <row r="217" spans="2:17" x14ac:dyDescent="0.2">
      <c r="B217" s="77" t="str">
        <f>IF(ROW()-1&gt;処理用S!$B$1,"",ROW()-1)</f>
        <v/>
      </c>
      <c r="C217" s="78" t="str">
        <f t="shared" si="46"/>
        <v/>
      </c>
      <c r="D217" s="78" t="str">
        <f>IF(C217="","",VLOOKUP(C217,設定!$AT$15:$AV$22,3,FALSE))</f>
        <v/>
      </c>
      <c r="E217" s="78" t="str">
        <f t="shared" si="57"/>
        <v/>
      </c>
      <c r="F217" s="78" t="str">
        <f t="shared" si="47"/>
        <v/>
      </c>
      <c r="G217" s="78" t="str">
        <f t="shared" si="48"/>
        <v/>
      </c>
      <c r="H217" s="78" t="str">
        <f t="shared" si="49"/>
        <v/>
      </c>
      <c r="I217" s="78" t="str">
        <f t="shared" si="50"/>
        <v/>
      </c>
      <c r="J217" s="78" t="str">
        <f t="shared" si="51"/>
        <v/>
      </c>
      <c r="K217" s="124" t="str">
        <f t="shared" si="52"/>
        <v/>
      </c>
      <c r="L217" s="124" t="str">
        <f t="shared" si="53"/>
        <v/>
      </c>
      <c r="M217" s="78" t="str">
        <f t="shared" si="54"/>
        <v/>
      </c>
      <c r="N217" s="402" t="str">
        <f t="shared" si="55"/>
        <v/>
      </c>
      <c r="O217" s="78"/>
      <c r="P217" s="124"/>
      <c r="Q217" s="78" t="str">
        <f t="shared" si="56"/>
        <v/>
      </c>
    </row>
    <row r="218" spans="2:17" x14ac:dyDescent="0.2">
      <c r="B218" s="77" t="str">
        <f>IF(ROW()-1&gt;処理用S!$B$1,"",ROW()-1)</f>
        <v/>
      </c>
      <c r="C218" s="78" t="str">
        <f t="shared" si="46"/>
        <v/>
      </c>
      <c r="D218" s="78" t="str">
        <f>IF(C218="","",VLOOKUP(C218,設定!$AT$15:$AV$22,3,FALSE))</f>
        <v/>
      </c>
      <c r="E218" s="78" t="str">
        <f t="shared" si="57"/>
        <v/>
      </c>
      <c r="F218" s="78" t="str">
        <f t="shared" si="47"/>
        <v/>
      </c>
      <c r="G218" s="78" t="str">
        <f t="shared" si="48"/>
        <v/>
      </c>
      <c r="H218" s="78" t="str">
        <f t="shared" si="49"/>
        <v/>
      </c>
      <c r="I218" s="78" t="str">
        <f t="shared" si="50"/>
        <v/>
      </c>
      <c r="J218" s="78" t="str">
        <f t="shared" si="51"/>
        <v/>
      </c>
      <c r="K218" s="124" t="str">
        <f t="shared" si="52"/>
        <v/>
      </c>
      <c r="L218" s="124" t="str">
        <f t="shared" si="53"/>
        <v/>
      </c>
      <c r="M218" s="78" t="str">
        <f t="shared" si="54"/>
        <v/>
      </c>
      <c r="N218" s="402" t="str">
        <f t="shared" si="55"/>
        <v/>
      </c>
      <c r="O218" s="78"/>
      <c r="P218" s="124"/>
      <c r="Q218" s="78" t="str">
        <f t="shared" si="56"/>
        <v/>
      </c>
    </row>
    <row r="219" spans="2:17" x14ac:dyDescent="0.2">
      <c r="B219" s="77" t="str">
        <f>IF(ROW()-1&gt;処理用S!$B$1,"",ROW()-1)</f>
        <v/>
      </c>
      <c r="C219" s="78" t="str">
        <f t="shared" si="46"/>
        <v/>
      </c>
      <c r="D219" s="78" t="str">
        <f>IF(C219="","",VLOOKUP(C219,設定!$AT$15:$AV$22,3,FALSE))</f>
        <v/>
      </c>
      <c r="E219" s="78" t="str">
        <f t="shared" si="57"/>
        <v/>
      </c>
      <c r="F219" s="78" t="str">
        <f t="shared" si="47"/>
        <v/>
      </c>
      <c r="G219" s="78" t="str">
        <f t="shared" si="48"/>
        <v/>
      </c>
      <c r="H219" s="78" t="str">
        <f t="shared" si="49"/>
        <v/>
      </c>
      <c r="I219" s="78" t="str">
        <f t="shared" si="50"/>
        <v/>
      </c>
      <c r="J219" s="78" t="str">
        <f t="shared" si="51"/>
        <v/>
      </c>
      <c r="K219" s="124" t="str">
        <f t="shared" si="52"/>
        <v/>
      </c>
      <c r="L219" s="124" t="str">
        <f t="shared" si="53"/>
        <v/>
      </c>
      <c r="M219" s="78" t="str">
        <f t="shared" si="54"/>
        <v/>
      </c>
      <c r="N219" s="402" t="str">
        <f t="shared" si="55"/>
        <v/>
      </c>
      <c r="O219" s="78"/>
      <c r="P219" s="124"/>
      <c r="Q219" s="78" t="str">
        <f t="shared" si="56"/>
        <v/>
      </c>
    </row>
    <row r="220" spans="2:17" x14ac:dyDescent="0.2">
      <c r="B220" s="77" t="str">
        <f>IF(ROW()-1&gt;処理用S!$B$1,"",ROW()-1)</f>
        <v/>
      </c>
      <c r="C220" s="78" t="str">
        <f t="shared" si="46"/>
        <v/>
      </c>
      <c r="D220" s="78" t="str">
        <f>IF(C220="","",VLOOKUP(C220,設定!$AT$15:$AV$22,3,FALSE))</f>
        <v/>
      </c>
      <c r="E220" s="78" t="str">
        <f t="shared" si="57"/>
        <v/>
      </c>
      <c r="F220" s="78" t="str">
        <f t="shared" si="47"/>
        <v/>
      </c>
      <c r="G220" s="78" t="str">
        <f t="shared" si="48"/>
        <v/>
      </c>
      <c r="H220" s="78" t="str">
        <f t="shared" si="49"/>
        <v/>
      </c>
      <c r="I220" s="78" t="str">
        <f t="shared" si="50"/>
        <v/>
      </c>
      <c r="J220" s="78" t="str">
        <f t="shared" si="51"/>
        <v/>
      </c>
      <c r="K220" s="124" t="str">
        <f t="shared" si="52"/>
        <v/>
      </c>
      <c r="L220" s="124" t="str">
        <f t="shared" si="53"/>
        <v/>
      </c>
      <c r="M220" s="78" t="str">
        <f t="shared" si="54"/>
        <v/>
      </c>
      <c r="N220" s="402" t="str">
        <f t="shared" si="55"/>
        <v/>
      </c>
      <c r="O220" s="78"/>
      <c r="P220" s="124"/>
      <c r="Q220" s="78" t="str">
        <f t="shared" si="56"/>
        <v/>
      </c>
    </row>
    <row r="221" spans="2:17" x14ac:dyDescent="0.2">
      <c r="B221" s="77" t="str">
        <f>IF(ROW()-1&gt;処理用S!$B$1,"",ROW()-1)</f>
        <v/>
      </c>
      <c r="C221" s="78" t="str">
        <f t="shared" si="46"/>
        <v/>
      </c>
      <c r="D221" s="78" t="str">
        <f>IF(C221="","",VLOOKUP(C221,設定!$AT$15:$AV$22,3,FALSE))</f>
        <v/>
      </c>
      <c r="E221" s="78" t="str">
        <f t="shared" si="57"/>
        <v/>
      </c>
      <c r="F221" s="78" t="str">
        <f t="shared" si="47"/>
        <v/>
      </c>
      <c r="G221" s="78" t="str">
        <f t="shared" si="48"/>
        <v/>
      </c>
      <c r="H221" s="78" t="str">
        <f t="shared" si="49"/>
        <v/>
      </c>
      <c r="I221" s="78" t="str">
        <f t="shared" si="50"/>
        <v/>
      </c>
      <c r="J221" s="78" t="str">
        <f t="shared" si="51"/>
        <v/>
      </c>
      <c r="K221" s="124" t="str">
        <f t="shared" si="52"/>
        <v/>
      </c>
      <c r="L221" s="124" t="str">
        <f t="shared" si="53"/>
        <v/>
      </c>
      <c r="M221" s="78" t="str">
        <f t="shared" si="54"/>
        <v/>
      </c>
      <c r="N221" s="402" t="str">
        <f t="shared" si="55"/>
        <v/>
      </c>
      <c r="O221" s="78"/>
      <c r="P221" s="124"/>
      <c r="Q221" s="78" t="str">
        <f t="shared" si="56"/>
        <v/>
      </c>
    </row>
    <row r="222" spans="2:17" x14ac:dyDescent="0.2">
      <c r="B222" s="77" t="str">
        <f>IF(ROW()-1&gt;処理用S!$B$1,"",ROW()-1)</f>
        <v/>
      </c>
      <c r="C222" s="78" t="str">
        <f t="shared" si="46"/>
        <v/>
      </c>
      <c r="D222" s="78" t="str">
        <f>IF(C222="","",VLOOKUP(C222,設定!$AT$15:$AV$22,3,FALSE))</f>
        <v/>
      </c>
      <c r="E222" s="78" t="str">
        <f t="shared" si="57"/>
        <v/>
      </c>
      <c r="F222" s="78" t="str">
        <f t="shared" si="47"/>
        <v/>
      </c>
      <c r="G222" s="78" t="str">
        <f t="shared" si="48"/>
        <v/>
      </c>
      <c r="H222" s="78" t="str">
        <f t="shared" si="49"/>
        <v/>
      </c>
      <c r="I222" s="78" t="str">
        <f t="shared" si="50"/>
        <v/>
      </c>
      <c r="J222" s="78" t="str">
        <f t="shared" si="51"/>
        <v/>
      </c>
      <c r="K222" s="124" t="str">
        <f t="shared" si="52"/>
        <v/>
      </c>
      <c r="L222" s="124" t="str">
        <f t="shared" si="53"/>
        <v/>
      </c>
      <c r="M222" s="78" t="str">
        <f t="shared" si="54"/>
        <v/>
      </c>
      <c r="N222" s="402" t="str">
        <f t="shared" si="55"/>
        <v/>
      </c>
      <c r="O222" s="78"/>
      <c r="P222" s="124"/>
      <c r="Q222" s="78" t="str">
        <f t="shared" si="56"/>
        <v/>
      </c>
    </row>
    <row r="223" spans="2:17" x14ac:dyDescent="0.2">
      <c r="B223" s="77" t="str">
        <f>IF(ROW()-1&gt;処理用S!$B$1,"",ROW()-1)</f>
        <v/>
      </c>
      <c r="C223" s="78" t="str">
        <f t="shared" si="46"/>
        <v/>
      </c>
      <c r="D223" s="78" t="str">
        <f>IF(C223="","",VLOOKUP(C223,設定!$AT$15:$AV$22,3,FALSE))</f>
        <v/>
      </c>
      <c r="E223" s="78" t="str">
        <f t="shared" si="57"/>
        <v/>
      </c>
      <c r="F223" s="78" t="str">
        <f t="shared" si="47"/>
        <v/>
      </c>
      <c r="G223" s="78" t="str">
        <f t="shared" si="48"/>
        <v/>
      </c>
      <c r="H223" s="78" t="str">
        <f t="shared" si="49"/>
        <v/>
      </c>
      <c r="I223" s="78" t="str">
        <f t="shared" si="50"/>
        <v/>
      </c>
      <c r="J223" s="78" t="str">
        <f t="shared" si="51"/>
        <v/>
      </c>
      <c r="K223" s="124" t="str">
        <f t="shared" si="52"/>
        <v/>
      </c>
      <c r="L223" s="124" t="str">
        <f t="shared" si="53"/>
        <v/>
      </c>
      <c r="M223" s="78" t="str">
        <f t="shared" si="54"/>
        <v/>
      </c>
      <c r="N223" s="402" t="str">
        <f t="shared" si="55"/>
        <v/>
      </c>
      <c r="O223" s="78"/>
      <c r="P223" s="124"/>
      <c r="Q223" s="78" t="str">
        <f t="shared" si="56"/>
        <v/>
      </c>
    </row>
    <row r="224" spans="2:17" x14ac:dyDescent="0.2">
      <c r="B224" s="77" t="str">
        <f>IF(ROW()-1&gt;処理用S!$B$1,"",ROW()-1)</f>
        <v/>
      </c>
      <c r="C224" s="78" t="str">
        <f t="shared" si="46"/>
        <v/>
      </c>
      <c r="D224" s="78" t="str">
        <f>IF(C224="","",VLOOKUP(C224,設定!$AT$15:$AV$22,3,FALSE))</f>
        <v/>
      </c>
      <c r="E224" s="78" t="str">
        <f t="shared" si="57"/>
        <v/>
      </c>
      <c r="F224" s="78" t="str">
        <f t="shared" si="47"/>
        <v/>
      </c>
      <c r="G224" s="78" t="str">
        <f t="shared" si="48"/>
        <v/>
      </c>
      <c r="H224" s="78" t="str">
        <f t="shared" si="49"/>
        <v/>
      </c>
      <c r="I224" s="78" t="str">
        <f t="shared" si="50"/>
        <v/>
      </c>
      <c r="J224" s="78" t="str">
        <f t="shared" si="51"/>
        <v/>
      </c>
      <c r="K224" s="124" t="str">
        <f t="shared" si="52"/>
        <v/>
      </c>
      <c r="L224" s="124" t="str">
        <f t="shared" si="53"/>
        <v/>
      </c>
      <c r="M224" s="78" t="str">
        <f t="shared" si="54"/>
        <v/>
      </c>
      <c r="N224" s="402" t="str">
        <f t="shared" si="55"/>
        <v/>
      </c>
      <c r="O224" s="78"/>
      <c r="P224" s="124"/>
      <c r="Q224" s="78" t="str">
        <f t="shared" si="56"/>
        <v/>
      </c>
    </row>
    <row r="225" spans="2:17" x14ac:dyDescent="0.2">
      <c r="B225" s="77" t="str">
        <f>IF(ROW()-1&gt;処理用S!$B$1,"",ROW()-1)</f>
        <v/>
      </c>
      <c r="C225" s="78" t="str">
        <f t="shared" si="46"/>
        <v/>
      </c>
      <c r="D225" s="78" t="str">
        <f>IF(C225="","",VLOOKUP(C225,設定!$AT$15:$AV$22,3,FALSE))</f>
        <v/>
      </c>
      <c r="E225" s="78" t="str">
        <f t="shared" si="57"/>
        <v/>
      </c>
      <c r="F225" s="78" t="str">
        <f t="shared" si="47"/>
        <v/>
      </c>
      <c r="G225" s="78" t="str">
        <f t="shared" si="48"/>
        <v/>
      </c>
      <c r="H225" s="78" t="str">
        <f t="shared" si="49"/>
        <v/>
      </c>
      <c r="I225" s="78" t="str">
        <f t="shared" si="50"/>
        <v/>
      </c>
      <c r="J225" s="78" t="str">
        <f t="shared" si="51"/>
        <v/>
      </c>
      <c r="K225" s="124" t="str">
        <f t="shared" si="52"/>
        <v/>
      </c>
      <c r="L225" s="124" t="str">
        <f t="shared" si="53"/>
        <v/>
      </c>
      <c r="M225" s="78" t="str">
        <f t="shared" si="54"/>
        <v/>
      </c>
      <c r="N225" s="402" t="str">
        <f t="shared" si="55"/>
        <v/>
      </c>
      <c r="O225" s="78"/>
      <c r="P225" s="124"/>
      <c r="Q225" s="78" t="str">
        <f t="shared" si="56"/>
        <v/>
      </c>
    </row>
    <row r="226" spans="2:17" x14ac:dyDescent="0.2">
      <c r="B226" s="77" t="str">
        <f>IF(ROW()-1&gt;処理用S!$B$1,"",ROW()-1)</f>
        <v/>
      </c>
      <c r="C226" s="78" t="str">
        <f t="shared" si="46"/>
        <v/>
      </c>
      <c r="D226" s="78" t="str">
        <f>IF(C226="","",VLOOKUP(C226,設定!$AT$15:$AV$22,3,FALSE))</f>
        <v/>
      </c>
      <c r="E226" s="78" t="str">
        <f t="shared" si="57"/>
        <v/>
      </c>
      <c r="F226" s="78" t="str">
        <f t="shared" si="47"/>
        <v/>
      </c>
      <c r="G226" s="78" t="str">
        <f t="shared" si="48"/>
        <v/>
      </c>
      <c r="H226" s="78" t="str">
        <f t="shared" si="49"/>
        <v/>
      </c>
      <c r="I226" s="78" t="str">
        <f t="shared" si="50"/>
        <v/>
      </c>
      <c r="J226" s="78" t="str">
        <f t="shared" si="51"/>
        <v/>
      </c>
      <c r="K226" s="124" t="str">
        <f t="shared" si="52"/>
        <v/>
      </c>
      <c r="L226" s="124" t="str">
        <f t="shared" si="53"/>
        <v/>
      </c>
      <c r="M226" s="78" t="str">
        <f t="shared" si="54"/>
        <v/>
      </c>
      <c r="N226" s="402" t="str">
        <f t="shared" si="55"/>
        <v/>
      </c>
      <c r="O226" s="78"/>
      <c r="P226" s="124"/>
      <c r="Q226" s="78" t="str">
        <f t="shared" si="56"/>
        <v/>
      </c>
    </row>
    <row r="227" spans="2:17" x14ac:dyDescent="0.2">
      <c r="B227" s="77" t="str">
        <f>IF(ROW()-1&gt;処理用S!$B$1,"",ROW()-1)</f>
        <v/>
      </c>
      <c r="C227" s="78" t="str">
        <f t="shared" si="46"/>
        <v/>
      </c>
      <c r="D227" s="78" t="str">
        <f>IF(C227="","",VLOOKUP(C227,設定!$AT$15:$AV$22,3,FALSE))</f>
        <v/>
      </c>
      <c r="E227" s="78" t="str">
        <f t="shared" si="57"/>
        <v/>
      </c>
      <c r="F227" s="78" t="str">
        <f t="shared" si="47"/>
        <v/>
      </c>
      <c r="G227" s="78" t="str">
        <f t="shared" si="48"/>
        <v/>
      </c>
      <c r="H227" s="78" t="str">
        <f t="shared" si="49"/>
        <v/>
      </c>
      <c r="I227" s="78" t="str">
        <f t="shared" si="50"/>
        <v/>
      </c>
      <c r="J227" s="78" t="str">
        <f t="shared" si="51"/>
        <v/>
      </c>
      <c r="K227" s="124" t="str">
        <f t="shared" si="52"/>
        <v/>
      </c>
      <c r="L227" s="124" t="str">
        <f t="shared" si="53"/>
        <v/>
      </c>
      <c r="M227" s="78" t="str">
        <f t="shared" si="54"/>
        <v/>
      </c>
      <c r="N227" s="402" t="str">
        <f t="shared" si="55"/>
        <v/>
      </c>
      <c r="O227" s="78"/>
      <c r="P227" s="124"/>
      <c r="Q227" s="78" t="str">
        <f t="shared" si="56"/>
        <v/>
      </c>
    </row>
    <row r="228" spans="2:17" x14ac:dyDescent="0.2">
      <c r="B228" s="77" t="str">
        <f>IF(ROW()-1&gt;処理用S!$B$1,"",ROW()-1)</f>
        <v/>
      </c>
      <c r="C228" s="78" t="str">
        <f t="shared" si="46"/>
        <v/>
      </c>
      <c r="D228" s="78" t="str">
        <f>IF(C228="","",VLOOKUP(C228,設定!$AT$15:$AV$22,3,FALSE))</f>
        <v/>
      </c>
      <c r="E228" s="78" t="str">
        <f t="shared" si="57"/>
        <v/>
      </c>
      <c r="F228" s="78" t="str">
        <f t="shared" si="47"/>
        <v/>
      </c>
      <c r="G228" s="78" t="str">
        <f t="shared" si="48"/>
        <v/>
      </c>
      <c r="H228" s="78" t="str">
        <f t="shared" si="49"/>
        <v/>
      </c>
      <c r="I228" s="78" t="str">
        <f t="shared" si="50"/>
        <v/>
      </c>
      <c r="J228" s="78" t="str">
        <f t="shared" si="51"/>
        <v/>
      </c>
      <c r="K228" s="124" t="str">
        <f t="shared" si="52"/>
        <v/>
      </c>
      <c r="L228" s="124" t="str">
        <f t="shared" si="53"/>
        <v/>
      </c>
      <c r="M228" s="78" t="str">
        <f t="shared" si="54"/>
        <v/>
      </c>
      <c r="N228" s="402" t="str">
        <f t="shared" si="55"/>
        <v/>
      </c>
      <c r="O228" s="78"/>
      <c r="P228" s="124"/>
      <c r="Q228" s="78" t="str">
        <f t="shared" si="56"/>
        <v/>
      </c>
    </row>
    <row r="229" spans="2:17" x14ac:dyDescent="0.2">
      <c r="B229" s="77" t="str">
        <f>IF(ROW()-1&gt;処理用S!$B$1,"",ROW()-1)</f>
        <v/>
      </c>
      <c r="C229" s="78" t="str">
        <f t="shared" si="46"/>
        <v/>
      </c>
      <c r="D229" s="78" t="str">
        <f>IF(C229="","",VLOOKUP(C229,設定!$AT$15:$AV$22,3,FALSE))</f>
        <v/>
      </c>
      <c r="E229" s="78" t="str">
        <f t="shared" si="57"/>
        <v/>
      </c>
      <c r="F229" s="78" t="str">
        <f t="shared" si="47"/>
        <v/>
      </c>
      <c r="G229" s="78" t="str">
        <f t="shared" si="48"/>
        <v/>
      </c>
      <c r="H229" s="78" t="str">
        <f t="shared" si="49"/>
        <v/>
      </c>
      <c r="I229" s="78" t="str">
        <f t="shared" si="50"/>
        <v/>
      </c>
      <c r="J229" s="78" t="str">
        <f t="shared" si="51"/>
        <v/>
      </c>
      <c r="K229" s="124" t="str">
        <f t="shared" si="52"/>
        <v/>
      </c>
      <c r="L229" s="124" t="str">
        <f t="shared" si="53"/>
        <v/>
      </c>
      <c r="M229" s="78" t="str">
        <f t="shared" si="54"/>
        <v/>
      </c>
      <c r="N229" s="402" t="str">
        <f t="shared" si="55"/>
        <v/>
      </c>
      <c r="O229" s="78"/>
      <c r="P229" s="124"/>
      <c r="Q229" s="78" t="str">
        <f t="shared" si="56"/>
        <v/>
      </c>
    </row>
    <row r="230" spans="2:17" x14ac:dyDescent="0.2">
      <c r="B230" s="77" t="str">
        <f>IF(ROW()-1&gt;処理用S!$B$1,"",ROW()-1)</f>
        <v/>
      </c>
      <c r="C230" s="78" t="str">
        <f t="shared" si="46"/>
        <v/>
      </c>
      <c r="D230" s="78" t="str">
        <f>IF(C230="","",VLOOKUP(C230,設定!$AT$15:$AV$22,3,FALSE))</f>
        <v/>
      </c>
      <c r="E230" s="78" t="str">
        <f t="shared" si="57"/>
        <v/>
      </c>
      <c r="F230" s="78" t="str">
        <f t="shared" si="47"/>
        <v/>
      </c>
      <c r="G230" s="78" t="str">
        <f t="shared" si="48"/>
        <v/>
      </c>
      <c r="H230" s="78" t="str">
        <f t="shared" si="49"/>
        <v/>
      </c>
      <c r="I230" s="78" t="str">
        <f t="shared" si="50"/>
        <v/>
      </c>
      <c r="J230" s="78" t="str">
        <f t="shared" si="51"/>
        <v/>
      </c>
      <c r="K230" s="124" t="str">
        <f t="shared" si="52"/>
        <v/>
      </c>
      <c r="L230" s="124" t="str">
        <f t="shared" si="53"/>
        <v/>
      </c>
      <c r="M230" s="78" t="str">
        <f t="shared" si="54"/>
        <v/>
      </c>
      <c r="N230" s="402" t="str">
        <f t="shared" si="55"/>
        <v/>
      </c>
      <c r="O230" s="78"/>
      <c r="P230" s="124"/>
      <c r="Q230" s="78" t="str">
        <f t="shared" si="56"/>
        <v/>
      </c>
    </row>
    <row r="231" spans="2:17" x14ac:dyDescent="0.2">
      <c r="B231" s="77" t="str">
        <f>IF(ROW()-1&gt;処理用S!$B$1,"",ROW()-1)</f>
        <v/>
      </c>
      <c r="C231" s="78" t="str">
        <f t="shared" si="46"/>
        <v/>
      </c>
      <c r="D231" s="78" t="str">
        <f>IF(C231="","",VLOOKUP(C231,設定!$AT$15:$AV$22,3,FALSE))</f>
        <v/>
      </c>
      <c r="E231" s="78" t="str">
        <f t="shared" si="57"/>
        <v/>
      </c>
      <c r="F231" s="78" t="str">
        <f t="shared" si="47"/>
        <v/>
      </c>
      <c r="G231" s="78" t="str">
        <f t="shared" si="48"/>
        <v/>
      </c>
      <c r="H231" s="78" t="str">
        <f t="shared" si="49"/>
        <v/>
      </c>
      <c r="I231" s="78" t="str">
        <f t="shared" si="50"/>
        <v/>
      </c>
      <c r="J231" s="78" t="str">
        <f t="shared" si="51"/>
        <v/>
      </c>
      <c r="K231" s="124" t="str">
        <f t="shared" si="52"/>
        <v/>
      </c>
      <c r="L231" s="124" t="str">
        <f t="shared" si="53"/>
        <v/>
      </c>
      <c r="M231" s="78" t="str">
        <f t="shared" si="54"/>
        <v/>
      </c>
      <c r="N231" s="402" t="str">
        <f t="shared" si="55"/>
        <v/>
      </c>
      <c r="O231" s="78"/>
      <c r="P231" s="124"/>
      <c r="Q231" s="78" t="str">
        <f t="shared" si="56"/>
        <v/>
      </c>
    </row>
    <row r="232" spans="2:17" x14ac:dyDescent="0.2">
      <c r="B232" s="77" t="str">
        <f>IF(ROW()-1&gt;処理用S!$B$1,"",ROW()-1)</f>
        <v/>
      </c>
      <c r="C232" s="78" t="str">
        <f t="shared" si="46"/>
        <v/>
      </c>
      <c r="D232" s="78" t="str">
        <f>IF(C232="","",VLOOKUP(C232,設定!$AT$15:$AV$22,3,FALSE))</f>
        <v/>
      </c>
      <c r="E232" s="78" t="str">
        <f t="shared" si="57"/>
        <v/>
      </c>
      <c r="F232" s="78" t="str">
        <f t="shared" si="47"/>
        <v/>
      </c>
      <c r="G232" s="78" t="str">
        <f t="shared" si="48"/>
        <v/>
      </c>
      <c r="H232" s="78" t="str">
        <f t="shared" si="49"/>
        <v/>
      </c>
      <c r="I232" s="78" t="str">
        <f t="shared" si="50"/>
        <v/>
      </c>
      <c r="J232" s="78" t="str">
        <f t="shared" si="51"/>
        <v/>
      </c>
      <c r="K232" s="124" t="str">
        <f t="shared" si="52"/>
        <v/>
      </c>
      <c r="L232" s="124" t="str">
        <f t="shared" si="53"/>
        <v/>
      </c>
      <c r="M232" s="78" t="str">
        <f t="shared" si="54"/>
        <v/>
      </c>
      <c r="N232" s="402" t="str">
        <f t="shared" si="55"/>
        <v/>
      </c>
      <c r="O232" s="78"/>
      <c r="P232" s="124"/>
      <c r="Q232" s="78" t="str">
        <f t="shared" si="56"/>
        <v/>
      </c>
    </row>
    <row r="233" spans="2:17" x14ac:dyDescent="0.2">
      <c r="B233" s="77" t="str">
        <f>IF(ROW()-1&gt;処理用S!$B$1,"",ROW()-1)</f>
        <v/>
      </c>
      <c r="C233" s="78" t="str">
        <f t="shared" si="46"/>
        <v/>
      </c>
      <c r="D233" s="78" t="str">
        <f>IF(C233="","",VLOOKUP(C233,設定!$AT$15:$AV$22,3,FALSE))</f>
        <v/>
      </c>
      <c r="E233" s="78" t="str">
        <f t="shared" si="57"/>
        <v/>
      </c>
      <c r="F233" s="78" t="str">
        <f t="shared" si="47"/>
        <v/>
      </c>
      <c r="G233" s="78" t="str">
        <f t="shared" si="48"/>
        <v/>
      </c>
      <c r="H233" s="78" t="str">
        <f t="shared" si="49"/>
        <v/>
      </c>
      <c r="I233" s="78" t="str">
        <f t="shared" si="50"/>
        <v/>
      </c>
      <c r="J233" s="78" t="str">
        <f t="shared" si="51"/>
        <v/>
      </c>
      <c r="K233" s="124" t="str">
        <f t="shared" si="52"/>
        <v/>
      </c>
      <c r="L233" s="124" t="str">
        <f t="shared" si="53"/>
        <v/>
      </c>
      <c r="M233" s="78" t="str">
        <f t="shared" si="54"/>
        <v/>
      </c>
      <c r="N233" s="402" t="str">
        <f t="shared" si="55"/>
        <v/>
      </c>
      <c r="O233" s="78"/>
      <c r="P233" s="124"/>
      <c r="Q233" s="78" t="str">
        <f t="shared" si="56"/>
        <v/>
      </c>
    </row>
    <row r="234" spans="2:17" x14ac:dyDescent="0.2">
      <c r="B234" s="77" t="str">
        <f>IF(ROW()-1&gt;処理用S!$B$1,"",ROW()-1)</f>
        <v/>
      </c>
      <c r="C234" s="78" t="str">
        <f t="shared" si="46"/>
        <v/>
      </c>
      <c r="D234" s="78" t="str">
        <f>IF(C234="","",VLOOKUP(C234,設定!$AT$15:$AV$22,3,FALSE))</f>
        <v/>
      </c>
      <c r="E234" s="78" t="str">
        <f t="shared" si="57"/>
        <v/>
      </c>
      <c r="F234" s="78" t="str">
        <f t="shared" si="47"/>
        <v/>
      </c>
      <c r="G234" s="78" t="str">
        <f t="shared" si="48"/>
        <v/>
      </c>
      <c r="H234" s="78" t="str">
        <f t="shared" si="49"/>
        <v/>
      </c>
      <c r="I234" s="78" t="str">
        <f t="shared" si="50"/>
        <v/>
      </c>
      <c r="J234" s="78" t="str">
        <f t="shared" si="51"/>
        <v/>
      </c>
      <c r="K234" s="124" t="str">
        <f t="shared" si="52"/>
        <v/>
      </c>
      <c r="L234" s="124" t="str">
        <f t="shared" si="53"/>
        <v/>
      </c>
      <c r="M234" s="78" t="str">
        <f t="shared" si="54"/>
        <v/>
      </c>
      <c r="N234" s="402" t="str">
        <f t="shared" si="55"/>
        <v/>
      </c>
      <c r="O234" s="78"/>
      <c r="P234" s="124"/>
      <c r="Q234" s="78" t="str">
        <f t="shared" si="56"/>
        <v/>
      </c>
    </row>
    <row r="235" spans="2:17" x14ac:dyDescent="0.2">
      <c r="B235" s="77" t="str">
        <f>IF(ROW()-1&gt;処理用S!$B$1,"",ROW()-1)</f>
        <v/>
      </c>
      <c r="C235" s="78" t="str">
        <f t="shared" si="46"/>
        <v/>
      </c>
      <c r="D235" s="78" t="str">
        <f>IF(C235="","",VLOOKUP(C235,設定!$AT$15:$AV$22,3,FALSE))</f>
        <v/>
      </c>
      <c r="E235" s="78" t="str">
        <f t="shared" si="57"/>
        <v/>
      </c>
      <c r="F235" s="78" t="str">
        <f t="shared" si="47"/>
        <v/>
      </c>
      <c r="G235" s="78" t="str">
        <f t="shared" si="48"/>
        <v/>
      </c>
      <c r="H235" s="78" t="str">
        <f t="shared" si="49"/>
        <v/>
      </c>
      <c r="I235" s="78" t="str">
        <f t="shared" si="50"/>
        <v/>
      </c>
      <c r="J235" s="78" t="str">
        <f t="shared" si="51"/>
        <v/>
      </c>
      <c r="K235" s="124" t="str">
        <f t="shared" si="52"/>
        <v/>
      </c>
      <c r="L235" s="124" t="str">
        <f t="shared" si="53"/>
        <v/>
      </c>
      <c r="M235" s="78" t="str">
        <f t="shared" si="54"/>
        <v/>
      </c>
      <c r="N235" s="402" t="str">
        <f t="shared" si="55"/>
        <v/>
      </c>
      <c r="O235" s="78"/>
      <c r="P235" s="124"/>
      <c r="Q235" s="78" t="str">
        <f t="shared" si="56"/>
        <v/>
      </c>
    </row>
    <row r="236" spans="2:17" x14ac:dyDescent="0.2">
      <c r="B236" s="77" t="str">
        <f>IF(ROW()-1&gt;処理用S!$B$1,"",ROW()-1)</f>
        <v/>
      </c>
      <c r="C236" s="78" t="str">
        <f t="shared" si="46"/>
        <v/>
      </c>
      <c r="D236" s="78" t="str">
        <f>IF(C236="","",VLOOKUP(C236,設定!$AT$15:$AV$22,3,FALSE))</f>
        <v/>
      </c>
      <c r="E236" s="78" t="str">
        <f t="shared" si="57"/>
        <v/>
      </c>
      <c r="F236" s="78" t="str">
        <f t="shared" si="47"/>
        <v/>
      </c>
      <c r="G236" s="78" t="str">
        <f t="shared" si="48"/>
        <v/>
      </c>
      <c r="H236" s="78" t="str">
        <f t="shared" si="49"/>
        <v/>
      </c>
      <c r="I236" s="78" t="str">
        <f t="shared" si="50"/>
        <v/>
      </c>
      <c r="J236" s="78" t="str">
        <f t="shared" si="51"/>
        <v/>
      </c>
      <c r="K236" s="124" t="str">
        <f t="shared" si="52"/>
        <v/>
      </c>
      <c r="L236" s="124" t="str">
        <f t="shared" si="53"/>
        <v/>
      </c>
      <c r="M236" s="78" t="str">
        <f t="shared" si="54"/>
        <v/>
      </c>
      <c r="N236" s="402" t="str">
        <f t="shared" si="55"/>
        <v/>
      </c>
      <c r="O236" s="78"/>
      <c r="P236" s="124"/>
      <c r="Q236" s="78" t="str">
        <f t="shared" si="56"/>
        <v/>
      </c>
    </row>
    <row r="237" spans="2:17" x14ac:dyDescent="0.2">
      <c r="B237" s="77" t="str">
        <f>IF(ROW()-1&gt;処理用S!$B$1,"",ROW()-1)</f>
        <v/>
      </c>
      <c r="C237" s="78" t="str">
        <f t="shared" si="46"/>
        <v/>
      </c>
      <c r="D237" s="78" t="str">
        <f>IF(C237="","",VLOOKUP(C237,設定!$AT$15:$AV$22,3,FALSE))</f>
        <v/>
      </c>
      <c r="E237" s="78" t="str">
        <f t="shared" si="57"/>
        <v/>
      </c>
      <c r="F237" s="78" t="str">
        <f t="shared" si="47"/>
        <v/>
      </c>
      <c r="G237" s="78" t="str">
        <f t="shared" si="48"/>
        <v/>
      </c>
      <c r="H237" s="78" t="str">
        <f t="shared" si="49"/>
        <v/>
      </c>
      <c r="I237" s="78" t="str">
        <f t="shared" si="50"/>
        <v/>
      </c>
      <c r="J237" s="78" t="str">
        <f t="shared" si="51"/>
        <v/>
      </c>
      <c r="K237" s="124" t="str">
        <f t="shared" si="52"/>
        <v/>
      </c>
      <c r="L237" s="124" t="str">
        <f t="shared" si="53"/>
        <v/>
      </c>
      <c r="M237" s="78" t="str">
        <f t="shared" si="54"/>
        <v/>
      </c>
      <c r="N237" s="402" t="str">
        <f t="shared" si="55"/>
        <v/>
      </c>
      <c r="O237" s="78"/>
      <c r="P237" s="124"/>
      <c r="Q237" s="78" t="str">
        <f t="shared" si="56"/>
        <v/>
      </c>
    </row>
    <row r="238" spans="2:17" x14ac:dyDescent="0.2">
      <c r="B238" s="77" t="str">
        <f>IF(ROW()-1&gt;処理用S!$B$1,"",ROW()-1)</f>
        <v/>
      </c>
      <c r="C238" s="78" t="str">
        <f t="shared" si="46"/>
        <v/>
      </c>
      <c r="D238" s="78" t="str">
        <f>IF(C238="","",VLOOKUP(C238,設定!$AT$15:$AV$22,3,FALSE))</f>
        <v/>
      </c>
      <c r="E238" s="78" t="str">
        <f t="shared" si="57"/>
        <v/>
      </c>
      <c r="F238" s="78" t="str">
        <f t="shared" si="47"/>
        <v/>
      </c>
      <c r="G238" s="78" t="str">
        <f t="shared" si="48"/>
        <v/>
      </c>
      <c r="H238" s="78" t="str">
        <f t="shared" si="49"/>
        <v/>
      </c>
      <c r="I238" s="78" t="str">
        <f t="shared" si="50"/>
        <v/>
      </c>
      <c r="J238" s="78" t="str">
        <f t="shared" si="51"/>
        <v/>
      </c>
      <c r="K238" s="124" t="str">
        <f t="shared" si="52"/>
        <v/>
      </c>
      <c r="L238" s="124" t="str">
        <f t="shared" si="53"/>
        <v/>
      </c>
      <c r="M238" s="78" t="str">
        <f t="shared" si="54"/>
        <v/>
      </c>
      <c r="N238" s="402" t="str">
        <f t="shared" si="55"/>
        <v/>
      </c>
      <c r="O238" s="78"/>
      <c r="P238" s="124"/>
      <c r="Q238" s="78" t="str">
        <f t="shared" si="56"/>
        <v/>
      </c>
    </row>
    <row r="239" spans="2:17" x14ac:dyDescent="0.2">
      <c r="B239" s="77" t="str">
        <f>IF(ROW()-1&gt;処理用S!$B$1,"",ROW()-1)</f>
        <v/>
      </c>
      <c r="C239" s="78" t="str">
        <f t="shared" si="46"/>
        <v/>
      </c>
      <c r="D239" s="78" t="str">
        <f>IF(C239="","",VLOOKUP(C239,設定!$AT$15:$AV$22,3,FALSE))</f>
        <v/>
      </c>
      <c r="E239" s="78" t="str">
        <f t="shared" si="57"/>
        <v/>
      </c>
      <c r="F239" s="78" t="str">
        <f t="shared" si="47"/>
        <v/>
      </c>
      <c r="G239" s="78" t="str">
        <f t="shared" si="48"/>
        <v/>
      </c>
      <c r="H239" s="78" t="str">
        <f t="shared" si="49"/>
        <v/>
      </c>
      <c r="I239" s="78" t="str">
        <f t="shared" si="50"/>
        <v/>
      </c>
      <c r="J239" s="78" t="str">
        <f t="shared" si="51"/>
        <v/>
      </c>
      <c r="K239" s="124" t="str">
        <f t="shared" si="52"/>
        <v/>
      </c>
      <c r="L239" s="124" t="str">
        <f t="shared" si="53"/>
        <v/>
      </c>
      <c r="M239" s="78" t="str">
        <f t="shared" si="54"/>
        <v/>
      </c>
      <c r="N239" s="402" t="str">
        <f t="shared" si="55"/>
        <v/>
      </c>
      <c r="O239" s="78"/>
      <c r="P239" s="124"/>
      <c r="Q239" s="78" t="str">
        <f t="shared" si="56"/>
        <v/>
      </c>
    </row>
    <row r="240" spans="2:17" x14ac:dyDescent="0.2">
      <c r="B240" s="77" t="str">
        <f>IF(ROW()-1&gt;処理用S!$B$1,"",ROW()-1)</f>
        <v/>
      </c>
      <c r="C240" s="78" t="str">
        <f t="shared" si="46"/>
        <v/>
      </c>
      <c r="D240" s="78" t="str">
        <f>IF(C240="","",VLOOKUP(C240,設定!$AT$15:$AV$22,3,FALSE))</f>
        <v/>
      </c>
      <c r="E240" s="78" t="str">
        <f t="shared" si="57"/>
        <v/>
      </c>
      <c r="F240" s="78" t="str">
        <f t="shared" si="47"/>
        <v/>
      </c>
      <c r="G240" s="78" t="str">
        <f t="shared" si="48"/>
        <v/>
      </c>
      <c r="H240" s="78" t="str">
        <f t="shared" si="49"/>
        <v/>
      </c>
      <c r="I240" s="78" t="str">
        <f t="shared" si="50"/>
        <v/>
      </c>
      <c r="J240" s="78" t="str">
        <f t="shared" si="51"/>
        <v/>
      </c>
      <c r="K240" s="124" t="str">
        <f t="shared" si="52"/>
        <v/>
      </c>
      <c r="L240" s="124" t="str">
        <f t="shared" si="53"/>
        <v/>
      </c>
      <c r="M240" s="78" t="str">
        <f t="shared" si="54"/>
        <v/>
      </c>
      <c r="N240" s="402" t="str">
        <f t="shared" si="55"/>
        <v/>
      </c>
      <c r="O240" s="78"/>
      <c r="P240" s="124"/>
      <c r="Q240" s="78" t="str">
        <f t="shared" si="56"/>
        <v/>
      </c>
    </row>
    <row r="241" spans="2:17" x14ac:dyDescent="0.2">
      <c r="B241" s="77" t="str">
        <f>IF(ROW()-1&gt;処理用S!$B$1,"",ROW()-1)</f>
        <v/>
      </c>
      <c r="C241" s="78" t="str">
        <f t="shared" si="46"/>
        <v/>
      </c>
      <c r="D241" s="78" t="str">
        <f>IF(C241="","",VLOOKUP(C241,設定!$AT$15:$AV$22,3,FALSE))</f>
        <v/>
      </c>
      <c r="E241" s="78" t="str">
        <f t="shared" si="57"/>
        <v/>
      </c>
      <c r="F241" s="78" t="str">
        <f t="shared" si="47"/>
        <v/>
      </c>
      <c r="G241" s="78" t="str">
        <f t="shared" si="48"/>
        <v/>
      </c>
      <c r="H241" s="78" t="str">
        <f t="shared" si="49"/>
        <v/>
      </c>
      <c r="I241" s="78" t="str">
        <f t="shared" si="50"/>
        <v/>
      </c>
      <c r="J241" s="78" t="str">
        <f t="shared" si="51"/>
        <v/>
      </c>
      <c r="K241" s="124" t="str">
        <f t="shared" si="52"/>
        <v/>
      </c>
      <c r="L241" s="124" t="str">
        <f t="shared" si="53"/>
        <v/>
      </c>
      <c r="M241" s="78" t="str">
        <f t="shared" si="54"/>
        <v/>
      </c>
      <c r="N241" s="402" t="str">
        <f t="shared" si="55"/>
        <v/>
      </c>
      <c r="O241" s="78"/>
      <c r="P241" s="124"/>
      <c r="Q241" s="78" t="str">
        <f t="shared" si="56"/>
        <v/>
      </c>
    </row>
    <row r="242" spans="2:17" x14ac:dyDescent="0.2">
      <c r="B242" s="77" t="str">
        <f>IF(ROW()-1&gt;処理用S!$B$1,"",ROW()-1)</f>
        <v/>
      </c>
      <c r="C242" s="78" t="str">
        <f t="shared" si="46"/>
        <v/>
      </c>
      <c r="D242" s="78" t="str">
        <f>IF(C242="","",VLOOKUP(C242,設定!$AT$15:$AV$22,3,FALSE))</f>
        <v/>
      </c>
      <c r="E242" s="78" t="str">
        <f t="shared" si="57"/>
        <v/>
      </c>
      <c r="F242" s="78" t="str">
        <f t="shared" si="47"/>
        <v/>
      </c>
      <c r="G242" s="78" t="str">
        <f t="shared" si="48"/>
        <v/>
      </c>
      <c r="H242" s="78" t="str">
        <f t="shared" si="49"/>
        <v/>
      </c>
      <c r="I242" s="78" t="str">
        <f t="shared" si="50"/>
        <v/>
      </c>
      <c r="J242" s="78" t="str">
        <f t="shared" si="51"/>
        <v/>
      </c>
      <c r="K242" s="124" t="str">
        <f t="shared" si="52"/>
        <v/>
      </c>
      <c r="L242" s="124" t="str">
        <f t="shared" si="53"/>
        <v/>
      </c>
      <c r="M242" s="78" t="str">
        <f t="shared" si="54"/>
        <v/>
      </c>
      <c r="N242" s="402" t="str">
        <f t="shared" si="55"/>
        <v/>
      </c>
      <c r="O242" s="78"/>
      <c r="P242" s="124"/>
      <c r="Q242" s="78" t="str">
        <f t="shared" si="56"/>
        <v/>
      </c>
    </row>
    <row r="243" spans="2:17" x14ac:dyDescent="0.2">
      <c r="B243" s="77" t="str">
        <f>IF(ROW()-1&gt;処理用S!$B$1,"",ROW()-1)</f>
        <v/>
      </c>
      <c r="C243" s="78" t="str">
        <f t="shared" si="46"/>
        <v/>
      </c>
      <c r="D243" s="78" t="str">
        <f>IF(C243="","",VLOOKUP(C243,設定!$AT$15:$AV$22,3,FALSE))</f>
        <v/>
      </c>
      <c r="E243" s="78" t="str">
        <f t="shared" si="57"/>
        <v/>
      </c>
      <c r="F243" s="78" t="str">
        <f t="shared" si="47"/>
        <v/>
      </c>
      <c r="G243" s="78" t="str">
        <f t="shared" si="48"/>
        <v/>
      </c>
      <c r="H243" s="78" t="str">
        <f t="shared" si="49"/>
        <v/>
      </c>
      <c r="I243" s="78" t="str">
        <f t="shared" si="50"/>
        <v/>
      </c>
      <c r="J243" s="78" t="str">
        <f t="shared" si="51"/>
        <v/>
      </c>
      <c r="K243" s="124" t="str">
        <f t="shared" si="52"/>
        <v/>
      </c>
      <c r="L243" s="124" t="str">
        <f t="shared" si="53"/>
        <v/>
      </c>
      <c r="M243" s="78" t="str">
        <f t="shared" si="54"/>
        <v/>
      </c>
      <c r="N243" s="402" t="str">
        <f t="shared" si="55"/>
        <v/>
      </c>
      <c r="O243" s="78"/>
      <c r="P243" s="124"/>
      <c r="Q243" s="78" t="str">
        <f t="shared" si="56"/>
        <v/>
      </c>
    </row>
    <row r="244" spans="2:17" x14ac:dyDescent="0.2">
      <c r="B244" s="77" t="str">
        <f>IF(ROW()-1&gt;処理用S!$B$1,"",ROW()-1)</f>
        <v/>
      </c>
      <c r="C244" s="78" t="str">
        <f t="shared" si="46"/>
        <v/>
      </c>
      <c r="D244" s="78" t="str">
        <f>IF(C244="","",VLOOKUP(C244,設定!$AT$15:$AV$22,3,FALSE))</f>
        <v/>
      </c>
      <c r="E244" s="78" t="str">
        <f t="shared" si="57"/>
        <v/>
      </c>
      <c r="F244" s="78" t="str">
        <f t="shared" si="47"/>
        <v/>
      </c>
      <c r="G244" s="78" t="str">
        <f t="shared" si="48"/>
        <v/>
      </c>
      <c r="H244" s="78" t="str">
        <f t="shared" si="49"/>
        <v/>
      </c>
      <c r="I244" s="78" t="str">
        <f t="shared" si="50"/>
        <v/>
      </c>
      <c r="J244" s="78" t="str">
        <f t="shared" si="51"/>
        <v/>
      </c>
      <c r="K244" s="124" t="str">
        <f t="shared" si="52"/>
        <v/>
      </c>
      <c r="L244" s="124" t="str">
        <f t="shared" si="53"/>
        <v/>
      </c>
      <c r="M244" s="78" t="str">
        <f t="shared" si="54"/>
        <v/>
      </c>
      <c r="N244" s="402" t="str">
        <f t="shared" si="55"/>
        <v/>
      </c>
      <c r="O244" s="78"/>
      <c r="P244" s="124"/>
      <c r="Q244" s="78" t="str">
        <f t="shared" si="56"/>
        <v/>
      </c>
    </row>
    <row r="245" spans="2:17" x14ac:dyDescent="0.2">
      <c r="B245" s="77" t="str">
        <f>IF(ROW()-1&gt;処理用S!$B$1,"",ROW()-1)</f>
        <v/>
      </c>
      <c r="C245" s="78" t="str">
        <f t="shared" si="46"/>
        <v/>
      </c>
      <c r="D245" s="78" t="str">
        <f>IF(C245="","",VLOOKUP(C245,設定!$AT$15:$AV$22,3,FALSE))</f>
        <v/>
      </c>
      <c r="E245" s="78" t="str">
        <f t="shared" si="57"/>
        <v/>
      </c>
      <c r="F245" s="78" t="str">
        <f t="shared" si="47"/>
        <v/>
      </c>
      <c r="G245" s="78" t="str">
        <f t="shared" si="48"/>
        <v/>
      </c>
      <c r="H245" s="78" t="str">
        <f t="shared" si="49"/>
        <v/>
      </c>
      <c r="I245" s="78" t="str">
        <f t="shared" si="50"/>
        <v/>
      </c>
      <c r="J245" s="78" t="str">
        <f t="shared" si="51"/>
        <v/>
      </c>
      <c r="K245" s="124" t="str">
        <f t="shared" si="52"/>
        <v/>
      </c>
      <c r="L245" s="124" t="str">
        <f t="shared" si="53"/>
        <v/>
      </c>
      <c r="M245" s="78" t="str">
        <f t="shared" si="54"/>
        <v/>
      </c>
      <c r="N245" s="402" t="str">
        <f t="shared" si="55"/>
        <v/>
      </c>
      <c r="O245" s="78"/>
      <c r="P245" s="124"/>
      <c r="Q245" s="78" t="str">
        <f t="shared" si="56"/>
        <v/>
      </c>
    </row>
    <row r="246" spans="2:17" x14ac:dyDescent="0.2">
      <c r="B246" s="77" t="str">
        <f>IF(ROW()-1&gt;処理用S!$B$1,"",ROW()-1)</f>
        <v/>
      </c>
      <c r="C246" s="78" t="str">
        <f t="shared" si="46"/>
        <v/>
      </c>
      <c r="D246" s="78" t="str">
        <f>IF(C246="","",VLOOKUP(C246,設定!$AT$15:$AV$22,3,FALSE))</f>
        <v/>
      </c>
      <c r="E246" s="78" t="str">
        <f t="shared" si="57"/>
        <v/>
      </c>
      <c r="F246" s="78" t="str">
        <f t="shared" si="47"/>
        <v/>
      </c>
      <c r="G246" s="78" t="str">
        <f t="shared" si="48"/>
        <v/>
      </c>
      <c r="H246" s="78" t="str">
        <f t="shared" si="49"/>
        <v/>
      </c>
      <c r="I246" s="78" t="str">
        <f t="shared" si="50"/>
        <v/>
      </c>
      <c r="J246" s="78" t="str">
        <f t="shared" si="51"/>
        <v/>
      </c>
      <c r="K246" s="124" t="str">
        <f t="shared" si="52"/>
        <v/>
      </c>
      <c r="L246" s="124" t="str">
        <f t="shared" si="53"/>
        <v/>
      </c>
      <c r="M246" s="78" t="str">
        <f t="shared" si="54"/>
        <v/>
      </c>
      <c r="N246" s="402" t="str">
        <f t="shared" si="55"/>
        <v/>
      </c>
      <c r="O246" s="78"/>
      <c r="P246" s="124"/>
      <c r="Q246" s="78" t="str">
        <f t="shared" si="56"/>
        <v/>
      </c>
    </row>
    <row r="247" spans="2:17" x14ac:dyDescent="0.2">
      <c r="B247" s="77" t="str">
        <f>IF(ROW()-1&gt;処理用S!$B$1,"",ROW()-1)</f>
        <v/>
      </c>
      <c r="C247" s="78" t="str">
        <f t="shared" si="46"/>
        <v/>
      </c>
      <c r="D247" s="78" t="str">
        <f>IF(C247="","",VLOOKUP(C247,設定!$AT$15:$AV$22,3,FALSE))</f>
        <v/>
      </c>
      <c r="E247" s="78" t="str">
        <f t="shared" si="57"/>
        <v/>
      </c>
      <c r="F247" s="78" t="str">
        <f t="shared" si="47"/>
        <v/>
      </c>
      <c r="G247" s="78" t="str">
        <f t="shared" si="48"/>
        <v/>
      </c>
      <c r="H247" s="78" t="str">
        <f t="shared" si="49"/>
        <v/>
      </c>
      <c r="I247" s="78" t="str">
        <f t="shared" si="50"/>
        <v/>
      </c>
      <c r="J247" s="78" t="str">
        <f t="shared" si="51"/>
        <v/>
      </c>
      <c r="K247" s="124" t="str">
        <f t="shared" si="52"/>
        <v/>
      </c>
      <c r="L247" s="124" t="str">
        <f t="shared" si="53"/>
        <v/>
      </c>
      <c r="M247" s="78" t="str">
        <f t="shared" si="54"/>
        <v/>
      </c>
      <c r="N247" s="402" t="str">
        <f t="shared" si="55"/>
        <v/>
      </c>
      <c r="O247" s="78"/>
      <c r="P247" s="124"/>
      <c r="Q247" s="78" t="str">
        <f t="shared" si="56"/>
        <v/>
      </c>
    </row>
    <row r="248" spans="2:17" x14ac:dyDescent="0.2">
      <c r="B248" s="77" t="str">
        <f>IF(ROW()-1&gt;処理用S!$B$1,"",ROW()-1)</f>
        <v/>
      </c>
      <c r="C248" s="78" t="str">
        <f t="shared" si="46"/>
        <v/>
      </c>
      <c r="D248" s="78" t="str">
        <f>IF(C248="","",VLOOKUP(C248,設定!$AT$15:$AV$22,3,FALSE))</f>
        <v/>
      </c>
      <c r="E248" s="78" t="str">
        <f t="shared" si="57"/>
        <v/>
      </c>
      <c r="F248" s="78" t="str">
        <f t="shared" si="47"/>
        <v/>
      </c>
      <c r="G248" s="78" t="str">
        <f t="shared" si="48"/>
        <v/>
      </c>
      <c r="H248" s="78" t="str">
        <f t="shared" si="49"/>
        <v/>
      </c>
      <c r="I248" s="78" t="str">
        <f t="shared" si="50"/>
        <v/>
      </c>
      <c r="J248" s="78" t="str">
        <f t="shared" si="51"/>
        <v/>
      </c>
      <c r="K248" s="124" t="str">
        <f t="shared" si="52"/>
        <v/>
      </c>
      <c r="L248" s="124" t="str">
        <f t="shared" si="53"/>
        <v/>
      </c>
      <c r="M248" s="78" t="str">
        <f t="shared" si="54"/>
        <v/>
      </c>
      <c r="N248" s="402" t="str">
        <f t="shared" si="55"/>
        <v/>
      </c>
      <c r="O248" s="78"/>
      <c r="P248" s="124"/>
      <c r="Q248" s="78" t="str">
        <f t="shared" si="56"/>
        <v/>
      </c>
    </row>
    <row r="249" spans="2:17" x14ac:dyDescent="0.2">
      <c r="B249" s="77" t="str">
        <f>IF(ROW()-1&gt;処理用S!$B$1,"",ROW()-1)</f>
        <v/>
      </c>
      <c r="C249" s="78" t="str">
        <f t="shared" si="46"/>
        <v/>
      </c>
      <c r="D249" s="78" t="str">
        <f>IF(C249="","",VLOOKUP(C249,設定!$AT$15:$AV$22,3,FALSE))</f>
        <v/>
      </c>
      <c r="E249" s="78" t="str">
        <f t="shared" si="57"/>
        <v/>
      </c>
      <c r="F249" s="78" t="str">
        <f t="shared" si="47"/>
        <v/>
      </c>
      <c r="G249" s="78" t="str">
        <f t="shared" si="48"/>
        <v/>
      </c>
      <c r="H249" s="78" t="str">
        <f t="shared" si="49"/>
        <v/>
      </c>
      <c r="I249" s="78" t="str">
        <f t="shared" si="50"/>
        <v/>
      </c>
      <c r="J249" s="78" t="str">
        <f t="shared" si="51"/>
        <v/>
      </c>
      <c r="K249" s="124" t="str">
        <f t="shared" si="52"/>
        <v/>
      </c>
      <c r="L249" s="124" t="str">
        <f t="shared" si="53"/>
        <v/>
      </c>
      <c r="M249" s="78" t="str">
        <f t="shared" si="54"/>
        <v/>
      </c>
      <c r="N249" s="402" t="str">
        <f t="shared" si="55"/>
        <v/>
      </c>
      <c r="O249" s="78"/>
      <c r="P249" s="124"/>
      <c r="Q249" s="78" t="str">
        <f t="shared" si="56"/>
        <v/>
      </c>
    </row>
    <row r="250" spans="2:17" x14ac:dyDescent="0.2">
      <c r="B250" s="77" t="str">
        <f>IF(ROW()-1&gt;処理用S!$B$1,"",ROW()-1)</f>
        <v/>
      </c>
      <c r="C250" s="78" t="str">
        <f t="shared" si="46"/>
        <v/>
      </c>
      <c r="D250" s="78" t="str">
        <f>IF(C250="","",VLOOKUP(C250,設定!$AT$15:$AV$22,3,FALSE))</f>
        <v/>
      </c>
      <c r="E250" s="78" t="str">
        <f t="shared" si="57"/>
        <v/>
      </c>
      <c r="F250" s="78" t="str">
        <f t="shared" si="47"/>
        <v/>
      </c>
      <c r="G250" s="78" t="str">
        <f t="shared" si="48"/>
        <v/>
      </c>
      <c r="H250" s="78" t="str">
        <f t="shared" si="49"/>
        <v/>
      </c>
      <c r="I250" s="78" t="str">
        <f t="shared" si="50"/>
        <v/>
      </c>
      <c r="J250" s="78" t="str">
        <f t="shared" si="51"/>
        <v/>
      </c>
      <c r="K250" s="124" t="str">
        <f t="shared" si="52"/>
        <v/>
      </c>
      <c r="L250" s="124" t="str">
        <f t="shared" si="53"/>
        <v/>
      </c>
      <c r="M250" s="78" t="str">
        <f t="shared" si="54"/>
        <v/>
      </c>
      <c r="N250" s="402" t="str">
        <f t="shared" si="55"/>
        <v/>
      </c>
      <c r="O250" s="78"/>
      <c r="P250" s="124"/>
      <c r="Q250" s="78" t="str">
        <f t="shared" si="56"/>
        <v/>
      </c>
    </row>
    <row r="251" spans="2:17" x14ac:dyDescent="0.2">
      <c r="B251" s="77" t="str">
        <f>IF(ROW()-1&gt;処理用S!$B$1,"",ROW()-1)</f>
        <v/>
      </c>
      <c r="C251" s="78" t="str">
        <f t="shared" si="46"/>
        <v/>
      </c>
      <c r="D251" s="78" t="str">
        <f>IF(C251="","",VLOOKUP(C251,設定!$AT$15:$AV$22,3,FALSE))</f>
        <v/>
      </c>
      <c r="E251" s="78" t="str">
        <f t="shared" si="57"/>
        <v/>
      </c>
      <c r="F251" s="78" t="str">
        <f t="shared" si="47"/>
        <v/>
      </c>
      <c r="G251" s="78" t="str">
        <f t="shared" si="48"/>
        <v/>
      </c>
      <c r="H251" s="78" t="str">
        <f t="shared" si="49"/>
        <v/>
      </c>
      <c r="I251" s="78" t="str">
        <f t="shared" si="50"/>
        <v/>
      </c>
      <c r="J251" s="78" t="str">
        <f t="shared" si="51"/>
        <v/>
      </c>
      <c r="K251" s="124" t="str">
        <f t="shared" si="52"/>
        <v/>
      </c>
      <c r="L251" s="124" t="str">
        <f t="shared" si="53"/>
        <v/>
      </c>
      <c r="M251" s="78" t="str">
        <f t="shared" si="54"/>
        <v/>
      </c>
      <c r="N251" s="402" t="str">
        <f t="shared" si="55"/>
        <v/>
      </c>
      <c r="O251" s="78"/>
      <c r="P251" s="124"/>
      <c r="Q251" s="78" t="str">
        <f t="shared" si="56"/>
        <v/>
      </c>
    </row>
    <row r="252" spans="2:17" x14ac:dyDescent="0.2">
      <c r="B252" s="77" t="str">
        <f>IF(ROW()-1&gt;処理用S!$B$1,"",ROW()-1)</f>
        <v/>
      </c>
      <c r="C252" s="78" t="str">
        <f t="shared" si="46"/>
        <v/>
      </c>
      <c r="D252" s="78" t="str">
        <f>IF(C252="","",VLOOKUP(C252,設定!$AT$15:$AV$22,3,FALSE))</f>
        <v/>
      </c>
      <c r="E252" s="78" t="str">
        <f t="shared" si="57"/>
        <v/>
      </c>
      <c r="F252" s="78" t="str">
        <f t="shared" si="47"/>
        <v/>
      </c>
      <c r="G252" s="78" t="str">
        <f t="shared" si="48"/>
        <v/>
      </c>
      <c r="H252" s="78" t="str">
        <f t="shared" si="49"/>
        <v/>
      </c>
      <c r="I252" s="78" t="str">
        <f t="shared" si="50"/>
        <v/>
      </c>
      <c r="J252" s="78" t="str">
        <f t="shared" si="51"/>
        <v/>
      </c>
      <c r="K252" s="124" t="str">
        <f t="shared" si="52"/>
        <v/>
      </c>
      <c r="L252" s="124" t="str">
        <f t="shared" si="53"/>
        <v/>
      </c>
      <c r="M252" s="78" t="str">
        <f t="shared" si="54"/>
        <v/>
      </c>
      <c r="N252" s="402" t="str">
        <f t="shared" si="55"/>
        <v/>
      </c>
      <c r="O252" s="78"/>
      <c r="P252" s="124"/>
      <c r="Q252" s="78" t="str">
        <f t="shared" si="56"/>
        <v/>
      </c>
    </row>
    <row r="253" spans="2:17" x14ac:dyDescent="0.2">
      <c r="B253" s="77" t="str">
        <f>IF(ROW()-1&gt;処理用S!$B$1,"",ROW()-1)</f>
        <v/>
      </c>
      <c r="C253" s="78" t="str">
        <f t="shared" si="46"/>
        <v/>
      </c>
      <c r="D253" s="78" t="str">
        <f>IF(C253="","",VLOOKUP(C253,設定!$AT$15:$AV$22,3,FALSE))</f>
        <v/>
      </c>
      <c r="E253" s="78" t="str">
        <f t="shared" si="57"/>
        <v/>
      </c>
      <c r="F253" s="78" t="str">
        <f t="shared" si="47"/>
        <v/>
      </c>
      <c r="G253" s="78" t="str">
        <f t="shared" si="48"/>
        <v/>
      </c>
      <c r="H253" s="78" t="str">
        <f t="shared" si="49"/>
        <v/>
      </c>
      <c r="I253" s="78" t="str">
        <f t="shared" si="50"/>
        <v/>
      </c>
      <c r="J253" s="78" t="str">
        <f t="shared" si="51"/>
        <v/>
      </c>
      <c r="K253" s="124" t="str">
        <f t="shared" si="52"/>
        <v/>
      </c>
      <c r="L253" s="124" t="str">
        <f t="shared" si="53"/>
        <v/>
      </c>
      <c r="M253" s="78" t="str">
        <f t="shared" si="54"/>
        <v/>
      </c>
      <c r="N253" s="402" t="str">
        <f t="shared" si="55"/>
        <v/>
      </c>
      <c r="O253" s="78"/>
      <c r="P253" s="124"/>
      <c r="Q253" s="78" t="str">
        <f t="shared" si="56"/>
        <v/>
      </c>
    </row>
    <row r="254" spans="2:17" x14ac:dyDescent="0.2">
      <c r="B254" s="77" t="str">
        <f>IF(ROW()-1&gt;処理用S!$B$1,"",ROW()-1)</f>
        <v/>
      </c>
      <c r="C254" s="78" t="str">
        <f t="shared" si="46"/>
        <v/>
      </c>
      <c r="D254" s="78" t="str">
        <f>IF(C254="","",VLOOKUP(C254,設定!$AT$15:$AV$22,3,FALSE))</f>
        <v/>
      </c>
      <c r="E254" s="78" t="str">
        <f t="shared" si="57"/>
        <v/>
      </c>
      <c r="F254" s="78" t="str">
        <f t="shared" si="47"/>
        <v/>
      </c>
      <c r="G254" s="78" t="str">
        <f t="shared" si="48"/>
        <v/>
      </c>
      <c r="H254" s="78" t="str">
        <f t="shared" si="49"/>
        <v/>
      </c>
      <c r="I254" s="78" t="str">
        <f t="shared" si="50"/>
        <v/>
      </c>
      <c r="J254" s="78" t="str">
        <f t="shared" si="51"/>
        <v/>
      </c>
      <c r="K254" s="124" t="str">
        <f t="shared" si="52"/>
        <v/>
      </c>
      <c r="L254" s="124" t="str">
        <f t="shared" si="53"/>
        <v/>
      </c>
      <c r="M254" s="78" t="str">
        <f t="shared" si="54"/>
        <v/>
      </c>
      <c r="N254" s="402" t="str">
        <f t="shared" si="55"/>
        <v/>
      </c>
      <c r="O254" s="78"/>
      <c r="P254" s="124"/>
      <c r="Q254" s="78" t="str">
        <f t="shared" si="56"/>
        <v/>
      </c>
    </row>
    <row r="255" spans="2:17" x14ac:dyDescent="0.2">
      <c r="B255" s="77" t="str">
        <f>IF(ROW()-1&gt;処理用S!$B$1,"",ROW()-1)</f>
        <v/>
      </c>
      <c r="C255" s="78" t="str">
        <f t="shared" si="46"/>
        <v/>
      </c>
      <c r="D255" s="78" t="str">
        <f>IF(C255="","",VLOOKUP(C255,設定!$AT$15:$AV$22,3,FALSE))</f>
        <v/>
      </c>
      <c r="E255" s="78" t="str">
        <f t="shared" si="57"/>
        <v/>
      </c>
      <c r="F255" s="78" t="str">
        <f t="shared" si="47"/>
        <v/>
      </c>
      <c r="G255" s="78" t="str">
        <f t="shared" si="48"/>
        <v/>
      </c>
      <c r="H255" s="78" t="str">
        <f t="shared" si="49"/>
        <v/>
      </c>
      <c r="I255" s="78" t="str">
        <f t="shared" si="50"/>
        <v/>
      </c>
      <c r="J255" s="78" t="str">
        <f t="shared" si="51"/>
        <v/>
      </c>
      <c r="K255" s="124" t="str">
        <f t="shared" si="52"/>
        <v/>
      </c>
      <c r="L255" s="124" t="str">
        <f t="shared" si="53"/>
        <v/>
      </c>
      <c r="M255" s="78" t="str">
        <f t="shared" si="54"/>
        <v/>
      </c>
      <c r="N255" s="402" t="str">
        <f t="shared" si="55"/>
        <v/>
      </c>
      <c r="O255" s="78"/>
      <c r="P255" s="124"/>
      <c r="Q255" s="78" t="str">
        <f t="shared" si="56"/>
        <v/>
      </c>
    </row>
    <row r="256" spans="2:17" x14ac:dyDescent="0.2">
      <c r="B256" s="77" t="str">
        <f>IF(ROW()-1&gt;処理用S!$B$1,"",ROW()-1)</f>
        <v/>
      </c>
      <c r="C256" s="78" t="str">
        <f t="shared" si="46"/>
        <v/>
      </c>
      <c r="D256" s="78" t="str">
        <f>IF(C256="","",VLOOKUP(C256,設定!$AT$15:$AV$22,3,FALSE))</f>
        <v/>
      </c>
      <c r="E256" s="78" t="str">
        <f t="shared" si="57"/>
        <v/>
      </c>
      <c r="F256" s="78" t="str">
        <f t="shared" si="47"/>
        <v/>
      </c>
      <c r="G256" s="78" t="str">
        <f t="shared" si="48"/>
        <v/>
      </c>
      <c r="H256" s="78" t="str">
        <f t="shared" si="49"/>
        <v/>
      </c>
      <c r="I256" s="78" t="str">
        <f t="shared" si="50"/>
        <v/>
      </c>
      <c r="J256" s="78" t="str">
        <f t="shared" si="51"/>
        <v/>
      </c>
      <c r="K256" s="124" t="str">
        <f t="shared" si="52"/>
        <v/>
      </c>
      <c r="L256" s="124" t="str">
        <f t="shared" si="53"/>
        <v/>
      </c>
      <c r="M256" s="78" t="str">
        <f t="shared" si="54"/>
        <v/>
      </c>
      <c r="N256" s="402" t="str">
        <f t="shared" si="55"/>
        <v/>
      </c>
      <c r="O256" s="78"/>
      <c r="P256" s="124"/>
      <c r="Q256" s="78" t="str">
        <f t="shared" si="56"/>
        <v/>
      </c>
    </row>
    <row r="257" spans="2:17" x14ac:dyDescent="0.2">
      <c r="B257" s="77" t="str">
        <f>IF(ROW()-1&gt;処理用S!$B$1,"",ROW()-1)</f>
        <v/>
      </c>
      <c r="C257" s="78" t="str">
        <f t="shared" si="46"/>
        <v/>
      </c>
      <c r="D257" s="78" t="str">
        <f>IF(C257="","",VLOOKUP(C257,設定!$AT$15:$AV$22,3,FALSE))</f>
        <v/>
      </c>
      <c r="E257" s="78" t="str">
        <f t="shared" si="57"/>
        <v/>
      </c>
      <c r="F257" s="78" t="str">
        <f t="shared" si="47"/>
        <v/>
      </c>
      <c r="G257" s="78" t="str">
        <f t="shared" si="48"/>
        <v/>
      </c>
      <c r="H257" s="78" t="str">
        <f t="shared" si="49"/>
        <v/>
      </c>
      <c r="I257" s="78" t="str">
        <f t="shared" si="50"/>
        <v/>
      </c>
      <c r="J257" s="78" t="str">
        <f t="shared" si="51"/>
        <v/>
      </c>
      <c r="K257" s="124" t="str">
        <f t="shared" si="52"/>
        <v/>
      </c>
      <c r="L257" s="124" t="str">
        <f t="shared" si="53"/>
        <v/>
      </c>
      <c r="M257" s="78" t="str">
        <f t="shared" si="54"/>
        <v/>
      </c>
      <c r="N257" s="402" t="str">
        <f t="shared" si="55"/>
        <v/>
      </c>
      <c r="O257" s="78"/>
      <c r="P257" s="124"/>
      <c r="Q257" s="78" t="str">
        <f t="shared" si="56"/>
        <v/>
      </c>
    </row>
    <row r="258" spans="2:17" x14ac:dyDescent="0.2">
      <c r="B258" s="77" t="str">
        <f>IF(ROW()-1&gt;処理用S!$B$1,"",ROW()-1)</f>
        <v/>
      </c>
      <c r="C258" s="78" t="str">
        <f t="shared" ref="C258:C321" si="58">IF($B258="","",VLOOKUP($B258,シングルスDATA,COLUMN()-1,FALSE))</f>
        <v/>
      </c>
      <c r="D258" s="78" t="str">
        <f>IF(C258="","",VLOOKUP(C258,設定!$AT$15:$AV$22,3,FALSE))</f>
        <v/>
      </c>
      <c r="E258" s="78" t="str">
        <f t="shared" si="57"/>
        <v/>
      </c>
      <c r="F258" s="78" t="str">
        <f t="shared" ref="F258:F321" si="59">IF($B258="","",VLOOKUP($B258,シングルスDATA,3,FALSE))</f>
        <v/>
      </c>
      <c r="G258" s="78" t="str">
        <f t="shared" ref="G258:G321" si="60">IF(ISTEXT(Q258)=TRUE,"",Q258)</f>
        <v/>
      </c>
      <c r="H258" s="78" t="str">
        <f t="shared" ref="H258:H321" si="61">IF(Q258="","",IF(ISTEXT(Q258)=TRUE,VALUE(MID(Q258,2,2)),""))</f>
        <v/>
      </c>
      <c r="I258" s="78" t="str">
        <f t="shared" ref="I258:I321" si="62">IF($B258="","",VLOOKUP($B258,シングルスDATA,5,FALSE))</f>
        <v/>
      </c>
      <c r="J258" s="78" t="str">
        <f t="shared" ref="J258:J321" si="63">IF($B258="","",VLOOKUP($B258,シングルスDATA,6,FALSE))</f>
        <v/>
      </c>
      <c r="K258" s="124" t="str">
        <f t="shared" ref="K258:K321" si="64">IF($B258="","",DBCS(VLOOKUP($B258,シングルスDATA,7,FALSE)))</f>
        <v/>
      </c>
      <c r="L258" s="124" t="str">
        <f t="shared" ref="L258:L321" si="65">IF($B258="","",VLOOKUP($B258,シングルスDATA,8,FALSE))</f>
        <v/>
      </c>
      <c r="M258" s="78" t="str">
        <f t="shared" ref="M258:M321" si="66">IF($B258="","",(VLOOKUP($B258,シングルスDATA,9,FALSE)))</f>
        <v/>
      </c>
      <c r="N258" s="402" t="str">
        <f t="shared" ref="N258:N321" si="67">IF($B258="","",(VLOOKUP($B258,シングルスDATA,11,FALSE)))</f>
        <v/>
      </c>
      <c r="O258" s="78"/>
      <c r="P258" s="124"/>
      <c r="Q258" s="78" t="str">
        <f t="shared" ref="Q258:Q321" si="68">IF($B258="","",VLOOKUP($B258,シングルスDATA,4,FALSE))</f>
        <v/>
      </c>
    </row>
    <row r="259" spans="2:17" x14ac:dyDescent="0.2">
      <c r="B259" s="77" t="str">
        <f>IF(ROW()-1&gt;処理用S!$B$1,"",ROW()-1)</f>
        <v/>
      </c>
      <c r="C259" s="78" t="str">
        <f t="shared" si="58"/>
        <v/>
      </c>
      <c r="D259" s="78" t="str">
        <f>IF(C259="","",VLOOKUP(C259,設定!$AT$15:$AV$22,3,FALSE))</f>
        <v/>
      </c>
      <c r="E259" s="78" t="str">
        <f t="shared" ref="E259:E322" si="69">IF(I259="","",J259)</f>
        <v/>
      </c>
      <c r="F259" s="78" t="str">
        <f t="shared" si="59"/>
        <v/>
      </c>
      <c r="G259" s="78" t="str">
        <f t="shared" si="60"/>
        <v/>
      </c>
      <c r="H259" s="78" t="str">
        <f t="shared" si="61"/>
        <v/>
      </c>
      <c r="I259" s="78" t="str">
        <f t="shared" si="62"/>
        <v/>
      </c>
      <c r="J259" s="78" t="str">
        <f t="shared" si="63"/>
        <v/>
      </c>
      <c r="K259" s="124" t="str">
        <f t="shared" si="64"/>
        <v/>
      </c>
      <c r="L259" s="124" t="str">
        <f t="shared" si="65"/>
        <v/>
      </c>
      <c r="M259" s="78" t="str">
        <f t="shared" si="66"/>
        <v/>
      </c>
      <c r="N259" s="402" t="str">
        <f t="shared" si="67"/>
        <v/>
      </c>
      <c r="O259" s="78"/>
      <c r="P259" s="124"/>
      <c r="Q259" s="78" t="str">
        <f t="shared" si="68"/>
        <v/>
      </c>
    </row>
    <row r="260" spans="2:17" x14ac:dyDescent="0.2">
      <c r="B260" s="77" t="str">
        <f>IF(ROW()-1&gt;処理用S!$B$1,"",ROW()-1)</f>
        <v/>
      </c>
      <c r="C260" s="78" t="str">
        <f t="shared" si="58"/>
        <v/>
      </c>
      <c r="D260" s="78" t="str">
        <f>IF(C260="","",VLOOKUP(C260,設定!$AT$15:$AV$22,3,FALSE))</f>
        <v/>
      </c>
      <c r="E260" s="78" t="str">
        <f t="shared" si="69"/>
        <v/>
      </c>
      <c r="F260" s="78" t="str">
        <f t="shared" si="59"/>
        <v/>
      </c>
      <c r="G260" s="78" t="str">
        <f t="shared" si="60"/>
        <v/>
      </c>
      <c r="H260" s="78" t="str">
        <f t="shared" si="61"/>
        <v/>
      </c>
      <c r="I260" s="78" t="str">
        <f t="shared" si="62"/>
        <v/>
      </c>
      <c r="J260" s="78" t="str">
        <f t="shared" si="63"/>
        <v/>
      </c>
      <c r="K260" s="124" t="str">
        <f t="shared" si="64"/>
        <v/>
      </c>
      <c r="L260" s="124" t="str">
        <f t="shared" si="65"/>
        <v/>
      </c>
      <c r="M260" s="78" t="str">
        <f t="shared" si="66"/>
        <v/>
      </c>
      <c r="N260" s="402" t="str">
        <f t="shared" si="67"/>
        <v/>
      </c>
      <c r="O260" s="78"/>
      <c r="P260" s="124"/>
      <c r="Q260" s="78" t="str">
        <f t="shared" si="68"/>
        <v/>
      </c>
    </row>
    <row r="261" spans="2:17" x14ac:dyDescent="0.2">
      <c r="B261" s="77" t="str">
        <f>IF(ROW()-1&gt;処理用S!$B$1,"",ROW()-1)</f>
        <v/>
      </c>
      <c r="C261" s="78" t="str">
        <f t="shared" si="58"/>
        <v/>
      </c>
      <c r="D261" s="78" t="str">
        <f>IF(C261="","",VLOOKUP(C261,設定!$AT$15:$AV$22,3,FALSE))</f>
        <v/>
      </c>
      <c r="E261" s="78" t="str">
        <f t="shared" si="69"/>
        <v/>
      </c>
      <c r="F261" s="78" t="str">
        <f t="shared" si="59"/>
        <v/>
      </c>
      <c r="G261" s="78" t="str">
        <f t="shared" si="60"/>
        <v/>
      </c>
      <c r="H261" s="78" t="str">
        <f t="shared" si="61"/>
        <v/>
      </c>
      <c r="I261" s="78" t="str">
        <f t="shared" si="62"/>
        <v/>
      </c>
      <c r="J261" s="78" t="str">
        <f t="shared" si="63"/>
        <v/>
      </c>
      <c r="K261" s="124" t="str">
        <f t="shared" si="64"/>
        <v/>
      </c>
      <c r="L261" s="124" t="str">
        <f t="shared" si="65"/>
        <v/>
      </c>
      <c r="M261" s="78" t="str">
        <f t="shared" si="66"/>
        <v/>
      </c>
      <c r="N261" s="402" t="str">
        <f t="shared" si="67"/>
        <v/>
      </c>
      <c r="O261" s="78"/>
      <c r="P261" s="124"/>
      <c r="Q261" s="78" t="str">
        <f t="shared" si="68"/>
        <v/>
      </c>
    </row>
    <row r="262" spans="2:17" x14ac:dyDescent="0.2">
      <c r="B262" s="77" t="str">
        <f>IF(ROW()-1&gt;処理用S!$B$1,"",ROW()-1)</f>
        <v/>
      </c>
      <c r="C262" s="78" t="str">
        <f t="shared" si="58"/>
        <v/>
      </c>
      <c r="D262" s="78" t="str">
        <f>IF(C262="","",VLOOKUP(C262,設定!$AT$15:$AV$22,3,FALSE))</f>
        <v/>
      </c>
      <c r="E262" s="78" t="str">
        <f t="shared" si="69"/>
        <v/>
      </c>
      <c r="F262" s="78" t="str">
        <f t="shared" si="59"/>
        <v/>
      </c>
      <c r="G262" s="78" t="str">
        <f t="shared" si="60"/>
        <v/>
      </c>
      <c r="H262" s="78" t="str">
        <f t="shared" si="61"/>
        <v/>
      </c>
      <c r="I262" s="78" t="str">
        <f t="shared" si="62"/>
        <v/>
      </c>
      <c r="J262" s="78" t="str">
        <f t="shared" si="63"/>
        <v/>
      </c>
      <c r="K262" s="124" t="str">
        <f t="shared" si="64"/>
        <v/>
      </c>
      <c r="L262" s="124" t="str">
        <f t="shared" si="65"/>
        <v/>
      </c>
      <c r="M262" s="78" t="str">
        <f t="shared" si="66"/>
        <v/>
      </c>
      <c r="N262" s="402" t="str">
        <f t="shared" si="67"/>
        <v/>
      </c>
      <c r="O262" s="78"/>
      <c r="P262" s="124"/>
      <c r="Q262" s="78" t="str">
        <f t="shared" si="68"/>
        <v/>
      </c>
    </row>
    <row r="263" spans="2:17" x14ac:dyDescent="0.2">
      <c r="B263" s="77" t="str">
        <f>IF(ROW()-1&gt;処理用S!$B$1,"",ROW()-1)</f>
        <v/>
      </c>
      <c r="C263" s="78" t="str">
        <f t="shared" si="58"/>
        <v/>
      </c>
      <c r="D263" s="78" t="str">
        <f>IF(C263="","",VLOOKUP(C263,設定!$AT$15:$AV$22,3,FALSE))</f>
        <v/>
      </c>
      <c r="E263" s="78" t="str">
        <f t="shared" si="69"/>
        <v/>
      </c>
      <c r="F263" s="78" t="str">
        <f t="shared" si="59"/>
        <v/>
      </c>
      <c r="G263" s="78" t="str">
        <f t="shared" si="60"/>
        <v/>
      </c>
      <c r="H263" s="78" t="str">
        <f t="shared" si="61"/>
        <v/>
      </c>
      <c r="I263" s="78" t="str">
        <f t="shared" si="62"/>
        <v/>
      </c>
      <c r="J263" s="78" t="str">
        <f t="shared" si="63"/>
        <v/>
      </c>
      <c r="K263" s="124" t="str">
        <f t="shared" si="64"/>
        <v/>
      </c>
      <c r="L263" s="124" t="str">
        <f t="shared" si="65"/>
        <v/>
      </c>
      <c r="M263" s="78" t="str">
        <f t="shared" si="66"/>
        <v/>
      </c>
      <c r="N263" s="402" t="str">
        <f t="shared" si="67"/>
        <v/>
      </c>
      <c r="O263" s="78"/>
      <c r="P263" s="124"/>
      <c r="Q263" s="78" t="str">
        <f t="shared" si="68"/>
        <v/>
      </c>
    </row>
    <row r="264" spans="2:17" x14ac:dyDescent="0.2">
      <c r="B264" s="77" t="str">
        <f>IF(ROW()-1&gt;処理用S!$B$1,"",ROW()-1)</f>
        <v/>
      </c>
      <c r="C264" s="78" t="str">
        <f t="shared" si="58"/>
        <v/>
      </c>
      <c r="D264" s="78" t="str">
        <f>IF(C264="","",VLOOKUP(C264,設定!$AT$15:$AV$22,3,FALSE))</f>
        <v/>
      </c>
      <c r="E264" s="78" t="str">
        <f t="shared" si="69"/>
        <v/>
      </c>
      <c r="F264" s="78" t="str">
        <f t="shared" si="59"/>
        <v/>
      </c>
      <c r="G264" s="78" t="str">
        <f t="shared" si="60"/>
        <v/>
      </c>
      <c r="H264" s="78" t="str">
        <f t="shared" si="61"/>
        <v/>
      </c>
      <c r="I264" s="78" t="str">
        <f t="shared" si="62"/>
        <v/>
      </c>
      <c r="J264" s="78" t="str">
        <f t="shared" si="63"/>
        <v/>
      </c>
      <c r="K264" s="124" t="str">
        <f t="shared" si="64"/>
        <v/>
      </c>
      <c r="L264" s="124" t="str">
        <f t="shared" si="65"/>
        <v/>
      </c>
      <c r="M264" s="78" t="str">
        <f t="shared" si="66"/>
        <v/>
      </c>
      <c r="N264" s="402" t="str">
        <f t="shared" si="67"/>
        <v/>
      </c>
      <c r="O264" s="78"/>
      <c r="P264" s="124"/>
      <c r="Q264" s="78" t="str">
        <f t="shared" si="68"/>
        <v/>
      </c>
    </row>
    <row r="265" spans="2:17" x14ac:dyDescent="0.2">
      <c r="B265" s="77" t="str">
        <f>IF(ROW()-1&gt;処理用S!$B$1,"",ROW()-1)</f>
        <v/>
      </c>
      <c r="C265" s="78" t="str">
        <f t="shared" si="58"/>
        <v/>
      </c>
      <c r="D265" s="78" t="str">
        <f>IF(C265="","",VLOOKUP(C265,設定!$AT$15:$AV$22,3,FALSE))</f>
        <v/>
      </c>
      <c r="E265" s="78" t="str">
        <f t="shared" si="69"/>
        <v/>
      </c>
      <c r="F265" s="78" t="str">
        <f t="shared" si="59"/>
        <v/>
      </c>
      <c r="G265" s="78" t="str">
        <f t="shared" si="60"/>
        <v/>
      </c>
      <c r="H265" s="78" t="str">
        <f t="shared" si="61"/>
        <v/>
      </c>
      <c r="I265" s="78" t="str">
        <f t="shared" si="62"/>
        <v/>
      </c>
      <c r="J265" s="78" t="str">
        <f t="shared" si="63"/>
        <v/>
      </c>
      <c r="K265" s="124" t="str">
        <f t="shared" si="64"/>
        <v/>
      </c>
      <c r="L265" s="124" t="str">
        <f t="shared" si="65"/>
        <v/>
      </c>
      <c r="M265" s="78" t="str">
        <f t="shared" si="66"/>
        <v/>
      </c>
      <c r="N265" s="402" t="str">
        <f t="shared" si="67"/>
        <v/>
      </c>
      <c r="O265" s="78"/>
      <c r="P265" s="124"/>
      <c r="Q265" s="78" t="str">
        <f t="shared" si="68"/>
        <v/>
      </c>
    </row>
    <row r="266" spans="2:17" x14ac:dyDescent="0.2">
      <c r="B266" s="77" t="str">
        <f>IF(ROW()-1&gt;処理用S!$B$1,"",ROW()-1)</f>
        <v/>
      </c>
      <c r="C266" s="78" t="str">
        <f t="shared" si="58"/>
        <v/>
      </c>
      <c r="D266" s="78" t="str">
        <f>IF(C266="","",VLOOKUP(C266,設定!$AT$15:$AV$22,3,FALSE))</f>
        <v/>
      </c>
      <c r="E266" s="78" t="str">
        <f t="shared" si="69"/>
        <v/>
      </c>
      <c r="F266" s="78" t="str">
        <f t="shared" si="59"/>
        <v/>
      </c>
      <c r="G266" s="78" t="str">
        <f t="shared" si="60"/>
        <v/>
      </c>
      <c r="H266" s="78" t="str">
        <f t="shared" si="61"/>
        <v/>
      </c>
      <c r="I266" s="78" t="str">
        <f t="shared" si="62"/>
        <v/>
      </c>
      <c r="J266" s="78" t="str">
        <f t="shared" si="63"/>
        <v/>
      </c>
      <c r="K266" s="124" t="str">
        <f t="shared" si="64"/>
        <v/>
      </c>
      <c r="L266" s="124" t="str">
        <f t="shared" si="65"/>
        <v/>
      </c>
      <c r="M266" s="78" t="str">
        <f t="shared" si="66"/>
        <v/>
      </c>
      <c r="N266" s="402" t="str">
        <f t="shared" si="67"/>
        <v/>
      </c>
      <c r="O266" s="78"/>
      <c r="P266" s="124"/>
      <c r="Q266" s="78" t="str">
        <f t="shared" si="68"/>
        <v/>
      </c>
    </row>
    <row r="267" spans="2:17" x14ac:dyDescent="0.2">
      <c r="B267" s="77" t="str">
        <f>IF(ROW()-1&gt;処理用S!$B$1,"",ROW()-1)</f>
        <v/>
      </c>
      <c r="C267" s="78" t="str">
        <f t="shared" si="58"/>
        <v/>
      </c>
      <c r="D267" s="78" t="str">
        <f>IF(C267="","",VLOOKUP(C267,設定!$AT$15:$AV$22,3,FALSE))</f>
        <v/>
      </c>
      <c r="E267" s="78" t="str">
        <f t="shared" si="69"/>
        <v/>
      </c>
      <c r="F267" s="78" t="str">
        <f t="shared" si="59"/>
        <v/>
      </c>
      <c r="G267" s="78" t="str">
        <f t="shared" si="60"/>
        <v/>
      </c>
      <c r="H267" s="78" t="str">
        <f t="shared" si="61"/>
        <v/>
      </c>
      <c r="I267" s="78" t="str">
        <f t="shared" si="62"/>
        <v/>
      </c>
      <c r="J267" s="78" t="str">
        <f t="shared" si="63"/>
        <v/>
      </c>
      <c r="K267" s="124" t="str">
        <f t="shared" si="64"/>
        <v/>
      </c>
      <c r="L267" s="124" t="str">
        <f t="shared" si="65"/>
        <v/>
      </c>
      <c r="M267" s="78" t="str">
        <f t="shared" si="66"/>
        <v/>
      </c>
      <c r="N267" s="402" t="str">
        <f t="shared" si="67"/>
        <v/>
      </c>
      <c r="O267" s="78"/>
      <c r="P267" s="124"/>
      <c r="Q267" s="78" t="str">
        <f t="shared" si="68"/>
        <v/>
      </c>
    </row>
    <row r="268" spans="2:17" x14ac:dyDescent="0.2">
      <c r="B268" s="77" t="str">
        <f>IF(ROW()-1&gt;処理用S!$B$1,"",ROW()-1)</f>
        <v/>
      </c>
      <c r="C268" s="78" t="str">
        <f t="shared" si="58"/>
        <v/>
      </c>
      <c r="D268" s="78" t="str">
        <f>IF(C268="","",VLOOKUP(C268,設定!$AT$15:$AV$22,3,FALSE))</f>
        <v/>
      </c>
      <c r="E268" s="78" t="str">
        <f t="shared" si="69"/>
        <v/>
      </c>
      <c r="F268" s="78" t="str">
        <f t="shared" si="59"/>
        <v/>
      </c>
      <c r="G268" s="78" t="str">
        <f t="shared" si="60"/>
        <v/>
      </c>
      <c r="H268" s="78" t="str">
        <f t="shared" si="61"/>
        <v/>
      </c>
      <c r="I268" s="78" t="str">
        <f t="shared" si="62"/>
        <v/>
      </c>
      <c r="J268" s="78" t="str">
        <f t="shared" si="63"/>
        <v/>
      </c>
      <c r="K268" s="124" t="str">
        <f t="shared" si="64"/>
        <v/>
      </c>
      <c r="L268" s="124" t="str">
        <f t="shared" si="65"/>
        <v/>
      </c>
      <c r="M268" s="78" t="str">
        <f t="shared" si="66"/>
        <v/>
      </c>
      <c r="N268" s="402" t="str">
        <f t="shared" si="67"/>
        <v/>
      </c>
      <c r="O268" s="78"/>
      <c r="P268" s="124"/>
      <c r="Q268" s="78" t="str">
        <f t="shared" si="68"/>
        <v/>
      </c>
    </row>
    <row r="269" spans="2:17" x14ac:dyDescent="0.2">
      <c r="B269" s="77" t="str">
        <f>IF(ROW()-1&gt;処理用S!$B$1,"",ROW()-1)</f>
        <v/>
      </c>
      <c r="C269" s="78" t="str">
        <f t="shared" si="58"/>
        <v/>
      </c>
      <c r="D269" s="78" t="str">
        <f>IF(C269="","",VLOOKUP(C269,設定!$AT$15:$AV$22,3,FALSE))</f>
        <v/>
      </c>
      <c r="E269" s="78" t="str">
        <f t="shared" si="69"/>
        <v/>
      </c>
      <c r="F269" s="78" t="str">
        <f t="shared" si="59"/>
        <v/>
      </c>
      <c r="G269" s="78" t="str">
        <f t="shared" si="60"/>
        <v/>
      </c>
      <c r="H269" s="78" t="str">
        <f t="shared" si="61"/>
        <v/>
      </c>
      <c r="I269" s="78" t="str">
        <f t="shared" si="62"/>
        <v/>
      </c>
      <c r="J269" s="78" t="str">
        <f t="shared" si="63"/>
        <v/>
      </c>
      <c r="K269" s="124" t="str">
        <f t="shared" si="64"/>
        <v/>
      </c>
      <c r="L269" s="124" t="str">
        <f t="shared" si="65"/>
        <v/>
      </c>
      <c r="M269" s="78" t="str">
        <f t="shared" si="66"/>
        <v/>
      </c>
      <c r="N269" s="402" t="str">
        <f t="shared" si="67"/>
        <v/>
      </c>
      <c r="O269" s="78"/>
      <c r="P269" s="124"/>
      <c r="Q269" s="78" t="str">
        <f t="shared" si="68"/>
        <v/>
      </c>
    </row>
    <row r="270" spans="2:17" x14ac:dyDescent="0.2">
      <c r="B270" s="77" t="str">
        <f>IF(ROW()-1&gt;処理用S!$B$1,"",ROW()-1)</f>
        <v/>
      </c>
      <c r="C270" s="78" t="str">
        <f t="shared" si="58"/>
        <v/>
      </c>
      <c r="D270" s="78" t="str">
        <f>IF(C270="","",VLOOKUP(C270,設定!$AT$15:$AV$22,3,FALSE))</f>
        <v/>
      </c>
      <c r="E270" s="78" t="str">
        <f t="shared" si="69"/>
        <v/>
      </c>
      <c r="F270" s="78" t="str">
        <f t="shared" si="59"/>
        <v/>
      </c>
      <c r="G270" s="78" t="str">
        <f t="shared" si="60"/>
        <v/>
      </c>
      <c r="H270" s="78" t="str">
        <f t="shared" si="61"/>
        <v/>
      </c>
      <c r="I270" s="78" t="str">
        <f t="shared" si="62"/>
        <v/>
      </c>
      <c r="J270" s="78" t="str">
        <f t="shared" si="63"/>
        <v/>
      </c>
      <c r="K270" s="124" t="str">
        <f t="shared" si="64"/>
        <v/>
      </c>
      <c r="L270" s="124" t="str">
        <f t="shared" si="65"/>
        <v/>
      </c>
      <c r="M270" s="78" t="str">
        <f t="shared" si="66"/>
        <v/>
      </c>
      <c r="N270" s="402" t="str">
        <f t="shared" si="67"/>
        <v/>
      </c>
      <c r="O270" s="78"/>
      <c r="P270" s="124"/>
      <c r="Q270" s="78" t="str">
        <f t="shared" si="68"/>
        <v/>
      </c>
    </row>
    <row r="271" spans="2:17" x14ac:dyDescent="0.2">
      <c r="B271" s="77" t="str">
        <f>IF(ROW()-1&gt;処理用S!$B$1,"",ROW()-1)</f>
        <v/>
      </c>
      <c r="C271" s="78" t="str">
        <f t="shared" si="58"/>
        <v/>
      </c>
      <c r="D271" s="78" t="str">
        <f>IF(C271="","",VLOOKUP(C271,設定!$AT$15:$AV$22,3,FALSE))</f>
        <v/>
      </c>
      <c r="E271" s="78" t="str">
        <f t="shared" si="69"/>
        <v/>
      </c>
      <c r="F271" s="78" t="str">
        <f t="shared" si="59"/>
        <v/>
      </c>
      <c r="G271" s="78" t="str">
        <f t="shared" si="60"/>
        <v/>
      </c>
      <c r="H271" s="78" t="str">
        <f t="shared" si="61"/>
        <v/>
      </c>
      <c r="I271" s="78" t="str">
        <f t="shared" si="62"/>
        <v/>
      </c>
      <c r="J271" s="78" t="str">
        <f t="shared" si="63"/>
        <v/>
      </c>
      <c r="K271" s="124" t="str">
        <f t="shared" si="64"/>
        <v/>
      </c>
      <c r="L271" s="124" t="str">
        <f t="shared" si="65"/>
        <v/>
      </c>
      <c r="M271" s="78" t="str">
        <f t="shared" si="66"/>
        <v/>
      </c>
      <c r="N271" s="402" t="str">
        <f t="shared" si="67"/>
        <v/>
      </c>
      <c r="O271" s="78"/>
      <c r="P271" s="124"/>
      <c r="Q271" s="78" t="str">
        <f t="shared" si="68"/>
        <v/>
      </c>
    </row>
    <row r="272" spans="2:17" x14ac:dyDescent="0.2">
      <c r="B272" s="77" t="str">
        <f>IF(ROW()-1&gt;処理用S!$B$1,"",ROW()-1)</f>
        <v/>
      </c>
      <c r="C272" s="78" t="str">
        <f t="shared" si="58"/>
        <v/>
      </c>
      <c r="D272" s="78" t="str">
        <f>IF(C272="","",VLOOKUP(C272,設定!$AT$15:$AV$22,3,FALSE))</f>
        <v/>
      </c>
      <c r="E272" s="78" t="str">
        <f t="shared" si="69"/>
        <v/>
      </c>
      <c r="F272" s="78" t="str">
        <f t="shared" si="59"/>
        <v/>
      </c>
      <c r="G272" s="78" t="str">
        <f t="shared" si="60"/>
        <v/>
      </c>
      <c r="H272" s="78" t="str">
        <f t="shared" si="61"/>
        <v/>
      </c>
      <c r="I272" s="78" t="str">
        <f t="shared" si="62"/>
        <v/>
      </c>
      <c r="J272" s="78" t="str">
        <f t="shared" si="63"/>
        <v/>
      </c>
      <c r="K272" s="124" t="str">
        <f t="shared" si="64"/>
        <v/>
      </c>
      <c r="L272" s="124" t="str">
        <f t="shared" si="65"/>
        <v/>
      </c>
      <c r="M272" s="78" t="str">
        <f t="shared" si="66"/>
        <v/>
      </c>
      <c r="N272" s="402" t="str">
        <f t="shared" si="67"/>
        <v/>
      </c>
      <c r="O272" s="78"/>
      <c r="P272" s="124"/>
      <c r="Q272" s="78" t="str">
        <f t="shared" si="68"/>
        <v/>
      </c>
    </row>
    <row r="273" spans="2:17" x14ac:dyDescent="0.2">
      <c r="B273" s="77" t="str">
        <f>IF(ROW()-1&gt;処理用S!$B$1,"",ROW()-1)</f>
        <v/>
      </c>
      <c r="C273" s="78" t="str">
        <f t="shared" si="58"/>
        <v/>
      </c>
      <c r="D273" s="78" t="str">
        <f>IF(C273="","",VLOOKUP(C273,設定!$AT$15:$AV$22,3,FALSE))</f>
        <v/>
      </c>
      <c r="E273" s="78" t="str">
        <f t="shared" si="69"/>
        <v/>
      </c>
      <c r="F273" s="78" t="str">
        <f t="shared" si="59"/>
        <v/>
      </c>
      <c r="G273" s="78" t="str">
        <f t="shared" si="60"/>
        <v/>
      </c>
      <c r="H273" s="78" t="str">
        <f t="shared" si="61"/>
        <v/>
      </c>
      <c r="I273" s="78" t="str">
        <f t="shared" si="62"/>
        <v/>
      </c>
      <c r="J273" s="78" t="str">
        <f t="shared" si="63"/>
        <v/>
      </c>
      <c r="K273" s="124" t="str">
        <f t="shared" si="64"/>
        <v/>
      </c>
      <c r="L273" s="124" t="str">
        <f t="shared" si="65"/>
        <v/>
      </c>
      <c r="M273" s="78" t="str">
        <f t="shared" si="66"/>
        <v/>
      </c>
      <c r="N273" s="402" t="str">
        <f t="shared" si="67"/>
        <v/>
      </c>
      <c r="O273" s="78"/>
      <c r="P273" s="124"/>
      <c r="Q273" s="78" t="str">
        <f t="shared" si="68"/>
        <v/>
      </c>
    </row>
    <row r="274" spans="2:17" x14ac:dyDescent="0.2">
      <c r="B274" s="77" t="str">
        <f>IF(ROW()-1&gt;処理用S!$B$1,"",ROW()-1)</f>
        <v/>
      </c>
      <c r="C274" s="78" t="str">
        <f t="shared" si="58"/>
        <v/>
      </c>
      <c r="D274" s="78" t="str">
        <f>IF(C274="","",VLOOKUP(C274,設定!$AT$15:$AV$22,3,FALSE))</f>
        <v/>
      </c>
      <c r="E274" s="78" t="str">
        <f t="shared" si="69"/>
        <v/>
      </c>
      <c r="F274" s="78" t="str">
        <f t="shared" si="59"/>
        <v/>
      </c>
      <c r="G274" s="78" t="str">
        <f t="shared" si="60"/>
        <v/>
      </c>
      <c r="H274" s="78" t="str">
        <f t="shared" si="61"/>
        <v/>
      </c>
      <c r="I274" s="78" t="str">
        <f t="shared" si="62"/>
        <v/>
      </c>
      <c r="J274" s="78" t="str">
        <f t="shared" si="63"/>
        <v/>
      </c>
      <c r="K274" s="124" t="str">
        <f t="shared" si="64"/>
        <v/>
      </c>
      <c r="L274" s="124" t="str">
        <f t="shared" si="65"/>
        <v/>
      </c>
      <c r="M274" s="78" t="str">
        <f t="shared" si="66"/>
        <v/>
      </c>
      <c r="N274" s="402" t="str">
        <f t="shared" si="67"/>
        <v/>
      </c>
      <c r="O274" s="78"/>
      <c r="P274" s="124"/>
      <c r="Q274" s="78" t="str">
        <f t="shared" si="68"/>
        <v/>
      </c>
    </row>
    <row r="275" spans="2:17" x14ac:dyDescent="0.2">
      <c r="B275" s="77" t="str">
        <f>IF(ROW()-1&gt;処理用S!$B$1,"",ROW()-1)</f>
        <v/>
      </c>
      <c r="C275" s="78" t="str">
        <f t="shared" si="58"/>
        <v/>
      </c>
      <c r="D275" s="78" t="str">
        <f>IF(C275="","",VLOOKUP(C275,設定!$AT$15:$AV$22,3,FALSE))</f>
        <v/>
      </c>
      <c r="E275" s="78" t="str">
        <f t="shared" si="69"/>
        <v/>
      </c>
      <c r="F275" s="78" t="str">
        <f t="shared" si="59"/>
        <v/>
      </c>
      <c r="G275" s="78" t="str">
        <f t="shared" si="60"/>
        <v/>
      </c>
      <c r="H275" s="78" t="str">
        <f t="shared" si="61"/>
        <v/>
      </c>
      <c r="I275" s="78" t="str">
        <f t="shared" si="62"/>
        <v/>
      </c>
      <c r="J275" s="78" t="str">
        <f t="shared" si="63"/>
        <v/>
      </c>
      <c r="K275" s="124" t="str">
        <f t="shared" si="64"/>
        <v/>
      </c>
      <c r="L275" s="124" t="str">
        <f t="shared" si="65"/>
        <v/>
      </c>
      <c r="M275" s="78" t="str">
        <f t="shared" si="66"/>
        <v/>
      </c>
      <c r="N275" s="402" t="str">
        <f t="shared" si="67"/>
        <v/>
      </c>
      <c r="O275" s="78"/>
      <c r="P275" s="124"/>
      <c r="Q275" s="78" t="str">
        <f t="shared" si="68"/>
        <v/>
      </c>
    </row>
    <row r="276" spans="2:17" x14ac:dyDescent="0.2">
      <c r="B276" s="77" t="str">
        <f>IF(ROW()-1&gt;処理用S!$B$1,"",ROW()-1)</f>
        <v/>
      </c>
      <c r="C276" s="78" t="str">
        <f t="shared" si="58"/>
        <v/>
      </c>
      <c r="D276" s="78" t="str">
        <f>IF(C276="","",VLOOKUP(C276,設定!$AT$15:$AV$22,3,FALSE))</f>
        <v/>
      </c>
      <c r="E276" s="78" t="str">
        <f t="shared" si="69"/>
        <v/>
      </c>
      <c r="F276" s="78" t="str">
        <f t="shared" si="59"/>
        <v/>
      </c>
      <c r="G276" s="78" t="str">
        <f t="shared" si="60"/>
        <v/>
      </c>
      <c r="H276" s="78" t="str">
        <f t="shared" si="61"/>
        <v/>
      </c>
      <c r="I276" s="78" t="str">
        <f t="shared" si="62"/>
        <v/>
      </c>
      <c r="J276" s="78" t="str">
        <f t="shared" si="63"/>
        <v/>
      </c>
      <c r="K276" s="124" t="str">
        <f t="shared" si="64"/>
        <v/>
      </c>
      <c r="L276" s="124" t="str">
        <f t="shared" si="65"/>
        <v/>
      </c>
      <c r="M276" s="78" t="str">
        <f t="shared" si="66"/>
        <v/>
      </c>
      <c r="N276" s="402" t="str">
        <f t="shared" si="67"/>
        <v/>
      </c>
      <c r="O276" s="78"/>
      <c r="P276" s="124"/>
      <c r="Q276" s="78" t="str">
        <f t="shared" si="68"/>
        <v/>
      </c>
    </row>
    <row r="277" spans="2:17" x14ac:dyDescent="0.2">
      <c r="B277" s="77" t="str">
        <f>IF(ROW()-1&gt;処理用S!$B$1,"",ROW()-1)</f>
        <v/>
      </c>
      <c r="C277" s="78" t="str">
        <f t="shared" si="58"/>
        <v/>
      </c>
      <c r="D277" s="78" t="str">
        <f>IF(C277="","",VLOOKUP(C277,設定!$AT$15:$AV$22,3,FALSE))</f>
        <v/>
      </c>
      <c r="E277" s="78" t="str">
        <f t="shared" si="69"/>
        <v/>
      </c>
      <c r="F277" s="78" t="str">
        <f t="shared" si="59"/>
        <v/>
      </c>
      <c r="G277" s="78" t="str">
        <f t="shared" si="60"/>
        <v/>
      </c>
      <c r="H277" s="78" t="str">
        <f t="shared" si="61"/>
        <v/>
      </c>
      <c r="I277" s="78" t="str">
        <f t="shared" si="62"/>
        <v/>
      </c>
      <c r="J277" s="78" t="str">
        <f t="shared" si="63"/>
        <v/>
      </c>
      <c r="K277" s="124" t="str">
        <f t="shared" si="64"/>
        <v/>
      </c>
      <c r="L277" s="124" t="str">
        <f t="shared" si="65"/>
        <v/>
      </c>
      <c r="M277" s="78" t="str">
        <f t="shared" si="66"/>
        <v/>
      </c>
      <c r="N277" s="402" t="str">
        <f t="shared" si="67"/>
        <v/>
      </c>
      <c r="O277" s="78"/>
      <c r="P277" s="124"/>
      <c r="Q277" s="78" t="str">
        <f t="shared" si="68"/>
        <v/>
      </c>
    </row>
    <row r="278" spans="2:17" x14ac:dyDescent="0.2">
      <c r="B278" s="77" t="str">
        <f>IF(ROW()-1&gt;処理用S!$B$1,"",ROW()-1)</f>
        <v/>
      </c>
      <c r="C278" s="78" t="str">
        <f t="shared" si="58"/>
        <v/>
      </c>
      <c r="D278" s="78" t="str">
        <f>IF(C278="","",VLOOKUP(C278,設定!$AT$15:$AV$22,3,FALSE))</f>
        <v/>
      </c>
      <c r="E278" s="78" t="str">
        <f t="shared" si="69"/>
        <v/>
      </c>
      <c r="F278" s="78" t="str">
        <f t="shared" si="59"/>
        <v/>
      </c>
      <c r="G278" s="78" t="str">
        <f t="shared" si="60"/>
        <v/>
      </c>
      <c r="H278" s="78" t="str">
        <f t="shared" si="61"/>
        <v/>
      </c>
      <c r="I278" s="78" t="str">
        <f t="shared" si="62"/>
        <v/>
      </c>
      <c r="J278" s="78" t="str">
        <f t="shared" si="63"/>
        <v/>
      </c>
      <c r="K278" s="124" t="str">
        <f t="shared" si="64"/>
        <v/>
      </c>
      <c r="L278" s="124" t="str">
        <f t="shared" si="65"/>
        <v/>
      </c>
      <c r="M278" s="78" t="str">
        <f t="shared" si="66"/>
        <v/>
      </c>
      <c r="N278" s="402" t="str">
        <f t="shared" si="67"/>
        <v/>
      </c>
      <c r="O278" s="78"/>
      <c r="P278" s="124"/>
      <c r="Q278" s="78" t="str">
        <f t="shared" si="68"/>
        <v/>
      </c>
    </row>
    <row r="279" spans="2:17" x14ac:dyDescent="0.2">
      <c r="B279" s="77" t="str">
        <f>IF(ROW()-1&gt;処理用S!$B$1,"",ROW()-1)</f>
        <v/>
      </c>
      <c r="C279" s="78" t="str">
        <f t="shared" si="58"/>
        <v/>
      </c>
      <c r="D279" s="78" t="str">
        <f>IF(C279="","",VLOOKUP(C279,設定!$AT$15:$AV$22,3,FALSE))</f>
        <v/>
      </c>
      <c r="E279" s="78" t="str">
        <f t="shared" si="69"/>
        <v/>
      </c>
      <c r="F279" s="78" t="str">
        <f t="shared" si="59"/>
        <v/>
      </c>
      <c r="G279" s="78" t="str">
        <f t="shared" si="60"/>
        <v/>
      </c>
      <c r="H279" s="78" t="str">
        <f t="shared" si="61"/>
        <v/>
      </c>
      <c r="I279" s="78" t="str">
        <f t="shared" si="62"/>
        <v/>
      </c>
      <c r="J279" s="78" t="str">
        <f t="shared" si="63"/>
        <v/>
      </c>
      <c r="K279" s="124" t="str">
        <f t="shared" si="64"/>
        <v/>
      </c>
      <c r="L279" s="124" t="str">
        <f t="shared" si="65"/>
        <v/>
      </c>
      <c r="M279" s="78" t="str">
        <f t="shared" si="66"/>
        <v/>
      </c>
      <c r="N279" s="402" t="str">
        <f t="shared" si="67"/>
        <v/>
      </c>
      <c r="O279" s="78"/>
      <c r="P279" s="124"/>
      <c r="Q279" s="78" t="str">
        <f t="shared" si="68"/>
        <v/>
      </c>
    </row>
    <row r="280" spans="2:17" x14ac:dyDescent="0.2">
      <c r="B280" s="77" t="str">
        <f>IF(ROW()-1&gt;処理用S!$B$1,"",ROW()-1)</f>
        <v/>
      </c>
      <c r="C280" s="78" t="str">
        <f t="shared" si="58"/>
        <v/>
      </c>
      <c r="D280" s="78" t="str">
        <f>IF(C280="","",VLOOKUP(C280,設定!$AT$15:$AV$22,3,FALSE))</f>
        <v/>
      </c>
      <c r="E280" s="78" t="str">
        <f t="shared" si="69"/>
        <v/>
      </c>
      <c r="F280" s="78" t="str">
        <f t="shared" si="59"/>
        <v/>
      </c>
      <c r="G280" s="78" t="str">
        <f t="shared" si="60"/>
        <v/>
      </c>
      <c r="H280" s="78" t="str">
        <f t="shared" si="61"/>
        <v/>
      </c>
      <c r="I280" s="78" t="str">
        <f t="shared" si="62"/>
        <v/>
      </c>
      <c r="J280" s="78" t="str">
        <f t="shared" si="63"/>
        <v/>
      </c>
      <c r="K280" s="124" t="str">
        <f t="shared" si="64"/>
        <v/>
      </c>
      <c r="L280" s="124" t="str">
        <f t="shared" si="65"/>
        <v/>
      </c>
      <c r="M280" s="78" t="str">
        <f t="shared" si="66"/>
        <v/>
      </c>
      <c r="N280" s="402" t="str">
        <f t="shared" si="67"/>
        <v/>
      </c>
      <c r="O280" s="78"/>
      <c r="P280" s="124"/>
      <c r="Q280" s="78" t="str">
        <f t="shared" si="68"/>
        <v/>
      </c>
    </row>
    <row r="281" spans="2:17" x14ac:dyDescent="0.2">
      <c r="B281" s="77" t="str">
        <f>IF(ROW()-1&gt;処理用S!$B$1,"",ROW()-1)</f>
        <v/>
      </c>
      <c r="C281" s="78" t="str">
        <f t="shared" si="58"/>
        <v/>
      </c>
      <c r="D281" s="78" t="str">
        <f>IF(C281="","",VLOOKUP(C281,設定!$AT$15:$AV$22,3,FALSE))</f>
        <v/>
      </c>
      <c r="E281" s="78" t="str">
        <f t="shared" si="69"/>
        <v/>
      </c>
      <c r="F281" s="78" t="str">
        <f t="shared" si="59"/>
        <v/>
      </c>
      <c r="G281" s="78" t="str">
        <f t="shared" si="60"/>
        <v/>
      </c>
      <c r="H281" s="78" t="str">
        <f t="shared" si="61"/>
        <v/>
      </c>
      <c r="I281" s="78" t="str">
        <f t="shared" si="62"/>
        <v/>
      </c>
      <c r="J281" s="78" t="str">
        <f t="shared" si="63"/>
        <v/>
      </c>
      <c r="K281" s="124" t="str">
        <f t="shared" si="64"/>
        <v/>
      </c>
      <c r="L281" s="124" t="str">
        <f t="shared" si="65"/>
        <v/>
      </c>
      <c r="M281" s="78" t="str">
        <f t="shared" si="66"/>
        <v/>
      </c>
      <c r="N281" s="402" t="str">
        <f t="shared" si="67"/>
        <v/>
      </c>
      <c r="O281" s="78"/>
      <c r="P281" s="124"/>
      <c r="Q281" s="78" t="str">
        <f t="shared" si="68"/>
        <v/>
      </c>
    </row>
    <row r="282" spans="2:17" x14ac:dyDescent="0.2">
      <c r="B282" s="77" t="str">
        <f>IF(ROW()-1&gt;処理用S!$B$1,"",ROW()-1)</f>
        <v/>
      </c>
      <c r="C282" s="78" t="str">
        <f t="shared" si="58"/>
        <v/>
      </c>
      <c r="D282" s="78" t="str">
        <f>IF(C282="","",VLOOKUP(C282,設定!$AT$15:$AV$22,3,FALSE))</f>
        <v/>
      </c>
      <c r="E282" s="78" t="str">
        <f t="shared" si="69"/>
        <v/>
      </c>
      <c r="F282" s="78" t="str">
        <f t="shared" si="59"/>
        <v/>
      </c>
      <c r="G282" s="78" t="str">
        <f t="shared" si="60"/>
        <v/>
      </c>
      <c r="H282" s="78" t="str">
        <f t="shared" si="61"/>
        <v/>
      </c>
      <c r="I282" s="78" t="str">
        <f t="shared" si="62"/>
        <v/>
      </c>
      <c r="J282" s="78" t="str">
        <f t="shared" si="63"/>
        <v/>
      </c>
      <c r="K282" s="124" t="str">
        <f t="shared" si="64"/>
        <v/>
      </c>
      <c r="L282" s="124" t="str">
        <f t="shared" si="65"/>
        <v/>
      </c>
      <c r="M282" s="78" t="str">
        <f t="shared" si="66"/>
        <v/>
      </c>
      <c r="N282" s="402" t="str">
        <f t="shared" si="67"/>
        <v/>
      </c>
      <c r="O282" s="78"/>
      <c r="P282" s="124"/>
      <c r="Q282" s="78" t="str">
        <f t="shared" si="68"/>
        <v/>
      </c>
    </row>
    <row r="283" spans="2:17" x14ac:dyDescent="0.2">
      <c r="B283" s="77" t="str">
        <f>IF(ROW()-1&gt;処理用S!$B$1,"",ROW()-1)</f>
        <v/>
      </c>
      <c r="C283" s="78" t="str">
        <f t="shared" si="58"/>
        <v/>
      </c>
      <c r="D283" s="78" t="str">
        <f>IF(C283="","",VLOOKUP(C283,設定!$AT$15:$AV$22,3,FALSE))</f>
        <v/>
      </c>
      <c r="E283" s="78" t="str">
        <f t="shared" si="69"/>
        <v/>
      </c>
      <c r="F283" s="78" t="str">
        <f t="shared" si="59"/>
        <v/>
      </c>
      <c r="G283" s="78" t="str">
        <f t="shared" si="60"/>
        <v/>
      </c>
      <c r="H283" s="78" t="str">
        <f t="shared" si="61"/>
        <v/>
      </c>
      <c r="I283" s="78" t="str">
        <f t="shared" si="62"/>
        <v/>
      </c>
      <c r="J283" s="78" t="str">
        <f t="shared" si="63"/>
        <v/>
      </c>
      <c r="K283" s="124" t="str">
        <f t="shared" si="64"/>
        <v/>
      </c>
      <c r="L283" s="124" t="str">
        <f t="shared" si="65"/>
        <v/>
      </c>
      <c r="M283" s="78" t="str">
        <f t="shared" si="66"/>
        <v/>
      </c>
      <c r="N283" s="402" t="str">
        <f t="shared" si="67"/>
        <v/>
      </c>
      <c r="O283" s="78"/>
      <c r="P283" s="124"/>
      <c r="Q283" s="78" t="str">
        <f t="shared" si="68"/>
        <v/>
      </c>
    </row>
    <row r="284" spans="2:17" x14ac:dyDescent="0.2">
      <c r="B284" s="77" t="str">
        <f>IF(ROW()-1&gt;処理用S!$B$1,"",ROW()-1)</f>
        <v/>
      </c>
      <c r="C284" s="78" t="str">
        <f t="shared" si="58"/>
        <v/>
      </c>
      <c r="D284" s="78" t="str">
        <f>IF(C284="","",VLOOKUP(C284,設定!$AT$15:$AV$22,3,FALSE))</f>
        <v/>
      </c>
      <c r="E284" s="78" t="str">
        <f t="shared" si="69"/>
        <v/>
      </c>
      <c r="F284" s="78" t="str">
        <f t="shared" si="59"/>
        <v/>
      </c>
      <c r="G284" s="78" t="str">
        <f t="shared" si="60"/>
        <v/>
      </c>
      <c r="H284" s="78" t="str">
        <f t="shared" si="61"/>
        <v/>
      </c>
      <c r="I284" s="78" t="str">
        <f t="shared" si="62"/>
        <v/>
      </c>
      <c r="J284" s="78" t="str">
        <f t="shared" si="63"/>
        <v/>
      </c>
      <c r="K284" s="124" t="str">
        <f t="shared" si="64"/>
        <v/>
      </c>
      <c r="L284" s="124" t="str">
        <f t="shared" si="65"/>
        <v/>
      </c>
      <c r="M284" s="78" t="str">
        <f t="shared" si="66"/>
        <v/>
      </c>
      <c r="N284" s="402" t="str">
        <f t="shared" si="67"/>
        <v/>
      </c>
      <c r="O284" s="78"/>
      <c r="P284" s="124"/>
      <c r="Q284" s="78" t="str">
        <f t="shared" si="68"/>
        <v/>
      </c>
    </row>
    <row r="285" spans="2:17" x14ac:dyDescent="0.2">
      <c r="B285" s="77" t="str">
        <f>IF(ROW()-1&gt;処理用S!$B$1,"",ROW()-1)</f>
        <v/>
      </c>
      <c r="C285" s="78" t="str">
        <f t="shared" si="58"/>
        <v/>
      </c>
      <c r="D285" s="78" t="str">
        <f>IF(C285="","",VLOOKUP(C285,設定!$AT$15:$AV$22,3,FALSE))</f>
        <v/>
      </c>
      <c r="E285" s="78" t="str">
        <f t="shared" si="69"/>
        <v/>
      </c>
      <c r="F285" s="78" t="str">
        <f t="shared" si="59"/>
        <v/>
      </c>
      <c r="G285" s="78" t="str">
        <f t="shared" si="60"/>
        <v/>
      </c>
      <c r="H285" s="78" t="str">
        <f t="shared" si="61"/>
        <v/>
      </c>
      <c r="I285" s="78" t="str">
        <f t="shared" si="62"/>
        <v/>
      </c>
      <c r="J285" s="78" t="str">
        <f t="shared" si="63"/>
        <v/>
      </c>
      <c r="K285" s="124" t="str">
        <f t="shared" si="64"/>
        <v/>
      </c>
      <c r="L285" s="124" t="str">
        <f t="shared" si="65"/>
        <v/>
      </c>
      <c r="M285" s="78" t="str">
        <f t="shared" si="66"/>
        <v/>
      </c>
      <c r="N285" s="402" t="str">
        <f t="shared" si="67"/>
        <v/>
      </c>
      <c r="O285" s="78"/>
      <c r="P285" s="124"/>
      <c r="Q285" s="78" t="str">
        <f t="shared" si="68"/>
        <v/>
      </c>
    </row>
    <row r="286" spans="2:17" x14ac:dyDescent="0.2">
      <c r="B286" s="77" t="str">
        <f>IF(ROW()-1&gt;処理用S!$B$1,"",ROW()-1)</f>
        <v/>
      </c>
      <c r="C286" s="78" t="str">
        <f t="shared" si="58"/>
        <v/>
      </c>
      <c r="D286" s="78" t="str">
        <f>IF(C286="","",VLOOKUP(C286,設定!$AT$15:$AV$22,3,FALSE))</f>
        <v/>
      </c>
      <c r="E286" s="78" t="str">
        <f t="shared" si="69"/>
        <v/>
      </c>
      <c r="F286" s="78" t="str">
        <f t="shared" si="59"/>
        <v/>
      </c>
      <c r="G286" s="78" t="str">
        <f t="shared" si="60"/>
        <v/>
      </c>
      <c r="H286" s="78" t="str">
        <f t="shared" si="61"/>
        <v/>
      </c>
      <c r="I286" s="78" t="str">
        <f t="shared" si="62"/>
        <v/>
      </c>
      <c r="J286" s="78" t="str">
        <f t="shared" si="63"/>
        <v/>
      </c>
      <c r="K286" s="124" t="str">
        <f t="shared" si="64"/>
        <v/>
      </c>
      <c r="L286" s="124" t="str">
        <f t="shared" si="65"/>
        <v/>
      </c>
      <c r="M286" s="78" t="str">
        <f t="shared" si="66"/>
        <v/>
      </c>
      <c r="N286" s="402" t="str">
        <f t="shared" si="67"/>
        <v/>
      </c>
      <c r="O286" s="78"/>
      <c r="P286" s="124"/>
      <c r="Q286" s="78" t="str">
        <f t="shared" si="68"/>
        <v/>
      </c>
    </row>
    <row r="287" spans="2:17" x14ac:dyDescent="0.2">
      <c r="B287" s="77" t="str">
        <f>IF(ROW()-1&gt;処理用S!$B$1,"",ROW()-1)</f>
        <v/>
      </c>
      <c r="C287" s="78" t="str">
        <f t="shared" si="58"/>
        <v/>
      </c>
      <c r="D287" s="78" t="str">
        <f>IF(C287="","",VLOOKUP(C287,設定!$AT$15:$AV$22,3,FALSE))</f>
        <v/>
      </c>
      <c r="E287" s="78" t="str">
        <f t="shared" si="69"/>
        <v/>
      </c>
      <c r="F287" s="78" t="str">
        <f t="shared" si="59"/>
        <v/>
      </c>
      <c r="G287" s="78" t="str">
        <f t="shared" si="60"/>
        <v/>
      </c>
      <c r="H287" s="78" t="str">
        <f t="shared" si="61"/>
        <v/>
      </c>
      <c r="I287" s="78" t="str">
        <f t="shared" si="62"/>
        <v/>
      </c>
      <c r="J287" s="78" t="str">
        <f t="shared" si="63"/>
        <v/>
      </c>
      <c r="K287" s="124" t="str">
        <f t="shared" si="64"/>
        <v/>
      </c>
      <c r="L287" s="124" t="str">
        <f t="shared" si="65"/>
        <v/>
      </c>
      <c r="M287" s="78" t="str">
        <f t="shared" si="66"/>
        <v/>
      </c>
      <c r="N287" s="402" t="str">
        <f t="shared" si="67"/>
        <v/>
      </c>
      <c r="O287" s="78"/>
      <c r="P287" s="124"/>
      <c r="Q287" s="78" t="str">
        <f t="shared" si="68"/>
        <v/>
      </c>
    </row>
    <row r="288" spans="2:17" x14ac:dyDescent="0.2">
      <c r="B288" s="77" t="str">
        <f>IF(ROW()-1&gt;処理用S!$B$1,"",ROW()-1)</f>
        <v/>
      </c>
      <c r="C288" s="78" t="str">
        <f t="shared" si="58"/>
        <v/>
      </c>
      <c r="D288" s="78" t="str">
        <f>IF(C288="","",VLOOKUP(C288,設定!$AT$15:$AV$22,3,FALSE))</f>
        <v/>
      </c>
      <c r="E288" s="78" t="str">
        <f t="shared" si="69"/>
        <v/>
      </c>
      <c r="F288" s="78" t="str">
        <f t="shared" si="59"/>
        <v/>
      </c>
      <c r="G288" s="78" t="str">
        <f t="shared" si="60"/>
        <v/>
      </c>
      <c r="H288" s="78" t="str">
        <f t="shared" si="61"/>
        <v/>
      </c>
      <c r="I288" s="78" t="str">
        <f t="shared" si="62"/>
        <v/>
      </c>
      <c r="J288" s="78" t="str">
        <f t="shared" si="63"/>
        <v/>
      </c>
      <c r="K288" s="124" t="str">
        <f t="shared" si="64"/>
        <v/>
      </c>
      <c r="L288" s="124" t="str">
        <f t="shared" si="65"/>
        <v/>
      </c>
      <c r="M288" s="78" t="str">
        <f t="shared" si="66"/>
        <v/>
      </c>
      <c r="N288" s="402" t="str">
        <f t="shared" si="67"/>
        <v/>
      </c>
      <c r="O288" s="78"/>
      <c r="P288" s="124"/>
      <c r="Q288" s="78" t="str">
        <f t="shared" si="68"/>
        <v/>
      </c>
    </row>
    <row r="289" spans="2:17" x14ac:dyDescent="0.2">
      <c r="B289" s="77" t="str">
        <f>IF(ROW()-1&gt;処理用S!$B$1,"",ROW()-1)</f>
        <v/>
      </c>
      <c r="C289" s="78" t="str">
        <f t="shared" si="58"/>
        <v/>
      </c>
      <c r="D289" s="78" t="str">
        <f>IF(C289="","",VLOOKUP(C289,設定!$AT$15:$AV$22,3,FALSE))</f>
        <v/>
      </c>
      <c r="E289" s="78" t="str">
        <f t="shared" si="69"/>
        <v/>
      </c>
      <c r="F289" s="78" t="str">
        <f t="shared" si="59"/>
        <v/>
      </c>
      <c r="G289" s="78" t="str">
        <f t="shared" si="60"/>
        <v/>
      </c>
      <c r="H289" s="78" t="str">
        <f t="shared" si="61"/>
        <v/>
      </c>
      <c r="I289" s="78" t="str">
        <f t="shared" si="62"/>
        <v/>
      </c>
      <c r="J289" s="78" t="str">
        <f t="shared" si="63"/>
        <v/>
      </c>
      <c r="K289" s="124" t="str">
        <f t="shared" si="64"/>
        <v/>
      </c>
      <c r="L289" s="124" t="str">
        <f t="shared" si="65"/>
        <v/>
      </c>
      <c r="M289" s="78" t="str">
        <f t="shared" si="66"/>
        <v/>
      </c>
      <c r="N289" s="402" t="str">
        <f t="shared" si="67"/>
        <v/>
      </c>
      <c r="O289" s="78"/>
      <c r="P289" s="124"/>
      <c r="Q289" s="78" t="str">
        <f t="shared" si="68"/>
        <v/>
      </c>
    </row>
    <row r="290" spans="2:17" x14ac:dyDescent="0.2">
      <c r="B290" s="77" t="str">
        <f>IF(ROW()-1&gt;処理用S!$B$1,"",ROW()-1)</f>
        <v/>
      </c>
      <c r="C290" s="78" t="str">
        <f t="shared" si="58"/>
        <v/>
      </c>
      <c r="D290" s="78" t="str">
        <f>IF(C290="","",VLOOKUP(C290,設定!$AT$15:$AV$22,3,FALSE))</f>
        <v/>
      </c>
      <c r="E290" s="78" t="str">
        <f t="shared" si="69"/>
        <v/>
      </c>
      <c r="F290" s="78" t="str">
        <f t="shared" si="59"/>
        <v/>
      </c>
      <c r="G290" s="78" t="str">
        <f t="shared" si="60"/>
        <v/>
      </c>
      <c r="H290" s="78" t="str">
        <f t="shared" si="61"/>
        <v/>
      </c>
      <c r="I290" s="78" t="str">
        <f t="shared" si="62"/>
        <v/>
      </c>
      <c r="J290" s="78" t="str">
        <f t="shared" si="63"/>
        <v/>
      </c>
      <c r="K290" s="124" t="str">
        <f t="shared" si="64"/>
        <v/>
      </c>
      <c r="L290" s="124" t="str">
        <f t="shared" si="65"/>
        <v/>
      </c>
      <c r="M290" s="78" t="str">
        <f t="shared" si="66"/>
        <v/>
      </c>
      <c r="N290" s="402" t="str">
        <f t="shared" si="67"/>
        <v/>
      </c>
      <c r="O290" s="78"/>
      <c r="P290" s="124"/>
      <c r="Q290" s="78" t="str">
        <f t="shared" si="68"/>
        <v/>
      </c>
    </row>
    <row r="291" spans="2:17" x14ac:dyDescent="0.2">
      <c r="B291" s="77" t="str">
        <f>IF(ROW()-1&gt;処理用S!$B$1,"",ROW()-1)</f>
        <v/>
      </c>
      <c r="C291" s="78" t="str">
        <f t="shared" si="58"/>
        <v/>
      </c>
      <c r="D291" s="78" t="str">
        <f>IF(C291="","",VLOOKUP(C291,設定!$AT$15:$AV$22,3,FALSE))</f>
        <v/>
      </c>
      <c r="E291" s="78" t="str">
        <f t="shared" si="69"/>
        <v/>
      </c>
      <c r="F291" s="78" t="str">
        <f t="shared" si="59"/>
        <v/>
      </c>
      <c r="G291" s="78" t="str">
        <f t="shared" si="60"/>
        <v/>
      </c>
      <c r="H291" s="78" t="str">
        <f t="shared" si="61"/>
        <v/>
      </c>
      <c r="I291" s="78" t="str">
        <f t="shared" si="62"/>
        <v/>
      </c>
      <c r="J291" s="78" t="str">
        <f t="shared" si="63"/>
        <v/>
      </c>
      <c r="K291" s="124" t="str">
        <f t="shared" si="64"/>
        <v/>
      </c>
      <c r="L291" s="124" t="str">
        <f t="shared" si="65"/>
        <v/>
      </c>
      <c r="M291" s="78" t="str">
        <f t="shared" si="66"/>
        <v/>
      </c>
      <c r="N291" s="402" t="str">
        <f t="shared" si="67"/>
        <v/>
      </c>
      <c r="O291" s="78"/>
      <c r="P291" s="124"/>
      <c r="Q291" s="78" t="str">
        <f t="shared" si="68"/>
        <v/>
      </c>
    </row>
    <row r="292" spans="2:17" x14ac:dyDescent="0.2">
      <c r="B292" s="77" t="str">
        <f>IF(ROW()-1&gt;処理用S!$B$1,"",ROW()-1)</f>
        <v/>
      </c>
      <c r="C292" s="78" t="str">
        <f t="shared" si="58"/>
        <v/>
      </c>
      <c r="D292" s="78" t="str">
        <f>IF(C292="","",VLOOKUP(C292,設定!$AT$15:$AV$22,3,FALSE))</f>
        <v/>
      </c>
      <c r="E292" s="78" t="str">
        <f t="shared" si="69"/>
        <v/>
      </c>
      <c r="F292" s="78" t="str">
        <f t="shared" si="59"/>
        <v/>
      </c>
      <c r="G292" s="78" t="str">
        <f t="shared" si="60"/>
        <v/>
      </c>
      <c r="H292" s="78" t="str">
        <f t="shared" si="61"/>
        <v/>
      </c>
      <c r="I292" s="78" t="str">
        <f t="shared" si="62"/>
        <v/>
      </c>
      <c r="J292" s="78" t="str">
        <f t="shared" si="63"/>
        <v/>
      </c>
      <c r="K292" s="124" t="str">
        <f t="shared" si="64"/>
        <v/>
      </c>
      <c r="L292" s="124" t="str">
        <f t="shared" si="65"/>
        <v/>
      </c>
      <c r="M292" s="78" t="str">
        <f t="shared" si="66"/>
        <v/>
      </c>
      <c r="N292" s="402" t="str">
        <f t="shared" si="67"/>
        <v/>
      </c>
      <c r="O292" s="78"/>
      <c r="P292" s="124"/>
      <c r="Q292" s="78" t="str">
        <f t="shared" si="68"/>
        <v/>
      </c>
    </row>
    <row r="293" spans="2:17" x14ac:dyDescent="0.2">
      <c r="B293" s="77" t="str">
        <f>IF(ROW()-1&gt;処理用S!$B$1,"",ROW()-1)</f>
        <v/>
      </c>
      <c r="C293" s="78" t="str">
        <f t="shared" si="58"/>
        <v/>
      </c>
      <c r="D293" s="78" t="str">
        <f>IF(C293="","",VLOOKUP(C293,設定!$AT$15:$AV$22,3,FALSE))</f>
        <v/>
      </c>
      <c r="E293" s="78" t="str">
        <f t="shared" si="69"/>
        <v/>
      </c>
      <c r="F293" s="78" t="str">
        <f t="shared" si="59"/>
        <v/>
      </c>
      <c r="G293" s="78" t="str">
        <f t="shared" si="60"/>
        <v/>
      </c>
      <c r="H293" s="78" t="str">
        <f t="shared" si="61"/>
        <v/>
      </c>
      <c r="I293" s="78" t="str">
        <f t="shared" si="62"/>
        <v/>
      </c>
      <c r="J293" s="78" t="str">
        <f t="shared" si="63"/>
        <v/>
      </c>
      <c r="K293" s="124" t="str">
        <f t="shared" si="64"/>
        <v/>
      </c>
      <c r="L293" s="124" t="str">
        <f t="shared" si="65"/>
        <v/>
      </c>
      <c r="M293" s="78" t="str">
        <f t="shared" si="66"/>
        <v/>
      </c>
      <c r="N293" s="402" t="str">
        <f t="shared" si="67"/>
        <v/>
      </c>
      <c r="O293" s="78"/>
      <c r="P293" s="124"/>
      <c r="Q293" s="78" t="str">
        <f t="shared" si="68"/>
        <v/>
      </c>
    </row>
    <row r="294" spans="2:17" x14ac:dyDescent="0.2">
      <c r="B294" s="77" t="str">
        <f>IF(ROW()-1&gt;処理用S!$B$1,"",ROW()-1)</f>
        <v/>
      </c>
      <c r="C294" s="78" t="str">
        <f t="shared" si="58"/>
        <v/>
      </c>
      <c r="D294" s="78" t="str">
        <f>IF(C294="","",VLOOKUP(C294,設定!$AT$15:$AV$22,3,FALSE))</f>
        <v/>
      </c>
      <c r="E294" s="78" t="str">
        <f t="shared" si="69"/>
        <v/>
      </c>
      <c r="F294" s="78" t="str">
        <f t="shared" si="59"/>
        <v/>
      </c>
      <c r="G294" s="78" t="str">
        <f t="shared" si="60"/>
        <v/>
      </c>
      <c r="H294" s="78" t="str">
        <f t="shared" si="61"/>
        <v/>
      </c>
      <c r="I294" s="78" t="str">
        <f t="shared" si="62"/>
        <v/>
      </c>
      <c r="J294" s="78" t="str">
        <f t="shared" si="63"/>
        <v/>
      </c>
      <c r="K294" s="124" t="str">
        <f t="shared" si="64"/>
        <v/>
      </c>
      <c r="L294" s="124" t="str">
        <f t="shared" si="65"/>
        <v/>
      </c>
      <c r="M294" s="78" t="str">
        <f t="shared" si="66"/>
        <v/>
      </c>
      <c r="N294" s="402" t="str">
        <f t="shared" si="67"/>
        <v/>
      </c>
      <c r="O294" s="78"/>
      <c r="P294" s="124"/>
      <c r="Q294" s="78" t="str">
        <f t="shared" si="68"/>
        <v/>
      </c>
    </row>
    <row r="295" spans="2:17" x14ac:dyDescent="0.2">
      <c r="B295" s="77" t="str">
        <f>IF(ROW()-1&gt;処理用S!$B$1,"",ROW()-1)</f>
        <v/>
      </c>
      <c r="C295" s="78" t="str">
        <f t="shared" si="58"/>
        <v/>
      </c>
      <c r="D295" s="78" t="str">
        <f>IF(C295="","",VLOOKUP(C295,設定!$AT$15:$AV$22,3,FALSE))</f>
        <v/>
      </c>
      <c r="E295" s="78" t="str">
        <f t="shared" si="69"/>
        <v/>
      </c>
      <c r="F295" s="78" t="str">
        <f t="shared" si="59"/>
        <v/>
      </c>
      <c r="G295" s="78" t="str">
        <f t="shared" si="60"/>
        <v/>
      </c>
      <c r="H295" s="78" t="str">
        <f t="shared" si="61"/>
        <v/>
      </c>
      <c r="I295" s="78" t="str">
        <f t="shared" si="62"/>
        <v/>
      </c>
      <c r="J295" s="78" t="str">
        <f t="shared" si="63"/>
        <v/>
      </c>
      <c r="K295" s="124" t="str">
        <f t="shared" si="64"/>
        <v/>
      </c>
      <c r="L295" s="124" t="str">
        <f t="shared" si="65"/>
        <v/>
      </c>
      <c r="M295" s="78" t="str">
        <f t="shared" si="66"/>
        <v/>
      </c>
      <c r="N295" s="402" t="str">
        <f t="shared" si="67"/>
        <v/>
      </c>
      <c r="O295" s="78"/>
      <c r="P295" s="124"/>
      <c r="Q295" s="78" t="str">
        <f t="shared" si="68"/>
        <v/>
      </c>
    </row>
    <row r="296" spans="2:17" x14ac:dyDescent="0.2">
      <c r="B296" s="77" t="str">
        <f>IF(ROW()-1&gt;処理用S!$B$1,"",ROW()-1)</f>
        <v/>
      </c>
      <c r="C296" s="78" t="str">
        <f t="shared" si="58"/>
        <v/>
      </c>
      <c r="D296" s="78" t="str">
        <f>IF(C296="","",VLOOKUP(C296,設定!$AT$15:$AV$22,3,FALSE))</f>
        <v/>
      </c>
      <c r="E296" s="78" t="str">
        <f t="shared" si="69"/>
        <v/>
      </c>
      <c r="F296" s="78" t="str">
        <f t="shared" si="59"/>
        <v/>
      </c>
      <c r="G296" s="78" t="str">
        <f t="shared" si="60"/>
        <v/>
      </c>
      <c r="H296" s="78" t="str">
        <f t="shared" si="61"/>
        <v/>
      </c>
      <c r="I296" s="78" t="str">
        <f t="shared" si="62"/>
        <v/>
      </c>
      <c r="J296" s="78" t="str">
        <f t="shared" si="63"/>
        <v/>
      </c>
      <c r="K296" s="124" t="str">
        <f t="shared" si="64"/>
        <v/>
      </c>
      <c r="L296" s="124" t="str">
        <f t="shared" si="65"/>
        <v/>
      </c>
      <c r="M296" s="78" t="str">
        <f t="shared" si="66"/>
        <v/>
      </c>
      <c r="N296" s="402" t="str">
        <f t="shared" si="67"/>
        <v/>
      </c>
      <c r="O296" s="78"/>
      <c r="P296" s="124"/>
      <c r="Q296" s="78" t="str">
        <f t="shared" si="68"/>
        <v/>
      </c>
    </row>
    <row r="297" spans="2:17" x14ac:dyDescent="0.2">
      <c r="B297" s="77" t="str">
        <f>IF(ROW()-1&gt;処理用S!$B$1,"",ROW()-1)</f>
        <v/>
      </c>
      <c r="C297" s="78" t="str">
        <f t="shared" si="58"/>
        <v/>
      </c>
      <c r="D297" s="78" t="str">
        <f>IF(C297="","",VLOOKUP(C297,設定!$AT$15:$AV$22,3,FALSE))</f>
        <v/>
      </c>
      <c r="E297" s="78" t="str">
        <f t="shared" si="69"/>
        <v/>
      </c>
      <c r="F297" s="78" t="str">
        <f t="shared" si="59"/>
        <v/>
      </c>
      <c r="G297" s="78" t="str">
        <f t="shared" si="60"/>
        <v/>
      </c>
      <c r="H297" s="78" t="str">
        <f t="shared" si="61"/>
        <v/>
      </c>
      <c r="I297" s="78" t="str">
        <f t="shared" si="62"/>
        <v/>
      </c>
      <c r="J297" s="78" t="str">
        <f t="shared" si="63"/>
        <v/>
      </c>
      <c r="K297" s="124" t="str">
        <f t="shared" si="64"/>
        <v/>
      </c>
      <c r="L297" s="124" t="str">
        <f t="shared" si="65"/>
        <v/>
      </c>
      <c r="M297" s="78" t="str">
        <f t="shared" si="66"/>
        <v/>
      </c>
      <c r="N297" s="402" t="str">
        <f t="shared" si="67"/>
        <v/>
      </c>
      <c r="O297" s="78"/>
      <c r="P297" s="124"/>
      <c r="Q297" s="78" t="str">
        <f t="shared" si="68"/>
        <v/>
      </c>
    </row>
    <row r="298" spans="2:17" x14ac:dyDescent="0.2">
      <c r="B298" s="77" t="str">
        <f>IF(ROW()-1&gt;処理用S!$B$1,"",ROW()-1)</f>
        <v/>
      </c>
      <c r="C298" s="78" t="str">
        <f t="shared" si="58"/>
        <v/>
      </c>
      <c r="D298" s="78" t="str">
        <f>IF(C298="","",VLOOKUP(C298,設定!$AT$15:$AV$22,3,FALSE))</f>
        <v/>
      </c>
      <c r="E298" s="78" t="str">
        <f t="shared" si="69"/>
        <v/>
      </c>
      <c r="F298" s="78" t="str">
        <f t="shared" si="59"/>
        <v/>
      </c>
      <c r="G298" s="78" t="str">
        <f t="shared" si="60"/>
        <v/>
      </c>
      <c r="H298" s="78" t="str">
        <f t="shared" si="61"/>
        <v/>
      </c>
      <c r="I298" s="78" t="str">
        <f t="shared" si="62"/>
        <v/>
      </c>
      <c r="J298" s="78" t="str">
        <f t="shared" si="63"/>
        <v/>
      </c>
      <c r="K298" s="124" t="str">
        <f t="shared" si="64"/>
        <v/>
      </c>
      <c r="L298" s="124" t="str">
        <f t="shared" si="65"/>
        <v/>
      </c>
      <c r="M298" s="78" t="str">
        <f t="shared" si="66"/>
        <v/>
      </c>
      <c r="N298" s="402" t="str">
        <f t="shared" si="67"/>
        <v/>
      </c>
      <c r="O298" s="78"/>
      <c r="P298" s="124"/>
      <c r="Q298" s="78" t="str">
        <f t="shared" si="68"/>
        <v/>
      </c>
    </row>
    <row r="299" spans="2:17" x14ac:dyDescent="0.2">
      <c r="B299" s="77" t="str">
        <f>IF(ROW()-1&gt;処理用S!$B$1,"",ROW()-1)</f>
        <v/>
      </c>
      <c r="C299" s="78" t="str">
        <f t="shared" si="58"/>
        <v/>
      </c>
      <c r="D299" s="78" t="str">
        <f>IF(C299="","",VLOOKUP(C299,設定!$AT$15:$AV$22,3,FALSE))</f>
        <v/>
      </c>
      <c r="E299" s="78" t="str">
        <f t="shared" si="69"/>
        <v/>
      </c>
      <c r="F299" s="78" t="str">
        <f t="shared" si="59"/>
        <v/>
      </c>
      <c r="G299" s="78" t="str">
        <f t="shared" si="60"/>
        <v/>
      </c>
      <c r="H299" s="78" t="str">
        <f t="shared" si="61"/>
        <v/>
      </c>
      <c r="I299" s="78" t="str">
        <f t="shared" si="62"/>
        <v/>
      </c>
      <c r="J299" s="78" t="str">
        <f t="shared" si="63"/>
        <v/>
      </c>
      <c r="K299" s="124" t="str">
        <f t="shared" si="64"/>
        <v/>
      </c>
      <c r="L299" s="124" t="str">
        <f t="shared" si="65"/>
        <v/>
      </c>
      <c r="M299" s="78" t="str">
        <f t="shared" si="66"/>
        <v/>
      </c>
      <c r="N299" s="402" t="str">
        <f t="shared" si="67"/>
        <v/>
      </c>
      <c r="O299" s="78"/>
      <c r="P299" s="124"/>
      <c r="Q299" s="78" t="str">
        <f t="shared" si="68"/>
        <v/>
      </c>
    </row>
    <row r="300" spans="2:17" x14ac:dyDescent="0.2">
      <c r="B300" s="77" t="str">
        <f>IF(ROW()-1&gt;処理用S!$B$1,"",ROW()-1)</f>
        <v/>
      </c>
      <c r="C300" s="78" t="str">
        <f t="shared" si="58"/>
        <v/>
      </c>
      <c r="D300" s="78" t="str">
        <f>IF(C300="","",VLOOKUP(C300,設定!$AT$15:$AV$22,3,FALSE))</f>
        <v/>
      </c>
      <c r="E300" s="78" t="str">
        <f t="shared" si="69"/>
        <v/>
      </c>
      <c r="F300" s="78" t="str">
        <f t="shared" si="59"/>
        <v/>
      </c>
      <c r="G300" s="78" t="str">
        <f t="shared" si="60"/>
        <v/>
      </c>
      <c r="H300" s="78" t="str">
        <f t="shared" si="61"/>
        <v/>
      </c>
      <c r="I300" s="78" t="str">
        <f t="shared" si="62"/>
        <v/>
      </c>
      <c r="J300" s="78" t="str">
        <f t="shared" si="63"/>
        <v/>
      </c>
      <c r="K300" s="124" t="str">
        <f t="shared" si="64"/>
        <v/>
      </c>
      <c r="L300" s="124" t="str">
        <f t="shared" si="65"/>
        <v/>
      </c>
      <c r="M300" s="78" t="str">
        <f t="shared" si="66"/>
        <v/>
      </c>
      <c r="N300" s="402" t="str">
        <f t="shared" si="67"/>
        <v/>
      </c>
      <c r="O300" s="78"/>
      <c r="P300" s="124"/>
      <c r="Q300" s="78" t="str">
        <f t="shared" si="68"/>
        <v/>
      </c>
    </row>
    <row r="301" spans="2:17" x14ac:dyDescent="0.2">
      <c r="B301" s="77" t="str">
        <f>IF(ROW()-1&gt;処理用S!$B$1,"",ROW()-1)</f>
        <v/>
      </c>
      <c r="C301" s="78" t="str">
        <f t="shared" si="58"/>
        <v/>
      </c>
      <c r="D301" s="78" t="str">
        <f>IF(C301="","",VLOOKUP(C301,設定!$AT$15:$AV$22,3,FALSE))</f>
        <v/>
      </c>
      <c r="E301" s="78" t="str">
        <f t="shared" si="69"/>
        <v/>
      </c>
      <c r="F301" s="78" t="str">
        <f t="shared" si="59"/>
        <v/>
      </c>
      <c r="G301" s="78" t="str">
        <f t="shared" si="60"/>
        <v/>
      </c>
      <c r="H301" s="78" t="str">
        <f t="shared" si="61"/>
        <v/>
      </c>
      <c r="I301" s="78" t="str">
        <f t="shared" si="62"/>
        <v/>
      </c>
      <c r="J301" s="78" t="str">
        <f t="shared" si="63"/>
        <v/>
      </c>
      <c r="K301" s="124" t="str">
        <f t="shared" si="64"/>
        <v/>
      </c>
      <c r="L301" s="124" t="str">
        <f t="shared" si="65"/>
        <v/>
      </c>
      <c r="M301" s="78" t="str">
        <f t="shared" si="66"/>
        <v/>
      </c>
      <c r="N301" s="402" t="str">
        <f t="shared" si="67"/>
        <v/>
      </c>
      <c r="O301" s="78"/>
      <c r="P301" s="124"/>
      <c r="Q301" s="78" t="str">
        <f t="shared" si="68"/>
        <v/>
      </c>
    </row>
    <row r="302" spans="2:17" x14ac:dyDescent="0.2">
      <c r="B302" s="77" t="str">
        <f>IF(ROW()-1&gt;処理用S!$B$1,"",ROW()-1)</f>
        <v/>
      </c>
      <c r="C302" s="78" t="str">
        <f t="shared" si="58"/>
        <v/>
      </c>
      <c r="D302" s="78" t="str">
        <f>IF(C302="","",VLOOKUP(C302,設定!$AT$15:$AV$22,3,FALSE))</f>
        <v/>
      </c>
      <c r="E302" s="78" t="str">
        <f t="shared" si="69"/>
        <v/>
      </c>
      <c r="F302" s="78" t="str">
        <f t="shared" si="59"/>
        <v/>
      </c>
      <c r="G302" s="78" t="str">
        <f t="shared" si="60"/>
        <v/>
      </c>
      <c r="H302" s="78" t="str">
        <f t="shared" si="61"/>
        <v/>
      </c>
      <c r="I302" s="78" t="str">
        <f t="shared" si="62"/>
        <v/>
      </c>
      <c r="J302" s="78" t="str">
        <f t="shared" si="63"/>
        <v/>
      </c>
      <c r="K302" s="124" t="str">
        <f t="shared" si="64"/>
        <v/>
      </c>
      <c r="L302" s="124" t="str">
        <f t="shared" si="65"/>
        <v/>
      </c>
      <c r="M302" s="78" t="str">
        <f t="shared" si="66"/>
        <v/>
      </c>
      <c r="N302" s="402" t="str">
        <f t="shared" si="67"/>
        <v/>
      </c>
      <c r="O302" s="78"/>
      <c r="P302" s="124"/>
      <c r="Q302" s="78" t="str">
        <f t="shared" si="68"/>
        <v/>
      </c>
    </row>
    <row r="303" spans="2:17" x14ac:dyDescent="0.2">
      <c r="B303" s="77" t="str">
        <f>IF(ROW()-1&gt;処理用S!$B$1,"",ROW()-1)</f>
        <v/>
      </c>
      <c r="C303" s="78" t="str">
        <f t="shared" si="58"/>
        <v/>
      </c>
      <c r="D303" s="78" t="str">
        <f>IF(C303="","",VLOOKUP(C303,設定!$AT$15:$AV$22,3,FALSE))</f>
        <v/>
      </c>
      <c r="E303" s="78" t="str">
        <f t="shared" si="69"/>
        <v/>
      </c>
      <c r="F303" s="78" t="str">
        <f t="shared" si="59"/>
        <v/>
      </c>
      <c r="G303" s="78" t="str">
        <f t="shared" si="60"/>
        <v/>
      </c>
      <c r="H303" s="78" t="str">
        <f t="shared" si="61"/>
        <v/>
      </c>
      <c r="I303" s="78" t="str">
        <f t="shared" si="62"/>
        <v/>
      </c>
      <c r="J303" s="78" t="str">
        <f t="shared" si="63"/>
        <v/>
      </c>
      <c r="K303" s="124" t="str">
        <f t="shared" si="64"/>
        <v/>
      </c>
      <c r="L303" s="124" t="str">
        <f t="shared" si="65"/>
        <v/>
      </c>
      <c r="M303" s="78" t="str">
        <f t="shared" si="66"/>
        <v/>
      </c>
      <c r="N303" s="402" t="str">
        <f t="shared" si="67"/>
        <v/>
      </c>
      <c r="O303" s="78"/>
      <c r="P303" s="124"/>
      <c r="Q303" s="78" t="str">
        <f t="shared" si="68"/>
        <v/>
      </c>
    </row>
    <row r="304" spans="2:17" x14ac:dyDescent="0.2">
      <c r="B304" s="77" t="str">
        <f>IF(ROW()-1&gt;処理用S!$B$1,"",ROW()-1)</f>
        <v/>
      </c>
      <c r="C304" s="78" t="str">
        <f t="shared" si="58"/>
        <v/>
      </c>
      <c r="D304" s="78" t="str">
        <f>IF(C304="","",VLOOKUP(C304,設定!$AT$15:$AV$22,3,FALSE))</f>
        <v/>
      </c>
      <c r="E304" s="78" t="str">
        <f t="shared" si="69"/>
        <v/>
      </c>
      <c r="F304" s="78" t="str">
        <f t="shared" si="59"/>
        <v/>
      </c>
      <c r="G304" s="78" t="str">
        <f t="shared" si="60"/>
        <v/>
      </c>
      <c r="H304" s="78" t="str">
        <f t="shared" si="61"/>
        <v/>
      </c>
      <c r="I304" s="78" t="str">
        <f t="shared" si="62"/>
        <v/>
      </c>
      <c r="J304" s="78" t="str">
        <f t="shared" si="63"/>
        <v/>
      </c>
      <c r="K304" s="124" t="str">
        <f t="shared" si="64"/>
        <v/>
      </c>
      <c r="L304" s="124" t="str">
        <f t="shared" si="65"/>
        <v/>
      </c>
      <c r="M304" s="78" t="str">
        <f t="shared" si="66"/>
        <v/>
      </c>
      <c r="N304" s="402" t="str">
        <f t="shared" si="67"/>
        <v/>
      </c>
      <c r="O304" s="78"/>
      <c r="P304" s="124"/>
      <c r="Q304" s="78" t="str">
        <f t="shared" si="68"/>
        <v/>
      </c>
    </row>
    <row r="305" spans="2:17" x14ac:dyDescent="0.2">
      <c r="B305" s="77" t="str">
        <f>IF(ROW()-1&gt;処理用S!$B$1,"",ROW()-1)</f>
        <v/>
      </c>
      <c r="C305" s="78" t="str">
        <f t="shared" si="58"/>
        <v/>
      </c>
      <c r="D305" s="78" t="str">
        <f>IF(C305="","",VLOOKUP(C305,設定!$AT$15:$AV$22,3,FALSE))</f>
        <v/>
      </c>
      <c r="E305" s="78" t="str">
        <f t="shared" si="69"/>
        <v/>
      </c>
      <c r="F305" s="78" t="str">
        <f t="shared" si="59"/>
        <v/>
      </c>
      <c r="G305" s="78" t="str">
        <f t="shared" si="60"/>
        <v/>
      </c>
      <c r="H305" s="78" t="str">
        <f t="shared" si="61"/>
        <v/>
      </c>
      <c r="I305" s="78" t="str">
        <f t="shared" si="62"/>
        <v/>
      </c>
      <c r="J305" s="78" t="str">
        <f t="shared" si="63"/>
        <v/>
      </c>
      <c r="K305" s="124" t="str">
        <f t="shared" si="64"/>
        <v/>
      </c>
      <c r="L305" s="124" t="str">
        <f t="shared" si="65"/>
        <v/>
      </c>
      <c r="M305" s="78" t="str">
        <f t="shared" si="66"/>
        <v/>
      </c>
      <c r="N305" s="402" t="str">
        <f t="shared" si="67"/>
        <v/>
      </c>
      <c r="O305" s="78"/>
      <c r="P305" s="124"/>
      <c r="Q305" s="78" t="str">
        <f t="shared" si="68"/>
        <v/>
      </c>
    </row>
    <row r="306" spans="2:17" x14ac:dyDescent="0.2">
      <c r="B306" s="77" t="str">
        <f>IF(ROW()-1&gt;処理用S!$B$1,"",ROW()-1)</f>
        <v/>
      </c>
      <c r="C306" s="78" t="str">
        <f t="shared" si="58"/>
        <v/>
      </c>
      <c r="D306" s="78" t="str">
        <f>IF(C306="","",VLOOKUP(C306,設定!$AT$15:$AV$22,3,FALSE))</f>
        <v/>
      </c>
      <c r="E306" s="78" t="str">
        <f t="shared" si="69"/>
        <v/>
      </c>
      <c r="F306" s="78" t="str">
        <f t="shared" si="59"/>
        <v/>
      </c>
      <c r="G306" s="78" t="str">
        <f t="shared" si="60"/>
        <v/>
      </c>
      <c r="H306" s="78" t="str">
        <f t="shared" si="61"/>
        <v/>
      </c>
      <c r="I306" s="78" t="str">
        <f t="shared" si="62"/>
        <v/>
      </c>
      <c r="J306" s="78" t="str">
        <f t="shared" si="63"/>
        <v/>
      </c>
      <c r="K306" s="124" t="str">
        <f t="shared" si="64"/>
        <v/>
      </c>
      <c r="L306" s="124" t="str">
        <f t="shared" si="65"/>
        <v/>
      </c>
      <c r="M306" s="78" t="str">
        <f t="shared" si="66"/>
        <v/>
      </c>
      <c r="N306" s="402" t="str">
        <f t="shared" si="67"/>
        <v/>
      </c>
      <c r="O306" s="78"/>
      <c r="P306" s="124"/>
      <c r="Q306" s="78" t="str">
        <f t="shared" si="68"/>
        <v/>
      </c>
    </row>
    <row r="307" spans="2:17" x14ac:dyDescent="0.2">
      <c r="B307" s="77" t="str">
        <f>IF(ROW()-1&gt;処理用S!$B$1,"",ROW()-1)</f>
        <v/>
      </c>
      <c r="C307" s="78" t="str">
        <f t="shared" si="58"/>
        <v/>
      </c>
      <c r="D307" s="78" t="str">
        <f>IF(C307="","",VLOOKUP(C307,設定!$AT$15:$AV$22,3,FALSE))</f>
        <v/>
      </c>
      <c r="E307" s="78" t="str">
        <f t="shared" si="69"/>
        <v/>
      </c>
      <c r="F307" s="78" t="str">
        <f t="shared" si="59"/>
        <v/>
      </c>
      <c r="G307" s="78" t="str">
        <f t="shared" si="60"/>
        <v/>
      </c>
      <c r="H307" s="78" t="str">
        <f t="shared" si="61"/>
        <v/>
      </c>
      <c r="I307" s="78" t="str">
        <f t="shared" si="62"/>
        <v/>
      </c>
      <c r="J307" s="78" t="str">
        <f t="shared" si="63"/>
        <v/>
      </c>
      <c r="K307" s="124" t="str">
        <f t="shared" si="64"/>
        <v/>
      </c>
      <c r="L307" s="124" t="str">
        <f t="shared" si="65"/>
        <v/>
      </c>
      <c r="M307" s="78" t="str">
        <f t="shared" si="66"/>
        <v/>
      </c>
      <c r="N307" s="402" t="str">
        <f t="shared" si="67"/>
        <v/>
      </c>
      <c r="O307" s="78"/>
      <c r="P307" s="124"/>
      <c r="Q307" s="78" t="str">
        <f t="shared" si="68"/>
        <v/>
      </c>
    </row>
    <row r="308" spans="2:17" x14ac:dyDescent="0.2">
      <c r="B308" s="77" t="str">
        <f>IF(ROW()-1&gt;処理用S!$B$1,"",ROW()-1)</f>
        <v/>
      </c>
      <c r="C308" s="78" t="str">
        <f t="shared" si="58"/>
        <v/>
      </c>
      <c r="D308" s="78" t="str">
        <f>IF(C308="","",VLOOKUP(C308,設定!$AT$15:$AV$22,3,FALSE))</f>
        <v/>
      </c>
      <c r="E308" s="78" t="str">
        <f t="shared" si="69"/>
        <v/>
      </c>
      <c r="F308" s="78" t="str">
        <f t="shared" si="59"/>
        <v/>
      </c>
      <c r="G308" s="78" t="str">
        <f t="shared" si="60"/>
        <v/>
      </c>
      <c r="H308" s="78" t="str">
        <f t="shared" si="61"/>
        <v/>
      </c>
      <c r="I308" s="78" t="str">
        <f t="shared" si="62"/>
        <v/>
      </c>
      <c r="J308" s="78" t="str">
        <f t="shared" si="63"/>
        <v/>
      </c>
      <c r="K308" s="124" t="str">
        <f t="shared" si="64"/>
        <v/>
      </c>
      <c r="L308" s="124" t="str">
        <f t="shared" si="65"/>
        <v/>
      </c>
      <c r="M308" s="78" t="str">
        <f t="shared" si="66"/>
        <v/>
      </c>
      <c r="N308" s="402" t="str">
        <f t="shared" si="67"/>
        <v/>
      </c>
      <c r="O308" s="78"/>
      <c r="P308" s="124"/>
      <c r="Q308" s="78" t="str">
        <f t="shared" si="68"/>
        <v/>
      </c>
    </row>
    <row r="309" spans="2:17" x14ac:dyDescent="0.2">
      <c r="B309" s="77" t="str">
        <f>IF(ROW()-1&gt;処理用S!$B$1,"",ROW()-1)</f>
        <v/>
      </c>
      <c r="C309" s="78" t="str">
        <f t="shared" si="58"/>
        <v/>
      </c>
      <c r="D309" s="78" t="str">
        <f>IF(C309="","",VLOOKUP(C309,設定!$AT$15:$AV$22,3,FALSE))</f>
        <v/>
      </c>
      <c r="E309" s="78" t="str">
        <f t="shared" si="69"/>
        <v/>
      </c>
      <c r="F309" s="78" t="str">
        <f t="shared" si="59"/>
        <v/>
      </c>
      <c r="G309" s="78" t="str">
        <f t="shared" si="60"/>
        <v/>
      </c>
      <c r="H309" s="78" t="str">
        <f t="shared" si="61"/>
        <v/>
      </c>
      <c r="I309" s="78" t="str">
        <f t="shared" si="62"/>
        <v/>
      </c>
      <c r="J309" s="78" t="str">
        <f t="shared" si="63"/>
        <v/>
      </c>
      <c r="K309" s="124" t="str">
        <f t="shared" si="64"/>
        <v/>
      </c>
      <c r="L309" s="124" t="str">
        <f t="shared" si="65"/>
        <v/>
      </c>
      <c r="M309" s="78" t="str">
        <f t="shared" si="66"/>
        <v/>
      </c>
      <c r="N309" s="402" t="str">
        <f t="shared" si="67"/>
        <v/>
      </c>
      <c r="O309" s="78"/>
      <c r="P309" s="124"/>
      <c r="Q309" s="78" t="str">
        <f t="shared" si="68"/>
        <v/>
      </c>
    </row>
    <row r="310" spans="2:17" x14ac:dyDescent="0.2">
      <c r="B310" s="77" t="str">
        <f>IF(ROW()-1&gt;処理用S!$B$1,"",ROW()-1)</f>
        <v/>
      </c>
      <c r="C310" s="78" t="str">
        <f t="shared" si="58"/>
        <v/>
      </c>
      <c r="D310" s="78" t="str">
        <f>IF(C310="","",VLOOKUP(C310,設定!$AT$15:$AV$22,3,FALSE))</f>
        <v/>
      </c>
      <c r="E310" s="78" t="str">
        <f t="shared" si="69"/>
        <v/>
      </c>
      <c r="F310" s="78" t="str">
        <f t="shared" si="59"/>
        <v/>
      </c>
      <c r="G310" s="78" t="str">
        <f t="shared" si="60"/>
        <v/>
      </c>
      <c r="H310" s="78" t="str">
        <f t="shared" si="61"/>
        <v/>
      </c>
      <c r="I310" s="78" t="str">
        <f t="shared" si="62"/>
        <v/>
      </c>
      <c r="J310" s="78" t="str">
        <f t="shared" si="63"/>
        <v/>
      </c>
      <c r="K310" s="124" t="str">
        <f t="shared" si="64"/>
        <v/>
      </c>
      <c r="L310" s="124" t="str">
        <f t="shared" si="65"/>
        <v/>
      </c>
      <c r="M310" s="78" t="str">
        <f t="shared" si="66"/>
        <v/>
      </c>
      <c r="N310" s="402" t="str">
        <f t="shared" si="67"/>
        <v/>
      </c>
      <c r="O310" s="78"/>
      <c r="P310" s="124"/>
      <c r="Q310" s="78" t="str">
        <f t="shared" si="68"/>
        <v/>
      </c>
    </row>
    <row r="311" spans="2:17" x14ac:dyDescent="0.2">
      <c r="B311" s="77" t="str">
        <f>IF(ROW()-1&gt;処理用S!$B$1,"",ROW()-1)</f>
        <v/>
      </c>
      <c r="C311" s="78" t="str">
        <f t="shared" si="58"/>
        <v/>
      </c>
      <c r="D311" s="78" t="str">
        <f>IF(C311="","",VLOOKUP(C311,設定!$AT$15:$AV$22,3,FALSE))</f>
        <v/>
      </c>
      <c r="E311" s="78" t="str">
        <f t="shared" si="69"/>
        <v/>
      </c>
      <c r="F311" s="78" t="str">
        <f t="shared" si="59"/>
        <v/>
      </c>
      <c r="G311" s="78" t="str">
        <f t="shared" si="60"/>
        <v/>
      </c>
      <c r="H311" s="78" t="str">
        <f t="shared" si="61"/>
        <v/>
      </c>
      <c r="I311" s="78" t="str">
        <f t="shared" si="62"/>
        <v/>
      </c>
      <c r="J311" s="78" t="str">
        <f t="shared" si="63"/>
        <v/>
      </c>
      <c r="K311" s="124" t="str">
        <f t="shared" si="64"/>
        <v/>
      </c>
      <c r="L311" s="124" t="str">
        <f t="shared" si="65"/>
        <v/>
      </c>
      <c r="M311" s="78" t="str">
        <f t="shared" si="66"/>
        <v/>
      </c>
      <c r="N311" s="402" t="str">
        <f t="shared" si="67"/>
        <v/>
      </c>
      <c r="O311" s="78"/>
      <c r="P311" s="124"/>
      <c r="Q311" s="78" t="str">
        <f t="shared" si="68"/>
        <v/>
      </c>
    </row>
    <row r="312" spans="2:17" x14ac:dyDescent="0.2">
      <c r="B312" s="77" t="str">
        <f>IF(ROW()-1&gt;処理用S!$B$1,"",ROW()-1)</f>
        <v/>
      </c>
      <c r="C312" s="78" t="str">
        <f t="shared" si="58"/>
        <v/>
      </c>
      <c r="D312" s="78" t="str">
        <f>IF(C312="","",VLOOKUP(C312,設定!$AT$15:$AV$22,3,FALSE))</f>
        <v/>
      </c>
      <c r="E312" s="78" t="str">
        <f t="shared" si="69"/>
        <v/>
      </c>
      <c r="F312" s="78" t="str">
        <f t="shared" si="59"/>
        <v/>
      </c>
      <c r="G312" s="78" t="str">
        <f t="shared" si="60"/>
        <v/>
      </c>
      <c r="H312" s="78" t="str">
        <f t="shared" si="61"/>
        <v/>
      </c>
      <c r="I312" s="78" t="str">
        <f t="shared" si="62"/>
        <v/>
      </c>
      <c r="J312" s="78" t="str">
        <f t="shared" si="63"/>
        <v/>
      </c>
      <c r="K312" s="124" t="str">
        <f t="shared" si="64"/>
        <v/>
      </c>
      <c r="L312" s="124" t="str">
        <f t="shared" si="65"/>
        <v/>
      </c>
      <c r="M312" s="78" t="str">
        <f t="shared" si="66"/>
        <v/>
      </c>
      <c r="N312" s="402" t="str">
        <f t="shared" si="67"/>
        <v/>
      </c>
      <c r="O312" s="78"/>
      <c r="P312" s="124"/>
      <c r="Q312" s="78" t="str">
        <f t="shared" si="68"/>
        <v/>
      </c>
    </row>
    <row r="313" spans="2:17" x14ac:dyDescent="0.2">
      <c r="B313" s="77" t="str">
        <f>IF(ROW()-1&gt;処理用S!$B$1,"",ROW()-1)</f>
        <v/>
      </c>
      <c r="C313" s="78" t="str">
        <f t="shared" si="58"/>
        <v/>
      </c>
      <c r="D313" s="78" t="str">
        <f>IF(C313="","",VLOOKUP(C313,設定!$AT$15:$AV$22,3,FALSE))</f>
        <v/>
      </c>
      <c r="E313" s="78" t="str">
        <f t="shared" si="69"/>
        <v/>
      </c>
      <c r="F313" s="78" t="str">
        <f t="shared" si="59"/>
        <v/>
      </c>
      <c r="G313" s="78" t="str">
        <f t="shared" si="60"/>
        <v/>
      </c>
      <c r="H313" s="78" t="str">
        <f t="shared" si="61"/>
        <v/>
      </c>
      <c r="I313" s="78" t="str">
        <f t="shared" si="62"/>
        <v/>
      </c>
      <c r="J313" s="78" t="str">
        <f t="shared" si="63"/>
        <v/>
      </c>
      <c r="K313" s="124" t="str">
        <f t="shared" si="64"/>
        <v/>
      </c>
      <c r="L313" s="124" t="str">
        <f t="shared" si="65"/>
        <v/>
      </c>
      <c r="M313" s="78" t="str">
        <f t="shared" si="66"/>
        <v/>
      </c>
      <c r="N313" s="402" t="str">
        <f t="shared" si="67"/>
        <v/>
      </c>
      <c r="O313" s="78"/>
      <c r="P313" s="124"/>
      <c r="Q313" s="78" t="str">
        <f t="shared" si="68"/>
        <v/>
      </c>
    </row>
    <row r="314" spans="2:17" x14ac:dyDescent="0.2">
      <c r="B314" s="77" t="str">
        <f>IF(ROW()-1&gt;処理用S!$B$1,"",ROW()-1)</f>
        <v/>
      </c>
      <c r="C314" s="78" t="str">
        <f t="shared" si="58"/>
        <v/>
      </c>
      <c r="D314" s="78" t="str">
        <f>IF(C314="","",VLOOKUP(C314,設定!$AT$15:$AV$22,3,FALSE))</f>
        <v/>
      </c>
      <c r="E314" s="78" t="str">
        <f t="shared" si="69"/>
        <v/>
      </c>
      <c r="F314" s="78" t="str">
        <f t="shared" si="59"/>
        <v/>
      </c>
      <c r="G314" s="78" t="str">
        <f t="shared" si="60"/>
        <v/>
      </c>
      <c r="H314" s="78" t="str">
        <f t="shared" si="61"/>
        <v/>
      </c>
      <c r="I314" s="78" t="str">
        <f t="shared" si="62"/>
        <v/>
      </c>
      <c r="J314" s="78" t="str">
        <f t="shared" si="63"/>
        <v/>
      </c>
      <c r="K314" s="124" t="str">
        <f t="shared" si="64"/>
        <v/>
      </c>
      <c r="L314" s="124" t="str">
        <f t="shared" si="65"/>
        <v/>
      </c>
      <c r="M314" s="78" t="str">
        <f t="shared" si="66"/>
        <v/>
      </c>
      <c r="N314" s="402" t="str">
        <f t="shared" si="67"/>
        <v/>
      </c>
      <c r="O314" s="78"/>
      <c r="P314" s="124"/>
      <c r="Q314" s="78" t="str">
        <f t="shared" si="68"/>
        <v/>
      </c>
    </row>
    <row r="315" spans="2:17" x14ac:dyDescent="0.2">
      <c r="B315" s="77" t="str">
        <f>IF(ROW()-1&gt;処理用S!$B$1,"",ROW()-1)</f>
        <v/>
      </c>
      <c r="C315" s="78" t="str">
        <f t="shared" si="58"/>
        <v/>
      </c>
      <c r="D315" s="78" t="str">
        <f>IF(C315="","",VLOOKUP(C315,設定!$AT$15:$AV$22,3,FALSE))</f>
        <v/>
      </c>
      <c r="E315" s="78" t="str">
        <f t="shared" si="69"/>
        <v/>
      </c>
      <c r="F315" s="78" t="str">
        <f t="shared" si="59"/>
        <v/>
      </c>
      <c r="G315" s="78" t="str">
        <f t="shared" si="60"/>
        <v/>
      </c>
      <c r="H315" s="78" t="str">
        <f t="shared" si="61"/>
        <v/>
      </c>
      <c r="I315" s="78" t="str">
        <f t="shared" si="62"/>
        <v/>
      </c>
      <c r="J315" s="78" t="str">
        <f t="shared" si="63"/>
        <v/>
      </c>
      <c r="K315" s="124" t="str">
        <f t="shared" si="64"/>
        <v/>
      </c>
      <c r="L315" s="124" t="str">
        <f t="shared" si="65"/>
        <v/>
      </c>
      <c r="M315" s="78" t="str">
        <f t="shared" si="66"/>
        <v/>
      </c>
      <c r="N315" s="402" t="str">
        <f t="shared" si="67"/>
        <v/>
      </c>
      <c r="O315" s="78"/>
      <c r="P315" s="124"/>
      <c r="Q315" s="78" t="str">
        <f t="shared" si="68"/>
        <v/>
      </c>
    </row>
    <row r="316" spans="2:17" x14ac:dyDescent="0.2">
      <c r="B316" s="77" t="str">
        <f>IF(ROW()-1&gt;処理用S!$B$1,"",ROW()-1)</f>
        <v/>
      </c>
      <c r="C316" s="78" t="str">
        <f t="shared" si="58"/>
        <v/>
      </c>
      <c r="D316" s="78" t="str">
        <f>IF(C316="","",VLOOKUP(C316,設定!$AT$15:$AV$22,3,FALSE))</f>
        <v/>
      </c>
      <c r="E316" s="78" t="str">
        <f t="shared" si="69"/>
        <v/>
      </c>
      <c r="F316" s="78" t="str">
        <f t="shared" si="59"/>
        <v/>
      </c>
      <c r="G316" s="78" t="str">
        <f t="shared" si="60"/>
        <v/>
      </c>
      <c r="H316" s="78" t="str">
        <f t="shared" si="61"/>
        <v/>
      </c>
      <c r="I316" s="78" t="str">
        <f t="shared" si="62"/>
        <v/>
      </c>
      <c r="J316" s="78" t="str">
        <f t="shared" si="63"/>
        <v/>
      </c>
      <c r="K316" s="124" t="str">
        <f t="shared" si="64"/>
        <v/>
      </c>
      <c r="L316" s="124" t="str">
        <f t="shared" si="65"/>
        <v/>
      </c>
      <c r="M316" s="78" t="str">
        <f t="shared" si="66"/>
        <v/>
      </c>
      <c r="N316" s="402" t="str">
        <f t="shared" si="67"/>
        <v/>
      </c>
      <c r="O316" s="78"/>
      <c r="P316" s="124"/>
      <c r="Q316" s="78" t="str">
        <f t="shared" si="68"/>
        <v/>
      </c>
    </row>
    <row r="317" spans="2:17" x14ac:dyDescent="0.2">
      <c r="B317" s="77" t="str">
        <f>IF(ROW()-1&gt;処理用S!$B$1,"",ROW()-1)</f>
        <v/>
      </c>
      <c r="C317" s="78" t="str">
        <f t="shared" si="58"/>
        <v/>
      </c>
      <c r="D317" s="78" t="str">
        <f>IF(C317="","",VLOOKUP(C317,設定!$AT$15:$AV$22,3,FALSE))</f>
        <v/>
      </c>
      <c r="E317" s="78" t="str">
        <f t="shared" si="69"/>
        <v/>
      </c>
      <c r="F317" s="78" t="str">
        <f t="shared" si="59"/>
        <v/>
      </c>
      <c r="G317" s="78" t="str">
        <f t="shared" si="60"/>
        <v/>
      </c>
      <c r="H317" s="78" t="str">
        <f t="shared" si="61"/>
        <v/>
      </c>
      <c r="I317" s="78" t="str">
        <f t="shared" si="62"/>
        <v/>
      </c>
      <c r="J317" s="78" t="str">
        <f t="shared" si="63"/>
        <v/>
      </c>
      <c r="K317" s="124" t="str">
        <f t="shared" si="64"/>
        <v/>
      </c>
      <c r="L317" s="124" t="str">
        <f t="shared" si="65"/>
        <v/>
      </c>
      <c r="M317" s="78" t="str">
        <f t="shared" si="66"/>
        <v/>
      </c>
      <c r="N317" s="402" t="str">
        <f t="shared" si="67"/>
        <v/>
      </c>
      <c r="O317" s="78"/>
      <c r="P317" s="124"/>
      <c r="Q317" s="78" t="str">
        <f t="shared" si="68"/>
        <v/>
      </c>
    </row>
    <row r="318" spans="2:17" x14ac:dyDescent="0.2">
      <c r="B318" s="77" t="str">
        <f>IF(ROW()-1&gt;処理用S!$B$1,"",ROW()-1)</f>
        <v/>
      </c>
      <c r="C318" s="78" t="str">
        <f t="shared" si="58"/>
        <v/>
      </c>
      <c r="D318" s="78" t="str">
        <f>IF(C318="","",VLOOKUP(C318,設定!$AT$15:$AV$22,3,FALSE))</f>
        <v/>
      </c>
      <c r="E318" s="78" t="str">
        <f t="shared" si="69"/>
        <v/>
      </c>
      <c r="F318" s="78" t="str">
        <f t="shared" si="59"/>
        <v/>
      </c>
      <c r="G318" s="78" t="str">
        <f t="shared" si="60"/>
        <v/>
      </c>
      <c r="H318" s="78" t="str">
        <f t="shared" si="61"/>
        <v/>
      </c>
      <c r="I318" s="78" t="str">
        <f t="shared" si="62"/>
        <v/>
      </c>
      <c r="J318" s="78" t="str">
        <f t="shared" si="63"/>
        <v/>
      </c>
      <c r="K318" s="124" t="str">
        <f t="shared" si="64"/>
        <v/>
      </c>
      <c r="L318" s="124" t="str">
        <f t="shared" si="65"/>
        <v/>
      </c>
      <c r="M318" s="78" t="str">
        <f t="shared" si="66"/>
        <v/>
      </c>
      <c r="N318" s="402" t="str">
        <f t="shared" si="67"/>
        <v/>
      </c>
      <c r="O318" s="78"/>
      <c r="P318" s="124"/>
      <c r="Q318" s="78" t="str">
        <f t="shared" si="68"/>
        <v/>
      </c>
    </row>
    <row r="319" spans="2:17" x14ac:dyDescent="0.2">
      <c r="B319" s="77" t="str">
        <f>IF(ROW()-1&gt;処理用S!$B$1,"",ROW()-1)</f>
        <v/>
      </c>
      <c r="C319" s="78" t="str">
        <f t="shared" si="58"/>
        <v/>
      </c>
      <c r="D319" s="78" t="str">
        <f>IF(C319="","",VLOOKUP(C319,設定!$AT$15:$AV$22,3,FALSE))</f>
        <v/>
      </c>
      <c r="E319" s="78" t="str">
        <f t="shared" si="69"/>
        <v/>
      </c>
      <c r="F319" s="78" t="str">
        <f t="shared" si="59"/>
        <v/>
      </c>
      <c r="G319" s="78" t="str">
        <f t="shared" si="60"/>
        <v/>
      </c>
      <c r="H319" s="78" t="str">
        <f t="shared" si="61"/>
        <v/>
      </c>
      <c r="I319" s="78" t="str">
        <f t="shared" si="62"/>
        <v/>
      </c>
      <c r="J319" s="78" t="str">
        <f t="shared" si="63"/>
        <v/>
      </c>
      <c r="K319" s="124" t="str">
        <f t="shared" si="64"/>
        <v/>
      </c>
      <c r="L319" s="124" t="str">
        <f t="shared" si="65"/>
        <v/>
      </c>
      <c r="M319" s="78" t="str">
        <f t="shared" si="66"/>
        <v/>
      </c>
      <c r="N319" s="402" t="str">
        <f t="shared" si="67"/>
        <v/>
      </c>
      <c r="O319" s="78"/>
      <c r="P319" s="124"/>
      <c r="Q319" s="78" t="str">
        <f t="shared" si="68"/>
        <v/>
      </c>
    </row>
    <row r="320" spans="2:17" x14ac:dyDescent="0.2">
      <c r="B320" s="77" t="str">
        <f>IF(ROW()-1&gt;処理用S!$B$1,"",ROW()-1)</f>
        <v/>
      </c>
      <c r="C320" s="78" t="str">
        <f t="shared" si="58"/>
        <v/>
      </c>
      <c r="D320" s="78" t="str">
        <f>IF(C320="","",VLOOKUP(C320,設定!$AT$15:$AV$22,3,FALSE))</f>
        <v/>
      </c>
      <c r="E320" s="78" t="str">
        <f t="shared" si="69"/>
        <v/>
      </c>
      <c r="F320" s="78" t="str">
        <f t="shared" si="59"/>
        <v/>
      </c>
      <c r="G320" s="78" t="str">
        <f t="shared" si="60"/>
        <v/>
      </c>
      <c r="H320" s="78" t="str">
        <f t="shared" si="61"/>
        <v/>
      </c>
      <c r="I320" s="78" t="str">
        <f t="shared" si="62"/>
        <v/>
      </c>
      <c r="J320" s="78" t="str">
        <f t="shared" si="63"/>
        <v/>
      </c>
      <c r="K320" s="124" t="str">
        <f t="shared" si="64"/>
        <v/>
      </c>
      <c r="L320" s="124" t="str">
        <f t="shared" si="65"/>
        <v/>
      </c>
      <c r="M320" s="78" t="str">
        <f t="shared" si="66"/>
        <v/>
      </c>
      <c r="N320" s="402" t="str">
        <f t="shared" si="67"/>
        <v/>
      </c>
      <c r="O320" s="78"/>
      <c r="P320" s="124"/>
      <c r="Q320" s="78" t="str">
        <f t="shared" si="68"/>
        <v/>
      </c>
    </row>
    <row r="321" spans="2:17" x14ac:dyDescent="0.2">
      <c r="B321" s="77" t="str">
        <f>IF(ROW()-1&gt;処理用S!$B$1,"",ROW()-1)</f>
        <v/>
      </c>
      <c r="C321" s="78" t="str">
        <f t="shared" si="58"/>
        <v/>
      </c>
      <c r="D321" s="78" t="str">
        <f>IF(C321="","",VLOOKUP(C321,設定!$AT$15:$AV$22,3,FALSE))</f>
        <v/>
      </c>
      <c r="E321" s="78" t="str">
        <f t="shared" si="69"/>
        <v/>
      </c>
      <c r="F321" s="78" t="str">
        <f t="shared" si="59"/>
        <v/>
      </c>
      <c r="G321" s="78" t="str">
        <f t="shared" si="60"/>
        <v/>
      </c>
      <c r="H321" s="78" t="str">
        <f t="shared" si="61"/>
        <v/>
      </c>
      <c r="I321" s="78" t="str">
        <f t="shared" si="62"/>
        <v/>
      </c>
      <c r="J321" s="78" t="str">
        <f t="shared" si="63"/>
        <v/>
      </c>
      <c r="K321" s="124" t="str">
        <f t="shared" si="64"/>
        <v/>
      </c>
      <c r="L321" s="124" t="str">
        <f t="shared" si="65"/>
        <v/>
      </c>
      <c r="M321" s="78" t="str">
        <f t="shared" si="66"/>
        <v/>
      </c>
      <c r="N321" s="402" t="str">
        <f t="shared" si="67"/>
        <v/>
      </c>
      <c r="O321" s="78"/>
      <c r="P321" s="124"/>
      <c r="Q321" s="78" t="str">
        <f t="shared" si="68"/>
        <v/>
      </c>
    </row>
    <row r="322" spans="2:17" x14ac:dyDescent="0.2">
      <c r="B322" s="77" t="str">
        <f>IF(ROW()-1&gt;処理用S!$B$1,"",ROW()-1)</f>
        <v/>
      </c>
      <c r="C322" s="78" t="str">
        <f t="shared" ref="C322:C385" si="70">IF($B322="","",VLOOKUP($B322,シングルスDATA,COLUMN()-1,FALSE))</f>
        <v/>
      </c>
      <c r="D322" s="78" t="str">
        <f>IF(C322="","",VLOOKUP(C322,設定!$AT$15:$AV$22,3,FALSE))</f>
        <v/>
      </c>
      <c r="E322" s="78" t="str">
        <f t="shared" si="69"/>
        <v/>
      </c>
      <c r="F322" s="78" t="str">
        <f t="shared" ref="F322:F385" si="71">IF($B322="","",VLOOKUP($B322,シングルスDATA,3,FALSE))</f>
        <v/>
      </c>
      <c r="G322" s="78" t="str">
        <f t="shared" ref="G322:G385" si="72">IF(ISTEXT(Q322)=TRUE,"",Q322)</f>
        <v/>
      </c>
      <c r="H322" s="78" t="str">
        <f t="shared" ref="H322:H385" si="73">IF(Q322="","",IF(ISTEXT(Q322)=TRUE,VALUE(MID(Q322,2,2)),""))</f>
        <v/>
      </c>
      <c r="I322" s="78" t="str">
        <f t="shared" ref="I322:I385" si="74">IF($B322="","",VLOOKUP($B322,シングルスDATA,5,FALSE))</f>
        <v/>
      </c>
      <c r="J322" s="78" t="str">
        <f t="shared" ref="J322:J385" si="75">IF($B322="","",VLOOKUP($B322,シングルスDATA,6,FALSE))</f>
        <v/>
      </c>
      <c r="K322" s="124" t="str">
        <f t="shared" ref="K322:K385" si="76">IF($B322="","",DBCS(VLOOKUP($B322,シングルスDATA,7,FALSE)))</f>
        <v/>
      </c>
      <c r="L322" s="124" t="str">
        <f t="shared" ref="L322:L385" si="77">IF($B322="","",VLOOKUP($B322,シングルスDATA,8,FALSE))</f>
        <v/>
      </c>
      <c r="M322" s="78" t="str">
        <f t="shared" ref="M322:M385" si="78">IF($B322="","",(VLOOKUP($B322,シングルスDATA,9,FALSE)))</f>
        <v/>
      </c>
      <c r="N322" s="402" t="str">
        <f t="shared" ref="N322:N385" si="79">IF($B322="","",(VLOOKUP($B322,シングルスDATA,11,FALSE)))</f>
        <v/>
      </c>
      <c r="O322" s="78"/>
      <c r="P322" s="124"/>
      <c r="Q322" s="78" t="str">
        <f t="shared" ref="Q322:Q385" si="80">IF($B322="","",VLOOKUP($B322,シングルスDATA,4,FALSE))</f>
        <v/>
      </c>
    </row>
    <row r="323" spans="2:17" x14ac:dyDescent="0.2">
      <c r="B323" s="77" t="str">
        <f>IF(ROW()-1&gt;処理用S!$B$1,"",ROW()-1)</f>
        <v/>
      </c>
      <c r="C323" s="78" t="str">
        <f t="shared" si="70"/>
        <v/>
      </c>
      <c r="D323" s="78" t="str">
        <f>IF(C323="","",VLOOKUP(C323,設定!$AT$15:$AV$22,3,FALSE))</f>
        <v/>
      </c>
      <c r="E323" s="78" t="str">
        <f t="shared" ref="E323:E386" si="81">IF(I323="","",J323)</f>
        <v/>
      </c>
      <c r="F323" s="78" t="str">
        <f t="shared" si="71"/>
        <v/>
      </c>
      <c r="G323" s="78" t="str">
        <f t="shared" si="72"/>
        <v/>
      </c>
      <c r="H323" s="78" t="str">
        <f t="shared" si="73"/>
        <v/>
      </c>
      <c r="I323" s="78" t="str">
        <f t="shared" si="74"/>
        <v/>
      </c>
      <c r="J323" s="78" t="str">
        <f t="shared" si="75"/>
        <v/>
      </c>
      <c r="K323" s="124" t="str">
        <f t="shared" si="76"/>
        <v/>
      </c>
      <c r="L323" s="124" t="str">
        <f t="shared" si="77"/>
        <v/>
      </c>
      <c r="M323" s="78" t="str">
        <f t="shared" si="78"/>
        <v/>
      </c>
      <c r="N323" s="402" t="str">
        <f t="shared" si="79"/>
        <v/>
      </c>
      <c r="O323" s="78"/>
      <c r="P323" s="124"/>
      <c r="Q323" s="78" t="str">
        <f t="shared" si="80"/>
        <v/>
      </c>
    </row>
    <row r="324" spans="2:17" x14ac:dyDescent="0.2">
      <c r="B324" s="77" t="str">
        <f>IF(ROW()-1&gt;処理用S!$B$1,"",ROW()-1)</f>
        <v/>
      </c>
      <c r="C324" s="78" t="str">
        <f t="shared" si="70"/>
        <v/>
      </c>
      <c r="D324" s="78" t="str">
        <f>IF(C324="","",VLOOKUP(C324,設定!$AT$15:$AV$22,3,FALSE))</f>
        <v/>
      </c>
      <c r="E324" s="78" t="str">
        <f t="shared" si="81"/>
        <v/>
      </c>
      <c r="F324" s="78" t="str">
        <f t="shared" si="71"/>
        <v/>
      </c>
      <c r="G324" s="78" t="str">
        <f t="shared" si="72"/>
        <v/>
      </c>
      <c r="H324" s="78" t="str">
        <f t="shared" si="73"/>
        <v/>
      </c>
      <c r="I324" s="78" t="str">
        <f t="shared" si="74"/>
        <v/>
      </c>
      <c r="J324" s="78" t="str">
        <f t="shared" si="75"/>
        <v/>
      </c>
      <c r="K324" s="124" t="str">
        <f t="shared" si="76"/>
        <v/>
      </c>
      <c r="L324" s="124" t="str">
        <f t="shared" si="77"/>
        <v/>
      </c>
      <c r="M324" s="78" t="str">
        <f t="shared" si="78"/>
        <v/>
      </c>
      <c r="N324" s="402" t="str">
        <f t="shared" si="79"/>
        <v/>
      </c>
      <c r="O324" s="78"/>
      <c r="P324" s="124"/>
      <c r="Q324" s="78" t="str">
        <f t="shared" si="80"/>
        <v/>
      </c>
    </row>
    <row r="325" spans="2:17" x14ac:dyDescent="0.2">
      <c r="B325" s="77" t="str">
        <f>IF(ROW()-1&gt;処理用S!$B$1,"",ROW()-1)</f>
        <v/>
      </c>
      <c r="C325" s="78" t="str">
        <f t="shared" si="70"/>
        <v/>
      </c>
      <c r="D325" s="78" t="str">
        <f>IF(C325="","",VLOOKUP(C325,設定!$AT$15:$AV$22,3,FALSE))</f>
        <v/>
      </c>
      <c r="E325" s="78" t="str">
        <f t="shared" si="81"/>
        <v/>
      </c>
      <c r="F325" s="78" t="str">
        <f t="shared" si="71"/>
        <v/>
      </c>
      <c r="G325" s="78" t="str">
        <f t="shared" si="72"/>
        <v/>
      </c>
      <c r="H325" s="78" t="str">
        <f t="shared" si="73"/>
        <v/>
      </c>
      <c r="I325" s="78" t="str">
        <f t="shared" si="74"/>
        <v/>
      </c>
      <c r="J325" s="78" t="str">
        <f t="shared" si="75"/>
        <v/>
      </c>
      <c r="K325" s="124" t="str">
        <f t="shared" si="76"/>
        <v/>
      </c>
      <c r="L325" s="124" t="str">
        <f t="shared" si="77"/>
        <v/>
      </c>
      <c r="M325" s="78" t="str">
        <f t="shared" si="78"/>
        <v/>
      </c>
      <c r="N325" s="402" t="str">
        <f t="shared" si="79"/>
        <v/>
      </c>
      <c r="O325" s="78"/>
      <c r="P325" s="124"/>
      <c r="Q325" s="78" t="str">
        <f t="shared" si="80"/>
        <v/>
      </c>
    </row>
    <row r="326" spans="2:17" x14ac:dyDescent="0.2">
      <c r="B326" s="77" t="str">
        <f>IF(ROW()-1&gt;処理用S!$B$1,"",ROW()-1)</f>
        <v/>
      </c>
      <c r="C326" s="78" t="str">
        <f t="shared" si="70"/>
        <v/>
      </c>
      <c r="D326" s="78" t="str">
        <f>IF(C326="","",VLOOKUP(C326,設定!$AT$15:$AV$22,3,FALSE))</f>
        <v/>
      </c>
      <c r="E326" s="78" t="str">
        <f t="shared" si="81"/>
        <v/>
      </c>
      <c r="F326" s="78" t="str">
        <f t="shared" si="71"/>
        <v/>
      </c>
      <c r="G326" s="78" t="str">
        <f t="shared" si="72"/>
        <v/>
      </c>
      <c r="H326" s="78" t="str">
        <f t="shared" si="73"/>
        <v/>
      </c>
      <c r="I326" s="78" t="str">
        <f t="shared" si="74"/>
        <v/>
      </c>
      <c r="J326" s="78" t="str">
        <f t="shared" si="75"/>
        <v/>
      </c>
      <c r="K326" s="124" t="str">
        <f t="shared" si="76"/>
        <v/>
      </c>
      <c r="L326" s="124" t="str">
        <f t="shared" si="77"/>
        <v/>
      </c>
      <c r="M326" s="78" t="str">
        <f t="shared" si="78"/>
        <v/>
      </c>
      <c r="N326" s="402" t="str">
        <f t="shared" si="79"/>
        <v/>
      </c>
      <c r="O326" s="78"/>
      <c r="P326" s="124"/>
      <c r="Q326" s="78" t="str">
        <f t="shared" si="80"/>
        <v/>
      </c>
    </row>
    <row r="327" spans="2:17" x14ac:dyDescent="0.2">
      <c r="B327" s="77" t="str">
        <f>IF(ROW()-1&gt;処理用S!$B$1,"",ROW()-1)</f>
        <v/>
      </c>
      <c r="C327" s="78" t="str">
        <f t="shared" si="70"/>
        <v/>
      </c>
      <c r="D327" s="78" t="str">
        <f>IF(C327="","",VLOOKUP(C327,設定!$AT$15:$AV$22,3,FALSE))</f>
        <v/>
      </c>
      <c r="E327" s="78" t="str">
        <f t="shared" si="81"/>
        <v/>
      </c>
      <c r="F327" s="78" t="str">
        <f t="shared" si="71"/>
        <v/>
      </c>
      <c r="G327" s="78" t="str">
        <f t="shared" si="72"/>
        <v/>
      </c>
      <c r="H327" s="78" t="str">
        <f t="shared" si="73"/>
        <v/>
      </c>
      <c r="I327" s="78" t="str">
        <f t="shared" si="74"/>
        <v/>
      </c>
      <c r="J327" s="78" t="str">
        <f t="shared" si="75"/>
        <v/>
      </c>
      <c r="K327" s="124" t="str">
        <f t="shared" si="76"/>
        <v/>
      </c>
      <c r="L327" s="124" t="str">
        <f t="shared" si="77"/>
        <v/>
      </c>
      <c r="M327" s="78" t="str">
        <f t="shared" si="78"/>
        <v/>
      </c>
      <c r="N327" s="402" t="str">
        <f t="shared" si="79"/>
        <v/>
      </c>
      <c r="O327" s="78"/>
      <c r="P327" s="124"/>
      <c r="Q327" s="78" t="str">
        <f t="shared" si="80"/>
        <v/>
      </c>
    </row>
    <row r="328" spans="2:17" x14ac:dyDescent="0.2">
      <c r="B328" s="77" t="str">
        <f>IF(ROW()-1&gt;処理用S!$B$1,"",ROW()-1)</f>
        <v/>
      </c>
      <c r="C328" s="78" t="str">
        <f t="shared" si="70"/>
        <v/>
      </c>
      <c r="D328" s="78" t="str">
        <f>IF(C328="","",VLOOKUP(C328,設定!$AT$15:$AV$22,3,FALSE))</f>
        <v/>
      </c>
      <c r="E328" s="78" t="str">
        <f t="shared" si="81"/>
        <v/>
      </c>
      <c r="F328" s="78" t="str">
        <f t="shared" si="71"/>
        <v/>
      </c>
      <c r="G328" s="78" t="str">
        <f t="shared" si="72"/>
        <v/>
      </c>
      <c r="H328" s="78" t="str">
        <f t="shared" si="73"/>
        <v/>
      </c>
      <c r="I328" s="78" t="str">
        <f t="shared" si="74"/>
        <v/>
      </c>
      <c r="J328" s="78" t="str">
        <f t="shared" si="75"/>
        <v/>
      </c>
      <c r="K328" s="124" t="str">
        <f t="shared" si="76"/>
        <v/>
      </c>
      <c r="L328" s="124" t="str">
        <f t="shared" si="77"/>
        <v/>
      </c>
      <c r="M328" s="78" t="str">
        <f t="shared" si="78"/>
        <v/>
      </c>
      <c r="N328" s="402" t="str">
        <f t="shared" si="79"/>
        <v/>
      </c>
      <c r="O328" s="78"/>
      <c r="P328" s="124"/>
      <c r="Q328" s="78" t="str">
        <f t="shared" si="80"/>
        <v/>
      </c>
    </row>
    <row r="329" spans="2:17" x14ac:dyDescent="0.2">
      <c r="B329" s="77" t="str">
        <f>IF(ROW()-1&gt;処理用S!$B$1,"",ROW()-1)</f>
        <v/>
      </c>
      <c r="C329" s="78" t="str">
        <f t="shared" si="70"/>
        <v/>
      </c>
      <c r="D329" s="78" t="str">
        <f>IF(C329="","",VLOOKUP(C329,設定!$AT$15:$AV$22,3,FALSE))</f>
        <v/>
      </c>
      <c r="E329" s="78" t="str">
        <f t="shared" si="81"/>
        <v/>
      </c>
      <c r="F329" s="78" t="str">
        <f t="shared" si="71"/>
        <v/>
      </c>
      <c r="G329" s="78" t="str">
        <f t="shared" si="72"/>
        <v/>
      </c>
      <c r="H329" s="78" t="str">
        <f t="shared" si="73"/>
        <v/>
      </c>
      <c r="I329" s="78" t="str">
        <f t="shared" si="74"/>
        <v/>
      </c>
      <c r="J329" s="78" t="str">
        <f t="shared" si="75"/>
        <v/>
      </c>
      <c r="K329" s="124" t="str">
        <f t="shared" si="76"/>
        <v/>
      </c>
      <c r="L329" s="124" t="str">
        <f t="shared" si="77"/>
        <v/>
      </c>
      <c r="M329" s="78" t="str">
        <f t="shared" si="78"/>
        <v/>
      </c>
      <c r="N329" s="402" t="str">
        <f t="shared" si="79"/>
        <v/>
      </c>
      <c r="O329" s="78"/>
      <c r="P329" s="124"/>
      <c r="Q329" s="78" t="str">
        <f t="shared" si="80"/>
        <v/>
      </c>
    </row>
    <row r="330" spans="2:17" x14ac:dyDescent="0.2">
      <c r="B330" s="77" t="str">
        <f>IF(ROW()-1&gt;処理用S!$B$1,"",ROW()-1)</f>
        <v/>
      </c>
      <c r="C330" s="78" t="str">
        <f t="shared" si="70"/>
        <v/>
      </c>
      <c r="D330" s="78" t="str">
        <f>IF(C330="","",VLOOKUP(C330,設定!$AT$15:$AV$22,3,FALSE))</f>
        <v/>
      </c>
      <c r="E330" s="78" t="str">
        <f t="shared" si="81"/>
        <v/>
      </c>
      <c r="F330" s="78" t="str">
        <f t="shared" si="71"/>
        <v/>
      </c>
      <c r="G330" s="78" t="str">
        <f t="shared" si="72"/>
        <v/>
      </c>
      <c r="H330" s="78" t="str">
        <f t="shared" si="73"/>
        <v/>
      </c>
      <c r="I330" s="78" t="str">
        <f t="shared" si="74"/>
        <v/>
      </c>
      <c r="J330" s="78" t="str">
        <f t="shared" si="75"/>
        <v/>
      </c>
      <c r="K330" s="124" t="str">
        <f t="shared" si="76"/>
        <v/>
      </c>
      <c r="L330" s="124" t="str">
        <f t="shared" si="77"/>
        <v/>
      </c>
      <c r="M330" s="78" t="str">
        <f t="shared" si="78"/>
        <v/>
      </c>
      <c r="N330" s="402" t="str">
        <f t="shared" si="79"/>
        <v/>
      </c>
      <c r="O330" s="78"/>
      <c r="P330" s="124"/>
      <c r="Q330" s="78" t="str">
        <f t="shared" si="80"/>
        <v/>
      </c>
    </row>
    <row r="331" spans="2:17" x14ac:dyDescent="0.2">
      <c r="B331" s="77" t="str">
        <f>IF(ROW()-1&gt;処理用S!$B$1,"",ROW()-1)</f>
        <v/>
      </c>
      <c r="C331" s="78" t="str">
        <f t="shared" si="70"/>
        <v/>
      </c>
      <c r="D331" s="78" t="str">
        <f>IF(C331="","",VLOOKUP(C331,設定!$AT$15:$AV$22,3,FALSE))</f>
        <v/>
      </c>
      <c r="E331" s="78" t="str">
        <f t="shared" si="81"/>
        <v/>
      </c>
      <c r="F331" s="78" t="str">
        <f t="shared" si="71"/>
        <v/>
      </c>
      <c r="G331" s="78" t="str">
        <f t="shared" si="72"/>
        <v/>
      </c>
      <c r="H331" s="78" t="str">
        <f t="shared" si="73"/>
        <v/>
      </c>
      <c r="I331" s="78" t="str">
        <f t="shared" si="74"/>
        <v/>
      </c>
      <c r="J331" s="78" t="str">
        <f t="shared" si="75"/>
        <v/>
      </c>
      <c r="K331" s="124" t="str">
        <f t="shared" si="76"/>
        <v/>
      </c>
      <c r="L331" s="124" t="str">
        <f t="shared" si="77"/>
        <v/>
      </c>
      <c r="M331" s="78" t="str">
        <f t="shared" si="78"/>
        <v/>
      </c>
      <c r="N331" s="402" t="str">
        <f t="shared" si="79"/>
        <v/>
      </c>
      <c r="O331" s="78"/>
      <c r="P331" s="124"/>
      <c r="Q331" s="78" t="str">
        <f t="shared" si="80"/>
        <v/>
      </c>
    </row>
    <row r="332" spans="2:17" x14ac:dyDescent="0.2">
      <c r="B332" s="77" t="str">
        <f>IF(ROW()-1&gt;処理用S!$B$1,"",ROW()-1)</f>
        <v/>
      </c>
      <c r="C332" s="78" t="str">
        <f t="shared" si="70"/>
        <v/>
      </c>
      <c r="D332" s="78" t="str">
        <f>IF(C332="","",VLOOKUP(C332,設定!$AT$15:$AV$22,3,FALSE))</f>
        <v/>
      </c>
      <c r="E332" s="78" t="str">
        <f t="shared" si="81"/>
        <v/>
      </c>
      <c r="F332" s="78" t="str">
        <f t="shared" si="71"/>
        <v/>
      </c>
      <c r="G332" s="78" t="str">
        <f t="shared" si="72"/>
        <v/>
      </c>
      <c r="H332" s="78" t="str">
        <f t="shared" si="73"/>
        <v/>
      </c>
      <c r="I332" s="78" t="str">
        <f t="shared" si="74"/>
        <v/>
      </c>
      <c r="J332" s="78" t="str">
        <f t="shared" si="75"/>
        <v/>
      </c>
      <c r="K332" s="124" t="str">
        <f t="shared" si="76"/>
        <v/>
      </c>
      <c r="L332" s="124" t="str">
        <f t="shared" si="77"/>
        <v/>
      </c>
      <c r="M332" s="78" t="str">
        <f t="shared" si="78"/>
        <v/>
      </c>
      <c r="N332" s="402" t="str">
        <f t="shared" si="79"/>
        <v/>
      </c>
      <c r="O332" s="78"/>
      <c r="P332" s="124"/>
      <c r="Q332" s="78" t="str">
        <f t="shared" si="80"/>
        <v/>
      </c>
    </row>
    <row r="333" spans="2:17" x14ac:dyDescent="0.2">
      <c r="B333" s="77" t="str">
        <f>IF(ROW()-1&gt;処理用S!$B$1,"",ROW()-1)</f>
        <v/>
      </c>
      <c r="C333" s="78" t="str">
        <f t="shared" si="70"/>
        <v/>
      </c>
      <c r="D333" s="78" t="str">
        <f>IF(C333="","",VLOOKUP(C333,設定!$AT$15:$AV$22,3,FALSE))</f>
        <v/>
      </c>
      <c r="E333" s="78" t="str">
        <f t="shared" si="81"/>
        <v/>
      </c>
      <c r="F333" s="78" t="str">
        <f t="shared" si="71"/>
        <v/>
      </c>
      <c r="G333" s="78" t="str">
        <f t="shared" si="72"/>
        <v/>
      </c>
      <c r="H333" s="78" t="str">
        <f t="shared" si="73"/>
        <v/>
      </c>
      <c r="I333" s="78" t="str">
        <f t="shared" si="74"/>
        <v/>
      </c>
      <c r="J333" s="78" t="str">
        <f t="shared" si="75"/>
        <v/>
      </c>
      <c r="K333" s="124" t="str">
        <f t="shared" si="76"/>
        <v/>
      </c>
      <c r="L333" s="124" t="str">
        <f t="shared" si="77"/>
        <v/>
      </c>
      <c r="M333" s="78" t="str">
        <f t="shared" si="78"/>
        <v/>
      </c>
      <c r="N333" s="402" t="str">
        <f t="shared" si="79"/>
        <v/>
      </c>
      <c r="O333" s="78"/>
      <c r="P333" s="124"/>
      <c r="Q333" s="78" t="str">
        <f t="shared" si="80"/>
        <v/>
      </c>
    </row>
    <row r="334" spans="2:17" x14ac:dyDescent="0.2">
      <c r="B334" s="77" t="str">
        <f>IF(ROW()-1&gt;処理用S!$B$1,"",ROW()-1)</f>
        <v/>
      </c>
      <c r="C334" s="78" t="str">
        <f t="shared" si="70"/>
        <v/>
      </c>
      <c r="D334" s="78" t="str">
        <f>IF(C334="","",VLOOKUP(C334,設定!$AT$15:$AV$22,3,FALSE))</f>
        <v/>
      </c>
      <c r="E334" s="78" t="str">
        <f t="shared" si="81"/>
        <v/>
      </c>
      <c r="F334" s="78" t="str">
        <f t="shared" si="71"/>
        <v/>
      </c>
      <c r="G334" s="78" t="str">
        <f t="shared" si="72"/>
        <v/>
      </c>
      <c r="H334" s="78" t="str">
        <f t="shared" si="73"/>
        <v/>
      </c>
      <c r="I334" s="78" t="str">
        <f t="shared" si="74"/>
        <v/>
      </c>
      <c r="J334" s="78" t="str">
        <f t="shared" si="75"/>
        <v/>
      </c>
      <c r="K334" s="124" t="str">
        <f t="shared" si="76"/>
        <v/>
      </c>
      <c r="L334" s="124" t="str">
        <f t="shared" si="77"/>
        <v/>
      </c>
      <c r="M334" s="78" t="str">
        <f t="shared" si="78"/>
        <v/>
      </c>
      <c r="N334" s="402" t="str">
        <f t="shared" si="79"/>
        <v/>
      </c>
      <c r="O334" s="78"/>
      <c r="P334" s="124"/>
      <c r="Q334" s="78" t="str">
        <f t="shared" si="80"/>
        <v/>
      </c>
    </row>
    <row r="335" spans="2:17" x14ac:dyDescent="0.2">
      <c r="B335" s="77" t="str">
        <f>IF(ROW()-1&gt;処理用S!$B$1,"",ROW()-1)</f>
        <v/>
      </c>
      <c r="C335" s="78" t="str">
        <f t="shared" si="70"/>
        <v/>
      </c>
      <c r="D335" s="78" t="str">
        <f>IF(C335="","",VLOOKUP(C335,設定!$AT$15:$AV$22,3,FALSE))</f>
        <v/>
      </c>
      <c r="E335" s="78" t="str">
        <f t="shared" si="81"/>
        <v/>
      </c>
      <c r="F335" s="78" t="str">
        <f t="shared" si="71"/>
        <v/>
      </c>
      <c r="G335" s="78" t="str">
        <f t="shared" si="72"/>
        <v/>
      </c>
      <c r="H335" s="78" t="str">
        <f t="shared" si="73"/>
        <v/>
      </c>
      <c r="I335" s="78" t="str">
        <f t="shared" si="74"/>
        <v/>
      </c>
      <c r="J335" s="78" t="str">
        <f t="shared" si="75"/>
        <v/>
      </c>
      <c r="K335" s="124" t="str">
        <f t="shared" si="76"/>
        <v/>
      </c>
      <c r="L335" s="124" t="str">
        <f t="shared" si="77"/>
        <v/>
      </c>
      <c r="M335" s="78" t="str">
        <f t="shared" si="78"/>
        <v/>
      </c>
      <c r="N335" s="402" t="str">
        <f t="shared" si="79"/>
        <v/>
      </c>
      <c r="O335" s="78"/>
      <c r="P335" s="124"/>
      <c r="Q335" s="78" t="str">
        <f t="shared" si="80"/>
        <v/>
      </c>
    </row>
    <row r="336" spans="2:17" x14ac:dyDescent="0.2">
      <c r="B336" s="77" t="str">
        <f>IF(ROW()-1&gt;処理用S!$B$1,"",ROW()-1)</f>
        <v/>
      </c>
      <c r="C336" s="78" t="str">
        <f t="shared" si="70"/>
        <v/>
      </c>
      <c r="D336" s="78" t="str">
        <f>IF(C336="","",VLOOKUP(C336,設定!$AT$15:$AV$22,3,FALSE))</f>
        <v/>
      </c>
      <c r="E336" s="78" t="str">
        <f t="shared" si="81"/>
        <v/>
      </c>
      <c r="F336" s="78" t="str">
        <f t="shared" si="71"/>
        <v/>
      </c>
      <c r="G336" s="78" t="str">
        <f t="shared" si="72"/>
        <v/>
      </c>
      <c r="H336" s="78" t="str">
        <f t="shared" si="73"/>
        <v/>
      </c>
      <c r="I336" s="78" t="str">
        <f t="shared" si="74"/>
        <v/>
      </c>
      <c r="J336" s="78" t="str">
        <f t="shared" si="75"/>
        <v/>
      </c>
      <c r="K336" s="124" t="str">
        <f t="shared" si="76"/>
        <v/>
      </c>
      <c r="L336" s="124" t="str">
        <f t="shared" si="77"/>
        <v/>
      </c>
      <c r="M336" s="78" t="str">
        <f t="shared" si="78"/>
        <v/>
      </c>
      <c r="N336" s="402" t="str">
        <f t="shared" si="79"/>
        <v/>
      </c>
      <c r="O336" s="78"/>
      <c r="P336" s="124"/>
      <c r="Q336" s="78" t="str">
        <f t="shared" si="80"/>
        <v/>
      </c>
    </row>
    <row r="337" spans="2:17" x14ac:dyDescent="0.2">
      <c r="B337" s="77" t="str">
        <f>IF(ROW()-1&gt;処理用S!$B$1,"",ROW()-1)</f>
        <v/>
      </c>
      <c r="C337" s="78" t="str">
        <f t="shared" si="70"/>
        <v/>
      </c>
      <c r="D337" s="78" t="str">
        <f>IF(C337="","",VLOOKUP(C337,設定!$AT$15:$AV$22,3,FALSE))</f>
        <v/>
      </c>
      <c r="E337" s="78" t="str">
        <f t="shared" si="81"/>
        <v/>
      </c>
      <c r="F337" s="78" t="str">
        <f t="shared" si="71"/>
        <v/>
      </c>
      <c r="G337" s="78" t="str">
        <f t="shared" si="72"/>
        <v/>
      </c>
      <c r="H337" s="78" t="str">
        <f t="shared" si="73"/>
        <v/>
      </c>
      <c r="I337" s="78" t="str">
        <f t="shared" si="74"/>
        <v/>
      </c>
      <c r="J337" s="78" t="str">
        <f t="shared" si="75"/>
        <v/>
      </c>
      <c r="K337" s="124" t="str">
        <f t="shared" si="76"/>
        <v/>
      </c>
      <c r="L337" s="124" t="str">
        <f t="shared" si="77"/>
        <v/>
      </c>
      <c r="M337" s="78" t="str">
        <f t="shared" si="78"/>
        <v/>
      </c>
      <c r="N337" s="402" t="str">
        <f t="shared" si="79"/>
        <v/>
      </c>
      <c r="O337" s="78"/>
      <c r="P337" s="124"/>
      <c r="Q337" s="78" t="str">
        <f t="shared" si="80"/>
        <v/>
      </c>
    </row>
    <row r="338" spans="2:17" x14ac:dyDescent="0.2">
      <c r="B338" s="77" t="str">
        <f>IF(ROW()-1&gt;処理用S!$B$1,"",ROW()-1)</f>
        <v/>
      </c>
      <c r="C338" s="78" t="str">
        <f t="shared" si="70"/>
        <v/>
      </c>
      <c r="D338" s="78" t="str">
        <f>IF(C338="","",VLOOKUP(C338,設定!$AT$15:$AV$22,3,FALSE))</f>
        <v/>
      </c>
      <c r="E338" s="78" t="str">
        <f t="shared" si="81"/>
        <v/>
      </c>
      <c r="F338" s="78" t="str">
        <f t="shared" si="71"/>
        <v/>
      </c>
      <c r="G338" s="78" t="str">
        <f t="shared" si="72"/>
        <v/>
      </c>
      <c r="H338" s="78" t="str">
        <f t="shared" si="73"/>
        <v/>
      </c>
      <c r="I338" s="78" t="str">
        <f t="shared" si="74"/>
        <v/>
      </c>
      <c r="J338" s="78" t="str">
        <f t="shared" si="75"/>
        <v/>
      </c>
      <c r="K338" s="124" t="str">
        <f t="shared" si="76"/>
        <v/>
      </c>
      <c r="L338" s="124" t="str">
        <f t="shared" si="77"/>
        <v/>
      </c>
      <c r="M338" s="78" t="str">
        <f t="shared" si="78"/>
        <v/>
      </c>
      <c r="N338" s="402" t="str">
        <f t="shared" si="79"/>
        <v/>
      </c>
      <c r="O338" s="78"/>
      <c r="P338" s="124"/>
      <c r="Q338" s="78" t="str">
        <f t="shared" si="80"/>
        <v/>
      </c>
    </row>
    <row r="339" spans="2:17" x14ac:dyDescent="0.2">
      <c r="B339" s="77" t="str">
        <f>IF(ROW()-1&gt;処理用S!$B$1,"",ROW()-1)</f>
        <v/>
      </c>
      <c r="C339" s="78" t="str">
        <f t="shared" si="70"/>
        <v/>
      </c>
      <c r="D339" s="78" t="str">
        <f>IF(C339="","",VLOOKUP(C339,設定!$AT$15:$AV$22,3,FALSE))</f>
        <v/>
      </c>
      <c r="E339" s="78" t="str">
        <f t="shared" si="81"/>
        <v/>
      </c>
      <c r="F339" s="78" t="str">
        <f t="shared" si="71"/>
        <v/>
      </c>
      <c r="G339" s="78" t="str">
        <f t="shared" si="72"/>
        <v/>
      </c>
      <c r="H339" s="78" t="str">
        <f t="shared" si="73"/>
        <v/>
      </c>
      <c r="I339" s="78" t="str">
        <f t="shared" si="74"/>
        <v/>
      </c>
      <c r="J339" s="78" t="str">
        <f t="shared" si="75"/>
        <v/>
      </c>
      <c r="K339" s="124" t="str">
        <f t="shared" si="76"/>
        <v/>
      </c>
      <c r="L339" s="124" t="str">
        <f t="shared" si="77"/>
        <v/>
      </c>
      <c r="M339" s="78" t="str">
        <f t="shared" si="78"/>
        <v/>
      </c>
      <c r="N339" s="402" t="str">
        <f t="shared" si="79"/>
        <v/>
      </c>
      <c r="O339" s="78"/>
      <c r="P339" s="124"/>
      <c r="Q339" s="78" t="str">
        <f t="shared" si="80"/>
        <v/>
      </c>
    </row>
    <row r="340" spans="2:17" x14ac:dyDescent="0.2">
      <c r="B340" s="77" t="str">
        <f>IF(ROW()-1&gt;処理用S!$B$1,"",ROW()-1)</f>
        <v/>
      </c>
      <c r="C340" s="78" t="str">
        <f t="shared" si="70"/>
        <v/>
      </c>
      <c r="D340" s="78" t="str">
        <f>IF(C340="","",VLOOKUP(C340,設定!$AT$15:$AV$22,3,FALSE))</f>
        <v/>
      </c>
      <c r="E340" s="78" t="str">
        <f t="shared" si="81"/>
        <v/>
      </c>
      <c r="F340" s="78" t="str">
        <f t="shared" si="71"/>
        <v/>
      </c>
      <c r="G340" s="78" t="str">
        <f t="shared" si="72"/>
        <v/>
      </c>
      <c r="H340" s="78" t="str">
        <f t="shared" si="73"/>
        <v/>
      </c>
      <c r="I340" s="78" t="str">
        <f t="shared" si="74"/>
        <v/>
      </c>
      <c r="J340" s="78" t="str">
        <f t="shared" si="75"/>
        <v/>
      </c>
      <c r="K340" s="124" t="str">
        <f t="shared" si="76"/>
        <v/>
      </c>
      <c r="L340" s="124" t="str">
        <f t="shared" si="77"/>
        <v/>
      </c>
      <c r="M340" s="78" t="str">
        <f t="shared" si="78"/>
        <v/>
      </c>
      <c r="N340" s="402" t="str">
        <f t="shared" si="79"/>
        <v/>
      </c>
      <c r="O340" s="78"/>
      <c r="P340" s="124"/>
      <c r="Q340" s="78" t="str">
        <f t="shared" si="80"/>
        <v/>
      </c>
    </row>
    <row r="341" spans="2:17" x14ac:dyDescent="0.2">
      <c r="B341" s="77" t="str">
        <f>IF(ROW()-1&gt;処理用S!$B$1,"",ROW()-1)</f>
        <v/>
      </c>
      <c r="C341" s="78" t="str">
        <f t="shared" si="70"/>
        <v/>
      </c>
      <c r="D341" s="78" t="str">
        <f>IF(C341="","",VLOOKUP(C341,設定!$AT$15:$AV$22,3,FALSE))</f>
        <v/>
      </c>
      <c r="E341" s="78" t="str">
        <f t="shared" si="81"/>
        <v/>
      </c>
      <c r="F341" s="78" t="str">
        <f t="shared" si="71"/>
        <v/>
      </c>
      <c r="G341" s="78" t="str">
        <f t="shared" si="72"/>
        <v/>
      </c>
      <c r="H341" s="78" t="str">
        <f t="shared" si="73"/>
        <v/>
      </c>
      <c r="I341" s="78" t="str">
        <f t="shared" si="74"/>
        <v/>
      </c>
      <c r="J341" s="78" t="str">
        <f t="shared" si="75"/>
        <v/>
      </c>
      <c r="K341" s="124" t="str">
        <f t="shared" si="76"/>
        <v/>
      </c>
      <c r="L341" s="124" t="str">
        <f t="shared" si="77"/>
        <v/>
      </c>
      <c r="M341" s="78" t="str">
        <f t="shared" si="78"/>
        <v/>
      </c>
      <c r="N341" s="402" t="str">
        <f t="shared" si="79"/>
        <v/>
      </c>
      <c r="O341" s="78"/>
      <c r="P341" s="124"/>
      <c r="Q341" s="78" t="str">
        <f t="shared" si="80"/>
        <v/>
      </c>
    </row>
    <row r="342" spans="2:17" x14ac:dyDescent="0.2">
      <c r="B342" s="77" t="str">
        <f>IF(ROW()-1&gt;処理用S!$B$1,"",ROW()-1)</f>
        <v/>
      </c>
      <c r="C342" s="78" t="str">
        <f t="shared" si="70"/>
        <v/>
      </c>
      <c r="D342" s="78" t="str">
        <f>IF(C342="","",VLOOKUP(C342,設定!$AT$15:$AV$22,3,FALSE))</f>
        <v/>
      </c>
      <c r="E342" s="78" t="str">
        <f t="shared" si="81"/>
        <v/>
      </c>
      <c r="F342" s="78" t="str">
        <f t="shared" si="71"/>
        <v/>
      </c>
      <c r="G342" s="78" t="str">
        <f t="shared" si="72"/>
        <v/>
      </c>
      <c r="H342" s="78" t="str">
        <f t="shared" si="73"/>
        <v/>
      </c>
      <c r="I342" s="78" t="str">
        <f t="shared" si="74"/>
        <v/>
      </c>
      <c r="J342" s="78" t="str">
        <f t="shared" si="75"/>
        <v/>
      </c>
      <c r="K342" s="124" t="str">
        <f t="shared" si="76"/>
        <v/>
      </c>
      <c r="L342" s="124" t="str">
        <f t="shared" si="77"/>
        <v/>
      </c>
      <c r="M342" s="78" t="str">
        <f t="shared" si="78"/>
        <v/>
      </c>
      <c r="N342" s="402" t="str">
        <f t="shared" si="79"/>
        <v/>
      </c>
      <c r="O342" s="78"/>
      <c r="P342" s="124"/>
      <c r="Q342" s="78" t="str">
        <f t="shared" si="80"/>
        <v/>
      </c>
    </row>
    <row r="343" spans="2:17" x14ac:dyDescent="0.2">
      <c r="B343" s="77" t="str">
        <f>IF(ROW()-1&gt;処理用S!$B$1,"",ROW()-1)</f>
        <v/>
      </c>
      <c r="C343" s="78" t="str">
        <f t="shared" si="70"/>
        <v/>
      </c>
      <c r="D343" s="78" t="str">
        <f>IF(C343="","",VLOOKUP(C343,設定!$AT$15:$AV$22,3,FALSE))</f>
        <v/>
      </c>
      <c r="E343" s="78" t="str">
        <f t="shared" si="81"/>
        <v/>
      </c>
      <c r="F343" s="78" t="str">
        <f t="shared" si="71"/>
        <v/>
      </c>
      <c r="G343" s="78" t="str">
        <f t="shared" si="72"/>
        <v/>
      </c>
      <c r="H343" s="78" t="str">
        <f t="shared" si="73"/>
        <v/>
      </c>
      <c r="I343" s="78" t="str">
        <f t="shared" si="74"/>
        <v/>
      </c>
      <c r="J343" s="78" t="str">
        <f t="shared" si="75"/>
        <v/>
      </c>
      <c r="K343" s="124" t="str">
        <f t="shared" si="76"/>
        <v/>
      </c>
      <c r="L343" s="124" t="str">
        <f t="shared" si="77"/>
        <v/>
      </c>
      <c r="M343" s="78" t="str">
        <f t="shared" si="78"/>
        <v/>
      </c>
      <c r="N343" s="402" t="str">
        <f t="shared" si="79"/>
        <v/>
      </c>
      <c r="O343" s="78"/>
      <c r="P343" s="124"/>
      <c r="Q343" s="78" t="str">
        <f t="shared" si="80"/>
        <v/>
      </c>
    </row>
    <row r="344" spans="2:17" x14ac:dyDescent="0.2">
      <c r="B344" s="77" t="str">
        <f>IF(ROW()-1&gt;処理用S!$B$1,"",ROW()-1)</f>
        <v/>
      </c>
      <c r="C344" s="78" t="str">
        <f t="shared" si="70"/>
        <v/>
      </c>
      <c r="D344" s="78" t="str">
        <f>IF(C344="","",VLOOKUP(C344,設定!$AT$15:$AV$22,3,FALSE))</f>
        <v/>
      </c>
      <c r="E344" s="78" t="str">
        <f t="shared" si="81"/>
        <v/>
      </c>
      <c r="F344" s="78" t="str">
        <f t="shared" si="71"/>
        <v/>
      </c>
      <c r="G344" s="78" t="str">
        <f t="shared" si="72"/>
        <v/>
      </c>
      <c r="H344" s="78" t="str">
        <f t="shared" si="73"/>
        <v/>
      </c>
      <c r="I344" s="78" t="str">
        <f t="shared" si="74"/>
        <v/>
      </c>
      <c r="J344" s="78" t="str">
        <f t="shared" si="75"/>
        <v/>
      </c>
      <c r="K344" s="124" t="str">
        <f t="shared" si="76"/>
        <v/>
      </c>
      <c r="L344" s="124" t="str">
        <f t="shared" si="77"/>
        <v/>
      </c>
      <c r="M344" s="78" t="str">
        <f t="shared" si="78"/>
        <v/>
      </c>
      <c r="N344" s="402" t="str">
        <f t="shared" si="79"/>
        <v/>
      </c>
      <c r="O344" s="78"/>
      <c r="P344" s="124"/>
      <c r="Q344" s="78" t="str">
        <f t="shared" si="80"/>
        <v/>
      </c>
    </row>
    <row r="345" spans="2:17" x14ac:dyDescent="0.2">
      <c r="B345" s="77" t="str">
        <f>IF(ROW()-1&gt;処理用S!$B$1,"",ROW()-1)</f>
        <v/>
      </c>
      <c r="C345" s="78" t="str">
        <f t="shared" si="70"/>
        <v/>
      </c>
      <c r="D345" s="78" t="str">
        <f>IF(C345="","",VLOOKUP(C345,設定!$AT$15:$AV$22,3,FALSE))</f>
        <v/>
      </c>
      <c r="E345" s="78" t="str">
        <f t="shared" si="81"/>
        <v/>
      </c>
      <c r="F345" s="78" t="str">
        <f t="shared" si="71"/>
        <v/>
      </c>
      <c r="G345" s="78" t="str">
        <f t="shared" si="72"/>
        <v/>
      </c>
      <c r="H345" s="78" t="str">
        <f t="shared" si="73"/>
        <v/>
      </c>
      <c r="I345" s="78" t="str">
        <f t="shared" si="74"/>
        <v/>
      </c>
      <c r="J345" s="78" t="str">
        <f t="shared" si="75"/>
        <v/>
      </c>
      <c r="K345" s="124" t="str">
        <f t="shared" si="76"/>
        <v/>
      </c>
      <c r="L345" s="124" t="str">
        <f t="shared" si="77"/>
        <v/>
      </c>
      <c r="M345" s="78" t="str">
        <f t="shared" si="78"/>
        <v/>
      </c>
      <c r="N345" s="402" t="str">
        <f t="shared" si="79"/>
        <v/>
      </c>
      <c r="O345" s="78"/>
      <c r="P345" s="124"/>
      <c r="Q345" s="78" t="str">
        <f t="shared" si="80"/>
        <v/>
      </c>
    </row>
    <row r="346" spans="2:17" x14ac:dyDescent="0.2">
      <c r="B346" s="77" t="str">
        <f>IF(ROW()-1&gt;処理用S!$B$1,"",ROW()-1)</f>
        <v/>
      </c>
      <c r="C346" s="78" t="str">
        <f t="shared" si="70"/>
        <v/>
      </c>
      <c r="D346" s="78" t="str">
        <f>IF(C346="","",VLOOKUP(C346,設定!$AT$15:$AV$22,3,FALSE))</f>
        <v/>
      </c>
      <c r="E346" s="78" t="str">
        <f t="shared" si="81"/>
        <v/>
      </c>
      <c r="F346" s="78" t="str">
        <f t="shared" si="71"/>
        <v/>
      </c>
      <c r="G346" s="78" t="str">
        <f t="shared" si="72"/>
        <v/>
      </c>
      <c r="H346" s="78" t="str">
        <f t="shared" si="73"/>
        <v/>
      </c>
      <c r="I346" s="78" t="str">
        <f t="shared" si="74"/>
        <v/>
      </c>
      <c r="J346" s="78" t="str">
        <f t="shared" si="75"/>
        <v/>
      </c>
      <c r="K346" s="124" t="str">
        <f t="shared" si="76"/>
        <v/>
      </c>
      <c r="L346" s="124" t="str">
        <f t="shared" si="77"/>
        <v/>
      </c>
      <c r="M346" s="78" t="str">
        <f t="shared" si="78"/>
        <v/>
      </c>
      <c r="N346" s="402" t="str">
        <f t="shared" si="79"/>
        <v/>
      </c>
      <c r="O346" s="78"/>
      <c r="P346" s="124"/>
      <c r="Q346" s="78" t="str">
        <f t="shared" si="80"/>
        <v/>
      </c>
    </row>
    <row r="347" spans="2:17" x14ac:dyDescent="0.2">
      <c r="B347" s="77" t="str">
        <f>IF(ROW()-1&gt;処理用S!$B$1,"",ROW()-1)</f>
        <v/>
      </c>
      <c r="C347" s="78" t="str">
        <f t="shared" si="70"/>
        <v/>
      </c>
      <c r="D347" s="78" t="str">
        <f>IF(C347="","",VLOOKUP(C347,設定!$AT$15:$AV$22,3,FALSE))</f>
        <v/>
      </c>
      <c r="E347" s="78" t="str">
        <f t="shared" si="81"/>
        <v/>
      </c>
      <c r="F347" s="78" t="str">
        <f t="shared" si="71"/>
        <v/>
      </c>
      <c r="G347" s="78" t="str">
        <f t="shared" si="72"/>
        <v/>
      </c>
      <c r="H347" s="78" t="str">
        <f t="shared" si="73"/>
        <v/>
      </c>
      <c r="I347" s="78" t="str">
        <f t="shared" si="74"/>
        <v/>
      </c>
      <c r="J347" s="78" t="str">
        <f t="shared" si="75"/>
        <v/>
      </c>
      <c r="K347" s="124" t="str">
        <f t="shared" si="76"/>
        <v/>
      </c>
      <c r="L347" s="124" t="str">
        <f t="shared" si="77"/>
        <v/>
      </c>
      <c r="M347" s="78" t="str">
        <f t="shared" si="78"/>
        <v/>
      </c>
      <c r="N347" s="402" t="str">
        <f t="shared" si="79"/>
        <v/>
      </c>
      <c r="O347" s="78"/>
      <c r="P347" s="124"/>
      <c r="Q347" s="78" t="str">
        <f t="shared" si="80"/>
        <v/>
      </c>
    </row>
    <row r="348" spans="2:17" x14ac:dyDescent="0.2">
      <c r="B348" s="77" t="str">
        <f>IF(ROW()-1&gt;処理用S!$B$1,"",ROW()-1)</f>
        <v/>
      </c>
      <c r="C348" s="78" t="str">
        <f t="shared" si="70"/>
        <v/>
      </c>
      <c r="D348" s="78" t="str">
        <f>IF(C348="","",VLOOKUP(C348,設定!$AT$15:$AV$22,3,FALSE))</f>
        <v/>
      </c>
      <c r="E348" s="78" t="str">
        <f t="shared" si="81"/>
        <v/>
      </c>
      <c r="F348" s="78" t="str">
        <f t="shared" si="71"/>
        <v/>
      </c>
      <c r="G348" s="78" t="str">
        <f t="shared" si="72"/>
        <v/>
      </c>
      <c r="H348" s="78" t="str">
        <f t="shared" si="73"/>
        <v/>
      </c>
      <c r="I348" s="78" t="str">
        <f t="shared" si="74"/>
        <v/>
      </c>
      <c r="J348" s="78" t="str">
        <f t="shared" si="75"/>
        <v/>
      </c>
      <c r="K348" s="124" t="str">
        <f t="shared" si="76"/>
        <v/>
      </c>
      <c r="L348" s="124" t="str">
        <f t="shared" si="77"/>
        <v/>
      </c>
      <c r="M348" s="78" t="str">
        <f t="shared" si="78"/>
        <v/>
      </c>
      <c r="N348" s="402" t="str">
        <f t="shared" si="79"/>
        <v/>
      </c>
      <c r="O348" s="78"/>
      <c r="P348" s="124"/>
      <c r="Q348" s="78" t="str">
        <f t="shared" si="80"/>
        <v/>
      </c>
    </row>
    <row r="349" spans="2:17" x14ac:dyDescent="0.2">
      <c r="B349" s="77" t="str">
        <f>IF(ROW()-1&gt;処理用S!$B$1,"",ROW()-1)</f>
        <v/>
      </c>
      <c r="C349" s="78" t="str">
        <f t="shared" si="70"/>
        <v/>
      </c>
      <c r="D349" s="78" t="str">
        <f>IF(C349="","",VLOOKUP(C349,設定!$AT$15:$AV$22,3,FALSE))</f>
        <v/>
      </c>
      <c r="E349" s="78" t="str">
        <f t="shared" si="81"/>
        <v/>
      </c>
      <c r="F349" s="78" t="str">
        <f t="shared" si="71"/>
        <v/>
      </c>
      <c r="G349" s="78" t="str">
        <f t="shared" si="72"/>
        <v/>
      </c>
      <c r="H349" s="78" t="str">
        <f t="shared" si="73"/>
        <v/>
      </c>
      <c r="I349" s="78" t="str">
        <f t="shared" si="74"/>
        <v/>
      </c>
      <c r="J349" s="78" t="str">
        <f t="shared" si="75"/>
        <v/>
      </c>
      <c r="K349" s="124" t="str">
        <f t="shared" si="76"/>
        <v/>
      </c>
      <c r="L349" s="124" t="str">
        <f t="shared" si="77"/>
        <v/>
      </c>
      <c r="M349" s="78" t="str">
        <f t="shared" si="78"/>
        <v/>
      </c>
      <c r="N349" s="402" t="str">
        <f t="shared" si="79"/>
        <v/>
      </c>
      <c r="O349" s="78"/>
      <c r="P349" s="124"/>
      <c r="Q349" s="78" t="str">
        <f t="shared" si="80"/>
        <v/>
      </c>
    </row>
    <row r="350" spans="2:17" x14ac:dyDescent="0.2">
      <c r="B350" s="77" t="str">
        <f>IF(ROW()-1&gt;処理用S!$B$1,"",ROW()-1)</f>
        <v/>
      </c>
      <c r="C350" s="78" t="str">
        <f t="shared" si="70"/>
        <v/>
      </c>
      <c r="D350" s="78" t="str">
        <f>IF(C350="","",VLOOKUP(C350,設定!$AT$15:$AV$22,3,FALSE))</f>
        <v/>
      </c>
      <c r="E350" s="78" t="str">
        <f t="shared" si="81"/>
        <v/>
      </c>
      <c r="F350" s="78" t="str">
        <f t="shared" si="71"/>
        <v/>
      </c>
      <c r="G350" s="78" t="str">
        <f t="shared" si="72"/>
        <v/>
      </c>
      <c r="H350" s="78" t="str">
        <f t="shared" si="73"/>
        <v/>
      </c>
      <c r="I350" s="78" t="str">
        <f t="shared" si="74"/>
        <v/>
      </c>
      <c r="J350" s="78" t="str">
        <f t="shared" si="75"/>
        <v/>
      </c>
      <c r="K350" s="124" t="str">
        <f t="shared" si="76"/>
        <v/>
      </c>
      <c r="L350" s="124" t="str">
        <f t="shared" si="77"/>
        <v/>
      </c>
      <c r="M350" s="78" t="str">
        <f t="shared" si="78"/>
        <v/>
      </c>
      <c r="N350" s="402" t="str">
        <f t="shared" si="79"/>
        <v/>
      </c>
      <c r="O350" s="78"/>
      <c r="P350" s="124"/>
      <c r="Q350" s="78" t="str">
        <f t="shared" si="80"/>
        <v/>
      </c>
    </row>
    <row r="351" spans="2:17" x14ac:dyDescent="0.2">
      <c r="B351" s="77" t="str">
        <f>IF(ROW()-1&gt;処理用S!$B$1,"",ROW()-1)</f>
        <v/>
      </c>
      <c r="C351" s="78" t="str">
        <f t="shared" si="70"/>
        <v/>
      </c>
      <c r="D351" s="78" t="str">
        <f>IF(C351="","",VLOOKUP(C351,設定!$AT$15:$AV$22,3,FALSE))</f>
        <v/>
      </c>
      <c r="E351" s="78" t="str">
        <f t="shared" si="81"/>
        <v/>
      </c>
      <c r="F351" s="78" t="str">
        <f t="shared" si="71"/>
        <v/>
      </c>
      <c r="G351" s="78" t="str">
        <f t="shared" si="72"/>
        <v/>
      </c>
      <c r="H351" s="78" t="str">
        <f t="shared" si="73"/>
        <v/>
      </c>
      <c r="I351" s="78" t="str">
        <f t="shared" si="74"/>
        <v/>
      </c>
      <c r="J351" s="78" t="str">
        <f t="shared" si="75"/>
        <v/>
      </c>
      <c r="K351" s="124" t="str">
        <f t="shared" si="76"/>
        <v/>
      </c>
      <c r="L351" s="124" t="str">
        <f t="shared" si="77"/>
        <v/>
      </c>
      <c r="M351" s="78" t="str">
        <f t="shared" si="78"/>
        <v/>
      </c>
      <c r="N351" s="402" t="str">
        <f t="shared" si="79"/>
        <v/>
      </c>
      <c r="O351" s="78"/>
      <c r="P351" s="124"/>
      <c r="Q351" s="78" t="str">
        <f t="shared" si="80"/>
        <v/>
      </c>
    </row>
    <row r="352" spans="2:17" x14ac:dyDescent="0.2">
      <c r="B352" s="77" t="str">
        <f>IF(ROW()-1&gt;処理用S!$B$1,"",ROW()-1)</f>
        <v/>
      </c>
      <c r="C352" s="78" t="str">
        <f t="shared" si="70"/>
        <v/>
      </c>
      <c r="D352" s="78" t="str">
        <f>IF(C352="","",VLOOKUP(C352,設定!$AT$15:$AV$22,3,FALSE))</f>
        <v/>
      </c>
      <c r="E352" s="78" t="str">
        <f t="shared" si="81"/>
        <v/>
      </c>
      <c r="F352" s="78" t="str">
        <f t="shared" si="71"/>
        <v/>
      </c>
      <c r="G352" s="78" t="str">
        <f t="shared" si="72"/>
        <v/>
      </c>
      <c r="H352" s="78" t="str">
        <f t="shared" si="73"/>
        <v/>
      </c>
      <c r="I352" s="78" t="str">
        <f t="shared" si="74"/>
        <v/>
      </c>
      <c r="J352" s="78" t="str">
        <f t="shared" si="75"/>
        <v/>
      </c>
      <c r="K352" s="124" t="str">
        <f t="shared" si="76"/>
        <v/>
      </c>
      <c r="L352" s="124" t="str">
        <f t="shared" si="77"/>
        <v/>
      </c>
      <c r="M352" s="78" t="str">
        <f t="shared" si="78"/>
        <v/>
      </c>
      <c r="N352" s="402" t="str">
        <f t="shared" si="79"/>
        <v/>
      </c>
      <c r="O352" s="78"/>
      <c r="P352" s="124"/>
      <c r="Q352" s="78" t="str">
        <f t="shared" si="80"/>
        <v/>
      </c>
    </row>
    <row r="353" spans="2:17" x14ac:dyDescent="0.2">
      <c r="B353" s="77" t="str">
        <f>IF(ROW()-1&gt;処理用S!$B$1,"",ROW()-1)</f>
        <v/>
      </c>
      <c r="C353" s="78" t="str">
        <f t="shared" si="70"/>
        <v/>
      </c>
      <c r="D353" s="78" t="str">
        <f>IF(C353="","",VLOOKUP(C353,設定!$AT$15:$AV$22,3,FALSE))</f>
        <v/>
      </c>
      <c r="E353" s="78" t="str">
        <f t="shared" si="81"/>
        <v/>
      </c>
      <c r="F353" s="78" t="str">
        <f t="shared" si="71"/>
        <v/>
      </c>
      <c r="G353" s="78" t="str">
        <f t="shared" si="72"/>
        <v/>
      </c>
      <c r="H353" s="78" t="str">
        <f t="shared" si="73"/>
        <v/>
      </c>
      <c r="I353" s="78" t="str">
        <f t="shared" si="74"/>
        <v/>
      </c>
      <c r="J353" s="78" t="str">
        <f t="shared" si="75"/>
        <v/>
      </c>
      <c r="K353" s="124" t="str">
        <f t="shared" si="76"/>
        <v/>
      </c>
      <c r="L353" s="124" t="str">
        <f t="shared" si="77"/>
        <v/>
      </c>
      <c r="M353" s="78" t="str">
        <f t="shared" si="78"/>
        <v/>
      </c>
      <c r="N353" s="402" t="str">
        <f t="shared" si="79"/>
        <v/>
      </c>
      <c r="O353" s="78"/>
      <c r="P353" s="124"/>
      <c r="Q353" s="78" t="str">
        <f t="shared" si="80"/>
        <v/>
      </c>
    </row>
    <row r="354" spans="2:17" x14ac:dyDescent="0.2">
      <c r="B354" s="77" t="str">
        <f>IF(ROW()-1&gt;処理用S!$B$1,"",ROW()-1)</f>
        <v/>
      </c>
      <c r="C354" s="78" t="str">
        <f t="shared" si="70"/>
        <v/>
      </c>
      <c r="D354" s="78" t="str">
        <f>IF(C354="","",VLOOKUP(C354,設定!$AT$15:$AV$22,3,FALSE))</f>
        <v/>
      </c>
      <c r="E354" s="78" t="str">
        <f t="shared" si="81"/>
        <v/>
      </c>
      <c r="F354" s="78" t="str">
        <f t="shared" si="71"/>
        <v/>
      </c>
      <c r="G354" s="78" t="str">
        <f t="shared" si="72"/>
        <v/>
      </c>
      <c r="H354" s="78" t="str">
        <f t="shared" si="73"/>
        <v/>
      </c>
      <c r="I354" s="78" t="str">
        <f t="shared" si="74"/>
        <v/>
      </c>
      <c r="J354" s="78" t="str">
        <f t="shared" si="75"/>
        <v/>
      </c>
      <c r="K354" s="124" t="str">
        <f t="shared" si="76"/>
        <v/>
      </c>
      <c r="L354" s="124" t="str">
        <f t="shared" si="77"/>
        <v/>
      </c>
      <c r="M354" s="78" t="str">
        <f t="shared" si="78"/>
        <v/>
      </c>
      <c r="N354" s="402" t="str">
        <f t="shared" si="79"/>
        <v/>
      </c>
      <c r="O354" s="78"/>
      <c r="P354" s="124"/>
      <c r="Q354" s="78" t="str">
        <f t="shared" si="80"/>
        <v/>
      </c>
    </row>
    <row r="355" spans="2:17" x14ac:dyDescent="0.2">
      <c r="B355" s="77" t="str">
        <f>IF(ROW()-1&gt;処理用S!$B$1,"",ROW()-1)</f>
        <v/>
      </c>
      <c r="C355" s="78" t="str">
        <f t="shared" si="70"/>
        <v/>
      </c>
      <c r="D355" s="78" t="str">
        <f>IF(C355="","",VLOOKUP(C355,設定!$AT$15:$AV$22,3,FALSE))</f>
        <v/>
      </c>
      <c r="E355" s="78" t="str">
        <f t="shared" si="81"/>
        <v/>
      </c>
      <c r="F355" s="78" t="str">
        <f t="shared" si="71"/>
        <v/>
      </c>
      <c r="G355" s="78" t="str">
        <f t="shared" si="72"/>
        <v/>
      </c>
      <c r="H355" s="78" t="str">
        <f t="shared" si="73"/>
        <v/>
      </c>
      <c r="I355" s="78" t="str">
        <f t="shared" si="74"/>
        <v/>
      </c>
      <c r="J355" s="78" t="str">
        <f t="shared" si="75"/>
        <v/>
      </c>
      <c r="K355" s="124" t="str">
        <f t="shared" si="76"/>
        <v/>
      </c>
      <c r="L355" s="124" t="str">
        <f t="shared" si="77"/>
        <v/>
      </c>
      <c r="M355" s="78" t="str">
        <f t="shared" si="78"/>
        <v/>
      </c>
      <c r="N355" s="402" t="str">
        <f t="shared" si="79"/>
        <v/>
      </c>
      <c r="O355" s="78"/>
      <c r="P355" s="124"/>
      <c r="Q355" s="78" t="str">
        <f t="shared" si="80"/>
        <v/>
      </c>
    </row>
    <row r="356" spans="2:17" x14ac:dyDescent="0.2">
      <c r="B356" s="77" t="str">
        <f>IF(ROW()-1&gt;処理用S!$B$1,"",ROW()-1)</f>
        <v/>
      </c>
      <c r="C356" s="78" t="str">
        <f t="shared" si="70"/>
        <v/>
      </c>
      <c r="D356" s="78" t="str">
        <f>IF(C356="","",VLOOKUP(C356,設定!$AT$15:$AV$22,3,FALSE))</f>
        <v/>
      </c>
      <c r="E356" s="78" t="str">
        <f t="shared" si="81"/>
        <v/>
      </c>
      <c r="F356" s="78" t="str">
        <f t="shared" si="71"/>
        <v/>
      </c>
      <c r="G356" s="78" t="str">
        <f t="shared" si="72"/>
        <v/>
      </c>
      <c r="H356" s="78" t="str">
        <f t="shared" si="73"/>
        <v/>
      </c>
      <c r="I356" s="78" t="str">
        <f t="shared" si="74"/>
        <v/>
      </c>
      <c r="J356" s="78" t="str">
        <f t="shared" si="75"/>
        <v/>
      </c>
      <c r="K356" s="124" t="str">
        <f t="shared" si="76"/>
        <v/>
      </c>
      <c r="L356" s="124" t="str">
        <f t="shared" si="77"/>
        <v/>
      </c>
      <c r="M356" s="78" t="str">
        <f t="shared" si="78"/>
        <v/>
      </c>
      <c r="N356" s="402" t="str">
        <f t="shared" si="79"/>
        <v/>
      </c>
      <c r="O356" s="78"/>
      <c r="P356" s="124"/>
      <c r="Q356" s="78" t="str">
        <f t="shared" si="80"/>
        <v/>
      </c>
    </row>
    <row r="357" spans="2:17" x14ac:dyDescent="0.2">
      <c r="B357" s="77" t="str">
        <f>IF(ROW()-1&gt;処理用S!$B$1,"",ROW()-1)</f>
        <v/>
      </c>
      <c r="C357" s="78" t="str">
        <f t="shared" si="70"/>
        <v/>
      </c>
      <c r="D357" s="78" t="str">
        <f>IF(C357="","",VLOOKUP(C357,設定!$AT$15:$AV$22,3,FALSE))</f>
        <v/>
      </c>
      <c r="E357" s="78" t="str">
        <f t="shared" si="81"/>
        <v/>
      </c>
      <c r="F357" s="78" t="str">
        <f t="shared" si="71"/>
        <v/>
      </c>
      <c r="G357" s="78" t="str">
        <f t="shared" si="72"/>
        <v/>
      </c>
      <c r="H357" s="78" t="str">
        <f t="shared" si="73"/>
        <v/>
      </c>
      <c r="I357" s="78" t="str">
        <f t="shared" si="74"/>
        <v/>
      </c>
      <c r="J357" s="78" t="str">
        <f t="shared" si="75"/>
        <v/>
      </c>
      <c r="K357" s="124" t="str">
        <f t="shared" si="76"/>
        <v/>
      </c>
      <c r="L357" s="124" t="str">
        <f t="shared" si="77"/>
        <v/>
      </c>
      <c r="M357" s="78" t="str">
        <f t="shared" si="78"/>
        <v/>
      </c>
      <c r="N357" s="402" t="str">
        <f t="shared" si="79"/>
        <v/>
      </c>
      <c r="O357" s="78"/>
      <c r="P357" s="124"/>
      <c r="Q357" s="78" t="str">
        <f t="shared" si="80"/>
        <v/>
      </c>
    </row>
    <row r="358" spans="2:17" x14ac:dyDescent="0.2">
      <c r="B358" s="77" t="str">
        <f>IF(ROW()-1&gt;処理用S!$B$1,"",ROW()-1)</f>
        <v/>
      </c>
      <c r="C358" s="78" t="str">
        <f t="shared" si="70"/>
        <v/>
      </c>
      <c r="D358" s="78" t="str">
        <f>IF(C358="","",VLOOKUP(C358,設定!$AT$15:$AV$22,3,FALSE))</f>
        <v/>
      </c>
      <c r="E358" s="78" t="str">
        <f t="shared" si="81"/>
        <v/>
      </c>
      <c r="F358" s="78" t="str">
        <f t="shared" si="71"/>
        <v/>
      </c>
      <c r="G358" s="78" t="str">
        <f t="shared" si="72"/>
        <v/>
      </c>
      <c r="H358" s="78" t="str">
        <f t="shared" si="73"/>
        <v/>
      </c>
      <c r="I358" s="78" t="str">
        <f t="shared" si="74"/>
        <v/>
      </c>
      <c r="J358" s="78" t="str">
        <f t="shared" si="75"/>
        <v/>
      </c>
      <c r="K358" s="124" t="str">
        <f t="shared" si="76"/>
        <v/>
      </c>
      <c r="L358" s="124" t="str">
        <f t="shared" si="77"/>
        <v/>
      </c>
      <c r="M358" s="78" t="str">
        <f t="shared" si="78"/>
        <v/>
      </c>
      <c r="N358" s="402" t="str">
        <f t="shared" si="79"/>
        <v/>
      </c>
      <c r="O358" s="78"/>
      <c r="P358" s="124"/>
      <c r="Q358" s="78" t="str">
        <f t="shared" si="80"/>
        <v/>
      </c>
    </row>
    <row r="359" spans="2:17" x14ac:dyDescent="0.2">
      <c r="B359" s="77" t="str">
        <f>IF(ROW()-1&gt;処理用S!$B$1,"",ROW()-1)</f>
        <v/>
      </c>
      <c r="C359" s="78" t="str">
        <f t="shared" si="70"/>
        <v/>
      </c>
      <c r="D359" s="78" t="str">
        <f>IF(C359="","",VLOOKUP(C359,設定!$AT$15:$AV$22,3,FALSE))</f>
        <v/>
      </c>
      <c r="E359" s="78" t="str">
        <f t="shared" si="81"/>
        <v/>
      </c>
      <c r="F359" s="78" t="str">
        <f t="shared" si="71"/>
        <v/>
      </c>
      <c r="G359" s="78" t="str">
        <f t="shared" si="72"/>
        <v/>
      </c>
      <c r="H359" s="78" t="str">
        <f t="shared" si="73"/>
        <v/>
      </c>
      <c r="I359" s="78" t="str">
        <f t="shared" si="74"/>
        <v/>
      </c>
      <c r="J359" s="78" t="str">
        <f t="shared" si="75"/>
        <v/>
      </c>
      <c r="K359" s="124" t="str">
        <f t="shared" si="76"/>
        <v/>
      </c>
      <c r="L359" s="124" t="str">
        <f t="shared" si="77"/>
        <v/>
      </c>
      <c r="M359" s="78" t="str">
        <f t="shared" si="78"/>
        <v/>
      </c>
      <c r="N359" s="402" t="str">
        <f t="shared" si="79"/>
        <v/>
      </c>
      <c r="O359" s="78"/>
      <c r="P359" s="124"/>
      <c r="Q359" s="78" t="str">
        <f t="shared" si="80"/>
        <v/>
      </c>
    </row>
    <row r="360" spans="2:17" x14ac:dyDescent="0.2">
      <c r="B360" s="77" t="str">
        <f>IF(ROW()-1&gt;処理用S!$B$1,"",ROW()-1)</f>
        <v/>
      </c>
      <c r="C360" s="78" t="str">
        <f t="shared" si="70"/>
        <v/>
      </c>
      <c r="D360" s="78" t="str">
        <f>IF(C360="","",VLOOKUP(C360,設定!$AT$15:$AV$22,3,FALSE))</f>
        <v/>
      </c>
      <c r="E360" s="78" t="str">
        <f t="shared" si="81"/>
        <v/>
      </c>
      <c r="F360" s="78" t="str">
        <f t="shared" si="71"/>
        <v/>
      </c>
      <c r="G360" s="78" t="str">
        <f t="shared" si="72"/>
        <v/>
      </c>
      <c r="H360" s="78" t="str">
        <f t="shared" si="73"/>
        <v/>
      </c>
      <c r="I360" s="78" t="str">
        <f t="shared" si="74"/>
        <v/>
      </c>
      <c r="J360" s="78" t="str">
        <f t="shared" si="75"/>
        <v/>
      </c>
      <c r="K360" s="124" t="str">
        <f t="shared" si="76"/>
        <v/>
      </c>
      <c r="L360" s="124" t="str">
        <f t="shared" si="77"/>
        <v/>
      </c>
      <c r="M360" s="78" t="str">
        <f t="shared" si="78"/>
        <v/>
      </c>
      <c r="N360" s="402" t="str">
        <f t="shared" si="79"/>
        <v/>
      </c>
      <c r="O360" s="78"/>
      <c r="P360" s="124"/>
      <c r="Q360" s="78" t="str">
        <f t="shared" si="80"/>
        <v/>
      </c>
    </row>
    <row r="361" spans="2:17" x14ac:dyDescent="0.2">
      <c r="B361" s="77" t="str">
        <f>IF(ROW()-1&gt;処理用S!$B$1,"",ROW()-1)</f>
        <v/>
      </c>
      <c r="C361" s="78" t="str">
        <f t="shared" si="70"/>
        <v/>
      </c>
      <c r="D361" s="78" t="str">
        <f>IF(C361="","",VLOOKUP(C361,設定!$AT$15:$AV$22,3,FALSE))</f>
        <v/>
      </c>
      <c r="E361" s="78" t="str">
        <f t="shared" si="81"/>
        <v/>
      </c>
      <c r="F361" s="78" t="str">
        <f t="shared" si="71"/>
        <v/>
      </c>
      <c r="G361" s="78" t="str">
        <f t="shared" si="72"/>
        <v/>
      </c>
      <c r="H361" s="78" t="str">
        <f t="shared" si="73"/>
        <v/>
      </c>
      <c r="I361" s="78" t="str">
        <f t="shared" si="74"/>
        <v/>
      </c>
      <c r="J361" s="78" t="str">
        <f t="shared" si="75"/>
        <v/>
      </c>
      <c r="K361" s="124" t="str">
        <f t="shared" si="76"/>
        <v/>
      </c>
      <c r="L361" s="124" t="str">
        <f t="shared" si="77"/>
        <v/>
      </c>
      <c r="M361" s="78" t="str">
        <f t="shared" si="78"/>
        <v/>
      </c>
      <c r="N361" s="402" t="str">
        <f t="shared" si="79"/>
        <v/>
      </c>
      <c r="O361" s="78"/>
      <c r="P361" s="124"/>
      <c r="Q361" s="78" t="str">
        <f t="shared" si="80"/>
        <v/>
      </c>
    </row>
    <row r="362" spans="2:17" x14ac:dyDescent="0.2">
      <c r="B362" s="77" t="str">
        <f>IF(ROW()-1&gt;処理用S!$B$1,"",ROW()-1)</f>
        <v/>
      </c>
      <c r="C362" s="78" t="str">
        <f t="shared" si="70"/>
        <v/>
      </c>
      <c r="D362" s="78" t="str">
        <f>IF(C362="","",VLOOKUP(C362,設定!$AT$15:$AV$22,3,FALSE))</f>
        <v/>
      </c>
      <c r="E362" s="78" t="str">
        <f t="shared" si="81"/>
        <v/>
      </c>
      <c r="F362" s="78" t="str">
        <f t="shared" si="71"/>
        <v/>
      </c>
      <c r="G362" s="78" t="str">
        <f t="shared" si="72"/>
        <v/>
      </c>
      <c r="H362" s="78" t="str">
        <f t="shared" si="73"/>
        <v/>
      </c>
      <c r="I362" s="78" t="str">
        <f t="shared" si="74"/>
        <v/>
      </c>
      <c r="J362" s="78" t="str">
        <f t="shared" si="75"/>
        <v/>
      </c>
      <c r="K362" s="124" t="str">
        <f t="shared" si="76"/>
        <v/>
      </c>
      <c r="L362" s="124" t="str">
        <f t="shared" si="77"/>
        <v/>
      </c>
      <c r="M362" s="78" t="str">
        <f t="shared" si="78"/>
        <v/>
      </c>
      <c r="N362" s="402" t="str">
        <f t="shared" si="79"/>
        <v/>
      </c>
      <c r="O362" s="78"/>
      <c r="P362" s="124"/>
      <c r="Q362" s="78" t="str">
        <f t="shared" si="80"/>
        <v/>
      </c>
    </row>
    <row r="363" spans="2:17" x14ac:dyDescent="0.2">
      <c r="B363" s="77" t="str">
        <f>IF(ROW()-1&gt;処理用S!$B$1,"",ROW()-1)</f>
        <v/>
      </c>
      <c r="C363" s="78" t="str">
        <f t="shared" si="70"/>
        <v/>
      </c>
      <c r="D363" s="78" t="str">
        <f>IF(C363="","",VLOOKUP(C363,設定!$AT$15:$AV$22,3,FALSE))</f>
        <v/>
      </c>
      <c r="E363" s="78" t="str">
        <f t="shared" si="81"/>
        <v/>
      </c>
      <c r="F363" s="78" t="str">
        <f t="shared" si="71"/>
        <v/>
      </c>
      <c r="G363" s="78" t="str">
        <f t="shared" si="72"/>
        <v/>
      </c>
      <c r="H363" s="78" t="str">
        <f t="shared" si="73"/>
        <v/>
      </c>
      <c r="I363" s="78" t="str">
        <f t="shared" si="74"/>
        <v/>
      </c>
      <c r="J363" s="78" t="str">
        <f t="shared" si="75"/>
        <v/>
      </c>
      <c r="K363" s="124" t="str">
        <f t="shared" si="76"/>
        <v/>
      </c>
      <c r="L363" s="124" t="str">
        <f t="shared" si="77"/>
        <v/>
      </c>
      <c r="M363" s="78" t="str">
        <f t="shared" si="78"/>
        <v/>
      </c>
      <c r="N363" s="402" t="str">
        <f t="shared" si="79"/>
        <v/>
      </c>
      <c r="O363" s="78"/>
      <c r="P363" s="124"/>
      <c r="Q363" s="78" t="str">
        <f t="shared" si="80"/>
        <v/>
      </c>
    </row>
    <row r="364" spans="2:17" x14ac:dyDescent="0.2">
      <c r="B364" s="77" t="str">
        <f>IF(ROW()-1&gt;処理用S!$B$1,"",ROW()-1)</f>
        <v/>
      </c>
      <c r="C364" s="78" t="str">
        <f t="shared" si="70"/>
        <v/>
      </c>
      <c r="D364" s="78" t="str">
        <f>IF(C364="","",VLOOKUP(C364,設定!$AT$15:$AV$22,3,FALSE))</f>
        <v/>
      </c>
      <c r="E364" s="78" t="str">
        <f t="shared" si="81"/>
        <v/>
      </c>
      <c r="F364" s="78" t="str">
        <f t="shared" si="71"/>
        <v/>
      </c>
      <c r="G364" s="78" t="str">
        <f t="shared" si="72"/>
        <v/>
      </c>
      <c r="H364" s="78" t="str">
        <f t="shared" si="73"/>
        <v/>
      </c>
      <c r="I364" s="78" t="str">
        <f t="shared" si="74"/>
        <v/>
      </c>
      <c r="J364" s="78" t="str">
        <f t="shared" si="75"/>
        <v/>
      </c>
      <c r="K364" s="124" t="str">
        <f t="shared" si="76"/>
        <v/>
      </c>
      <c r="L364" s="124" t="str">
        <f t="shared" si="77"/>
        <v/>
      </c>
      <c r="M364" s="78" t="str">
        <f t="shared" si="78"/>
        <v/>
      </c>
      <c r="N364" s="402" t="str">
        <f t="shared" si="79"/>
        <v/>
      </c>
      <c r="O364" s="78"/>
      <c r="P364" s="124"/>
      <c r="Q364" s="78" t="str">
        <f t="shared" si="80"/>
        <v/>
      </c>
    </row>
    <row r="365" spans="2:17" x14ac:dyDescent="0.2">
      <c r="B365" s="77" t="str">
        <f>IF(ROW()-1&gt;処理用S!$B$1,"",ROW()-1)</f>
        <v/>
      </c>
      <c r="C365" s="78" t="str">
        <f t="shared" si="70"/>
        <v/>
      </c>
      <c r="D365" s="78" t="str">
        <f>IF(C365="","",VLOOKUP(C365,設定!$AT$15:$AV$22,3,FALSE))</f>
        <v/>
      </c>
      <c r="E365" s="78" t="str">
        <f t="shared" si="81"/>
        <v/>
      </c>
      <c r="F365" s="78" t="str">
        <f t="shared" si="71"/>
        <v/>
      </c>
      <c r="G365" s="78" t="str">
        <f t="shared" si="72"/>
        <v/>
      </c>
      <c r="H365" s="78" t="str">
        <f t="shared" si="73"/>
        <v/>
      </c>
      <c r="I365" s="78" t="str">
        <f t="shared" si="74"/>
        <v/>
      </c>
      <c r="J365" s="78" t="str">
        <f t="shared" si="75"/>
        <v/>
      </c>
      <c r="K365" s="124" t="str">
        <f t="shared" si="76"/>
        <v/>
      </c>
      <c r="L365" s="124" t="str">
        <f t="shared" si="77"/>
        <v/>
      </c>
      <c r="M365" s="78" t="str">
        <f t="shared" si="78"/>
        <v/>
      </c>
      <c r="N365" s="402" t="str">
        <f t="shared" si="79"/>
        <v/>
      </c>
      <c r="O365" s="78"/>
      <c r="P365" s="124"/>
      <c r="Q365" s="78" t="str">
        <f t="shared" si="80"/>
        <v/>
      </c>
    </row>
    <row r="366" spans="2:17" x14ac:dyDescent="0.2">
      <c r="B366" s="77" t="str">
        <f>IF(ROW()-1&gt;処理用S!$B$1,"",ROW()-1)</f>
        <v/>
      </c>
      <c r="C366" s="78" t="str">
        <f t="shared" si="70"/>
        <v/>
      </c>
      <c r="D366" s="78" t="str">
        <f>IF(C366="","",VLOOKUP(C366,設定!$AT$15:$AV$22,3,FALSE))</f>
        <v/>
      </c>
      <c r="E366" s="78" t="str">
        <f t="shared" si="81"/>
        <v/>
      </c>
      <c r="F366" s="78" t="str">
        <f t="shared" si="71"/>
        <v/>
      </c>
      <c r="G366" s="78" t="str">
        <f t="shared" si="72"/>
        <v/>
      </c>
      <c r="H366" s="78" t="str">
        <f t="shared" si="73"/>
        <v/>
      </c>
      <c r="I366" s="78" t="str">
        <f t="shared" si="74"/>
        <v/>
      </c>
      <c r="J366" s="78" t="str">
        <f t="shared" si="75"/>
        <v/>
      </c>
      <c r="K366" s="124" t="str">
        <f t="shared" si="76"/>
        <v/>
      </c>
      <c r="L366" s="124" t="str">
        <f t="shared" si="77"/>
        <v/>
      </c>
      <c r="M366" s="78" t="str">
        <f t="shared" si="78"/>
        <v/>
      </c>
      <c r="N366" s="402" t="str">
        <f t="shared" si="79"/>
        <v/>
      </c>
      <c r="O366" s="78"/>
      <c r="P366" s="124"/>
      <c r="Q366" s="78" t="str">
        <f t="shared" si="80"/>
        <v/>
      </c>
    </row>
    <row r="367" spans="2:17" x14ac:dyDescent="0.2">
      <c r="B367" s="77" t="str">
        <f>IF(ROW()-1&gt;処理用S!$B$1,"",ROW()-1)</f>
        <v/>
      </c>
      <c r="C367" s="78" t="str">
        <f t="shared" si="70"/>
        <v/>
      </c>
      <c r="D367" s="78" t="str">
        <f>IF(C367="","",VLOOKUP(C367,設定!$AT$15:$AV$22,3,FALSE))</f>
        <v/>
      </c>
      <c r="E367" s="78" t="str">
        <f t="shared" si="81"/>
        <v/>
      </c>
      <c r="F367" s="78" t="str">
        <f t="shared" si="71"/>
        <v/>
      </c>
      <c r="G367" s="78" t="str">
        <f t="shared" si="72"/>
        <v/>
      </c>
      <c r="H367" s="78" t="str">
        <f t="shared" si="73"/>
        <v/>
      </c>
      <c r="I367" s="78" t="str">
        <f t="shared" si="74"/>
        <v/>
      </c>
      <c r="J367" s="78" t="str">
        <f t="shared" si="75"/>
        <v/>
      </c>
      <c r="K367" s="124" t="str">
        <f t="shared" si="76"/>
        <v/>
      </c>
      <c r="L367" s="124" t="str">
        <f t="shared" si="77"/>
        <v/>
      </c>
      <c r="M367" s="78" t="str">
        <f t="shared" si="78"/>
        <v/>
      </c>
      <c r="N367" s="402" t="str">
        <f t="shared" si="79"/>
        <v/>
      </c>
      <c r="O367" s="78"/>
      <c r="P367" s="124"/>
      <c r="Q367" s="78" t="str">
        <f t="shared" si="80"/>
        <v/>
      </c>
    </row>
    <row r="368" spans="2:17" x14ac:dyDescent="0.2">
      <c r="B368" s="77" t="str">
        <f>IF(ROW()-1&gt;処理用S!$B$1,"",ROW()-1)</f>
        <v/>
      </c>
      <c r="C368" s="78" t="str">
        <f t="shared" si="70"/>
        <v/>
      </c>
      <c r="D368" s="78" t="str">
        <f>IF(C368="","",VLOOKUP(C368,設定!$AT$15:$AV$22,3,FALSE))</f>
        <v/>
      </c>
      <c r="E368" s="78" t="str">
        <f t="shared" si="81"/>
        <v/>
      </c>
      <c r="F368" s="78" t="str">
        <f t="shared" si="71"/>
        <v/>
      </c>
      <c r="G368" s="78" t="str">
        <f t="shared" si="72"/>
        <v/>
      </c>
      <c r="H368" s="78" t="str">
        <f t="shared" si="73"/>
        <v/>
      </c>
      <c r="I368" s="78" t="str">
        <f t="shared" si="74"/>
        <v/>
      </c>
      <c r="J368" s="78" t="str">
        <f t="shared" si="75"/>
        <v/>
      </c>
      <c r="K368" s="124" t="str">
        <f t="shared" si="76"/>
        <v/>
      </c>
      <c r="L368" s="124" t="str">
        <f t="shared" si="77"/>
        <v/>
      </c>
      <c r="M368" s="78" t="str">
        <f t="shared" si="78"/>
        <v/>
      </c>
      <c r="N368" s="402" t="str">
        <f t="shared" si="79"/>
        <v/>
      </c>
      <c r="O368" s="78"/>
      <c r="P368" s="124"/>
      <c r="Q368" s="78" t="str">
        <f t="shared" si="80"/>
        <v/>
      </c>
    </row>
    <row r="369" spans="2:17" x14ac:dyDescent="0.2">
      <c r="B369" s="77" t="str">
        <f>IF(ROW()-1&gt;処理用S!$B$1,"",ROW()-1)</f>
        <v/>
      </c>
      <c r="C369" s="78" t="str">
        <f t="shared" si="70"/>
        <v/>
      </c>
      <c r="D369" s="78" t="str">
        <f>IF(C369="","",VLOOKUP(C369,設定!$AT$15:$AV$22,3,FALSE))</f>
        <v/>
      </c>
      <c r="E369" s="78" t="str">
        <f t="shared" si="81"/>
        <v/>
      </c>
      <c r="F369" s="78" t="str">
        <f t="shared" si="71"/>
        <v/>
      </c>
      <c r="G369" s="78" t="str">
        <f t="shared" si="72"/>
        <v/>
      </c>
      <c r="H369" s="78" t="str">
        <f t="shared" si="73"/>
        <v/>
      </c>
      <c r="I369" s="78" t="str">
        <f t="shared" si="74"/>
        <v/>
      </c>
      <c r="J369" s="78" t="str">
        <f t="shared" si="75"/>
        <v/>
      </c>
      <c r="K369" s="124" t="str">
        <f t="shared" si="76"/>
        <v/>
      </c>
      <c r="L369" s="124" t="str">
        <f t="shared" si="77"/>
        <v/>
      </c>
      <c r="M369" s="78" t="str">
        <f t="shared" si="78"/>
        <v/>
      </c>
      <c r="N369" s="402" t="str">
        <f t="shared" si="79"/>
        <v/>
      </c>
      <c r="O369" s="78"/>
      <c r="P369" s="124"/>
      <c r="Q369" s="78" t="str">
        <f t="shared" si="80"/>
        <v/>
      </c>
    </row>
    <row r="370" spans="2:17" x14ac:dyDescent="0.2">
      <c r="B370" s="77" t="str">
        <f>IF(ROW()-1&gt;処理用S!$B$1,"",ROW()-1)</f>
        <v/>
      </c>
      <c r="C370" s="78" t="str">
        <f t="shared" si="70"/>
        <v/>
      </c>
      <c r="D370" s="78" t="str">
        <f>IF(C370="","",VLOOKUP(C370,設定!$AT$15:$AV$22,3,FALSE))</f>
        <v/>
      </c>
      <c r="E370" s="78" t="str">
        <f t="shared" si="81"/>
        <v/>
      </c>
      <c r="F370" s="78" t="str">
        <f t="shared" si="71"/>
        <v/>
      </c>
      <c r="G370" s="78" t="str">
        <f t="shared" si="72"/>
        <v/>
      </c>
      <c r="H370" s="78" t="str">
        <f t="shared" si="73"/>
        <v/>
      </c>
      <c r="I370" s="78" t="str">
        <f t="shared" si="74"/>
        <v/>
      </c>
      <c r="J370" s="78" t="str">
        <f t="shared" si="75"/>
        <v/>
      </c>
      <c r="K370" s="124" t="str">
        <f t="shared" si="76"/>
        <v/>
      </c>
      <c r="L370" s="124" t="str">
        <f t="shared" si="77"/>
        <v/>
      </c>
      <c r="M370" s="78" t="str">
        <f t="shared" si="78"/>
        <v/>
      </c>
      <c r="N370" s="402" t="str">
        <f t="shared" si="79"/>
        <v/>
      </c>
      <c r="O370" s="78"/>
      <c r="P370" s="124"/>
      <c r="Q370" s="78" t="str">
        <f t="shared" si="80"/>
        <v/>
      </c>
    </row>
    <row r="371" spans="2:17" x14ac:dyDescent="0.2">
      <c r="B371" s="77" t="str">
        <f>IF(ROW()-1&gt;処理用S!$B$1,"",ROW()-1)</f>
        <v/>
      </c>
      <c r="C371" s="78" t="str">
        <f t="shared" si="70"/>
        <v/>
      </c>
      <c r="D371" s="78" t="str">
        <f>IF(C371="","",VLOOKUP(C371,設定!$AT$15:$AV$22,3,FALSE))</f>
        <v/>
      </c>
      <c r="E371" s="78" t="str">
        <f t="shared" si="81"/>
        <v/>
      </c>
      <c r="F371" s="78" t="str">
        <f t="shared" si="71"/>
        <v/>
      </c>
      <c r="G371" s="78" t="str">
        <f t="shared" si="72"/>
        <v/>
      </c>
      <c r="H371" s="78" t="str">
        <f t="shared" si="73"/>
        <v/>
      </c>
      <c r="I371" s="78" t="str">
        <f t="shared" si="74"/>
        <v/>
      </c>
      <c r="J371" s="78" t="str">
        <f t="shared" si="75"/>
        <v/>
      </c>
      <c r="K371" s="124" t="str">
        <f t="shared" si="76"/>
        <v/>
      </c>
      <c r="L371" s="124" t="str">
        <f t="shared" si="77"/>
        <v/>
      </c>
      <c r="M371" s="78" t="str">
        <f t="shared" si="78"/>
        <v/>
      </c>
      <c r="N371" s="402" t="str">
        <f t="shared" si="79"/>
        <v/>
      </c>
      <c r="O371" s="78"/>
      <c r="P371" s="124"/>
      <c r="Q371" s="78" t="str">
        <f t="shared" si="80"/>
        <v/>
      </c>
    </row>
    <row r="372" spans="2:17" x14ac:dyDescent="0.2">
      <c r="B372" s="77" t="str">
        <f>IF(ROW()-1&gt;処理用S!$B$1,"",ROW()-1)</f>
        <v/>
      </c>
      <c r="C372" s="78" t="str">
        <f t="shared" si="70"/>
        <v/>
      </c>
      <c r="D372" s="78" t="str">
        <f>IF(C372="","",VLOOKUP(C372,設定!$AT$15:$AV$22,3,FALSE))</f>
        <v/>
      </c>
      <c r="E372" s="78" t="str">
        <f t="shared" si="81"/>
        <v/>
      </c>
      <c r="F372" s="78" t="str">
        <f t="shared" si="71"/>
        <v/>
      </c>
      <c r="G372" s="78" t="str">
        <f t="shared" si="72"/>
        <v/>
      </c>
      <c r="H372" s="78" t="str">
        <f t="shared" si="73"/>
        <v/>
      </c>
      <c r="I372" s="78" t="str">
        <f t="shared" si="74"/>
        <v/>
      </c>
      <c r="J372" s="78" t="str">
        <f t="shared" si="75"/>
        <v/>
      </c>
      <c r="K372" s="124" t="str">
        <f t="shared" si="76"/>
        <v/>
      </c>
      <c r="L372" s="124" t="str">
        <f t="shared" si="77"/>
        <v/>
      </c>
      <c r="M372" s="78" t="str">
        <f t="shared" si="78"/>
        <v/>
      </c>
      <c r="N372" s="402" t="str">
        <f t="shared" si="79"/>
        <v/>
      </c>
      <c r="O372" s="78"/>
      <c r="P372" s="124"/>
      <c r="Q372" s="78" t="str">
        <f t="shared" si="80"/>
        <v/>
      </c>
    </row>
    <row r="373" spans="2:17" x14ac:dyDescent="0.2">
      <c r="B373" s="77" t="str">
        <f>IF(ROW()-1&gt;処理用S!$B$1,"",ROW()-1)</f>
        <v/>
      </c>
      <c r="C373" s="78" t="str">
        <f t="shared" si="70"/>
        <v/>
      </c>
      <c r="D373" s="78" t="str">
        <f>IF(C373="","",VLOOKUP(C373,設定!$AT$15:$AV$22,3,FALSE))</f>
        <v/>
      </c>
      <c r="E373" s="78" t="str">
        <f t="shared" si="81"/>
        <v/>
      </c>
      <c r="F373" s="78" t="str">
        <f t="shared" si="71"/>
        <v/>
      </c>
      <c r="G373" s="78" t="str">
        <f t="shared" si="72"/>
        <v/>
      </c>
      <c r="H373" s="78" t="str">
        <f t="shared" si="73"/>
        <v/>
      </c>
      <c r="I373" s="78" t="str">
        <f t="shared" si="74"/>
        <v/>
      </c>
      <c r="J373" s="78" t="str">
        <f t="shared" si="75"/>
        <v/>
      </c>
      <c r="K373" s="124" t="str">
        <f t="shared" si="76"/>
        <v/>
      </c>
      <c r="L373" s="124" t="str">
        <f t="shared" si="77"/>
        <v/>
      </c>
      <c r="M373" s="78" t="str">
        <f t="shared" si="78"/>
        <v/>
      </c>
      <c r="N373" s="402" t="str">
        <f t="shared" si="79"/>
        <v/>
      </c>
      <c r="O373" s="78"/>
      <c r="P373" s="124"/>
      <c r="Q373" s="78" t="str">
        <f t="shared" si="80"/>
        <v/>
      </c>
    </row>
    <row r="374" spans="2:17" x14ac:dyDescent="0.2">
      <c r="B374" s="77" t="str">
        <f>IF(ROW()-1&gt;処理用S!$B$1,"",ROW()-1)</f>
        <v/>
      </c>
      <c r="C374" s="78" t="str">
        <f t="shared" si="70"/>
        <v/>
      </c>
      <c r="D374" s="78" t="str">
        <f>IF(C374="","",VLOOKUP(C374,設定!$AT$15:$AV$22,3,FALSE))</f>
        <v/>
      </c>
      <c r="E374" s="78" t="str">
        <f t="shared" si="81"/>
        <v/>
      </c>
      <c r="F374" s="78" t="str">
        <f t="shared" si="71"/>
        <v/>
      </c>
      <c r="G374" s="78" t="str">
        <f t="shared" si="72"/>
        <v/>
      </c>
      <c r="H374" s="78" t="str">
        <f t="shared" si="73"/>
        <v/>
      </c>
      <c r="I374" s="78" t="str">
        <f t="shared" si="74"/>
        <v/>
      </c>
      <c r="J374" s="78" t="str">
        <f t="shared" si="75"/>
        <v/>
      </c>
      <c r="K374" s="124" t="str">
        <f t="shared" si="76"/>
        <v/>
      </c>
      <c r="L374" s="124" t="str">
        <f t="shared" si="77"/>
        <v/>
      </c>
      <c r="M374" s="78" t="str">
        <f t="shared" si="78"/>
        <v/>
      </c>
      <c r="N374" s="402" t="str">
        <f t="shared" si="79"/>
        <v/>
      </c>
      <c r="O374" s="78"/>
      <c r="P374" s="124"/>
      <c r="Q374" s="78" t="str">
        <f t="shared" si="80"/>
        <v/>
      </c>
    </row>
    <row r="375" spans="2:17" x14ac:dyDescent="0.2">
      <c r="B375" s="77" t="str">
        <f>IF(ROW()-1&gt;処理用S!$B$1,"",ROW()-1)</f>
        <v/>
      </c>
      <c r="C375" s="78" t="str">
        <f t="shared" si="70"/>
        <v/>
      </c>
      <c r="D375" s="78" t="str">
        <f>IF(C375="","",VLOOKUP(C375,設定!$AT$15:$AV$22,3,FALSE))</f>
        <v/>
      </c>
      <c r="E375" s="78" t="str">
        <f t="shared" si="81"/>
        <v/>
      </c>
      <c r="F375" s="78" t="str">
        <f t="shared" si="71"/>
        <v/>
      </c>
      <c r="G375" s="78" t="str">
        <f t="shared" si="72"/>
        <v/>
      </c>
      <c r="H375" s="78" t="str">
        <f t="shared" si="73"/>
        <v/>
      </c>
      <c r="I375" s="78" t="str">
        <f t="shared" si="74"/>
        <v/>
      </c>
      <c r="J375" s="78" t="str">
        <f t="shared" si="75"/>
        <v/>
      </c>
      <c r="K375" s="124" t="str">
        <f t="shared" si="76"/>
        <v/>
      </c>
      <c r="L375" s="124" t="str">
        <f t="shared" si="77"/>
        <v/>
      </c>
      <c r="M375" s="78" t="str">
        <f t="shared" si="78"/>
        <v/>
      </c>
      <c r="N375" s="402" t="str">
        <f t="shared" si="79"/>
        <v/>
      </c>
      <c r="O375" s="78"/>
      <c r="P375" s="124"/>
      <c r="Q375" s="78" t="str">
        <f t="shared" si="80"/>
        <v/>
      </c>
    </row>
    <row r="376" spans="2:17" x14ac:dyDescent="0.2">
      <c r="B376" s="77" t="str">
        <f>IF(ROW()-1&gt;処理用S!$B$1,"",ROW()-1)</f>
        <v/>
      </c>
      <c r="C376" s="78" t="str">
        <f t="shared" si="70"/>
        <v/>
      </c>
      <c r="D376" s="78" t="str">
        <f>IF(C376="","",VLOOKUP(C376,設定!$AT$15:$AV$22,3,FALSE))</f>
        <v/>
      </c>
      <c r="E376" s="78" t="str">
        <f t="shared" si="81"/>
        <v/>
      </c>
      <c r="F376" s="78" t="str">
        <f t="shared" si="71"/>
        <v/>
      </c>
      <c r="G376" s="78" t="str">
        <f t="shared" si="72"/>
        <v/>
      </c>
      <c r="H376" s="78" t="str">
        <f t="shared" si="73"/>
        <v/>
      </c>
      <c r="I376" s="78" t="str">
        <f t="shared" si="74"/>
        <v/>
      </c>
      <c r="J376" s="78" t="str">
        <f t="shared" si="75"/>
        <v/>
      </c>
      <c r="K376" s="124" t="str">
        <f t="shared" si="76"/>
        <v/>
      </c>
      <c r="L376" s="124" t="str">
        <f t="shared" si="77"/>
        <v/>
      </c>
      <c r="M376" s="78" t="str">
        <f t="shared" si="78"/>
        <v/>
      </c>
      <c r="N376" s="402" t="str">
        <f t="shared" si="79"/>
        <v/>
      </c>
      <c r="O376" s="78"/>
      <c r="P376" s="124"/>
      <c r="Q376" s="78" t="str">
        <f t="shared" si="80"/>
        <v/>
      </c>
    </row>
    <row r="377" spans="2:17" x14ac:dyDescent="0.2">
      <c r="B377" s="77" t="str">
        <f>IF(ROW()-1&gt;処理用S!$B$1,"",ROW()-1)</f>
        <v/>
      </c>
      <c r="C377" s="78" t="str">
        <f t="shared" si="70"/>
        <v/>
      </c>
      <c r="D377" s="78" t="str">
        <f>IF(C377="","",VLOOKUP(C377,設定!$AT$15:$AV$22,3,FALSE))</f>
        <v/>
      </c>
      <c r="E377" s="78" t="str">
        <f t="shared" si="81"/>
        <v/>
      </c>
      <c r="F377" s="78" t="str">
        <f t="shared" si="71"/>
        <v/>
      </c>
      <c r="G377" s="78" t="str">
        <f t="shared" si="72"/>
        <v/>
      </c>
      <c r="H377" s="78" t="str">
        <f t="shared" si="73"/>
        <v/>
      </c>
      <c r="I377" s="78" t="str">
        <f t="shared" si="74"/>
        <v/>
      </c>
      <c r="J377" s="78" t="str">
        <f t="shared" si="75"/>
        <v/>
      </c>
      <c r="K377" s="124" t="str">
        <f t="shared" si="76"/>
        <v/>
      </c>
      <c r="L377" s="124" t="str">
        <f t="shared" si="77"/>
        <v/>
      </c>
      <c r="M377" s="78" t="str">
        <f t="shared" si="78"/>
        <v/>
      </c>
      <c r="N377" s="402" t="str">
        <f t="shared" si="79"/>
        <v/>
      </c>
      <c r="O377" s="78"/>
      <c r="P377" s="124"/>
      <c r="Q377" s="78" t="str">
        <f t="shared" si="80"/>
        <v/>
      </c>
    </row>
    <row r="378" spans="2:17" x14ac:dyDescent="0.2">
      <c r="B378" s="77" t="str">
        <f>IF(ROW()-1&gt;処理用S!$B$1,"",ROW()-1)</f>
        <v/>
      </c>
      <c r="C378" s="78" t="str">
        <f t="shared" si="70"/>
        <v/>
      </c>
      <c r="D378" s="78" t="str">
        <f>IF(C378="","",VLOOKUP(C378,設定!$AT$15:$AV$22,3,FALSE))</f>
        <v/>
      </c>
      <c r="E378" s="78" t="str">
        <f t="shared" si="81"/>
        <v/>
      </c>
      <c r="F378" s="78" t="str">
        <f t="shared" si="71"/>
        <v/>
      </c>
      <c r="G378" s="78" t="str">
        <f t="shared" si="72"/>
        <v/>
      </c>
      <c r="H378" s="78" t="str">
        <f t="shared" si="73"/>
        <v/>
      </c>
      <c r="I378" s="78" t="str">
        <f t="shared" si="74"/>
        <v/>
      </c>
      <c r="J378" s="78" t="str">
        <f t="shared" si="75"/>
        <v/>
      </c>
      <c r="K378" s="124" t="str">
        <f t="shared" si="76"/>
        <v/>
      </c>
      <c r="L378" s="124" t="str">
        <f t="shared" si="77"/>
        <v/>
      </c>
      <c r="M378" s="78" t="str">
        <f t="shared" si="78"/>
        <v/>
      </c>
      <c r="N378" s="402" t="str">
        <f t="shared" si="79"/>
        <v/>
      </c>
      <c r="O378" s="78"/>
      <c r="P378" s="124"/>
      <c r="Q378" s="78" t="str">
        <f t="shared" si="80"/>
        <v/>
      </c>
    </row>
    <row r="379" spans="2:17" x14ac:dyDescent="0.2">
      <c r="B379" s="77" t="str">
        <f>IF(ROW()-1&gt;処理用S!$B$1,"",ROW()-1)</f>
        <v/>
      </c>
      <c r="C379" s="78" t="str">
        <f t="shared" si="70"/>
        <v/>
      </c>
      <c r="D379" s="78" t="str">
        <f>IF(C379="","",VLOOKUP(C379,設定!$AT$15:$AV$22,3,FALSE))</f>
        <v/>
      </c>
      <c r="E379" s="78" t="str">
        <f t="shared" si="81"/>
        <v/>
      </c>
      <c r="F379" s="78" t="str">
        <f t="shared" si="71"/>
        <v/>
      </c>
      <c r="G379" s="78" t="str">
        <f t="shared" si="72"/>
        <v/>
      </c>
      <c r="H379" s="78" t="str">
        <f t="shared" si="73"/>
        <v/>
      </c>
      <c r="I379" s="78" t="str">
        <f t="shared" si="74"/>
        <v/>
      </c>
      <c r="J379" s="78" t="str">
        <f t="shared" si="75"/>
        <v/>
      </c>
      <c r="K379" s="124" t="str">
        <f t="shared" si="76"/>
        <v/>
      </c>
      <c r="L379" s="124" t="str">
        <f t="shared" si="77"/>
        <v/>
      </c>
      <c r="M379" s="78" t="str">
        <f t="shared" si="78"/>
        <v/>
      </c>
      <c r="N379" s="402" t="str">
        <f t="shared" si="79"/>
        <v/>
      </c>
      <c r="O379" s="78"/>
      <c r="P379" s="124"/>
      <c r="Q379" s="78" t="str">
        <f t="shared" si="80"/>
        <v/>
      </c>
    </row>
    <row r="380" spans="2:17" x14ac:dyDescent="0.2">
      <c r="B380" s="77" t="str">
        <f>IF(ROW()-1&gt;処理用S!$B$1,"",ROW()-1)</f>
        <v/>
      </c>
      <c r="C380" s="78" t="str">
        <f t="shared" si="70"/>
        <v/>
      </c>
      <c r="D380" s="78" t="str">
        <f>IF(C380="","",VLOOKUP(C380,設定!$AT$15:$AV$22,3,FALSE))</f>
        <v/>
      </c>
      <c r="E380" s="78" t="str">
        <f t="shared" si="81"/>
        <v/>
      </c>
      <c r="F380" s="78" t="str">
        <f t="shared" si="71"/>
        <v/>
      </c>
      <c r="G380" s="78" t="str">
        <f t="shared" si="72"/>
        <v/>
      </c>
      <c r="H380" s="78" t="str">
        <f t="shared" si="73"/>
        <v/>
      </c>
      <c r="I380" s="78" t="str">
        <f t="shared" si="74"/>
        <v/>
      </c>
      <c r="J380" s="78" t="str">
        <f t="shared" si="75"/>
        <v/>
      </c>
      <c r="K380" s="124" t="str">
        <f t="shared" si="76"/>
        <v/>
      </c>
      <c r="L380" s="124" t="str">
        <f t="shared" si="77"/>
        <v/>
      </c>
      <c r="M380" s="78" t="str">
        <f t="shared" si="78"/>
        <v/>
      </c>
      <c r="N380" s="402" t="str">
        <f t="shared" si="79"/>
        <v/>
      </c>
      <c r="O380" s="78"/>
      <c r="P380" s="124"/>
      <c r="Q380" s="78" t="str">
        <f t="shared" si="80"/>
        <v/>
      </c>
    </row>
    <row r="381" spans="2:17" x14ac:dyDescent="0.2">
      <c r="B381" s="77" t="str">
        <f>IF(ROW()-1&gt;処理用S!$B$1,"",ROW()-1)</f>
        <v/>
      </c>
      <c r="C381" s="78" t="str">
        <f t="shared" si="70"/>
        <v/>
      </c>
      <c r="D381" s="78" t="str">
        <f>IF(C381="","",VLOOKUP(C381,設定!$AT$15:$AV$22,3,FALSE))</f>
        <v/>
      </c>
      <c r="E381" s="78" t="str">
        <f t="shared" si="81"/>
        <v/>
      </c>
      <c r="F381" s="78" t="str">
        <f t="shared" si="71"/>
        <v/>
      </c>
      <c r="G381" s="78" t="str">
        <f t="shared" si="72"/>
        <v/>
      </c>
      <c r="H381" s="78" t="str">
        <f t="shared" si="73"/>
        <v/>
      </c>
      <c r="I381" s="78" t="str">
        <f t="shared" si="74"/>
        <v/>
      </c>
      <c r="J381" s="78" t="str">
        <f t="shared" si="75"/>
        <v/>
      </c>
      <c r="K381" s="124" t="str">
        <f t="shared" si="76"/>
        <v/>
      </c>
      <c r="L381" s="124" t="str">
        <f t="shared" si="77"/>
        <v/>
      </c>
      <c r="M381" s="78" t="str">
        <f t="shared" si="78"/>
        <v/>
      </c>
      <c r="N381" s="402" t="str">
        <f t="shared" si="79"/>
        <v/>
      </c>
      <c r="O381" s="78"/>
      <c r="P381" s="124"/>
      <c r="Q381" s="78" t="str">
        <f t="shared" si="80"/>
        <v/>
      </c>
    </row>
    <row r="382" spans="2:17" x14ac:dyDescent="0.2">
      <c r="B382" s="77" t="str">
        <f>IF(ROW()-1&gt;処理用S!$B$1,"",ROW()-1)</f>
        <v/>
      </c>
      <c r="C382" s="78" t="str">
        <f t="shared" si="70"/>
        <v/>
      </c>
      <c r="D382" s="78" t="str">
        <f>IF(C382="","",VLOOKUP(C382,設定!$AT$15:$AV$22,3,FALSE))</f>
        <v/>
      </c>
      <c r="E382" s="78" t="str">
        <f t="shared" si="81"/>
        <v/>
      </c>
      <c r="F382" s="78" t="str">
        <f t="shared" si="71"/>
        <v/>
      </c>
      <c r="G382" s="78" t="str">
        <f t="shared" si="72"/>
        <v/>
      </c>
      <c r="H382" s="78" t="str">
        <f t="shared" si="73"/>
        <v/>
      </c>
      <c r="I382" s="78" t="str">
        <f t="shared" si="74"/>
        <v/>
      </c>
      <c r="J382" s="78" t="str">
        <f t="shared" si="75"/>
        <v/>
      </c>
      <c r="K382" s="124" t="str">
        <f t="shared" si="76"/>
        <v/>
      </c>
      <c r="L382" s="124" t="str">
        <f t="shared" si="77"/>
        <v/>
      </c>
      <c r="M382" s="78" t="str">
        <f t="shared" si="78"/>
        <v/>
      </c>
      <c r="N382" s="402" t="str">
        <f t="shared" si="79"/>
        <v/>
      </c>
      <c r="O382" s="78"/>
      <c r="P382" s="124"/>
      <c r="Q382" s="78" t="str">
        <f t="shared" si="80"/>
        <v/>
      </c>
    </row>
    <row r="383" spans="2:17" x14ac:dyDescent="0.2">
      <c r="B383" s="77" t="str">
        <f>IF(ROW()-1&gt;処理用S!$B$1,"",ROW()-1)</f>
        <v/>
      </c>
      <c r="C383" s="78" t="str">
        <f t="shared" si="70"/>
        <v/>
      </c>
      <c r="D383" s="78" t="str">
        <f>IF(C383="","",VLOOKUP(C383,設定!$AT$15:$AV$22,3,FALSE))</f>
        <v/>
      </c>
      <c r="E383" s="78" t="str">
        <f t="shared" si="81"/>
        <v/>
      </c>
      <c r="F383" s="78" t="str">
        <f t="shared" si="71"/>
        <v/>
      </c>
      <c r="G383" s="78" t="str">
        <f t="shared" si="72"/>
        <v/>
      </c>
      <c r="H383" s="78" t="str">
        <f t="shared" si="73"/>
        <v/>
      </c>
      <c r="I383" s="78" t="str">
        <f t="shared" si="74"/>
        <v/>
      </c>
      <c r="J383" s="78" t="str">
        <f t="shared" si="75"/>
        <v/>
      </c>
      <c r="K383" s="124" t="str">
        <f t="shared" si="76"/>
        <v/>
      </c>
      <c r="L383" s="124" t="str">
        <f t="shared" si="77"/>
        <v/>
      </c>
      <c r="M383" s="78" t="str">
        <f t="shared" si="78"/>
        <v/>
      </c>
      <c r="N383" s="402" t="str">
        <f t="shared" si="79"/>
        <v/>
      </c>
      <c r="O383" s="78"/>
      <c r="P383" s="124"/>
      <c r="Q383" s="78" t="str">
        <f t="shared" si="80"/>
        <v/>
      </c>
    </row>
    <row r="384" spans="2:17" x14ac:dyDescent="0.2">
      <c r="B384" s="77" t="str">
        <f>IF(ROW()-1&gt;処理用S!$B$1,"",ROW()-1)</f>
        <v/>
      </c>
      <c r="C384" s="78" t="str">
        <f t="shared" si="70"/>
        <v/>
      </c>
      <c r="D384" s="78" t="str">
        <f>IF(C384="","",VLOOKUP(C384,設定!$AT$15:$AV$22,3,FALSE))</f>
        <v/>
      </c>
      <c r="E384" s="78" t="str">
        <f t="shared" si="81"/>
        <v/>
      </c>
      <c r="F384" s="78" t="str">
        <f t="shared" si="71"/>
        <v/>
      </c>
      <c r="G384" s="78" t="str">
        <f t="shared" si="72"/>
        <v/>
      </c>
      <c r="H384" s="78" t="str">
        <f t="shared" si="73"/>
        <v/>
      </c>
      <c r="I384" s="78" t="str">
        <f t="shared" si="74"/>
        <v/>
      </c>
      <c r="J384" s="78" t="str">
        <f t="shared" si="75"/>
        <v/>
      </c>
      <c r="K384" s="124" t="str">
        <f t="shared" si="76"/>
        <v/>
      </c>
      <c r="L384" s="124" t="str">
        <f t="shared" si="77"/>
        <v/>
      </c>
      <c r="M384" s="78" t="str">
        <f t="shared" si="78"/>
        <v/>
      </c>
      <c r="N384" s="402" t="str">
        <f t="shared" si="79"/>
        <v/>
      </c>
      <c r="O384" s="78"/>
      <c r="P384" s="124"/>
      <c r="Q384" s="78" t="str">
        <f t="shared" si="80"/>
        <v/>
      </c>
    </row>
    <row r="385" spans="2:17" x14ac:dyDescent="0.2">
      <c r="B385" s="77" t="str">
        <f>IF(ROW()-1&gt;処理用S!$B$1,"",ROW()-1)</f>
        <v/>
      </c>
      <c r="C385" s="78" t="str">
        <f t="shared" si="70"/>
        <v/>
      </c>
      <c r="D385" s="78" t="str">
        <f>IF(C385="","",VLOOKUP(C385,設定!$AT$15:$AV$22,3,FALSE))</f>
        <v/>
      </c>
      <c r="E385" s="78" t="str">
        <f t="shared" si="81"/>
        <v/>
      </c>
      <c r="F385" s="78" t="str">
        <f t="shared" si="71"/>
        <v/>
      </c>
      <c r="G385" s="78" t="str">
        <f t="shared" si="72"/>
        <v/>
      </c>
      <c r="H385" s="78" t="str">
        <f t="shared" si="73"/>
        <v/>
      </c>
      <c r="I385" s="78" t="str">
        <f t="shared" si="74"/>
        <v/>
      </c>
      <c r="J385" s="78" t="str">
        <f t="shared" si="75"/>
        <v/>
      </c>
      <c r="K385" s="124" t="str">
        <f t="shared" si="76"/>
        <v/>
      </c>
      <c r="L385" s="124" t="str">
        <f t="shared" si="77"/>
        <v/>
      </c>
      <c r="M385" s="78" t="str">
        <f t="shared" si="78"/>
        <v/>
      </c>
      <c r="N385" s="402" t="str">
        <f t="shared" si="79"/>
        <v/>
      </c>
      <c r="O385" s="78"/>
      <c r="P385" s="124"/>
      <c r="Q385" s="78" t="str">
        <f t="shared" si="80"/>
        <v/>
      </c>
    </row>
    <row r="386" spans="2:17" x14ac:dyDescent="0.2">
      <c r="B386" s="77" t="str">
        <f>IF(ROW()-1&gt;処理用S!$B$1,"",ROW()-1)</f>
        <v/>
      </c>
      <c r="C386" s="78" t="str">
        <f t="shared" ref="C386:C401" si="82">IF($B386="","",VLOOKUP($B386,シングルスDATA,COLUMN()-1,FALSE))</f>
        <v/>
      </c>
      <c r="D386" s="78" t="str">
        <f>IF(C386="","",VLOOKUP(C386,設定!$AT$15:$AV$22,3,FALSE))</f>
        <v/>
      </c>
      <c r="E386" s="78" t="str">
        <f t="shared" si="81"/>
        <v/>
      </c>
      <c r="F386" s="78" t="str">
        <f t="shared" ref="F386:F401" si="83">IF($B386="","",VLOOKUP($B386,シングルスDATA,3,FALSE))</f>
        <v/>
      </c>
      <c r="G386" s="78" t="str">
        <f t="shared" ref="G386:G401" si="84">IF(ISTEXT(Q386)=TRUE,"",Q386)</f>
        <v/>
      </c>
      <c r="H386" s="78" t="str">
        <f t="shared" ref="H386:H401" si="85">IF(Q386="","",IF(ISTEXT(Q386)=TRUE,VALUE(MID(Q386,2,2)),""))</f>
        <v/>
      </c>
      <c r="I386" s="78" t="str">
        <f t="shared" ref="I386:I401" si="86">IF($B386="","",VLOOKUP($B386,シングルスDATA,5,FALSE))</f>
        <v/>
      </c>
      <c r="J386" s="78" t="str">
        <f t="shared" ref="J386:J401" si="87">IF($B386="","",VLOOKUP($B386,シングルスDATA,6,FALSE))</f>
        <v/>
      </c>
      <c r="K386" s="124" t="str">
        <f t="shared" ref="K386:K401" si="88">IF($B386="","",DBCS(VLOOKUP($B386,シングルスDATA,7,FALSE)))</f>
        <v/>
      </c>
      <c r="L386" s="124" t="str">
        <f t="shared" ref="L386:L401" si="89">IF($B386="","",VLOOKUP($B386,シングルスDATA,8,FALSE))</f>
        <v/>
      </c>
      <c r="M386" s="78" t="str">
        <f t="shared" ref="M386:M401" si="90">IF($B386="","",(VLOOKUP($B386,シングルスDATA,9,FALSE)))</f>
        <v/>
      </c>
      <c r="N386" s="402" t="str">
        <f t="shared" ref="N386:N401" si="91">IF($B386="","",(VLOOKUP($B386,シングルスDATA,11,FALSE)))</f>
        <v/>
      </c>
      <c r="O386" s="78"/>
      <c r="P386" s="124"/>
      <c r="Q386" s="78" t="str">
        <f t="shared" ref="Q386:Q401" si="92">IF($B386="","",VLOOKUP($B386,シングルスDATA,4,FALSE))</f>
        <v/>
      </c>
    </row>
    <row r="387" spans="2:17" x14ac:dyDescent="0.2">
      <c r="B387" s="77" t="str">
        <f>IF(ROW()-1&gt;処理用S!$B$1,"",ROW()-1)</f>
        <v/>
      </c>
      <c r="C387" s="78" t="str">
        <f t="shared" si="82"/>
        <v/>
      </c>
      <c r="D387" s="78" t="str">
        <f>IF(C387="","",VLOOKUP(C387,設定!$AT$15:$AV$22,3,FALSE))</f>
        <v/>
      </c>
      <c r="E387" s="78" t="str">
        <f t="shared" ref="E387:E401" si="93">IF(I387="","",J387)</f>
        <v/>
      </c>
      <c r="F387" s="78" t="str">
        <f t="shared" si="83"/>
        <v/>
      </c>
      <c r="G387" s="78" t="str">
        <f t="shared" si="84"/>
        <v/>
      </c>
      <c r="H387" s="78" t="str">
        <f t="shared" si="85"/>
        <v/>
      </c>
      <c r="I387" s="78" t="str">
        <f t="shared" si="86"/>
        <v/>
      </c>
      <c r="J387" s="78" t="str">
        <f t="shared" si="87"/>
        <v/>
      </c>
      <c r="K387" s="124" t="str">
        <f t="shared" si="88"/>
        <v/>
      </c>
      <c r="L387" s="124" t="str">
        <f t="shared" si="89"/>
        <v/>
      </c>
      <c r="M387" s="78" t="str">
        <f t="shared" si="90"/>
        <v/>
      </c>
      <c r="N387" s="402" t="str">
        <f t="shared" si="91"/>
        <v/>
      </c>
      <c r="O387" s="78"/>
      <c r="P387" s="124"/>
      <c r="Q387" s="78" t="str">
        <f t="shared" si="92"/>
        <v/>
      </c>
    </row>
    <row r="388" spans="2:17" x14ac:dyDescent="0.2">
      <c r="B388" s="77" t="str">
        <f>IF(ROW()-1&gt;処理用S!$B$1,"",ROW()-1)</f>
        <v/>
      </c>
      <c r="C388" s="78" t="str">
        <f t="shared" si="82"/>
        <v/>
      </c>
      <c r="D388" s="78" t="str">
        <f>IF(C388="","",VLOOKUP(C388,設定!$AT$15:$AV$22,3,FALSE))</f>
        <v/>
      </c>
      <c r="E388" s="78" t="str">
        <f t="shared" si="93"/>
        <v/>
      </c>
      <c r="F388" s="78" t="str">
        <f t="shared" si="83"/>
        <v/>
      </c>
      <c r="G388" s="78" t="str">
        <f t="shared" si="84"/>
        <v/>
      </c>
      <c r="H388" s="78" t="str">
        <f t="shared" si="85"/>
        <v/>
      </c>
      <c r="I388" s="78" t="str">
        <f t="shared" si="86"/>
        <v/>
      </c>
      <c r="J388" s="78" t="str">
        <f t="shared" si="87"/>
        <v/>
      </c>
      <c r="K388" s="124" t="str">
        <f t="shared" si="88"/>
        <v/>
      </c>
      <c r="L388" s="124" t="str">
        <f t="shared" si="89"/>
        <v/>
      </c>
      <c r="M388" s="78" t="str">
        <f t="shared" si="90"/>
        <v/>
      </c>
      <c r="N388" s="402" t="str">
        <f t="shared" si="91"/>
        <v/>
      </c>
      <c r="O388" s="78"/>
      <c r="P388" s="124"/>
      <c r="Q388" s="78" t="str">
        <f t="shared" si="92"/>
        <v/>
      </c>
    </row>
    <row r="389" spans="2:17" x14ac:dyDescent="0.2">
      <c r="B389" s="77" t="str">
        <f>IF(ROW()-1&gt;処理用S!$B$1,"",ROW()-1)</f>
        <v/>
      </c>
      <c r="C389" s="78" t="str">
        <f t="shared" si="82"/>
        <v/>
      </c>
      <c r="D389" s="78" t="str">
        <f>IF(C389="","",VLOOKUP(C389,設定!$AT$15:$AV$22,3,FALSE))</f>
        <v/>
      </c>
      <c r="E389" s="78" t="str">
        <f t="shared" si="93"/>
        <v/>
      </c>
      <c r="F389" s="78" t="str">
        <f t="shared" si="83"/>
        <v/>
      </c>
      <c r="G389" s="78" t="str">
        <f t="shared" si="84"/>
        <v/>
      </c>
      <c r="H389" s="78" t="str">
        <f t="shared" si="85"/>
        <v/>
      </c>
      <c r="I389" s="78" t="str">
        <f t="shared" si="86"/>
        <v/>
      </c>
      <c r="J389" s="78" t="str">
        <f t="shared" si="87"/>
        <v/>
      </c>
      <c r="K389" s="124" t="str">
        <f t="shared" si="88"/>
        <v/>
      </c>
      <c r="L389" s="124" t="str">
        <f t="shared" si="89"/>
        <v/>
      </c>
      <c r="M389" s="78" t="str">
        <f t="shared" si="90"/>
        <v/>
      </c>
      <c r="N389" s="402" t="str">
        <f t="shared" si="91"/>
        <v/>
      </c>
      <c r="O389" s="78"/>
      <c r="P389" s="124"/>
      <c r="Q389" s="78" t="str">
        <f t="shared" si="92"/>
        <v/>
      </c>
    </row>
    <row r="390" spans="2:17" x14ac:dyDescent="0.2">
      <c r="B390" s="77" t="str">
        <f>IF(ROW()-1&gt;処理用S!$B$1,"",ROW()-1)</f>
        <v/>
      </c>
      <c r="C390" s="78" t="str">
        <f t="shared" si="82"/>
        <v/>
      </c>
      <c r="D390" s="78" t="str">
        <f>IF(C390="","",VLOOKUP(C390,設定!$AT$15:$AV$22,3,FALSE))</f>
        <v/>
      </c>
      <c r="E390" s="78" t="str">
        <f t="shared" si="93"/>
        <v/>
      </c>
      <c r="F390" s="78" t="str">
        <f t="shared" si="83"/>
        <v/>
      </c>
      <c r="G390" s="78" t="str">
        <f t="shared" si="84"/>
        <v/>
      </c>
      <c r="H390" s="78" t="str">
        <f t="shared" si="85"/>
        <v/>
      </c>
      <c r="I390" s="78" t="str">
        <f t="shared" si="86"/>
        <v/>
      </c>
      <c r="J390" s="78" t="str">
        <f t="shared" si="87"/>
        <v/>
      </c>
      <c r="K390" s="124" t="str">
        <f t="shared" si="88"/>
        <v/>
      </c>
      <c r="L390" s="124" t="str">
        <f t="shared" si="89"/>
        <v/>
      </c>
      <c r="M390" s="78" t="str">
        <f t="shared" si="90"/>
        <v/>
      </c>
      <c r="N390" s="402" t="str">
        <f t="shared" si="91"/>
        <v/>
      </c>
      <c r="O390" s="78"/>
      <c r="P390" s="124"/>
      <c r="Q390" s="78" t="str">
        <f t="shared" si="92"/>
        <v/>
      </c>
    </row>
    <row r="391" spans="2:17" x14ac:dyDescent="0.2">
      <c r="B391" s="77" t="str">
        <f>IF(ROW()-1&gt;処理用S!$B$1,"",ROW()-1)</f>
        <v/>
      </c>
      <c r="C391" s="78" t="str">
        <f t="shared" si="82"/>
        <v/>
      </c>
      <c r="D391" s="78" t="str">
        <f>IF(C391="","",VLOOKUP(C391,設定!$AT$15:$AV$22,3,FALSE))</f>
        <v/>
      </c>
      <c r="E391" s="78" t="str">
        <f t="shared" si="93"/>
        <v/>
      </c>
      <c r="F391" s="78" t="str">
        <f t="shared" si="83"/>
        <v/>
      </c>
      <c r="G391" s="78" t="str">
        <f t="shared" si="84"/>
        <v/>
      </c>
      <c r="H391" s="78" t="str">
        <f t="shared" si="85"/>
        <v/>
      </c>
      <c r="I391" s="78" t="str">
        <f t="shared" si="86"/>
        <v/>
      </c>
      <c r="J391" s="78" t="str">
        <f t="shared" si="87"/>
        <v/>
      </c>
      <c r="K391" s="124" t="str">
        <f t="shared" si="88"/>
        <v/>
      </c>
      <c r="L391" s="124" t="str">
        <f t="shared" si="89"/>
        <v/>
      </c>
      <c r="M391" s="78" t="str">
        <f t="shared" si="90"/>
        <v/>
      </c>
      <c r="N391" s="402" t="str">
        <f t="shared" si="91"/>
        <v/>
      </c>
      <c r="O391" s="78"/>
      <c r="P391" s="124"/>
      <c r="Q391" s="78" t="str">
        <f t="shared" si="92"/>
        <v/>
      </c>
    </row>
    <row r="392" spans="2:17" x14ac:dyDescent="0.2">
      <c r="B392" s="77" t="str">
        <f>IF(ROW()-1&gt;処理用S!$B$1,"",ROW()-1)</f>
        <v/>
      </c>
      <c r="C392" s="78" t="str">
        <f t="shared" si="82"/>
        <v/>
      </c>
      <c r="D392" s="78" t="str">
        <f>IF(C392="","",VLOOKUP(C392,設定!$AT$15:$AV$22,3,FALSE))</f>
        <v/>
      </c>
      <c r="E392" s="78" t="str">
        <f t="shared" si="93"/>
        <v/>
      </c>
      <c r="F392" s="78" t="str">
        <f t="shared" si="83"/>
        <v/>
      </c>
      <c r="G392" s="78" t="str">
        <f t="shared" si="84"/>
        <v/>
      </c>
      <c r="H392" s="78" t="str">
        <f t="shared" si="85"/>
        <v/>
      </c>
      <c r="I392" s="78" t="str">
        <f t="shared" si="86"/>
        <v/>
      </c>
      <c r="J392" s="78" t="str">
        <f t="shared" si="87"/>
        <v/>
      </c>
      <c r="K392" s="124" t="str">
        <f t="shared" si="88"/>
        <v/>
      </c>
      <c r="L392" s="124" t="str">
        <f t="shared" si="89"/>
        <v/>
      </c>
      <c r="M392" s="78" t="str">
        <f t="shared" si="90"/>
        <v/>
      </c>
      <c r="N392" s="402" t="str">
        <f t="shared" si="91"/>
        <v/>
      </c>
      <c r="O392" s="78"/>
      <c r="P392" s="124"/>
      <c r="Q392" s="78" t="str">
        <f t="shared" si="92"/>
        <v/>
      </c>
    </row>
    <row r="393" spans="2:17" x14ac:dyDescent="0.2">
      <c r="B393" s="77" t="str">
        <f>IF(ROW()-1&gt;処理用S!$B$1,"",ROW()-1)</f>
        <v/>
      </c>
      <c r="C393" s="78" t="str">
        <f t="shared" si="82"/>
        <v/>
      </c>
      <c r="D393" s="78" t="str">
        <f>IF(C393="","",VLOOKUP(C393,設定!$AT$15:$AV$22,3,FALSE))</f>
        <v/>
      </c>
      <c r="E393" s="78" t="str">
        <f t="shared" si="93"/>
        <v/>
      </c>
      <c r="F393" s="78" t="str">
        <f t="shared" si="83"/>
        <v/>
      </c>
      <c r="G393" s="78" t="str">
        <f t="shared" si="84"/>
        <v/>
      </c>
      <c r="H393" s="78" t="str">
        <f t="shared" si="85"/>
        <v/>
      </c>
      <c r="I393" s="78" t="str">
        <f t="shared" si="86"/>
        <v/>
      </c>
      <c r="J393" s="78" t="str">
        <f t="shared" si="87"/>
        <v/>
      </c>
      <c r="K393" s="124" t="str">
        <f t="shared" si="88"/>
        <v/>
      </c>
      <c r="L393" s="124" t="str">
        <f t="shared" si="89"/>
        <v/>
      </c>
      <c r="M393" s="78" t="str">
        <f t="shared" si="90"/>
        <v/>
      </c>
      <c r="N393" s="402" t="str">
        <f t="shared" si="91"/>
        <v/>
      </c>
      <c r="O393" s="78"/>
      <c r="P393" s="124"/>
      <c r="Q393" s="78" t="str">
        <f t="shared" si="92"/>
        <v/>
      </c>
    </row>
    <row r="394" spans="2:17" x14ac:dyDescent="0.2">
      <c r="B394" s="77" t="str">
        <f>IF(ROW()-1&gt;処理用S!$B$1,"",ROW()-1)</f>
        <v/>
      </c>
      <c r="C394" s="78" t="str">
        <f t="shared" si="82"/>
        <v/>
      </c>
      <c r="D394" s="78" t="str">
        <f>IF(C394="","",VLOOKUP(C394,設定!$AT$15:$AV$22,3,FALSE))</f>
        <v/>
      </c>
      <c r="E394" s="78" t="str">
        <f t="shared" si="93"/>
        <v/>
      </c>
      <c r="F394" s="78" t="str">
        <f t="shared" si="83"/>
        <v/>
      </c>
      <c r="G394" s="78" t="str">
        <f t="shared" si="84"/>
        <v/>
      </c>
      <c r="H394" s="78" t="str">
        <f t="shared" si="85"/>
        <v/>
      </c>
      <c r="I394" s="78" t="str">
        <f t="shared" si="86"/>
        <v/>
      </c>
      <c r="J394" s="78" t="str">
        <f t="shared" si="87"/>
        <v/>
      </c>
      <c r="K394" s="124" t="str">
        <f t="shared" si="88"/>
        <v/>
      </c>
      <c r="L394" s="124" t="str">
        <f t="shared" si="89"/>
        <v/>
      </c>
      <c r="M394" s="78" t="str">
        <f t="shared" si="90"/>
        <v/>
      </c>
      <c r="N394" s="402" t="str">
        <f t="shared" si="91"/>
        <v/>
      </c>
      <c r="O394" s="78"/>
      <c r="P394" s="124"/>
      <c r="Q394" s="78" t="str">
        <f t="shared" si="92"/>
        <v/>
      </c>
    </row>
    <row r="395" spans="2:17" x14ac:dyDescent="0.2">
      <c r="B395" s="77" t="str">
        <f>IF(ROW()-1&gt;処理用S!$B$1,"",ROW()-1)</f>
        <v/>
      </c>
      <c r="C395" s="78" t="str">
        <f t="shared" si="82"/>
        <v/>
      </c>
      <c r="D395" s="78" t="str">
        <f>IF(C395="","",VLOOKUP(C395,設定!$AT$15:$AV$22,3,FALSE))</f>
        <v/>
      </c>
      <c r="E395" s="78" t="str">
        <f t="shared" si="93"/>
        <v/>
      </c>
      <c r="F395" s="78" t="str">
        <f t="shared" si="83"/>
        <v/>
      </c>
      <c r="G395" s="78" t="str">
        <f t="shared" si="84"/>
        <v/>
      </c>
      <c r="H395" s="78" t="str">
        <f t="shared" si="85"/>
        <v/>
      </c>
      <c r="I395" s="78" t="str">
        <f t="shared" si="86"/>
        <v/>
      </c>
      <c r="J395" s="78" t="str">
        <f t="shared" si="87"/>
        <v/>
      </c>
      <c r="K395" s="124" t="str">
        <f t="shared" si="88"/>
        <v/>
      </c>
      <c r="L395" s="124" t="str">
        <f t="shared" si="89"/>
        <v/>
      </c>
      <c r="M395" s="78" t="str">
        <f t="shared" si="90"/>
        <v/>
      </c>
      <c r="N395" s="402" t="str">
        <f t="shared" si="91"/>
        <v/>
      </c>
      <c r="O395" s="78"/>
      <c r="P395" s="124"/>
      <c r="Q395" s="78" t="str">
        <f t="shared" si="92"/>
        <v/>
      </c>
    </row>
    <row r="396" spans="2:17" x14ac:dyDescent="0.2">
      <c r="B396" s="77" t="str">
        <f>IF(ROW()-1&gt;処理用S!$B$1,"",ROW()-1)</f>
        <v/>
      </c>
      <c r="C396" s="78" t="str">
        <f t="shared" si="82"/>
        <v/>
      </c>
      <c r="D396" s="78" t="str">
        <f>IF(C396="","",VLOOKUP(C396,設定!$AT$15:$AV$22,3,FALSE))</f>
        <v/>
      </c>
      <c r="E396" s="78" t="str">
        <f t="shared" si="93"/>
        <v/>
      </c>
      <c r="F396" s="78" t="str">
        <f t="shared" si="83"/>
        <v/>
      </c>
      <c r="G396" s="78" t="str">
        <f t="shared" si="84"/>
        <v/>
      </c>
      <c r="H396" s="78" t="str">
        <f t="shared" si="85"/>
        <v/>
      </c>
      <c r="I396" s="78" t="str">
        <f t="shared" si="86"/>
        <v/>
      </c>
      <c r="J396" s="78" t="str">
        <f t="shared" si="87"/>
        <v/>
      </c>
      <c r="K396" s="124" t="str">
        <f t="shared" si="88"/>
        <v/>
      </c>
      <c r="L396" s="124" t="str">
        <f t="shared" si="89"/>
        <v/>
      </c>
      <c r="M396" s="78" t="str">
        <f t="shared" si="90"/>
        <v/>
      </c>
      <c r="N396" s="402" t="str">
        <f t="shared" si="91"/>
        <v/>
      </c>
      <c r="O396" s="78"/>
      <c r="P396" s="124"/>
      <c r="Q396" s="78" t="str">
        <f t="shared" si="92"/>
        <v/>
      </c>
    </row>
    <row r="397" spans="2:17" x14ac:dyDescent="0.2">
      <c r="B397" s="77" t="str">
        <f>IF(ROW()-1&gt;処理用S!$B$1,"",ROW()-1)</f>
        <v/>
      </c>
      <c r="C397" s="78" t="str">
        <f t="shared" si="82"/>
        <v/>
      </c>
      <c r="D397" s="78" t="str">
        <f>IF(C397="","",VLOOKUP(C397,設定!$AT$15:$AV$22,3,FALSE))</f>
        <v/>
      </c>
      <c r="E397" s="78" t="str">
        <f t="shared" si="93"/>
        <v/>
      </c>
      <c r="F397" s="78" t="str">
        <f t="shared" si="83"/>
        <v/>
      </c>
      <c r="G397" s="78" t="str">
        <f t="shared" si="84"/>
        <v/>
      </c>
      <c r="H397" s="78" t="str">
        <f t="shared" si="85"/>
        <v/>
      </c>
      <c r="I397" s="78" t="str">
        <f t="shared" si="86"/>
        <v/>
      </c>
      <c r="J397" s="78" t="str">
        <f t="shared" si="87"/>
        <v/>
      </c>
      <c r="K397" s="124" t="str">
        <f t="shared" si="88"/>
        <v/>
      </c>
      <c r="L397" s="124" t="str">
        <f t="shared" si="89"/>
        <v/>
      </c>
      <c r="M397" s="78" t="str">
        <f t="shared" si="90"/>
        <v/>
      </c>
      <c r="N397" s="402" t="str">
        <f t="shared" si="91"/>
        <v/>
      </c>
      <c r="O397" s="78"/>
      <c r="P397" s="124"/>
      <c r="Q397" s="78" t="str">
        <f t="shared" si="92"/>
        <v/>
      </c>
    </row>
    <row r="398" spans="2:17" x14ac:dyDescent="0.2">
      <c r="B398" s="77" t="str">
        <f>IF(ROW()-1&gt;処理用S!$B$1,"",ROW()-1)</f>
        <v/>
      </c>
      <c r="C398" s="78" t="str">
        <f t="shared" si="82"/>
        <v/>
      </c>
      <c r="D398" s="78" t="str">
        <f>IF(C398="","",VLOOKUP(C398,設定!$AT$15:$AV$22,3,FALSE))</f>
        <v/>
      </c>
      <c r="E398" s="78" t="str">
        <f t="shared" si="93"/>
        <v/>
      </c>
      <c r="F398" s="78" t="str">
        <f t="shared" si="83"/>
        <v/>
      </c>
      <c r="G398" s="78" t="str">
        <f t="shared" si="84"/>
        <v/>
      </c>
      <c r="H398" s="78" t="str">
        <f t="shared" si="85"/>
        <v/>
      </c>
      <c r="I398" s="78" t="str">
        <f t="shared" si="86"/>
        <v/>
      </c>
      <c r="J398" s="78" t="str">
        <f t="shared" si="87"/>
        <v/>
      </c>
      <c r="K398" s="124" t="str">
        <f t="shared" si="88"/>
        <v/>
      </c>
      <c r="L398" s="124" t="str">
        <f t="shared" si="89"/>
        <v/>
      </c>
      <c r="M398" s="78" t="str">
        <f t="shared" si="90"/>
        <v/>
      </c>
      <c r="N398" s="402" t="str">
        <f t="shared" si="91"/>
        <v/>
      </c>
      <c r="O398" s="78"/>
      <c r="P398" s="124"/>
      <c r="Q398" s="78" t="str">
        <f t="shared" si="92"/>
        <v/>
      </c>
    </row>
    <row r="399" spans="2:17" x14ac:dyDescent="0.2">
      <c r="B399" s="77" t="str">
        <f>IF(ROW()-1&gt;処理用S!$B$1,"",ROW()-1)</f>
        <v/>
      </c>
      <c r="C399" s="78" t="str">
        <f t="shared" si="82"/>
        <v/>
      </c>
      <c r="D399" s="78" t="str">
        <f>IF(C399="","",VLOOKUP(C399,設定!$AT$15:$AV$22,3,FALSE))</f>
        <v/>
      </c>
      <c r="E399" s="78" t="str">
        <f t="shared" si="93"/>
        <v/>
      </c>
      <c r="F399" s="78" t="str">
        <f t="shared" si="83"/>
        <v/>
      </c>
      <c r="G399" s="78" t="str">
        <f t="shared" si="84"/>
        <v/>
      </c>
      <c r="H399" s="78" t="str">
        <f t="shared" si="85"/>
        <v/>
      </c>
      <c r="I399" s="78" t="str">
        <f t="shared" si="86"/>
        <v/>
      </c>
      <c r="J399" s="78" t="str">
        <f t="shared" si="87"/>
        <v/>
      </c>
      <c r="K399" s="124" t="str">
        <f t="shared" si="88"/>
        <v/>
      </c>
      <c r="L399" s="124" t="str">
        <f t="shared" si="89"/>
        <v/>
      </c>
      <c r="M399" s="78" t="str">
        <f t="shared" si="90"/>
        <v/>
      </c>
      <c r="N399" s="402" t="str">
        <f t="shared" si="91"/>
        <v/>
      </c>
      <c r="O399" s="78"/>
      <c r="P399" s="124"/>
      <c r="Q399" s="78" t="str">
        <f t="shared" si="92"/>
        <v/>
      </c>
    </row>
    <row r="400" spans="2:17" x14ac:dyDescent="0.2">
      <c r="B400" s="77" t="str">
        <f>IF(ROW()-1&gt;処理用S!$B$1,"",ROW()-1)</f>
        <v/>
      </c>
      <c r="C400" s="78" t="str">
        <f t="shared" si="82"/>
        <v/>
      </c>
      <c r="D400" s="78" t="str">
        <f>IF(C400="","",VLOOKUP(C400,設定!$AT$15:$AV$22,3,FALSE))</f>
        <v/>
      </c>
      <c r="E400" s="78" t="str">
        <f t="shared" si="93"/>
        <v/>
      </c>
      <c r="F400" s="78" t="str">
        <f t="shared" si="83"/>
        <v/>
      </c>
      <c r="G400" s="78" t="str">
        <f t="shared" si="84"/>
        <v/>
      </c>
      <c r="H400" s="78" t="str">
        <f t="shared" si="85"/>
        <v/>
      </c>
      <c r="I400" s="78" t="str">
        <f t="shared" si="86"/>
        <v/>
      </c>
      <c r="J400" s="78" t="str">
        <f t="shared" si="87"/>
        <v/>
      </c>
      <c r="K400" s="124" t="str">
        <f t="shared" si="88"/>
        <v/>
      </c>
      <c r="L400" s="124" t="str">
        <f t="shared" si="89"/>
        <v/>
      </c>
      <c r="M400" s="78" t="str">
        <f t="shared" si="90"/>
        <v/>
      </c>
      <c r="N400" s="402" t="str">
        <f t="shared" si="91"/>
        <v/>
      </c>
      <c r="O400" s="78"/>
      <c r="P400" s="124"/>
      <c r="Q400" s="78" t="str">
        <f t="shared" si="92"/>
        <v/>
      </c>
    </row>
    <row r="401" spans="2:17" x14ac:dyDescent="0.2">
      <c r="B401" s="77" t="str">
        <f>IF(ROW()-1&gt;処理用S!$B$1,"",ROW()-1)</f>
        <v/>
      </c>
      <c r="C401" s="78" t="str">
        <f t="shared" si="82"/>
        <v/>
      </c>
      <c r="D401" s="78" t="str">
        <f>IF(C401="","",VLOOKUP(C401,設定!$AT$15:$AV$22,3,FALSE))</f>
        <v/>
      </c>
      <c r="E401" s="78" t="str">
        <f t="shared" si="93"/>
        <v/>
      </c>
      <c r="F401" s="78" t="str">
        <f t="shared" si="83"/>
        <v/>
      </c>
      <c r="G401" s="78" t="str">
        <f t="shared" si="84"/>
        <v/>
      </c>
      <c r="H401" s="78" t="str">
        <f t="shared" si="85"/>
        <v/>
      </c>
      <c r="I401" s="78" t="str">
        <f t="shared" si="86"/>
        <v/>
      </c>
      <c r="J401" s="78" t="str">
        <f t="shared" si="87"/>
        <v/>
      </c>
      <c r="K401" s="124" t="str">
        <f t="shared" si="88"/>
        <v/>
      </c>
      <c r="L401" s="124" t="str">
        <f t="shared" si="89"/>
        <v/>
      </c>
      <c r="M401" s="78" t="str">
        <f t="shared" si="90"/>
        <v/>
      </c>
      <c r="N401" s="402" t="str">
        <f t="shared" si="91"/>
        <v/>
      </c>
      <c r="O401" s="78"/>
      <c r="P401" s="124"/>
      <c r="Q401" s="78" t="str">
        <f t="shared" si="92"/>
        <v/>
      </c>
    </row>
    <row r="402" spans="2:17" x14ac:dyDescent="0.2">
      <c r="H402" s="78"/>
      <c r="I402" s="78"/>
      <c r="J402" s="78"/>
      <c r="K402" s="124"/>
      <c r="L402" s="124"/>
      <c r="M402" s="78"/>
      <c r="N402" s="402"/>
      <c r="O402" s="78"/>
      <c r="P402" s="124"/>
    </row>
    <row r="403" spans="2:17" x14ac:dyDescent="0.2">
      <c r="H403" s="78"/>
      <c r="I403" s="78"/>
      <c r="J403" s="78"/>
      <c r="K403" s="124"/>
      <c r="L403" s="124"/>
      <c r="M403" s="78"/>
      <c r="N403" s="402"/>
      <c r="O403" s="78"/>
      <c r="P403" s="124"/>
    </row>
    <row r="404" spans="2:17" x14ac:dyDescent="0.2">
      <c r="H404" s="78"/>
      <c r="I404" s="78"/>
      <c r="J404" s="78"/>
      <c r="K404" s="124"/>
      <c r="L404" s="124"/>
      <c r="M404" s="78"/>
      <c r="N404" s="402"/>
      <c r="O404" s="78"/>
      <c r="P404" s="124"/>
    </row>
    <row r="405" spans="2:17" x14ac:dyDescent="0.2">
      <c r="H405" s="78"/>
      <c r="I405" s="78"/>
      <c r="J405" s="78"/>
      <c r="K405" s="124"/>
      <c r="L405" s="124"/>
      <c r="M405" s="78"/>
      <c r="N405" s="402"/>
      <c r="O405" s="78"/>
      <c r="P405" s="124"/>
    </row>
    <row r="407" spans="2:17" x14ac:dyDescent="0.2">
      <c r="B407" s="77" t="str">
        <f>IF(ROW()-1&gt;処理用S!$B$1,"",ROW()-1)</f>
        <v/>
      </c>
      <c r="C407" s="78" t="str">
        <f t="shared" ref="C407:I407" si="94">IF($B407="","",VLOOKUP($B407,シングルスDATA,COLUMN()-1,FALSE))</f>
        <v/>
      </c>
      <c r="D407" s="78" t="str">
        <f t="shared" si="94"/>
        <v/>
      </c>
      <c r="E407" s="78" t="str">
        <f t="shared" si="94"/>
        <v/>
      </c>
      <c r="F407" s="78" t="str">
        <f t="shared" si="94"/>
        <v/>
      </c>
      <c r="G407" s="78" t="str">
        <f t="shared" si="94"/>
        <v/>
      </c>
      <c r="H407" s="124" t="str">
        <f t="shared" si="94"/>
        <v/>
      </c>
      <c r="I407" s="124" t="str">
        <f t="shared" si="94"/>
        <v/>
      </c>
      <c r="J407" s="77" t="str">
        <f>IF($B407="","",(VLOOKUP($B407,シングルスDATA,COLUMN()-1,FALSE)))</f>
        <v/>
      </c>
    </row>
  </sheetData>
  <sheetProtection algorithmName="SHA-512" hashValue="1plqXT1Go5KlfQZ2Gk3YwUjGrBaxBBakTscItStRNpYnv3t84R794WEALjSnUowxKMaDDwp/R9JYvGKFdNYjRg==" saltValue="Pkn5C/F+0hmmH82f6bmz2A==" spinCount="100000" sheet="1" objects="1" scenarios="1"/>
  <phoneticPr fontId="8"/>
  <conditionalFormatting sqref="B406:J410">
    <cfRule type="expression" dxfId="25" priority="35">
      <formula>$G406="女"</formula>
    </cfRule>
    <cfRule type="expression" dxfId="24" priority="37">
      <formula>$B406&lt;&gt;""</formula>
    </cfRule>
  </conditionalFormatting>
  <conditionalFormatting sqref="B406:J410">
    <cfRule type="expression" dxfId="23" priority="36">
      <formula>$B406&lt;&gt;""</formula>
    </cfRule>
  </conditionalFormatting>
  <conditionalFormatting sqref="B406:J407">
    <cfRule type="expression" dxfId="22" priority="34">
      <formula>$D406&lt;&gt;$D407</formula>
    </cfRule>
  </conditionalFormatting>
  <conditionalFormatting sqref="B2:C405 E402:L405 Q2:Q401 E2:G401 I2:L401">
    <cfRule type="expression" dxfId="21" priority="33">
      <formula>$B2=1</formula>
    </cfRule>
  </conditionalFormatting>
  <conditionalFormatting sqref="B2:B410">
    <cfRule type="notContainsBlanks" dxfId="20" priority="32">
      <formula>LEN(TRIM(B2))&gt;0</formula>
    </cfRule>
  </conditionalFormatting>
  <conditionalFormatting sqref="J1 J406:J1048576">
    <cfRule type="notContainsBlanks" dxfId="19" priority="21">
      <formula>LEN(TRIM(J1))&gt;0</formula>
    </cfRule>
  </conditionalFormatting>
  <conditionalFormatting sqref="B2:C405 E402:L405 Q2:Q401 E2:G401 I2:L401">
    <cfRule type="expression" dxfId="18" priority="55">
      <formula>$J2="女"</formula>
    </cfRule>
    <cfRule type="expression" dxfId="17" priority="56">
      <formula>$B2&lt;&gt;""</formula>
    </cfRule>
  </conditionalFormatting>
  <conditionalFormatting sqref="B2:C405 E402:L405 Q2:Q401 E2:G401 I2:L401">
    <cfRule type="expression" dxfId="16" priority="57">
      <formula>$F2&lt;&gt;$D3</formula>
    </cfRule>
  </conditionalFormatting>
  <conditionalFormatting sqref="H2:H401">
    <cfRule type="expression" dxfId="15" priority="13">
      <formula>$B2=1</formula>
    </cfRule>
  </conditionalFormatting>
  <conditionalFormatting sqref="H2:H401">
    <cfRule type="expression" dxfId="14" priority="14">
      <formula>$J2="女"</formula>
    </cfRule>
    <cfRule type="expression" dxfId="13" priority="15">
      <formula>$B2&lt;&gt;""</formula>
    </cfRule>
  </conditionalFormatting>
  <conditionalFormatting sqref="H2:H401">
    <cfRule type="expression" dxfId="12" priority="16">
      <formula>$F2&lt;&gt;$D3</formula>
    </cfRule>
  </conditionalFormatting>
  <conditionalFormatting sqref="D2:D401">
    <cfRule type="expression" dxfId="11" priority="9">
      <formula>$B2=1</formula>
    </cfRule>
  </conditionalFormatting>
  <conditionalFormatting sqref="D2:D401">
    <cfRule type="expression" dxfId="10" priority="10">
      <formula>$J2="女"</formula>
    </cfRule>
    <cfRule type="expression" dxfId="9" priority="11">
      <formula>$B2&lt;&gt;""</formula>
    </cfRule>
  </conditionalFormatting>
  <conditionalFormatting sqref="D2:D401">
    <cfRule type="expression" dxfId="8" priority="12">
      <formula>$F2&lt;&gt;$D3</formula>
    </cfRule>
  </conditionalFormatting>
  <conditionalFormatting sqref="M2:O405">
    <cfRule type="expression" dxfId="7" priority="5">
      <formula>$B2=1</formula>
    </cfRule>
  </conditionalFormatting>
  <conditionalFormatting sqref="M2:O405">
    <cfRule type="expression" dxfId="6" priority="6">
      <formula>$J2="女"</formula>
    </cfRule>
    <cfRule type="expression" dxfId="5" priority="7">
      <formula>$B2&lt;&gt;""</formula>
    </cfRule>
  </conditionalFormatting>
  <conditionalFormatting sqref="M2:O405">
    <cfRule type="expression" dxfId="4" priority="8">
      <formula>$F2&lt;&gt;$D3</formula>
    </cfRule>
  </conditionalFormatting>
  <conditionalFormatting sqref="P2:P405">
    <cfRule type="expression" dxfId="3" priority="1">
      <formula>$B2=1</formula>
    </cfRule>
  </conditionalFormatting>
  <conditionalFormatting sqref="P2:P405">
    <cfRule type="expression" dxfId="2" priority="2">
      <formula>$J2="女"</formula>
    </cfRule>
    <cfRule type="expression" dxfId="1" priority="3">
      <formula>$B2&lt;&gt;""</formula>
    </cfRule>
  </conditionalFormatting>
  <conditionalFormatting sqref="P2:P405">
    <cfRule type="expression" dxfId="0" priority="4">
      <formula>$F2&lt;&gt;$D3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W213"/>
  <sheetViews>
    <sheetView showGridLines="0" workbookViewId="0"/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33203125" style="17" hidden="1" customWidth="1"/>
    <col min="5" max="5" width="2.441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2" width="6.33203125" style="17" customWidth="1"/>
    <col min="23" max="23" width="9.44140625" style="17" customWidth="1"/>
    <col min="24" max="16384" width="3.6640625" style="17"/>
  </cols>
  <sheetData>
    <row r="1" spans="2:23" ht="23.4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</row>
    <row r="2" spans="2:23" ht="11.25" customHeight="1" x14ac:dyDescent="0.2">
      <c r="H2" s="540" t="s">
        <v>89</v>
      </c>
      <c r="I2" s="554" t="s">
        <v>90</v>
      </c>
      <c r="J2" s="555"/>
      <c r="K2" s="554" t="s">
        <v>86</v>
      </c>
      <c r="L2" s="555"/>
      <c r="M2" s="542" t="s">
        <v>73</v>
      </c>
      <c r="N2" s="543"/>
      <c r="O2" s="544" t="s">
        <v>74</v>
      </c>
      <c r="P2" s="546" t="s">
        <v>75</v>
      </c>
      <c r="Q2" s="552" t="s">
        <v>83</v>
      </c>
      <c r="R2" s="548" t="s">
        <v>84</v>
      </c>
      <c r="S2" s="556" t="s">
        <v>437</v>
      </c>
      <c r="T2" s="557"/>
      <c r="U2" s="558"/>
      <c r="V2" s="550" t="s">
        <v>76</v>
      </c>
    </row>
    <row r="3" spans="2:23" ht="57.45" customHeight="1" thickBot="1" x14ac:dyDescent="0.25">
      <c r="F3" s="17" t="s">
        <v>204</v>
      </c>
      <c r="G3" s="116" t="s">
        <v>203</v>
      </c>
      <c r="H3" s="541"/>
      <c r="I3" s="20" t="s">
        <v>87</v>
      </c>
      <c r="J3" s="58" t="s">
        <v>85</v>
      </c>
      <c r="K3" s="20" t="s">
        <v>87</v>
      </c>
      <c r="L3" s="58" t="s">
        <v>88</v>
      </c>
      <c r="M3" s="21" t="s">
        <v>77</v>
      </c>
      <c r="N3" s="22" t="s">
        <v>78</v>
      </c>
      <c r="O3" s="545"/>
      <c r="P3" s="547"/>
      <c r="Q3" s="553"/>
      <c r="R3" s="549"/>
      <c r="S3" s="199" t="s">
        <v>438</v>
      </c>
      <c r="T3" s="23" t="s">
        <v>79</v>
      </c>
      <c r="U3" s="22" t="s">
        <v>80</v>
      </c>
      <c r="V3" s="551"/>
    </row>
    <row r="4" spans="2:23" ht="13.95" customHeight="1" thickTop="1" x14ac:dyDescent="0.2">
      <c r="B4" s="17">
        <f t="shared" ref="B4:B35" si="0">IF(C4=0,0,IF(C4=0,0,VLOOKUP(I4,基準１,3,FALSE))+IF(O4="",0,VLOOKUP(O4,性別,2,FALSE))+IF(K4="",0,IF(I4&lt;&gt;K4,5000-L4,2000-L4))+IF(I4="",0,100-J4)+ROW()*0.001)</f>
        <v>0</v>
      </c>
      <c r="C4" s="17">
        <f>IF(I4="",0,IF(OR(I4=設定!$AS$4,I4=設定!$AS$5,I4=設定!$AS$6,I4=設定!$AS$7,I4=設定!$AS$8,I4=設定!$AS$9,I4=設定!$AS$12,I4=設定!$AS$13),1,0))</f>
        <v>0</v>
      </c>
      <c r="D4" s="123" t="str">
        <f>IF(I4="","",IF(L4="",J4,IF(I4=K4,"*"&amp;L4,"◆"&amp;L4)))</f>
        <v/>
      </c>
      <c r="E4" s="75" t="str">
        <f t="shared" ref="E4:E67" ca="1" si="1">IFERROR(VLOOKUP(I4,基準１,2,FALSE),"")</f>
        <v/>
      </c>
      <c r="F4" s="17" t="str">
        <f t="shared" ref="F4:F67" si="2">O113&amp;"　"&amp;P113</f>
        <v>　</v>
      </c>
      <c r="G4" s="24" t="str">
        <f>IF(COUNT(S4:U4)=0,"",DATE(S4,T4,U4))</f>
        <v/>
      </c>
      <c r="H4" s="25">
        <v>1</v>
      </c>
      <c r="I4" s="81"/>
      <c r="J4" s="27"/>
      <c r="K4" s="26"/>
      <c r="L4" s="27"/>
      <c r="M4" s="28"/>
      <c r="N4" s="29"/>
      <c r="O4" s="30"/>
      <c r="P4" s="53"/>
      <c r="Q4" s="73"/>
      <c r="R4" s="74"/>
      <c r="S4" s="189"/>
      <c r="T4" s="31"/>
      <c r="U4" s="190"/>
      <c r="V4" s="32" t="str">
        <f t="shared" ref="V4:V35" si="3">IFERROR(DATEDIF(G4,基準日,"Y"),"")</f>
        <v/>
      </c>
      <c r="W4" s="200" t="str">
        <f>IF(S4="","",DATE(S4,1,1))</f>
        <v/>
      </c>
    </row>
    <row r="5" spans="2:23" ht="13.95" customHeight="1" x14ac:dyDescent="0.2">
      <c r="B5" s="17">
        <f t="shared" si="0"/>
        <v>0</v>
      </c>
      <c r="C5" s="17">
        <f>IF(I5="",0,IF(OR(I5=設定!$AS$4,I5=設定!$AS$5,I5=設定!$AS$6,I5=設定!$AS$7,I5=設定!$AS$8,I5=設定!$AS$9,I5=設定!$AS$12,I5=設定!$AS$13),1,0))</f>
        <v>0</v>
      </c>
      <c r="D5" s="123" t="str">
        <f t="shared" ref="D5:D68" si="4">IF(I5="","",IF(L5="",J5,IF(I5=K5,"*"&amp;L5,"◆"&amp;L5)))</f>
        <v/>
      </c>
      <c r="E5" s="75" t="str">
        <f t="shared" ca="1" si="1"/>
        <v/>
      </c>
      <c r="F5" s="17" t="str">
        <f t="shared" si="2"/>
        <v>　</v>
      </c>
      <c r="G5" s="24" t="str">
        <f t="shared" ref="G5:G68" si="5">IF(COUNT(S5:U5)=0,"",DATE(S5,T5,U5))</f>
        <v/>
      </c>
      <c r="H5" s="25">
        <v>2</v>
      </c>
      <c r="I5" s="55"/>
      <c r="J5" s="34"/>
      <c r="K5" s="33"/>
      <c r="L5" s="34"/>
      <c r="M5" s="28"/>
      <c r="N5" s="29"/>
      <c r="O5" s="30"/>
      <c r="P5" s="53"/>
      <c r="Q5" s="73"/>
      <c r="R5" s="74"/>
      <c r="S5" s="189"/>
      <c r="T5" s="31"/>
      <c r="U5" s="190"/>
      <c r="V5" s="32" t="str">
        <f t="shared" si="3"/>
        <v/>
      </c>
      <c r="W5" s="200" t="str">
        <f t="shared" ref="W5:W68" si="6">IF(S5="","",DATE(S5,1,1))</f>
        <v/>
      </c>
    </row>
    <row r="6" spans="2:23" ht="13.95" customHeight="1" x14ac:dyDescent="0.2">
      <c r="B6" s="17">
        <f t="shared" si="0"/>
        <v>0</v>
      </c>
      <c r="C6" s="17">
        <f>IF(I6="",0,IF(OR(I6=設定!$AS$4,I6=設定!$AS$5,I6=設定!$AS$6,I6=設定!$AS$7,I6=設定!$AS$8,I6=設定!$AS$9,I6=設定!$AS$12,I6=設定!$AS$13),1,0))</f>
        <v>0</v>
      </c>
      <c r="D6" s="123" t="str">
        <f t="shared" si="4"/>
        <v/>
      </c>
      <c r="E6" s="75" t="str">
        <f t="shared" ca="1" si="1"/>
        <v/>
      </c>
      <c r="F6" s="17" t="str">
        <f t="shared" si="2"/>
        <v>　</v>
      </c>
      <c r="G6" s="24" t="str">
        <f t="shared" si="5"/>
        <v/>
      </c>
      <c r="H6" s="25">
        <v>3</v>
      </c>
      <c r="I6" s="55"/>
      <c r="J6" s="34"/>
      <c r="K6" s="33"/>
      <c r="L6" s="34"/>
      <c r="M6" s="28"/>
      <c r="N6" s="29"/>
      <c r="O6" s="30"/>
      <c r="P6" s="53"/>
      <c r="Q6" s="73"/>
      <c r="R6" s="74"/>
      <c r="S6" s="189"/>
      <c r="T6" s="31"/>
      <c r="U6" s="190"/>
      <c r="V6" s="32" t="str">
        <f t="shared" si="3"/>
        <v/>
      </c>
      <c r="W6" s="200" t="str">
        <f t="shared" si="6"/>
        <v/>
      </c>
    </row>
    <row r="7" spans="2:23" ht="13.95" customHeight="1" x14ac:dyDescent="0.2">
      <c r="B7" s="17">
        <f t="shared" si="0"/>
        <v>0</v>
      </c>
      <c r="C7" s="17">
        <f>IF(I7="",0,IF(OR(I7=設定!$AS$4,I7=設定!$AS$5,I7=設定!$AS$6,I7=設定!$AS$7,I7=設定!$AS$8,I7=設定!$AS$9,I7=設定!$AS$12,I7=設定!$AS$13),1,0))</f>
        <v>0</v>
      </c>
      <c r="D7" s="123" t="str">
        <f t="shared" si="4"/>
        <v/>
      </c>
      <c r="E7" s="75" t="str">
        <f t="shared" ca="1" si="1"/>
        <v/>
      </c>
      <c r="F7" s="17" t="str">
        <f t="shared" si="2"/>
        <v>　</v>
      </c>
      <c r="G7" s="24" t="str">
        <f t="shared" si="5"/>
        <v/>
      </c>
      <c r="H7" s="25">
        <v>4</v>
      </c>
      <c r="I7" s="55"/>
      <c r="J7" s="34"/>
      <c r="K7" s="33"/>
      <c r="L7" s="34"/>
      <c r="M7" s="28"/>
      <c r="N7" s="29"/>
      <c r="O7" s="30"/>
      <c r="P7" s="53"/>
      <c r="Q7" s="73"/>
      <c r="R7" s="74"/>
      <c r="S7" s="189"/>
      <c r="T7" s="31"/>
      <c r="U7" s="190"/>
      <c r="V7" s="32" t="str">
        <f t="shared" si="3"/>
        <v/>
      </c>
      <c r="W7" s="200" t="str">
        <f t="shared" si="6"/>
        <v/>
      </c>
    </row>
    <row r="8" spans="2:23" ht="13.95" customHeight="1" x14ac:dyDescent="0.2">
      <c r="B8" s="17">
        <f t="shared" si="0"/>
        <v>0</v>
      </c>
      <c r="C8" s="17">
        <f>IF(I8="",0,IF(OR(I8=設定!$AS$4,I8=設定!$AS$5,I8=設定!$AS$6,I8=設定!$AS$7,I8=設定!$AS$8,I8=設定!$AS$9,I8=設定!$AS$12,I8=設定!$AS$13),1,0))</f>
        <v>0</v>
      </c>
      <c r="D8" s="123" t="str">
        <f t="shared" si="4"/>
        <v/>
      </c>
      <c r="E8" s="75" t="str">
        <f t="shared" ca="1" si="1"/>
        <v/>
      </c>
      <c r="F8" s="17" t="str">
        <f t="shared" si="2"/>
        <v>　</v>
      </c>
      <c r="G8" s="24" t="str">
        <f t="shared" si="5"/>
        <v/>
      </c>
      <c r="H8" s="100">
        <v>5</v>
      </c>
      <c r="I8" s="82"/>
      <c r="J8" s="83"/>
      <c r="K8" s="84"/>
      <c r="L8" s="83"/>
      <c r="M8" s="101"/>
      <c r="N8" s="102"/>
      <c r="O8" s="304"/>
      <c r="P8" s="103"/>
      <c r="Q8" s="104"/>
      <c r="R8" s="105"/>
      <c r="S8" s="191"/>
      <c r="T8" s="106"/>
      <c r="U8" s="192"/>
      <c r="V8" s="107" t="str">
        <f t="shared" si="3"/>
        <v/>
      </c>
      <c r="W8" s="200" t="str">
        <f t="shared" si="6"/>
        <v/>
      </c>
    </row>
    <row r="9" spans="2:23" ht="13.95" customHeight="1" x14ac:dyDescent="0.2">
      <c r="B9" s="17">
        <f t="shared" si="0"/>
        <v>0</v>
      </c>
      <c r="C9" s="17">
        <f>IF(I9="",0,IF(OR(I9=設定!$AS$4,I9=設定!$AS$5,I9=設定!$AS$6,I9=設定!$AS$7,I9=設定!$AS$8,I9=設定!$AS$9,I9=設定!$AS$12,I9=設定!$AS$13),1,0))</f>
        <v>0</v>
      </c>
      <c r="D9" s="123" t="str">
        <f t="shared" si="4"/>
        <v/>
      </c>
      <c r="E9" s="75" t="str">
        <f t="shared" ca="1" si="1"/>
        <v/>
      </c>
      <c r="F9" s="17" t="str">
        <f t="shared" si="2"/>
        <v>　</v>
      </c>
      <c r="G9" s="24" t="str">
        <f t="shared" si="5"/>
        <v/>
      </c>
      <c r="H9" s="90">
        <v>6</v>
      </c>
      <c r="I9" s="85"/>
      <c r="J9" s="86"/>
      <c r="K9" s="87"/>
      <c r="L9" s="86"/>
      <c r="M9" s="66"/>
      <c r="N9" s="67"/>
      <c r="O9" s="68"/>
      <c r="P9" s="69"/>
      <c r="Q9" s="88"/>
      <c r="R9" s="89"/>
      <c r="S9" s="193"/>
      <c r="T9" s="71"/>
      <c r="U9" s="194"/>
      <c r="V9" s="43" t="str">
        <f t="shared" si="3"/>
        <v/>
      </c>
      <c r="W9" s="200" t="str">
        <f t="shared" si="6"/>
        <v/>
      </c>
    </row>
    <row r="10" spans="2:23" ht="13.95" customHeight="1" x14ac:dyDescent="0.2">
      <c r="B10" s="17">
        <f t="shared" si="0"/>
        <v>0</v>
      </c>
      <c r="C10" s="17">
        <f>IF(I10="",0,IF(OR(I10=設定!$AS$4,I10=設定!$AS$5,I10=設定!$AS$6,I10=設定!$AS$7,I10=設定!$AS$8,I10=設定!$AS$9,I10=設定!$AS$12,I10=設定!$AS$13),1,0))</f>
        <v>0</v>
      </c>
      <c r="D10" s="123" t="str">
        <f t="shared" si="4"/>
        <v/>
      </c>
      <c r="E10" s="75" t="str">
        <f t="shared" ca="1" si="1"/>
        <v/>
      </c>
      <c r="F10" s="17" t="str">
        <f t="shared" si="2"/>
        <v>　</v>
      </c>
      <c r="G10" s="24" t="str">
        <f t="shared" si="5"/>
        <v/>
      </c>
      <c r="H10" s="25">
        <v>7</v>
      </c>
      <c r="I10" s="55"/>
      <c r="J10" s="34"/>
      <c r="K10" s="33"/>
      <c r="L10" s="34"/>
      <c r="M10" s="28"/>
      <c r="N10" s="29"/>
      <c r="O10" s="30"/>
      <c r="P10" s="53"/>
      <c r="Q10" s="73"/>
      <c r="R10" s="74"/>
      <c r="S10" s="189"/>
      <c r="T10" s="31"/>
      <c r="U10" s="190"/>
      <c r="V10" s="32" t="str">
        <f t="shared" si="3"/>
        <v/>
      </c>
      <c r="W10" s="200" t="str">
        <f t="shared" si="6"/>
        <v/>
      </c>
    </row>
    <row r="11" spans="2:23" ht="13.95" customHeight="1" x14ac:dyDescent="0.2">
      <c r="B11" s="17">
        <f t="shared" si="0"/>
        <v>0</v>
      </c>
      <c r="C11" s="17">
        <f>IF(I11="",0,IF(OR(I11=設定!$AS$4,I11=設定!$AS$5,I11=設定!$AS$6,I11=設定!$AS$7,I11=設定!$AS$8,I11=設定!$AS$9,I11=設定!$AS$12,I11=設定!$AS$13),1,0))</f>
        <v>0</v>
      </c>
      <c r="D11" s="123" t="str">
        <f t="shared" si="4"/>
        <v/>
      </c>
      <c r="E11" s="75" t="str">
        <f t="shared" ca="1" si="1"/>
        <v/>
      </c>
      <c r="F11" s="17" t="str">
        <f t="shared" si="2"/>
        <v>　</v>
      </c>
      <c r="G11" s="24" t="str">
        <f t="shared" si="5"/>
        <v/>
      </c>
      <c r="H11" s="25">
        <v>8</v>
      </c>
      <c r="I11" s="55"/>
      <c r="J11" s="34"/>
      <c r="K11" s="33"/>
      <c r="L11" s="34"/>
      <c r="M11" s="28"/>
      <c r="N11" s="29"/>
      <c r="O11" s="30"/>
      <c r="P11" s="53"/>
      <c r="Q11" s="73"/>
      <c r="R11" s="74"/>
      <c r="S11" s="189"/>
      <c r="T11" s="31"/>
      <c r="U11" s="190"/>
      <c r="V11" s="32" t="str">
        <f t="shared" si="3"/>
        <v/>
      </c>
      <c r="W11" s="200" t="str">
        <f t="shared" si="6"/>
        <v/>
      </c>
    </row>
    <row r="12" spans="2:23" ht="13.95" customHeight="1" x14ac:dyDescent="0.2">
      <c r="B12" s="17">
        <f t="shared" si="0"/>
        <v>0</v>
      </c>
      <c r="C12" s="17">
        <f>IF(I12="",0,IF(OR(I12=設定!$AS$4,I12=設定!$AS$5,I12=設定!$AS$6,I12=設定!$AS$7,I12=設定!$AS$8,I12=設定!$AS$9,I12=設定!$AS$12,I12=設定!$AS$13),1,0))</f>
        <v>0</v>
      </c>
      <c r="D12" s="123" t="str">
        <f t="shared" si="4"/>
        <v/>
      </c>
      <c r="E12" s="75" t="str">
        <f t="shared" ca="1" si="1"/>
        <v/>
      </c>
      <c r="F12" s="17" t="str">
        <f t="shared" si="2"/>
        <v>　</v>
      </c>
      <c r="G12" s="24" t="str">
        <f t="shared" si="5"/>
        <v/>
      </c>
      <c r="H12" s="25">
        <v>9</v>
      </c>
      <c r="I12" s="55"/>
      <c r="J12" s="34"/>
      <c r="K12" s="33"/>
      <c r="L12" s="34"/>
      <c r="M12" s="28"/>
      <c r="N12" s="29"/>
      <c r="O12" s="30"/>
      <c r="P12" s="53"/>
      <c r="Q12" s="73"/>
      <c r="R12" s="74"/>
      <c r="S12" s="189"/>
      <c r="T12" s="31"/>
      <c r="U12" s="190"/>
      <c r="V12" s="32" t="str">
        <f t="shared" si="3"/>
        <v/>
      </c>
      <c r="W12" s="200" t="str">
        <f t="shared" si="6"/>
        <v/>
      </c>
    </row>
    <row r="13" spans="2:23" ht="13.95" customHeight="1" x14ac:dyDescent="0.2">
      <c r="B13" s="17">
        <f t="shared" si="0"/>
        <v>0</v>
      </c>
      <c r="C13" s="17">
        <f>IF(I13="",0,IF(OR(I13=設定!$AS$4,I13=設定!$AS$5,I13=設定!$AS$6,I13=設定!$AS$7,I13=設定!$AS$8,I13=設定!$AS$9,I13=設定!$AS$12,I13=設定!$AS$13),1,0))</f>
        <v>0</v>
      </c>
      <c r="D13" s="123" t="str">
        <f t="shared" si="4"/>
        <v/>
      </c>
      <c r="E13" s="75" t="str">
        <f t="shared" ca="1" si="1"/>
        <v/>
      </c>
      <c r="F13" s="17" t="str">
        <f t="shared" si="2"/>
        <v>　</v>
      </c>
      <c r="G13" s="24" t="str">
        <f t="shared" si="5"/>
        <v/>
      </c>
      <c r="H13" s="119">
        <v>10</v>
      </c>
      <c r="I13" s="56"/>
      <c r="J13" s="36"/>
      <c r="K13" s="35"/>
      <c r="L13" s="36"/>
      <c r="M13" s="108"/>
      <c r="N13" s="109"/>
      <c r="O13" s="118"/>
      <c r="P13" s="111"/>
      <c r="Q13" s="112"/>
      <c r="R13" s="113"/>
      <c r="S13" s="195"/>
      <c r="T13" s="114"/>
      <c r="U13" s="196"/>
      <c r="V13" s="115" t="str">
        <f t="shared" si="3"/>
        <v/>
      </c>
      <c r="W13" s="200" t="str">
        <f t="shared" si="6"/>
        <v/>
      </c>
    </row>
    <row r="14" spans="2:23" ht="13.95" customHeight="1" x14ac:dyDescent="0.2">
      <c r="B14" s="17">
        <f t="shared" si="0"/>
        <v>0</v>
      </c>
      <c r="C14" s="17">
        <f>IF(I14="",0,IF(OR(I14=設定!$AS$4,I14=設定!$AS$5,I14=設定!$AS$6,I14=設定!$AS$7,I14=設定!$AS$8,I14=設定!$AS$9,I14=設定!$AS$12,I14=設定!$AS$13),1,0))</f>
        <v>0</v>
      </c>
      <c r="D14" s="123" t="str">
        <f t="shared" si="4"/>
        <v/>
      </c>
      <c r="E14" s="75" t="str">
        <f t="shared" ca="1" si="1"/>
        <v/>
      </c>
      <c r="F14" s="17" t="str">
        <f t="shared" si="2"/>
        <v>　</v>
      </c>
      <c r="G14" s="24" t="str">
        <f t="shared" si="5"/>
        <v/>
      </c>
      <c r="H14" s="90">
        <v>11</v>
      </c>
      <c r="I14" s="85"/>
      <c r="J14" s="86"/>
      <c r="K14" s="87"/>
      <c r="L14" s="86"/>
      <c r="M14" s="66"/>
      <c r="N14" s="67"/>
      <c r="O14" s="68"/>
      <c r="P14" s="69"/>
      <c r="Q14" s="88"/>
      <c r="R14" s="89"/>
      <c r="S14" s="193"/>
      <c r="T14" s="71"/>
      <c r="U14" s="194"/>
      <c r="V14" s="43" t="str">
        <f t="shared" si="3"/>
        <v/>
      </c>
      <c r="W14" s="200" t="str">
        <f t="shared" si="6"/>
        <v/>
      </c>
    </row>
    <row r="15" spans="2:23" ht="13.95" customHeight="1" x14ac:dyDescent="0.2">
      <c r="B15" s="17">
        <f t="shared" si="0"/>
        <v>0</v>
      </c>
      <c r="C15" s="17">
        <f>IF(I15="",0,IF(OR(I15=設定!$AS$4,I15=設定!$AS$5,I15=設定!$AS$6,I15=設定!$AS$7,I15=設定!$AS$8,I15=設定!$AS$9,I15=設定!$AS$12,I15=設定!$AS$13),1,0))</f>
        <v>0</v>
      </c>
      <c r="D15" s="123" t="str">
        <f t="shared" si="4"/>
        <v/>
      </c>
      <c r="E15" s="75" t="str">
        <f t="shared" ca="1" si="1"/>
        <v/>
      </c>
      <c r="F15" s="17" t="str">
        <f t="shared" si="2"/>
        <v>　</v>
      </c>
      <c r="G15" s="24" t="str">
        <f t="shared" si="5"/>
        <v/>
      </c>
      <c r="H15" s="25">
        <v>12</v>
      </c>
      <c r="I15" s="55"/>
      <c r="J15" s="34"/>
      <c r="K15" s="33"/>
      <c r="L15" s="34"/>
      <c r="M15" s="28"/>
      <c r="N15" s="29"/>
      <c r="O15" s="30"/>
      <c r="P15" s="53"/>
      <c r="Q15" s="73"/>
      <c r="R15" s="74"/>
      <c r="S15" s="189"/>
      <c r="T15" s="31"/>
      <c r="U15" s="190"/>
      <c r="V15" s="32" t="str">
        <f t="shared" si="3"/>
        <v/>
      </c>
      <c r="W15" s="200" t="str">
        <f t="shared" si="6"/>
        <v/>
      </c>
    </row>
    <row r="16" spans="2:23" ht="13.95" customHeight="1" x14ac:dyDescent="0.2">
      <c r="B16" s="17">
        <f t="shared" si="0"/>
        <v>0</v>
      </c>
      <c r="C16" s="17">
        <f>IF(I16="",0,IF(OR(I16=設定!$AS$4,I16=設定!$AS$5,I16=設定!$AS$6,I16=設定!$AS$7,I16=設定!$AS$8,I16=設定!$AS$9,I16=設定!$AS$12,I16=設定!$AS$13),1,0))</f>
        <v>0</v>
      </c>
      <c r="D16" s="123" t="str">
        <f t="shared" si="4"/>
        <v/>
      </c>
      <c r="E16" s="75" t="str">
        <f t="shared" ca="1" si="1"/>
        <v/>
      </c>
      <c r="F16" s="17" t="str">
        <f t="shared" si="2"/>
        <v>　</v>
      </c>
      <c r="G16" s="24" t="str">
        <f t="shared" si="5"/>
        <v/>
      </c>
      <c r="H16" s="25">
        <v>13</v>
      </c>
      <c r="I16" s="55"/>
      <c r="J16" s="34"/>
      <c r="K16" s="33"/>
      <c r="L16" s="34"/>
      <c r="M16" s="28"/>
      <c r="N16" s="29"/>
      <c r="O16" s="30"/>
      <c r="P16" s="53"/>
      <c r="Q16" s="73"/>
      <c r="R16" s="74"/>
      <c r="S16" s="189"/>
      <c r="T16" s="31"/>
      <c r="U16" s="190"/>
      <c r="V16" s="32" t="str">
        <f t="shared" si="3"/>
        <v/>
      </c>
      <c r="W16" s="200" t="str">
        <f t="shared" si="6"/>
        <v/>
      </c>
    </row>
    <row r="17" spans="2:23" ht="13.95" customHeight="1" x14ac:dyDescent="0.2">
      <c r="B17" s="17">
        <f t="shared" si="0"/>
        <v>0</v>
      </c>
      <c r="C17" s="17">
        <f>IF(I17="",0,IF(OR(I17=設定!$AS$4,I17=設定!$AS$5,I17=設定!$AS$6,I17=設定!$AS$7,I17=設定!$AS$8,I17=設定!$AS$9,I17=設定!$AS$12,I17=設定!$AS$13),1,0))</f>
        <v>0</v>
      </c>
      <c r="D17" s="123" t="str">
        <f t="shared" si="4"/>
        <v/>
      </c>
      <c r="E17" s="75" t="str">
        <f t="shared" ca="1" si="1"/>
        <v/>
      </c>
      <c r="F17" s="17" t="str">
        <f t="shared" si="2"/>
        <v>　</v>
      </c>
      <c r="G17" s="24" t="str">
        <f t="shared" si="5"/>
        <v/>
      </c>
      <c r="H17" s="25">
        <v>14</v>
      </c>
      <c r="I17" s="55"/>
      <c r="J17" s="34"/>
      <c r="K17" s="33"/>
      <c r="L17" s="34"/>
      <c r="M17" s="28"/>
      <c r="N17" s="29"/>
      <c r="O17" s="30"/>
      <c r="P17" s="53"/>
      <c r="Q17" s="73"/>
      <c r="R17" s="74"/>
      <c r="S17" s="189"/>
      <c r="T17" s="31"/>
      <c r="U17" s="190"/>
      <c r="V17" s="32" t="str">
        <f t="shared" si="3"/>
        <v/>
      </c>
      <c r="W17" s="200" t="str">
        <f t="shared" si="6"/>
        <v/>
      </c>
    </row>
    <row r="18" spans="2:23" ht="13.95" customHeight="1" x14ac:dyDescent="0.2">
      <c r="B18" s="17">
        <f t="shared" si="0"/>
        <v>0</v>
      </c>
      <c r="C18" s="17">
        <f>IF(I18="",0,IF(OR(I18=設定!$AS$4,I18=設定!$AS$5,I18=設定!$AS$6,I18=設定!$AS$7,I18=設定!$AS$8,I18=設定!$AS$9,I18=設定!$AS$12,I18=設定!$AS$13),1,0))</f>
        <v>0</v>
      </c>
      <c r="D18" s="123" t="str">
        <f t="shared" si="4"/>
        <v/>
      </c>
      <c r="E18" s="75" t="str">
        <f t="shared" ca="1" si="1"/>
        <v/>
      </c>
      <c r="F18" s="17" t="str">
        <f t="shared" si="2"/>
        <v>　</v>
      </c>
      <c r="G18" s="24" t="str">
        <f t="shared" si="5"/>
        <v/>
      </c>
      <c r="H18" s="119">
        <v>15</v>
      </c>
      <c r="I18" s="56"/>
      <c r="J18" s="36"/>
      <c r="K18" s="35"/>
      <c r="L18" s="36"/>
      <c r="M18" s="108"/>
      <c r="N18" s="109"/>
      <c r="O18" s="118"/>
      <c r="P18" s="111"/>
      <c r="Q18" s="112"/>
      <c r="R18" s="113"/>
      <c r="S18" s="195"/>
      <c r="T18" s="114"/>
      <c r="U18" s="196"/>
      <c r="V18" s="115" t="str">
        <f t="shared" si="3"/>
        <v/>
      </c>
      <c r="W18" s="200" t="str">
        <f t="shared" si="6"/>
        <v/>
      </c>
    </row>
    <row r="19" spans="2:23" ht="13.95" customHeight="1" x14ac:dyDescent="0.2">
      <c r="B19" s="17">
        <f t="shared" si="0"/>
        <v>0</v>
      </c>
      <c r="C19" s="17">
        <f>IF(I19="",0,IF(OR(I19=設定!$AS$4,I19=設定!$AS$5,I19=設定!$AS$6,I19=設定!$AS$7,I19=設定!$AS$8,I19=設定!$AS$9,I19=設定!$AS$12,I19=設定!$AS$13),1,0))</f>
        <v>0</v>
      </c>
      <c r="D19" s="123" t="str">
        <f t="shared" si="4"/>
        <v/>
      </c>
      <c r="E19" s="75" t="str">
        <f t="shared" ca="1" si="1"/>
        <v/>
      </c>
      <c r="F19" s="17" t="str">
        <f t="shared" si="2"/>
        <v>　</v>
      </c>
      <c r="G19" s="24" t="str">
        <f t="shared" si="5"/>
        <v/>
      </c>
      <c r="H19" s="90">
        <v>16</v>
      </c>
      <c r="I19" s="85"/>
      <c r="J19" s="86"/>
      <c r="K19" s="87"/>
      <c r="L19" s="86"/>
      <c r="M19" s="66"/>
      <c r="N19" s="67"/>
      <c r="O19" s="68"/>
      <c r="P19" s="69"/>
      <c r="Q19" s="88"/>
      <c r="R19" s="89"/>
      <c r="S19" s="193"/>
      <c r="T19" s="71"/>
      <c r="U19" s="194"/>
      <c r="V19" s="43" t="str">
        <f t="shared" si="3"/>
        <v/>
      </c>
      <c r="W19" s="200" t="str">
        <f t="shared" si="6"/>
        <v/>
      </c>
    </row>
    <row r="20" spans="2:23" ht="13.95" customHeight="1" x14ac:dyDescent="0.2">
      <c r="B20" s="17">
        <f t="shared" si="0"/>
        <v>0</v>
      </c>
      <c r="C20" s="17">
        <f>IF(I20="",0,IF(OR(I20=設定!$AS$4,I20=設定!$AS$5,I20=設定!$AS$6,I20=設定!$AS$7,I20=設定!$AS$8,I20=設定!$AS$9,I20=設定!$AS$12,I20=設定!$AS$13),1,0))</f>
        <v>0</v>
      </c>
      <c r="D20" s="123" t="str">
        <f t="shared" si="4"/>
        <v/>
      </c>
      <c r="E20" s="75" t="str">
        <f t="shared" ca="1" si="1"/>
        <v/>
      </c>
      <c r="F20" s="17" t="str">
        <f t="shared" si="2"/>
        <v>　</v>
      </c>
      <c r="G20" s="24" t="str">
        <f t="shared" si="5"/>
        <v/>
      </c>
      <c r="H20" s="25">
        <v>17</v>
      </c>
      <c r="I20" s="55"/>
      <c r="J20" s="34"/>
      <c r="K20" s="33"/>
      <c r="L20" s="34"/>
      <c r="M20" s="28"/>
      <c r="N20" s="29"/>
      <c r="O20" s="30"/>
      <c r="P20" s="53"/>
      <c r="Q20" s="73"/>
      <c r="R20" s="74"/>
      <c r="S20" s="189"/>
      <c r="T20" s="31"/>
      <c r="U20" s="190"/>
      <c r="V20" s="32" t="str">
        <f t="shared" si="3"/>
        <v/>
      </c>
      <c r="W20" s="200" t="str">
        <f t="shared" si="6"/>
        <v/>
      </c>
    </row>
    <row r="21" spans="2:23" ht="13.95" customHeight="1" x14ac:dyDescent="0.2">
      <c r="B21" s="17">
        <f t="shared" si="0"/>
        <v>0</v>
      </c>
      <c r="C21" s="17">
        <f>IF(I21="",0,IF(OR(I21=設定!$AS$4,I21=設定!$AS$5,I21=設定!$AS$6,I21=設定!$AS$7,I21=設定!$AS$8,I21=設定!$AS$9,I21=設定!$AS$12,I21=設定!$AS$13),1,0))</f>
        <v>0</v>
      </c>
      <c r="D21" s="123" t="str">
        <f t="shared" si="4"/>
        <v/>
      </c>
      <c r="E21" s="75" t="str">
        <f t="shared" ca="1" si="1"/>
        <v/>
      </c>
      <c r="F21" s="17" t="str">
        <f t="shared" si="2"/>
        <v>　</v>
      </c>
      <c r="G21" s="24" t="str">
        <f t="shared" si="5"/>
        <v/>
      </c>
      <c r="H21" s="25">
        <v>18</v>
      </c>
      <c r="I21" s="55"/>
      <c r="J21" s="34"/>
      <c r="K21" s="33"/>
      <c r="L21" s="34"/>
      <c r="M21" s="28"/>
      <c r="N21" s="29"/>
      <c r="O21" s="30"/>
      <c r="P21" s="53"/>
      <c r="Q21" s="73"/>
      <c r="R21" s="74"/>
      <c r="S21" s="189"/>
      <c r="T21" s="31"/>
      <c r="U21" s="190"/>
      <c r="V21" s="32" t="str">
        <f t="shared" si="3"/>
        <v/>
      </c>
      <c r="W21" s="200" t="str">
        <f t="shared" si="6"/>
        <v/>
      </c>
    </row>
    <row r="22" spans="2:23" ht="13.95" customHeight="1" x14ac:dyDescent="0.2">
      <c r="B22" s="17">
        <f t="shared" si="0"/>
        <v>0</v>
      </c>
      <c r="C22" s="17">
        <f>IF(I22="",0,IF(OR(I22=設定!$AS$4,I22=設定!$AS$5,I22=設定!$AS$6,I22=設定!$AS$7,I22=設定!$AS$8,I22=設定!$AS$9,I22=設定!$AS$12,I22=設定!$AS$13),1,0))</f>
        <v>0</v>
      </c>
      <c r="D22" s="123" t="str">
        <f t="shared" si="4"/>
        <v/>
      </c>
      <c r="E22" s="75" t="str">
        <f t="shared" ca="1" si="1"/>
        <v/>
      </c>
      <c r="F22" s="17" t="str">
        <f t="shared" si="2"/>
        <v>　</v>
      </c>
      <c r="G22" s="24" t="str">
        <f t="shared" si="5"/>
        <v/>
      </c>
      <c r="H22" s="25">
        <v>19</v>
      </c>
      <c r="I22" s="55"/>
      <c r="J22" s="34"/>
      <c r="K22" s="33"/>
      <c r="L22" s="34"/>
      <c r="M22" s="28"/>
      <c r="N22" s="29"/>
      <c r="O22" s="30"/>
      <c r="P22" s="53"/>
      <c r="Q22" s="73"/>
      <c r="R22" s="74"/>
      <c r="S22" s="189"/>
      <c r="T22" s="31"/>
      <c r="U22" s="190"/>
      <c r="V22" s="32" t="str">
        <f t="shared" si="3"/>
        <v/>
      </c>
      <c r="W22" s="200" t="str">
        <f t="shared" si="6"/>
        <v/>
      </c>
    </row>
    <row r="23" spans="2:23" ht="13.95" customHeight="1" x14ac:dyDescent="0.2">
      <c r="B23" s="17">
        <f t="shared" si="0"/>
        <v>0</v>
      </c>
      <c r="C23" s="17">
        <f>IF(I23="",0,IF(OR(I23=設定!$AS$4,I23=設定!$AS$5,I23=設定!$AS$6,I23=設定!$AS$7,I23=設定!$AS$8,I23=設定!$AS$9,I23=設定!$AS$12,I23=設定!$AS$13),1,0))</f>
        <v>0</v>
      </c>
      <c r="D23" s="123" t="str">
        <f t="shared" si="4"/>
        <v/>
      </c>
      <c r="E23" s="75" t="str">
        <f t="shared" ca="1" si="1"/>
        <v/>
      </c>
      <c r="F23" s="17" t="str">
        <f t="shared" si="2"/>
        <v>　</v>
      </c>
      <c r="G23" s="24" t="str">
        <f t="shared" si="5"/>
        <v/>
      </c>
      <c r="H23" s="119">
        <v>20</v>
      </c>
      <c r="I23" s="56"/>
      <c r="J23" s="36"/>
      <c r="K23" s="35"/>
      <c r="L23" s="36"/>
      <c r="M23" s="108"/>
      <c r="N23" s="109"/>
      <c r="O23" s="118"/>
      <c r="P23" s="111"/>
      <c r="Q23" s="112"/>
      <c r="R23" s="113"/>
      <c r="S23" s="195"/>
      <c r="T23" s="114"/>
      <c r="U23" s="196"/>
      <c r="V23" s="115" t="str">
        <f t="shared" si="3"/>
        <v/>
      </c>
      <c r="W23" s="200" t="str">
        <f t="shared" si="6"/>
        <v/>
      </c>
    </row>
    <row r="24" spans="2:23" ht="13.95" customHeight="1" x14ac:dyDescent="0.2">
      <c r="B24" s="17">
        <f t="shared" si="0"/>
        <v>0</v>
      </c>
      <c r="C24" s="17">
        <f>IF(I24="",0,IF(OR(I24=設定!$AS$4,I24=設定!$AS$5,I24=設定!$AS$6,I24=設定!$AS$7,I24=設定!$AS$8,I24=設定!$AS$9,I24=設定!$AS$12,I24=設定!$AS$13),1,0))</f>
        <v>0</v>
      </c>
      <c r="D24" s="123" t="str">
        <f t="shared" si="4"/>
        <v/>
      </c>
      <c r="E24" s="75" t="str">
        <f t="shared" ca="1" si="1"/>
        <v/>
      </c>
      <c r="F24" s="17" t="str">
        <f t="shared" si="2"/>
        <v>　</v>
      </c>
      <c r="G24" s="24" t="str">
        <f t="shared" si="5"/>
        <v/>
      </c>
      <c r="H24" s="90">
        <v>21</v>
      </c>
      <c r="I24" s="85"/>
      <c r="J24" s="86"/>
      <c r="K24" s="87"/>
      <c r="L24" s="86"/>
      <c r="M24" s="66"/>
      <c r="N24" s="67"/>
      <c r="O24" s="68"/>
      <c r="P24" s="69"/>
      <c r="Q24" s="88"/>
      <c r="R24" s="89"/>
      <c r="S24" s="193"/>
      <c r="T24" s="71"/>
      <c r="U24" s="194"/>
      <c r="V24" s="43" t="str">
        <f t="shared" si="3"/>
        <v/>
      </c>
      <c r="W24" s="200" t="str">
        <f t="shared" si="6"/>
        <v/>
      </c>
    </row>
    <row r="25" spans="2:23" ht="13.95" customHeight="1" x14ac:dyDescent="0.2">
      <c r="B25" s="17">
        <f t="shared" si="0"/>
        <v>0</v>
      </c>
      <c r="C25" s="17">
        <f>IF(I25="",0,IF(OR(I25=設定!$AS$4,I25=設定!$AS$5,I25=設定!$AS$6,I25=設定!$AS$7,I25=設定!$AS$8,I25=設定!$AS$9,I25=設定!$AS$12,I25=設定!$AS$13),1,0))</f>
        <v>0</v>
      </c>
      <c r="D25" s="123" t="str">
        <f t="shared" si="4"/>
        <v/>
      </c>
      <c r="E25" s="75" t="str">
        <f t="shared" ca="1" si="1"/>
        <v/>
      </c>
      <c r="F25" s="17" t="str">
        <f t="shared" si="2"/>
        <v>　</v>
      </c>
      <c r="G25" s="24" t="str">
        <f t="shared" si="5"/>
        <v/>
      </c>
      <c r="H25" s="25">
        <v>22</v>
      </c>
      <c r="I25" s="55"/>
      <c r="J25" s="34"/>
      <c r="K25" s="33"/>
      <c r="L25" s="34"/>
      <c r="M25" s="28"/>
      <c r="N25" s="29"/>
      <c r="O25" s="30"/>
      <c r="P25" s="53"/>
      <c r="Q25" s="73"/>
      <c r="R25" s="74"/>
      <c r="S25" s="189"/>
      <c r="T25" s="31"/>
      <c r="U25" s="190"/>
      <c r="V25" s="32" t="str">
        <f t="shared" si="3"/>
        <v/>
      </c>
      <c r="W25" s="200" t="str">
        <f t="shared" si="6"/>
        <v/>
      </c>
    </row>
    <row r="26" spans="2:23" ht="13.95" customHeight="1" x14ac:dyDescent="0.2">
      <c r="B26" s="17">
        <f t="shared" si="0"/>
        <v>0</v>
      </c>
      <c r="C26" s="17">
        <f>IF(I26="",0,IF(OR(I26=設定!$AS$4,I26=設定!$AS$5,I26=設定!$AS$6,I26=設定!$AS$7,I26=設定!$AS$8,I26=設定!$AS$9,I26=設定!$AS$12,I26=設定!$AS$13),1,0))</f>
        <v>0</v>
      </c>
      <c r="D26" s="123" t="str">
        <f t="shared" si="4"/>
        <v/>
      </c>
      <c r="E26" s="75" t="str">
        <f t="shared" ca="1" si="1"/>
        <v/>
      </c>
      <c r="F26" s="17" t="str">
        <f t="shared" si="2"/>
        <v>　</v>
      </c>
      <c r="G26" s="24" t="str">
        <f t="shared" si="5"/>
        <v/>
      </c>
      <c r="H26" s="25">
        <v>23</v>
      </c>
      <c r="I26" s="55"/>
      <c r="J26" s="34"/>
      <c r="K26" s="33"/>
      <c r="L26" s="34"/>
      <c r="M26" s="28"/>
      <c r="N26" s="29"/>
      <c r="O26" s="30"/>
      <c r="P26" s="53"/>
      <c r="Q26" s="73"/>
      <c r="R26" s="74"/>
      <c r="S26" s="189"/>
      <c r="T26" s="31"/>
      <c r="U26" s="190"/>
      <c r="V26" s="32" t="str">
        <f t="shared" si="3"/>
        <v/>
      </c>
      <c r="W26" s="200" t="str">
        <f t="shared" si="6"/>
        <v/>
      </c>
    </row>
    <row r="27" spans="2:23" ht="13.95" customHeight="1" x14ac:dyDescent="0.2">
      <c r="B27" s="17">
        <f t="shared" si="0"/>
        <v>0</v>
      </c>
      <c r="C27" s="17">
        <f>IF(I27="",0,IF(OR(I27=設定!$AS$4,I27=設定!$AS$5,I27=設定!$AS$6,I27=設定!$AS$7,I27=設定!$AS$8,I27=設定!$AS$9,I27=設定!$AS$12,I27=設定!$AS$13),1,0))</f>
        <v>0</v>
      </c>
      <c r="D27" s="123" t="str">
        <f t="shared" si="4"/>
        <v/>
      </c>
      <c r="E27" s="75" t="str">
        <f t="shared" ca="1" si="1"/>
        <v/>
      </c>
      <c r="F27" s="17" t="str">
        <f t="shared" si="2"/>
        <v>　</v>
      </c>
      <c r="G27" s="24" t="str">
        <f t="shared" si="5"/>
        <v/>
      </c>
      <c r="H27" s="25">
        <v>24</v>
      </c>
      <c r="I27" s="55"/>
      <c r="J27" s="34"/>
      <c r="K27" s="33"/>
      <c r="L27" s="34"/>
      <c r="M27" s="28"/>
      <c r="N27" s="29"/>
      <c r="O27" s="30"/>
      <c r="P27" s="53"/>
      <c r="Q27" s="73"/>
      <c r="R27" s="74"/>
      <c r="S27" s="189"/>
      <c r="T27" s="31"/>
      <c r="U27" s="190"/>
      <c r="V27" s="32" t="str">
        <f t="shared" si="3"/>
        <v/>
      </c>
      <c r="W27" s="200" t="str">
        <f t="shared" si="6"/>
        <v/>
      </c>
    </row>
    <row r="28" spans="2:23" ht="13.95" customHeight="1" x14ac:dyDescent="0.2">
      <c r="B28" s="17">
        <f t="shared" si="0"/>
        <v>0</v>
      </c>
      <c r="C28" s="17">
        <f>IF(I28="",0,IF(OR(I28=設定!$AS$4,I28=設定!$AS$5,I28=設定!$AS$6,I28=設定!$AS$7,I28=設定!$AS$8,I28=設定!$AS$9,I28=設定!$AS$12,I28=設定!$AS$13),1,0))</f>
        <v>0</v>
      </c>
      <c r="D28" s="123" t="str">
        <f t="shared" si="4"/>
        <v/>
      </c>
      <c r="E28" s="75" t="str">
        <f t="shared" ca="1" si="1"/>
        <v/>
      </c>
      <c r="F28" s="17" t="str">
        <f t="shared" si="2"/>
        <v>　</v>
      </c>
      <c r="G28" s="24" t="str">
        <f t="shared" si="5"/>
        <v/>
      </c>
      <c r="H28" s="119">
        <v>25</v>
      </c>
      <c r="I28" s="56"/>
      <c r="J28" s="36"/>
      <c r="K28" s="35"/>
      <c r="L28" s="36"/>
      <c r="M28" s="108"/>
      <c r="N28" s="109"/>
      <c r="O28" s="118"/>
      <c r="P28" s="111"/>
      <c r="Q28" s="112"/>
      <c r="R28" s="113"/>
      <c r="S28" s="195"/>
      <c r="T28" s="114"/>
      <c r="U28" s="196"/>
      <c r="V28" s="115" t="str">
        <f t="shared" si="3"/>
        <v/>
      </c>
      <c r="W28" s="200" t="str">
        <f t="shared" si="6"/>
        <v/>
      </c>
    </row>
    <row r="29" spans="2:23" ht="13.95" customHeight="1" x14ac:dyDescent="0.2">
      <c r="B29" s="17">
        <f t="shared" si="0"/>
        <v>0</v>
      </c>
      <c r="C29" s="17">
        <f>IF(I29="",0,IF(OR(I29=設定!$AS$4,I29=設定!$AS$5,I29=設定!$AS$6,I29=設定!$AS$7,I29=設定!$AS$8,I29=設定!$AS$9,I29=設定!$AS$12,I29=設定!$AS$13),1,0))</f>
        <v>0</v>
      </c>
      <c r="D29" s="123" t="str">
        <f t="shared" si="4"/>
        <v/>
      </c>
      <c r="E29" s="75" t="str">
        <f t="shared" ca="1" si="1"/>
        <v/>
      </c>
      <c r="F29" s="17" t="str">
        <f t="shared" si="2"/>
        <v>　</v>
      </c>
      <c r="G29" s="24" t="str">
        <f t="shared" si="5"/>
        <v/>
      </c>
      <c r="H29" s="90">
        <v>26</v>
      </c>
      <c r="I29" s="85"/>
      <c r="J29" s="86"/>
      <c r="K29" s="87"/>
      <c r="L29" s="86"/>
      <c r="M29" s="66"/>
      <c r="N29" s="67"/>
      <c r="O29" s="68"/>
      <c r="P29" s="69"/>
      <c r="Q29" s="88"/>
      <c r="R29" s="89"/>
      <c r="S29" s="193"/>
      <c r="T29" s="71"/>
      <c r="U29" s="194"/>
      <c r="V29" s="43" t="str">
        <f t="shared" si="3"/>
        <v/>
      </c>
      <c r="W29" s="200" t="str">
        <f t="shared" si="6"/>
        <v/>
      </c>
    </row>
    <row r="30" spans="2:23" ht="13.95" customHeight="1" x14ac:dyDescent="0.2">
      <c r="B30" s="17">
        <f t="shared" si="0"/>
        <v>0</v>
      </c>
      <c r="C30" s="17">
        <f>IF(I30="",0,IF(OR(I30=設定!$AS$4,I30=設定!$AS$5,I30=設定!$AS$6,I30=設定!$AS$7,I30=設定!$AS$8,I30=設定!$AS$9,I30=設定!$AS$12,I30=設定!$AS$13),1,0))</f>
        <v>0</v>
      </c>
      <c r="D30" s="123" t="str">
        <f t="shared" si="4"/>
        <v/>
      </c>
      <c r="E30" s="75" t="str">
        <f t="shared" ca="1" si="1"/>
        <v/>
      </c>
      <c r="F30" s="17" t="str">
        <f t="shared" si="2"/>
        <v>　</v>
      </c>
      <c r="G30" s="24" t="str">
        <f t="shared" si="5"/>
        <v/>
      </c>
      <c r="H30" s="25">
        <v>27</v>
      </c>
      <c r="I30" s="55"/>
      <c r="J30" s="34"/>
      <c r="K30" s="33"/>
      <c r="L30" s="34"/>
      <c r="M30" s="28"/>
      <c r="N30" s="29"/>
      <c r="O30" s="30"/>
      <c r="P30" s="53"/>
      <c r="Q30" s="73"/>
      <c r="R30" s="74"/>
      <c r="S30" s="189"/>
      <c r="T30" s="31"/>
      <c r="U30" s="190"/>
      <c r="V30" s="32" t="str">
        <f t="shared" si="3"/>
        <v/>
      </c>
      <c r="W30" s="200" t="str">
        <f t="shared" si="6"/>
        <v/>
      </c>
    </row>
    <row r="31" spans="2:23" ht="13.95" customHeight="1" x14ac:dyDescent="0.2">
      <c r="B31" s="17">
        <f t="shared" si="0"/>
        <v>0</v>
      </c>
      <c r="C31" s="17">
        <f>IF(I31="",0,IF(OR(I31=設定!$AS$4,I31=設定!$AS$5,I31=設定!$AS$6,I31=設定!$AS$7,I31=設定!$AS$8,I31=設定!$AS$9,I31=設定!$AS$12,I31=設定!$AS$13),1,0))</f>
        <v>0</v>
      </c>
      <c r="D31" s="123" t="str">
        <f t="shared" si="4"/>
        <v/>
      </c>
      <c r="E31" s="75" t="str">
        <f t="shared" ca="1" si="1"/>
        <v/>
      </c>
      <c r="F31" s="17" t="str">
        <f t="shared" si="2"/>
        <v>　</v>
      </c>
      <c r="G31" s="24" t="str">
        <f t="shared" si="5"/>
        <v/>
      </c>
      <c r="H31" s="25">
        <v>28</v>
      </c>
      <c r="I31" s="55"/>
      <c r="J31" s="34"/>
      <c r="K31" s="33"/>
      <c r="L31" s="34"/>
      <c r="M31" s="28"/>
      <c r="N31" s="29"/>
      <c r="O31" s="30"/>
      <c r="P31" s="53"/>
      <c r="Q31" s="73"/>
      <c r="R31" s="74"/>
      <c r="S31" s="189"/>
      <c r="T31" s="31"/>
      <c r="U31" s="190"/>
      <c r="V31" s="32" t="str">
        <f t="shared" si="3"/>
        <v/>
      </c>
      <c r="W31" s="200" t="str">
        <f t="shared" si="6"/>
        <v/>
      </c>
    </row>
    <row r="32" spans="2:23" ht="13.95" customHeight="1" x14ac:dyDescent="0.2">
      <c r="B32" s="17">
        <f t="shared" si="0"/>
        <v>0</v>
      </c>
      <c r="C32" s="17">
        <f>IF(I32="",0,IF(OR(I32=設定!$AS$4,I32=設定!$AS$5,I32=設定!$AS$6,I32=設定!$AS$7,I32=設定!$AS$8,I32=設定!$AS$9,I32=設定!$AS$12,I32=設定!$AS$13),1,0))</f>
        <v>0</v>
      </c>
      <c r="D32" s="123" t="str">
        <f t="shared" si="4"/>
        <v/>
      </c>
      <c r="E32" s="75" t="str">
        <f t="shared" ca="1" si="1"/>
        <v/>
      </c>
      <c r="F32" s="17" t="str">
        <f t="shared" si="2"/>
        <v>　</v>
      </c>
      <c r="G32" s="24" t="str">
        <f t="shared" si="5"/>
        <v/>
      </c>
      <c r="H32" s="25">
        <v>29</v>
      </c>
      <c r="I32" s="55"/>
      <c r="J32" s="34"/>
      <c r="K32" s="33"/>
      <c r="L32" s="34"/>
      <c r="M32" s="28"/>
      <c r="N32" s="29"/>
      <c r="O32" s="30"/>
      <c r="P32" s="53"/>
      <c r="Q32" s="73"/>
      <c r="R32" s="74"/>
      <c r="S32" s="189"/>
      <c r="T32" s="31"/>
      <c r="U32" s="190"/>
      <c r="V32" s="32" t="str">
        <f t="shared" si="3"/>
        <v/>
      </c>
      <c r="W32" s="200" t="str">
        <f t="shared" si="6"/>
        <v/>
      </c>
    </row>
    <row r="33" spans="2:23" ht="13.95" customHeight="1" x14ac:dyDescent="0.2">
      <c r="B33" s="17">
        <f t="shared" si="0"/>
        <v>0</v>
      </c>
      <c r="C33" s="17">
        <f>IF(I33="",0,IF(OR(I33=設定!$AS$4,I33=設定!$AS$5,I33=設定!$AS$6,I33=設定!$AS$7,I33=設定!$AS$8,I33=設定!$AS$9,I33=設定!$AS$12,I33=設定!$AS$13),1,0))</f>
        <v>0</v>
      </c>
      <c r="D33" s="123" t="str">
        <f t="shared" si="4"/>
        <v/>
      </c>
      <c r="E33" s="75" t="str">
        <f t="shared" ca="1" si="1"/>
        <v/>
      </c>
      <c r="F33" s="17" t="str">
        <f t="shared" si="2"/>
        <v>　</v>
      </c>
      <c r="G33" s="24" t="str">
        <f t="shared" si="5"/>
        <v/>
      </c>
      <c r="H33" s="119">
        <v>30</v>
      </c>
      <c r="I33" s="56"/>
      <c r="J33" s="36"/>
      <c r="K33" s="35"/>
      <c r="L33" s="36"/>
      <c r="M33" s="108"/>
      <c r="N33" s="109"/>
      <c r="O33" s="118"/>
      <c r="P33" s="111"/>
      <c r="Q33" s="112"/>
      <c r="R33" s="113"/>
      <c r="S33" s="195"/>
      <c r="T33" s="114"/>
      <c r="U33" s="196"/>
      <c r="V33" s="115" t="str">
        <f t="shared" si="3"/>
        <v/>
      </c>
      <c r="W33" s="200" t="str">
        <f t="shared" si="6"/>
        <v/>
      </c>
    </row>
    <row r="34" spans="2:23" ht="13.95" customHeight="1" x14ac:dyDescent="0.2">
      <c r="B34" s="17">
        <f t="shared" si="0"/>
        <v>0</v>
      </c>
      <c r="C34" s="17">
        <f>IF(I34="",0,IF(OR(I34=設定!$AS$4,I34=設定!$AS$5,I34=設定!$AS$6,I34=設定!$AS$7,I34=設定!$AS$8,I34=設定!$AS$9,I34=設定!$AS$12,I34=設定!$AS$13),1,0))</f>
        <v>0</v>
      </c>
      <c r="D34" s="123" t="str">
        <f t="shared" si="4"/>
        <v/>
      </c>
      <c r="E34" s="75" t="str">
        <f t="shared" ca="1" si="1"/>
        <v/>
      </c>
      <c r="F34" s="17" t="str">
        <f t="shared" si="2"/>
        <v>　</v>
      </c>
      <c r="G34" s="24" t="str">
        <f t="shared" si="5"/>
        <v/>
      </c>
      <c r="H34" s="90">
        <v>31</v>
      </c>
      <c r="I34" s="85"/>
      <c r="J34" s="86"/>
      <c r="K34" s="87"/>
      <c r="L34" s="86"/>
      <c r="M34" s="66"/>
      <c r="N34" s="67"/>
      <c r="O34" s="68"/>
      <c r="P34" s="69"/>
      <c r="Q34" s="88"/>
      <c r="R34" s="89"/>
      <c r="S34" s="193"/>
      <c r="T34" s="71"/>
      <c r="U34" s="194"/>
      <c r="V34" s="43" t="str">
        <f t="shared" si="3"/>
        <v/>
      </c>
      <c r="W34" s="200" t="str">
        <f t="shared" si="6"/>
        <v/>
      </c>
    </row>
    <row r="35" spans="2:23" ht="13.95" customHeight="1" x14ac:dyDescent="0.2">
      <c r="B35" s="17">
        <f t="shared" si="0"/>
        <v>0</v>
      </c>
      <c r="C35" s="17">
        <f>IF(I35="",0,IF(OR(I35=設定!$AS$4,I35=設定!$AS$5,I35=設定!$AS$6,I35=設定!$AS$7,I35=設定!$AS$8,I35=設定!$AS$9,I35=設定!$AS$12,I35=設定!$AS$13),1,0))</f>
        <v>0</v>
      </c>
      <c r="D35" s="123" t="str">
        <f t="shared" si="4"/>
        <v/>
      </c>
      <c r="E35" s="75" t="str">
        <f t="shared" ca="1" si="1"/>
        <v/>
      </c>
      <c r="F35" s="17" t="str">
        <f t="shared" si="2"/>
        <v>　</v>
      </c>
      <c r="G35" s="24" t="str">
        <f t="shared" si="5"/>
        <v/>
      </c>
      <c r="H35" s="25">
        <v>32</v>
      </c>
      <c r="I35" s="55"/>
      <c r="J35" s="34"/>
      <c r="K35" s="33"/>
      <c r="L35" s="34"/>
      <c r="M35" s="28"/>
      <c r="N35" s="29"/>
      <c r="O35" s="30"/>
      <c r="P35" s="53"/>
      <c r="Q35" s="73"/>
      <c r="R35" s="74"/>
      <c r="S35" s="189"/>
      <c r="T35" s="31"/>
      <c r="U35" s="190"/>
      <c r="V35" s="32" t="str">
        <f t="shared" si="3"/>
        <v/>
      </c>
      <c r="W35" s="200" t="str">
        <f t="shared" si="6"/>
        <v/>
      </c>
    </row>
    <row r="36" spans="2:23" ht="13.95" customHeight="1" x14ac:dyDescent="0.2">
      <c r="B36" s="17">
        <f t="shared" ref="B36:B67" si="7">IF(C36=0,0,IF(C36=0,0,VLOOKUP(I36,基準１,3,FALSE))+IF(O36="",0,VLOOKUP(O36,性別,2,FALSE))+IF(K36="",0,IF(I36&lt;&gt;K36,5000-L36,2000-L36))+IF(I36="",0,100-J36)+ROW()*0.001)</f>
        <v>0</v>
      </c>
      <c r="C36" s="17">
        <f>IF(I36="",0,IF(OR(I36=設定!$AS$4,I36=設定!$AS$5,I36=設定!$AS$6,I36=設定!$AS$7,I36=設定!$AS$8,I36=設定!$AS$9,I36=設定!$AS$12,I36=設定!$AS$13),1,0))</f>
        <v>0</v>
      </c>
      <c r="D36" s="123" t="str">
        <f t="shared" si="4"/>
        <v/>
      </c>
      <c r="E36" s="75" t="str">
        <f t="shared" ca="1" si="1"/>
        <v/>
      </c>
      <c r="F36" s="17" t="str">
        <f t="shared" si="2"/>
        <v>　</v>
      </c>
      <c r="G36" s="24" t="str">
        <f t="shared" si="5"/>
        <v/>
      </c>
      <c r="H36" s="25">
        <v>33</v>
      </c>
      <c r="I36" s="55"/>
      <c r="J36" s="34"/>
      <c r="K36" s="33"/>
      <c r="L36" s="34"/>
      <c r="M36" s="28"/>
      <c r="N36" s="29"/>
      <c r="O36" s="30"/>
      <c r="P36" s="53"/>
      <c r="Q36" s="73"/>
      <c r="R36" s="74"/>
      <c r="S36" s="189"/>
      <c r="T36" s="31"/>
      <c r="U36" s="190"/>
      <c r="V36" s="32" t="str">
        <f t="shared" ref="V36:V67" si="8">IFERROR(DATEDIF(G36,基準日,"Y"),"")</f>
        <v/>
      </c>
      <c r="W36" s="200" t="str">
        <f t="shared" si="6"/>
        <v/>
      </c>
    </row>
    <row r="37" spans="2:23" ht="13.95" customHeight="1" x14ac:dyDescent="0.2">
      <c r="B37" s="17">
        <f t="shared" si="7"/>
        <v>0</v>
      </c>
      <c r="C37" s="17">
        <f>IF(I37="",0,IF(OR(I37=設定!$AS$4,I37=設定!$AS$5,I37=設定!$AS$6,I37=設定!$AS$7,I37=設定!$AS$8,I37=設定!$AS$9,I37=設定!$AS$12,I37=設定!$AS$13),1,0))</f>
        <v>0</v>
      </c>
      <c r="D37" s="123" t="str">
        <f t="shared" si="4"/>
        <v/>
      </c>
      <c r="E37" s="75" t="str">
        <f t="shared" ca="1" si="1"/>
        <v/>
      </c>
      <c r="F37" s="17" t="str">
        <f t="shared" si="2"/>
        <v>　</v>
      </c>
      <c r="G37" s="24" t="str">
        <f t="shared" si="5"/>
        <v/>
      </c>
      <c r="H37" s="25">
        <v>34</v>
      </c>
      <c r="I37" s="55"/>
      <c r="J37" s="34"/>
      <c r="K37" s="33"/>
      <c r="L37" s="34"/>
      <c r="M37" s="28"/>
      <c r="N37" s="29"/>
      <c r="O37" s="30"/>
      <c r="P37" s="53"/>
      <c r="Q37" s="73"/>
      <c r="R37" s="74"/>
      <c r="S37" s="189"/>
      <c r="T37" s="31"/>
      <c r="U37" s="190"/>
      <c r="V37" s="32" t="str">
        <f t="shared" si="8"/>
        <v/>
      </c>
      <c r="W37" s="200" t="str">
        <f t="shared" si="6"/>
        <v/>
      </c>
    </row>
    <row r="38" spans="2:23" ht="13.95" customHeight="1" x14ac:dyDescent="0.2">
      <c r="B38" s="17">
        <f t="shared" si="7"/>
        <v>0</v>
      </c>
      <c r="C38" s="17">
        <f>IF(I38="",0,IF(OR(I38=設定!$AS$4,I38=設定!$AS$5,I38=設定!$AS$6,I38=設定!$AS$7,I38=設定!$AS$8,I38=設定!$AS$9,I38=設定!$AS$12,I38=設定!$AS$13),1,0))</f>
        <v>0</v>
      </c>
      <c r="D38" s="123" t="str">
        <f t="shared" si="4"/>
        <v/>
      </c>
      <c r="E38" s="75" t="str">
        <f t="shared" ca="1" si="1"/>
        <v/>
      </c>
      <c r="F38" s="17" t="str">
        <f t="shared" si="2"/>
        <v>　</v>
      </c>
      <c r="G38" s="24" t="str">
        <f t="shared" si="5"/>
        <v/>
      </c>
      <c r="H38" s="119">
        <v>35</v>
      </c>
      <c r="I38" s="56"/>
      <c r="J38" s="36"/>
      <c r="K38" s="35"/>
      <c r="L38" s="36"/>
      <c r="M38" s="108"/>
      <c r="N38" s="109"/>
      <c r="O38" s="118"/>
      <c r="P38" s="111"/>
      <c r="Q38" s="112"/>
      <c r="R38" s="113"/>
      <c r="S38" s="195"/>
      <c r="T38" s="114"/>
      <c r="U38" s="196"/>
      <c r="V38" s="115" t="str">
        <f t="shared" si="8"/>
        <v/>
      </c>
      <c r="W38" s="200" t="str">
        <f t="shared" si="6"/>
        <v/>
      </c>
    </row>
    <row r="39" spans="2:23" ht="13.95" customHeight="1" x14ac:dyDescent="0.2">
      <c r="B39" s="17">
        <f t="shared" si="7"/>
        <v>0</v>
      </c>
      <c r="C39" s="17">
        <f>IF(I39="",0,IF(OR(I39=設定!$AS$4,I39=設定!$AS$5,I39=設定!$AS$6,I39=設定!$AS$7,I39=設定!$AS$8,I39=設定!$AS$9,I39=設定!$AS$12,I39=設定!$AS$13),1,0))</f>
        <v>0</v>
      </c>
      <c r="D39" s="123" t="str">
        <f t="shared" si="4"/>
        <v/>
      </c>
      <c r="E39" s="75" t="str">
        <f t="shared" ca="1" si="1"/>
        <v/>
      </c>
      <c r="F39" s="17" t="str">
        <f t="shared" si="2"/>
        <v>　</v>
      </c>
      <c r="G39" s="24" t="str">
        <f t="shared" si="5"/>
        <v/>
      </c>
      <c r="H39" s="90">
        <v>36</v>
      </c>
      <c r="I39" s="85"/>
      <c r="J39" s="86"/>
      <c r="K39" s="87"/>
      <c r="L39" s="86"/>
      <c r="M39" s="66"/>
      <c r="N39" s="67"/>
      <c r="O39" s="68"/>
      <c r="P39" s="69"/>
      <c r="Q39" s="88"/>
      <c r="R39" s="89"/>
      <c r="S39" s="193"/>
      <c r="T39" s="71"/>
      <c r="U39" s="194"/>
      <c r="V39" s="43" t="str">
        <f t="shared" si="8"/>
        <v/>
      </c>
      <c r="W39" s="200" t="str">
        <f t="shared" si="6"/>
        <v/>
      </c>
    </row>
    <row r="40" spans="2:23" ht="13.95" customHeight="1" x14ac:dyDescent="0.2">
      <c r="B40" s="17">
        <f t="shared" si="7"/>
        <v>0</v>
      </c>
      <c r="C40" s="17">
        <f>IF(I40="",0,IF(OR(I40=設定!$AS$4,I40=設定!$AS$5,I40=設定!$AS$6,I40=設定!$AS$7,I40=設定!$AS$8,I40=設定!$AS$9,I40=設定!$AS$12,I40=設定!$AS$13),1,0))</f>
        <v>0</v>
      </c>
      <c r="D40" s="123" t="str">
        <f t="shared" si="4"/>
        <v/>
      </c>
      <c r="E40" s="75" t="str">
        <f t="shared" ca="1" si="1"/>
        <v/>
      </c>
      <c r="F40" s="17" t="str">
        <f t="shared" si="2"/>
        <v>　</v>
      </c>
      <c r="G40" s="24" t="str">
        <f t="shared" si="5"/>
        <v/>
      </c>
      <c r="H40" s="25">
        <v>37</v>
      </c>
      <c r="I40" s="55"/>
      <c r="J40" s="34"/>
      <c r="K40" s="33"/>
      <c r="L40" s="34"/>
      <c r="M40" s="28"/>
      <c r="N40" s="29"/>
      <c r="O40" s="30"/>
      <c r="P40" s="53"/>
      <c r="Q40" s="73"/>
      <c r="R40" s="74"/>
      <c r="S40" s="189"/>
      <c r="T40" s="31"/>
      <c r="U40" s="190"/>
      <c r="V40" s="32" t="str">
        <f t="shared" si="8"/>
        <v/>
      </c>
      <c r="W40" s="200" t="str">
        <f t="shared" si="6"/>
        <v/>
      </c>
    </row>
    <row r="41" spans="2:23" ht="13.95" customHeight="1" x14ac:dyDescent="0.2">
      <c r="B41" s="17">
        <f t="shared" si="7"/>
        <v>0</v>
      </c>
      <c r="C41" s="17">
        <f>IF(I41="",0,IF(OR(I41=設定!$AS$4,I41=設定!$AS$5,I41=設定!$AS$6,I41=設定!$AS$7,I41=設定!$AS$8,I41=設定!$AS$9,I41=設定!$AS$12,I41=設定!$AS$13),1,0))</f>
        <v>0</v>
      </c>
      <c r="D41" s="123" t="str">
        <f t="shared" si="4"/>
        <v/>
      </c>
      <c r="E41" s="75" t="str">
        <f t="shared" ca="1" si="1"/>
        <v/>
      </c>
      <c r="F41" s="17" t="str">
        <f t="shared" si="2"/>
        <v>　</v>
      </c>
      <c r="G41" s="24" t="str">
        <f t="shared" si="5"/>
        <v/>
      </c>
      <c r="H41" s="25">
        <v>38</v>
      </c>
      <c r="I41" s="55"/>
      <c r="J41" s="34"/>
      <c r="K41" s="33"/>
      <c r="L41" s="34"/>
      <c r="M41" s="28"/>
      <c r="N41" s="29"/>
      <c r="O41" s="30"/>
      <c r="P41" s="53"/>
      <c r="Q41" s="73"/>
      <c r="R41" s="74"/>
      <c r="S41" s="189"/>
      <c r="T41" s="31"/>
      <c r="U41" s="190"/>
      <c r="V41" s="32" t="str">
        <f t="shared" si="8"/>
        <v/>
      </c>
      <c r="W41" s="200" t="str">
        <f t="shared" si="6"/>
        <v/>
      </c>
    </row>
    <row r="42" spans="2:23" ht="13.95" customHeight="1" x14ac:dyDescent="0.2">
      <c r="B42" s="17">
        <f t="shared" si="7"/>
        <v>0</v>
      </c>
      <c r="C42" s="17">
        <f>IF(I42="",0,IF(OR(I42=設定!$AS$4,I42=設定!$AS$5,I42=設定!$AS$6,I42=設定!$AS$7,I42=設定!$AS$8,I42=設定!$AS$9,I42=設定!$AS$12,I42=設定!$AS$13),1,0))</f>
        <v>0</v>
      </c>
      <c r="D42" s="123" t="str">
        <f t="shared" si="4"/>
        <v/>
      </c>
      <c r="E42" s="75" t="str">
        <f t="shared" ca="1" si="1"/>
        <v/>
      </c>
      <c r="F42" s="17" t="str">
        <f t="shared" si="2"/>
        <v>　</v>
      </c>
      <c r="G42" s="24" t="str">
        <f t="shared" si="5"/>
        <v/>
      </c>
      <c r="H42" s="25">
        <v>39</v>
      </c>
      <c r="I42" s="55"/>
      <c r="J42" s="34"/>
      <c r="K42" s="33"/>
      <c r="L42" s="34"/>
      <c r="M42" s="28"/>
      <c r="N42" s="29"/>
      <c r="O42" s="30"/>
      <c r="P42" s="53"/>
      <c r="Q42" s="73"/>
      <c r="R42" s="74"/>
      <c r="S42" s="189"/>
      <c r="T42" s="31"/>
      <c r="U42" s="190"/>
      <c r="V42" s="32" t="str">
        <f t="shared" si="8"/>
        <v/>
      </c>
      <c r="W42" s="200" t="str">
        <f t="shared" si="6"/>
        <v/>
      </c>
    </row>
    <row r="43" spans="2:23" ht="13.95" customHeight="1" x14ac:dyDescent="0.2">
      <c r="B43" s="17">
        <f t="shared" si="7"/>
        <v>0</v>
      </c>
      <c r="C43" s="17">
        <f>IF(I43="",0,IF(OR(I43=設定!$AS$4,I43=設定!$AS$5,I43=設定!$AS$6,I43=設定!$AS$7,I43=設定!$AS$8,I43=設定!$AS$9,I43=設定!$AS$12,I43=設定!$AS$13),1,0))</f>
        <v>0</v>
      </c>
      <c r="D43" s="123" t="str">
        <f t="shared" si="4"/>
        <v/>
      </c>
      <c r="E43" s="75" t="str">
        <f t="shared" ca="1" si="1"/>
        <v/>
      </c>
      <c r="F43" s="17" t="str">
        <f t="shared" si="2"/>
        <v>　</v>
      </c>
      <c r="G43" s="24" t="str">
        <f t="shared" si="5"/>
        <v/>
      </c>
      <c r="H43" s="119">
        <v>40</v>
      </c>
      <c r="I43" s="56"/>
      <c r="J43" s="36"/>
      <c r="K43" s="35"/>
      <c r="L43" s="36"/>
      <c r="M43" s="108"/>
      <c r="N43" s="109"/>
      <c r="O43" s="118"/>
      <c r="P43" s="111"/>
      <c r="Q43" s="112"/>
      <c r="R43" s="113"/>
      <c r="S43" s="195"/>
      <c r="T43" s="114"/>
      <c r="U43" s="196"/>
      <c r="V43" s="115" t="str">
        <f t="shared" si="8"/>
        <v/>
      </c>
      <c r="W43" s="200" t="str">
        <f t="shared" si="6"/>
        <v/>
      </c>
    </row>
    <row r="44" spans="2:23" ht="13.95" customHeight="1" x14ac:dyDescent="0.2">
      <c r="B44" s="17">
        <f t="shared" si="7"/>
        <v>0</v>
      </c>
      <c r="C44" s="17">
        <f>IF(I44="",0,IF(OR(I44=設定!$AS$4,I44=設定!$AS$5,I44=設定!$AS$6,I44=設定!$AS$7,I44=設定!$AS$8,I44=設定!$AS$9,I44=設定!$AS$12,I44=設定!$AS$13),1,0))</f>
        <v>0</v>
      </c>
      <c r="D44" s="123" t="str">
        <f t="shared" si="4"/>
        <v/>
      </c>
      <c r="E44" s="75" t="str">
        <f t="shared" ca="1" si="1"/>
        <v/>
      </c>
      <c r="F44" s="17" t="str">
        <f t="shared" si="2"/>
        <v>　</v>
      </c>
      <c r="G44" s="24" t="str">
        <f t="shared" si="5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93"/>
      <c r="T44" s="71"/>
      <c r="U44" s="194"/>
      <c r="V44" s="43" t="str">
        <f t="shared" si="8"/>
        <v/>
      </c>
      <c r="W44" s="200" t="str">
        <f t="shared" si="6"/>
        <v/>
      </c>
    </row>
    <row r="45" spans="2:23" ht="13.95" customHeight="1" x14ac:dyDescent="0.2">
      <c r="B45" s="17">
        <f t="shared" si="7"/>
        <v>0</v>
      </c>
      <c r="C45" s="17">
        <f>IF(I45="",0,IF(OR(I45=設定!$AS$4,I45=設定!$AS$5,I45=設定!$AS$6,I45=設定!$AS$7,I45=設定!$AS$8,I45=設定!$AS$9,I45=設定!$AS$12,I45=設定!$AS$13),1,0))</f>
        <v>0</v>
      </c>
      <c r="D45" s="123" t="str">
        <f t="shared" si="4"/>
        <v/>
      </c>
      <c r="E45" s="75" t="str">
        <f t="shared" ca="1" si="1"/>
        <v/>
      </c>
      <c r="F45" s="17" t="str">
        <f t="shared" si="2"/>
        <v>　</v>
      </c>
      <c r="G45" s="24" t="str">
        <f t="shared" si="5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89"/>
      <c r="T45" s="31"/>
      <c r="U45" s="190"/>
      <c r="V45" s="32" t="str">
        <f t="shared" si="8"/>
        <v/>
      </c>
      <c r="W45" s="200" t="str">
        <f t="shared" si="6"/>
        <v/>
      </c>
    </row>
    <row r="46" spans="2:23" ht="13.95" customHeight="1" x14ac:dyDescent="0.2">
      <c r="B46" s="17">
        <f t="shared" si="7"/>
        <v>0</v>
      </c>
      <c r="C46" s="17">
        <f>IF(I46="",0,IF(OR(I46=設定!$AS$4,I46=設定!$AS$5,I46=設定!$AS$6,I46=設定!$AS$7,I46=設定!$AS$8,I46=設定!$AS$9,I46=設定!$AS$12,I46=設定!$AS$13),1,0))</f>
        <v>0</v>
      </c>
      <c r="D46" s="123" t="str">
        <f t="shared" si="4"/>
        <v/>
      </c>
      <c r="E46" s="75" t="str">
        <f t="shared" ca="1" si="1"/>
        <v/>
      </c>
      <c r="F46" s="17" t="str">
        <f t="shared" si="2"/>
        <v>　</v>
      </c>
      <c r="G46" s="24" t="str">
        <f t="shared" si="5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89"/>
      <c r="T46" s="31"/>
      <c r="U46" s="190"/>
      <c r="V46" s="32" t="str">
        <f t="shared" si="8"/>
        <v/>
      </c>
      <c r="W46" s="200" t="str">
        <f t="shared" si="6"/>
        <v/>
      </c>
    </row>
    <row r="47" spans="2:23" ht="13.95" customHeight="1" x14ac:dyDescent="0.2">
      <c r="B47" s="17">
        <f t="shared" si="7"/>
        <v>0</v>
      </c>
      <c r="C47" s="17">
        <f>IF(I47="",0,IF(OR(I47=設定!$AS$4,I47=設定!$AS$5,I47=設定!$AS$6,I47=設定!$AS$7,I47=設定!$AS$8,I47=設定!$AS$9,I47=設定!$AS$12,I47=設定!$AS$13),1,0))</f>
        <v>0</v>
      </c>
      <c r="D47" s="123" t="str">
        <f t="shared" si="4"/>
        <v/>
      </c>
      <c r="E47" s="75" t="str">
        <f t="shared" ca="1" si="1"/>
        <v/>
      </c>
      <c r="F47" s="17" t="str">
        <f t="shared" si="2"/>
        <v>　</v>
      </c>
      <c r="G47" s="24" t="str">
        <f t="shared" si="5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89"/>
      <c r="T47" s="31"/>
      <c r="U47" s="190"/>
      <c r="V47" s="32" t="str">
        <f t="shared" si="8"/>
        <v/>
      </c>
      <c r="W47" s="200" t="str">
        <f t="shared" si="6"/>
        <v/>
      </c>
    </row>
    <row r="48" spans="2:23" ht="13.95" customHeight="1" x14ac:dyDescent="0.2">
      <c r="B48" s="17">
        <f t="shared" si="7"/>
        <v>0</v>
      </c>
      <c r="C48" s="17">
        <f>IF(I48="",0,IF(OR(I48=設定!$AS$4,I48=設定!$AS$5,I48=設定!$AS$6,I48=設定!$AS$7,I48=設定!$AS$8,I48=設定!$AS$9,I48=設定!$AS$12,I48=設定!$AS$13),1,0))</f>
        <v>0</v>
      </c>
      <c r="D48" s="123" t="str">
        <f t="shared" si="4"/>
        <v/>
      </c>
      <c r="E48" s="75" t="str">
        <f t="shared" ca="1" si="1"/>
        <v/>
      </c>
      <c r="F48" s="17" t="str">
        <f t="shared" si="2"/>
        <v>　</v>
      </c>
      <c r="G48" s="24" t="str">
        <f t="shared" si="5"/>
        <v/>
      </c>
      <c r="H48" s="119">
        <v>45</v>
      </c>
      <c r="I48" s="56"/>
      <c r="J48" s="36"/>
      <c r="K48" s="35"/>
      <c r="L48" s="36"/>
      <c r="M48" s="108"/>
      <c r="N48" s="109"/>
      <c r="O48" s="118"/>
      <c r="P48" s="111"/>
      <c r="Q48" s="112"/>
      <c r="R48" s="113"/>
      <c r="S48" s="195"/>
      <c r="T48" s="114"/>
      <c r="U48" s="196"/>
      <c r="V48" s="115" t="str">
        <f t="shared" si="8"/>
        <v/>
      </c>
      <c r="W48" s="200" t="str">
        <f t="shared" si="6"/>
        <v/>
      </c>
    </row>
    <row r="49" spans="2:23" ht="13.95" customHeight="1" x14ac:dyDescent="0.2">
      <c r="B49" s="17">
        <f t="shared" si="7"/>
        <v>0</v>
      </c>
      <c r="C49" s="17">
        <f>IF(I49="",0,IF(OR(I49=設定!$AS$4,I49=設定!$AS$5,I49=設定!$AS$6,I49=設定!$AS$7,I49=設定!$AS$8,I49=設定!$AS$9,I49=設定!$AS$12,I49=設定!$AS$13),1,0))</f>
        <v>0</v>
      </c>
      <c r="D49" s="123" t="str">
        <f t="shared" si="4"/>
        <v/>
      </c>
      <c r="E49" s="75" t="str">
        <f t="shared" ca="1" si="1"/>
        <v/>
      </c>
      <c r="F49" s="17" t="str">
        <f t="shared" si="2"/>
        <v>　</v>
      </c>
      <c r="G49" s="24" t="str">
        <f t="shared" si="5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93"/>
      <c r="T49" s="71"/>
      <c r="U49" s="194"/>
      <c r="V49" s="43" t="str">
        <f t="shared" si="8"/>
        <v/>
      </c>
      <c r="W49" s="200" t="str">
        <f t="shared" si="6"/>
        <v/>
      </c>
    </row>
    <row r="50" spans="2:23" ht="13.95" customHeight="1" x14ac:dyDescent="0.2">
      <c r="B50" s="17">
        <f t="shared" si="7"/>
        <v>0</v>
      </c>
      <c r="C50" s="17">
        <f>IF(I50="",0,IF(OR(I50=設定!$AS$4,I50=設定!$AS$5,I50=設定!$AS$6,I50=設定!$AS$7,I50=設定!$AS$8,I50=設定!$AS$9,I50=設定!$AS$12,I50=設定!$AS$13),1,0))</f>
        <v>0</v>
      </c>
      <c r="D50" s="123" t="str">
        <f t="shared" si="4"/>
        <v/>
      </c>
      <c r="E50" s="75" t="str">
        <f t="shared" ca="1" si="1"/>
        <v/>
      </c>
      <c r="F50" s="17" t="str">
        <f t="shared" si="2"/>
        <v>　</v>
      </c>
      <c r="G50" s="24" t="str">
        <f t="shared" si="5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89"/>
      <c r="T50" s="31"/>
      <c r="U50" s="190"/>
      <c r="V50" s="32" t="str">
        <f t="shared" si="8"/>
        <v/>
      </c>
      <c r="W50" s="200" t="str">
        <f t="shared" si="6"/>
        <v/>
      </c>
    </row>
    <row r="51" spans="2:23" ht="13.95" customHeight="1" x14ac:dyDescent="0.2">
      <c r="B51" s="17">
        <f t="shared" si="7"/>
        <v>0</v>
      </c>
      <c r="C51" s="17">
        <f>IF(I51="",0,IF(OR(I51=設定!$AS$4,I51=設定!$AS$5,I51=設定!$AS$6,I51=設定!$AS$7,I51=設定!$AS$8,I51=設定!$AS$9,I51=設定!$AS$12,I51=設定!$AS$13),1,0))</f>
        <v>0</v>
      </c>
      <c r="D51" s="123" t="str">
        <f t="shared" si="4"/>
        <v/>
      </c>
      <c r="E51" s="75" t="str">
        <f t="shared" ca="1" si="1"/>
        <v/>
      </c>
      <c r="F51" s="17" t="str">
        <f t="shared" si="2"/>
        <v>　</v>
      </c>
      <c r="G51" s="24" t="str">
        <f t="shared" si="5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89"/>
      <c r="T51" s="31"/>
      <c r="U51" s="190"/>
      <c r="V51" s="32" t="str">
        <f t="shared" si="8"/>
        <v/>
      </c>
      <c r="W51" s="200" t="str">
        <f t="shared" si="6"/>
        <v/>
      </c>
    </row>
    <row r="52" spans="2:23" ht="13.95" customHeight="1" x14ac:dyDescent="0.2">
      <c r="B52" s="17">
        <f t="shared" si="7"/>
        <v>0</v>
      </c>
      <c r="C52" s="17">
        <f>IF(I52="",0,IF(OR(I52=設定!$AS$4,I52=設定!$AS$5,I52=設定!$AS$6,I52=設定!$AS$7,I52=設定!$AS$8,I52=設定!$AS$9,I52=設定!$AS$12,I52=設定!$AS$13),1,0))</f>
        <v>0</v>
      </c>
      <c r="D52" s="123" t="str">
        <f t="shared" si="4"/>
        <v/>
      </c>
      <c r="E52" s="75" t="str">
        <f t="shared" ca="1" si="1"/>
        <v/>
      </c>
      <c r="F52" s="17" t="str">
        <f t="shared" si="2"/>
        <v>　</v>
      </c>
      <c r="G52" s="24" t="str">
        <f t="shared" si="5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89"/>
      <c r="T52" s="31"/>
      <c r="U52" s="190"/>
      <c r="V52" s="32" t="str">
        <f t="shared" si="8"/>
        <v/>
      </c>
      <c r="W52" s="200" t="str">
        <f t="shared" si="6"/>
        <v/>
      </c>
    </row>
    <row r="53" spans="2:23" ht="13.95" customHeight="1" x14ac:dyDescent="0.2">
      <c r="B53" s="17">
        <f t="shared" si="7"/>
        <v>0</v>
      </c>
      <c r="C53" s="17">
        <f>IF(I53="",0,IF(OR(I53=設定!$AS$4,I53=設定!$AS$5,I53=設定!$AS$6,I53=設定!$AS$7,I53=設定!$AS$8,I53=設定!$AS$9,I53=設定!$AS$12,I53=設定!$AS$13),1,0))</f>
        <v>0</v>
      </c>
      <c r="D53" s="123" t="str">
        <f t="shared" si="4"/>
        <v/>
      </c>
      <c r="E53" s="75" t="str">
        <f t="shared" ca="1" si="1"/>
        <v/>
      </c>
      <c r="F53" s="17" t="str">
        <f t="shared" si="2"/>
        <v>　</v>
      </c>
      <c r="G53" s="24" t="str">
        <f t="shared" si="5"/>
        <v/>
      </c>
      <c r="H53" s="119">
        <v>50</v>
      </c>
      <c r="I53" s="56"/>
      <c r="J53" s="36"/>
      <c r="K53" s="35"/>
      <c r="L53" s="36"/>
      <c r="M53" s="108"/>
      <c r="N53" s="109"/>
      <c r="O53" s="118"/>
      <c r="P53" s="111"/>
      <c r="Q53" s="112"/>
      <c r="R53" s="113"/>
      <c r="S53" s="195"/>
      <c r="T53" s="114"/>
      <c r="U53" s="196"/>
      <c r="V53" s="115" t="str">
        <f t="shared" si="8"/>
        <v/>
      </c>
      <c r="W53" s="200" t="str">
        <f t="shared" si="6"/>
        <v/>
      </c>
    </row>
    <row r="54" spans="2:23" ht="13.95" customHeight="1" x14ac:dyDescent="0.2">
      <c r="B54" s="17">
        <f t="shared" si="7"/>
        <v>0</v>
      </c>
      <c r="C54" s="17">
        <f>IF(I54="",0,IF(OR(I54=設定!$AS$4,I54=設定!$AS$5,I54=設定!$AS$6,I54=設定!$AS$7,I54=設定!$AS$8,I54=設定!$AS$9,I54=設定!$AS$12,I54=設定!$AS$13),1,0))</f>
        <v>0</v>
      </c>
      <c r="D54" s="123" t="str">
        <f t="shared" si="4"/>
        <v/>
      </c>
      <c r="E54" s="75" t="str">
        <f t="shared" ca="1" si="1"/>
        <v/>
      </c>
      <c r="F54" s="17" t="str">
        <f t="shared" si="2"/>
        <v>　</v>
      </c>
      <c r="G54" s="24" t="str">
        <f t="shared" si="5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93"/>
      <c r="T54" s="71"/>
      <c r="U54" s="194"/>
      <c r="V54" s="43" t="str">
        <f t="shared" si="8"/>
        <v/>
      </c>
      <c r="W54" s="200" t="str">
        <f t="shared" si="6"/>
        <v/>
      </c>
    </row>
    <row r="55" spans="2:23" ht="13.95" customHeight="1" x14ac:dyDescent="0.2">
      <c r="B55" s="17">
        <f t="shared" si="7"/>
        <v>0</v>
      </c>
      <c r="C55" s="17">
        <f>IF(I55="",0,IF(OR(I55=設定!$AS$4,I55=設定!$AS$5,I55=設定!$AS$6,I55=設定!$AS$7,I55=設定!$AS$8,I55=設定!$AS$9,I55=設定!$AS$12,I55=設定!$AS$13),1,0))</f>
        <v>0</v>
      </c>
      <c r="D55" s="123" t="str">
        <f t="shared" si="4"/>
        <v/>
      </c>
      <c r="E55" s="75" t="str">
        <f t="shared" ca="1" si="1"/>
        <v/>
      </c>
      <c r="F55" s="17" t="str">
        <f t="shared" si="2"/>
        <v>　</v>
      </c>
      <c r="G55" s="24" t="str">
        <f t="shared" si="5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89"/>
      <c r="T55" s="31"/>
      <c r="U55" s="190"/>
      <c r="V55" s="32" t="str">
        <f t="shared" si="8"/>
        <v/>
      </c>
      <c r="W55" s="200" t="str">
        <f t="shared" si="6"/>
        <v/>
      </c>
    </row>
    <row r="56" spans="2:23" ht="13.95" customHeight="1" x14ac:dyDescent="0.2">
      <c r="B56" s="17">
        <f t="shared" si="7"/>
        <v>0</v>
      </c>
      <c r="C56" s="17">
        <f>IF(I56="",0,IF(OR(I56=設定!$AS$4,I56=設定!$AS$5,I56=設定!$AS$6,I56=設定!$AS$7,I56=設定!$AS$8,I56=設定!$AS$9,I56=設定!$AS$12,I56=設定!$AS$13),1,0))</f>
        <v>0</v>
      </c>
      <c r="D56" s="123" t="str">
        <f t="shared" si="4"/>
        <v/>
      </c>
      <c r="E56" s="75" t="str">
        <f t="shared" ca="1" si="1"/>
        <v/>
      </c>
      <c r="F56" s="17" t="str">
        <f t="shared" si="2"/>
        <v>　</v>
      </c>
      <c r="G56" s="24" t="str">
        <f t="shared" si="5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89"/>
      <c r="T56" s="31"/>
      <c r="U56" s="190"/>
      <c r="V56" s="32" t="str">
        <f t="shared" si="8"/>
        <v/>
      </c>
      <c r="W56" s="200" t="str">
        <f t="shared" si="6"/>
        <v/>
      </c>
    </row>
    <row r="57" spans="2:23" ht="13.95" customHeight="1" x14ac:dyDescent="0.2">
      <c r="B57" s="17">
        <f t="shared" si="7"/>
        <v>0</v>
      </c>
      <c r="C57" s="17">
        <f>IF(I57="",0,IF(OR(I57=設定!$AS$4,I57=設定!$AS$5,I57=設定!$AS$6,I57=設定!$AS$7,I57=設定!$AS$8,I57=設定!$AS$9,I57=設定!$AS$12,I57=設定!$AS$13),1,0))</f>
        <v>0</v>
      </c>
      <c r="D57" s="123" t="str">
        <f t="shared" si="4"/>
        <v/>
      </c>
      <c r="E57" s="75" t="str">
        <f t="shared" ca="1" si="1"/>
        <v/>
      </c>
      <c r="F57" s="17" t="str">
        <f t="shared" si="2"/>
        <v>　</v>
      </c>
      <c r="G57" s="24" t="str">
        <f t="shared" si="5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89"/>
      <c r="T57" s="31"/>
      <c r="U57" s="190"/>
      <c r="V57" s="32" t="str">
        <f t="shared" si="8"/>
        <v/>
      </c>
      <c r="W57" s="200" t="str">
        <f t="shared" si="6"/>
        <v/>
      </c>
    </row>
    <row r="58" spans="2:23" ht="13.95" customHeight="1" x14ac:dyDescent="0.2">
      <c r="B58" s="17">
        <f t="shared" si="7"/>
        <v>0</v>
      </c>
      <c r="C58" s="17">
        <f>IF(I58="",0,IF(OR(I58=設定!$AS$4,I58=設定!$AS$5,I58=設定!$AS$6,I58=設定!$AS$7,I58=設定!$AS$8,I58=設定!$AS$9,I58=設定!$AS$12,I58=設定!$AS$13),1,0))</f>
        <v>0</v>
      </c>
      <c r="D58" s="123" t="str">
        <f t="shared" si="4"/>
        <v/>
      </c>
      <c r="E58" s="75" t="str">
        <f t="shared" ca="1" si="1"/>
        <v/>
      </c>
      <c r="F58" s="17" t="str">
        <f t="shared" si="2"/>
        <v>　</v>
      </c>
      <c r="G58" s="24" t="str">
        <f t="shared" si="5"/>
        <v/>
      </c>
      <c r="H58" s="119">
        <v>55</v>
      </c>
      <c r="I58" s="56"/>
      <c r="J58" s="36"/>
      <c r="K58" s="35"/>
      <c r="L58" s="36"/>
      <c r="M58" s="108"/>
      <c r="N58" s="109"/>
      <c r="O58" s="118"/>
      <c r="P58" s="111"/>
      <c r="Q58" s="112"/>
      <c r="R58" s="113"/>
      <c r="S58" s="195"/>
      <c r="T58" s="114"/>
      <c r="U58" s="196"/>
      <c r="V58" s="115" t="str">
        <f t="shared" si="8"/>
        <v/>
      </c>
      <c r="W58" s="200" t="str">
        <f t="shared" si="6"/>
        <v/>
      </c>
    </row>
    <row r="59" spans="2:23" ht="13.95" customHeight="1" x14ac:dyDescent="0.2">
      <c r="B59" s="17">
        <f t="shared" si="7"/>
        <v>0</v>
      </c>
      <c r="C59" s="17">
        <f>IF(I59="",0,IF(OR(I59=設定!$AS$4,I59=設定!$AS$5,I59=設定!$AS$6,I59=設定!$AS$7,I59=設定!$AS$8,I59=設定!$AS$9,I59=設定!$AS$12,I59=設定!$AS$13),1,0))</f>
        <v>0</v>
      </c>
      <c r="D59" s="123" t="str">
        <f t="shared" si="4"/>
        <v/>
      </c>
      <c r="E59" s="75" t="str">
        <f t="shared" ca="1" si="1"/>
        <v/>
      </c>
      <c r="F59" s="17" t="str">
        <f t="shared" si="2"/>
        <v>　</v>
      </c>
      <c r="G59" s="24" t="str">
        <f t="shared" si="5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93"/>
      <c r="T59" s="71"/>
      <c r="U59" s="194"/>
      <c r="V59" s="43" t="str">
        <f t="shared" si="8"/>
        <v/>
      </c>
      <c r="W59" s="200" t="str">
        <f t="shared" si="6"/>
        <v/>
      </c>
    </row>
    <row r="60" spans="2:23" ht="13.95" customHeight="1" x14ac:dyDescent="0.2">
      <c r="B60" s="17">
        <f t="shared" si="7"/>
        <v>0</v>
      </c>
      <c r="C60" s="17">
        <f>IF(I60="",0,IF(OR(I60=設定!$AS$4,I60=設定!$AS$5,I60=設定!$AS$6,I60=設定!$AS$7,I60=設定!$AS$8,I60=設定!$AS$9,I60=設定!$AS$12,I60=設定!$AS$13),1,0))</f>
        <v>0</v>
      </c>
      <c r="D60" s="123" t="str">
        <f t="shared" si="4"/>
        <v/>
      </c>
      <c r="E60" s="75" t="str">
        <f t="shared" ca="1" si="1"/>
        <v/>
      </c>
      <c r="F60" s="17" t="str">
        <f t="shared" si="2"/>
        <v>　</v>
      </c>
      <c r="G60" s="24" t="str">
        <f t="shared" si="5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89"/>
      <c r="T60" s="31"/>
      <c r="U60" s="190"/>
      <c r="V60" s="32" t="str">
        <f t="shared" si="8"/>
        <v/>
      </c>
      <c r="W60" s="200" t="str">
        <f t="shared" si="6"/>
        <v/>
      </c>
    </row>
    <row r="61" spans="2:23" ht="13.95" customHeight="1" x14ac:dyDescent="0.2">
      <c r="B61" s="17">
        <f t="shared" si="7"/>
        <v>0</v>
      </c>
      <c r="C61" s="17">
        <f>IF(I61="",0,IF(OR(I61=設定!$AS$4,I61=設定!$AS$5,I61=設定!$AS$6,I61=設定!$AS$7,I61=設定!$AS$8,I61=設定!$AS$9,I61=設定!$AS$12,I61=設定!$AS$13),1,0))</f>
        <v>0</v>
      </c>
      <c r="D61" s="123" t="str">
        <f t="shared" si="4"/>
        <v/>
      </c>
      <c r="E61" s="75" t="str">
        <f t="shared" ca="1" si="1"/>
        <v/>
      </c>
      <c r="F61" s="17" t="str">
        <f t="shared" si="2"/>
        <v>　</v>
      </c>
      <c r="G61" s="24" t="str">
        <f t="shared" si="5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89"/>
      <c r="T61" s="31"/>
      <c r="U61" s="190"/>
      <c r="V61" s="32" t="str">
        <f t="shared" si="8"/>
        <v/>
      </c>
      <c r="W61" s="200" t="str">
        <f t="shared" si="6"/>
        <v/>
      </c>
    </row>
    <row r="62" spans="2:23" ht="13.95" customHeight="1" x14ac:dyDescent="0.2">
      <c r="B62" s="17">
        <f t="shared" si="7"/>
        <v>0</v>
      </c>
      <c r="C62" s="17">
        <f>IF(I62="",0,IF(OR(I62=設定!$AS$4,I62=設定!$AS$5,I62=設定!$AS$6,I62=設定!$AS$7,I62=設定!$AS$8,I62=設定!$AS$9,I62=設定!$AS$12,I62=設定!$AS$13),1,0))</f>
        <v>0</v>
      </c>
      <c r="D62" s="123" t="str">
        <f t="shared" si="4"/>
        <v/>
      </c>
      <c r="E62" s="75" t="str">
        <f t="shared" ca="1" si="1"/>
        <v/>
      </c>
      <c r="F62" s="17" t="str">
        <f t="shared" si="2"/>
        <v>　</v>
      </c>
      <c r="G62" s="24" t="str">
        <f t="shared" si="5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89"/>
      <c r="T62" s="31"/>
      <c r="U62" s="190"/>
      <c r="V62" s="32" t="str">
        <f t="shared" si="8"/>
        <v/>
      </c>
      <c r="W62" s="200" t="str">
        <f t="shared" si="6"/>
        <v/>
      </c>
    </row>
    <row r="63" spans="2:23" ht="13.95" customHeight="1" x14ac:dyDescent="0.2">
      <c r="B63" s="17">
        <f t="shared" si="7"/>
        <v>0</v>
      </c>
      <c r="C63" s="17">
        <f>IF(I63="",0,IF(OR(I63=設定!$AS$4,I63=設定!$AS$5,I63=設定!$AS$6,I63=設定!$AS$7,I63=設定!$AS$8,I63=設定!$AS$9,I63=設定!$AS$12,I63=設定!$AS$13),1,0))</f>
        <v>0</v>
      </c>
      <c r="D63" s="123" t="str">
        <f t="shared" si="4"/>
        <v/>
      </c>
      <c r="E63" s="75" t="str">
        <f t="shared" ca="1" si="1"/>
        <v/>
      </c>
      <c r="F63" s="17" t="str">
        <f t="shared" si="2"/>
        <v>　</v>
      </c>
      <c r="G63" s="24" t="str">
        <f t="shared" si="5"/>
        <v/>
      </c>
      <c r="H63" s="119">
        <v>60</v>
      </c>
      <c r="I63" s="56"/>
      <c r="J63" s="36"/>
      <c r="K63" s="35"/>
      <c r="L63" s="36"/>
      <c r="M63" s="108"/>
      <c r="N63" s="109"/>
      <c r="O63" s="118"/>
      <c r="P63" s="111"/>
      <c r="Q63" s="112"/>
      <c r="R63" s="113"/>
      <c r="S63" s="195"/>
      <c r="T63" s="114"/>
      <c r="U63" s="196"/>
      <c r="V63" s="115" t="str">
        <f t="shared" si="8"/>
        <v/>
      </c>
      <c r="W63" s="200" t="str">
        <f t="shared" si="6"/>
        <v/>
      </c>
    </row>
    <row r="64" spans="2:23" ht="13.95" customHeight="1" x14ac:dyDescent="0.2">
      <c r="B64" s="17">
        <f t="shared" si="7"/>
        <v>0</v>
      </c>
      <c r="C64" s="17">
        <f>IF(I64="",0,IF(OR(I64=設定!$AS$4,I64=設定!$AS$5,I64=設定!$AS$6,I64=設定!$AS$7,I64=設定!$AS$8,I64=設定!$AS$9,I64=設定!$AS$12,I64=設定!$AS$13),1,0))</f>
        <v>0</v>
      </c>
      <c r="D64" s="123" t="str">
        <f t="shared" si="4"/>
        <v/>
      </c>
      <c r="E64" s="75" t="str">
        <f t="shared" ca="1" si="1"/>
        <v/>
      </c>
      <c r="F64" s="17" t="str">
        <f t="shared" si="2"/>
        <v>　</v>
      </c>
      <c r="G64" s="24" t="str">
        <f t="shared" si="5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93"/>
      <c r="T64" s="71"/>
      <c r="U64" s="194"/>
      <c r="V64" s="43" t="str">
        <f t="shared" si="8"/>
        <v/>
      </c>
      <c r="W64" s="200" t="str">
        <f t="shared" si="6"/>
        <v/>
      </c>
    </row>
    <row r="65" spans="2:23" ht="13.95" customHeight="1" x14ac:dyDescent="0.2">
      <c r="B65" s="17">
        <f t="shared" si="7"/>
        <v>0</v>
      </c>
      <c r="C65" s="17">
        <f>IF(I65="",0,IF(OR(I65=設定!$AS$4,I65=設定!$AS$5,I65=設定!$AS$6,I65=設定!$AS$7,I65=設定!$AS$8,I65=設定!$AS$9,I65=設定!$AS$12,I65=設定!$AS$13),1,0))</f>
        <v>0</v>
      </c>
      <c r="D65" s="123" t="str">
        <f t="shared" si="4"/>
        <v/>
      </c>
      <c r="E65" s="75" t="str">
        <f t="shared" ca="1" si="1"/>
        <v/>
      </c>
      <c r="F65" s="17" t="str">
        <f t="shared" si="2"/>
        <v>　</v>
      </c>
      <c r="G65" s="24" t="str">
        <f t="shared" si="5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89"/>
      <c r="T65" s="31"/>
      <c r="U65" s="190"/>
      <c r="V65" s="32" t="str">
        <f t="shared" si="8"/>
        <v/>
      </c>
      <c r="W65" s="200" t="str">
        <f t="shared" si="6"/>
        <v/>
      </c>
    </row>
    <row r="66" spans="2:23" ht="13.95" customHeight="1" x14ac:dyDescent="0.2">
      <c r="B66" s="17">
        <f t="shared" si="7"/>
        <v>0</v>
      </c>
      <c r="C66" s="17">
        <f>IF(I66="",0,IF(OR(I66=設定!$AS$4,I66=設定!$AS$5,I66=設定!$AS$6,I66=設定!$AS$7,I66=設定!$AS$8,I66=設定!$AS$9,I66=設定!$AS$12,I66=設定!$AS$13),1,0))</f>
        <v>0</v>
      </c>
      <c r="D66" s="123" t="str">
        <f t="shared" si="4"/>
        <v/>
      </c>
      <c r="E66" s="75" t="str">
        <f t="shared" ca="1" si="1"/>
        <v/>
      </c>
      <c r="F66" s="17" t="str">
        <f t="shared" si="2"/>
        <v>　</v>
      </c>
      <c r="G66" s="24" t="str">
        <f t="shared" si="5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89"/>
      <c r="T66" s="31"/>
      <c r="U66" s="190"/>
      <c r="V66" s="32" t="str">
        <f t="shared" si="8"/>
        <v/>
      </c>
      <c r="W66" s="200" t="str">
        <f t="shared" si="6"/>
        <v/>
      </c>
    </row>
    <row r="67" spans="2:23" ht="13.95" customHeight="1" x14ac:dyDescent="0.2">
      <c r="B67" s="17">
        <f t="shared" si="7"/>
        <v>0</v>
      </c>
      <c r="C67" s="17">
        <f>IF(I67="",0,IF(OR(I67=設定!$AS$4,I67=設定!$AS$5,I67=設定!$AS$6,I67=設定!$AS$7,I67=設定!$AS$8,I67=設定!$AS$9,I67=設定!$AS$12,I67=設定!$AS$13),1,0))</f>
        <v>0</v>
      </c>
      <c r="D67" s="123" t="str">
        <f t="shared" si="4"/>
        <v/>
      </c>
      <c r="E67" s="75" t="str">
        <f t="shared" ca="1" si="1"/>
        <v/>
      </c>
      <c r="F67" s="17" t="str">
        <f t="shared" si="2"/>
        <v>　</v>
      </c>
      <c r="G67" s="24" t="str">
        <f t="shared" si="5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89"/>
      <c r="T67" s="31"/>
      <c r="U67" s="190"/>
      <c r="V67" s="32" t="str">
        <f t="shared" si="8"/>
        <v/>
      </c>
      <c r="W67" s="200" t="str">
        <f t="shared" si="6"/>
        <v/>
      </c>
    </row>
    <row r="68" spans="2:23" ht="13.95" customHeight="1" x14ac:dyDescent="0.2">
      <c r="B68" s="17">
        <f t="shared" ref="B68:B99" si="9">IF(C68=0,0,IF(C68=0,0,VLOOKUP(I68,基準１,3,FALSE))+IF(O68="",0,VLOOKUP(O68,性別,2,FALSE))+IF(K68="",0,IF(I68&lt;&gt;K68,5000-L68,2000-L68))+IF(I68="",0,100-J68)+ROW()*0.001)</f>
        <v>0</v>
      </c>
      <c r="C68" s="17">
        <f>IF(I68="",0,IF(OR(I68=設定!$AS$4,I68=設定!$AS$5,I68=設定!$AS$6,I68=設定!$AS$7,I68=設定!$AS$8,I68=設定!$AS$9,I68=設定!$AS$12,I68=設定!$AS$13),1,0))</f>
        <v>0</v>
      </c>
      <c r="D68" s="123" t="str">
        <f t="shared" si="4"/>
        <v/>
      </c>
      <c r="E68" s="75" t="str">
        <f t="shared" ref="E68:E103" ca="1" si="10">IFERROR(VLOOKUP(I68,基準１,2,FALSE),"")</f>
        <v/>
      </c>
      <c r="F68" s="17" t="str">
        <f t="shared" ref="F68:F99" si="11">O177&amp;"　"&amp;P177</f>
        <v>　</v>
      </c>
      <c r="G68" s="24" t="str">
        <f t="shared" si="5"/>
        <v/>
      </c>
      <c r="H68" s="119">
        <v>65</v>
      </c>
      <c r="I68" s="56"/>
      <c r="J68" s="36"/>
      <c r="K68" s="35"/>
      <c r="L68" s="36"/>
      <c r="M68" s="108"/>
      <c r="N68" s="109"/>
      <c r="O68" s="118"/>
      <c r="P68" s="111"/>
      <c r="Q68" s="112"/>
      <c r="R68" s="113"/>
      <c r="S68" s="195"/>
      <c r="T68" s="114"/>
      <c r="U68" s="196"/>
      <c r="V68" s="115" t="str">
        <f t="shared" ref="V68:V103" si="12">IFERROR(DATEDIF(G68,基準日,"Y"),"")</f>
        <v/>
      </c>
      <c r="W68" s="200" t="str">
        <f t="shared" si="6"/>
        <v/>
      </c>
    </row>
    <row r="69" spans="2:23" ht="13.95" customHeight="1" x14ac:dyDescent="0.2">
      <c r="B69" s="17">
        <f t="shared" si="9"/>
        <v>0</v>
      </c>
      <c r="C69" s="17">
        <f>IF(I69="",0,IF(OR(I69=設定!$AS$4,I69=設定!$AS$5,I69=設定!$AS$6,I69=設定!$AS$7,I69=設定!$AS$8,I69=設定!$AS$9,I69=設定!$AS$12,I69=設定!$AS$13),1,0))</f>
        <v>0</v>
      </c>
      <c r="D69" s="123" t="str">
        <f t="shared" ref="D69:D103" si="13">IF(I69="","",IF(L69="",J69,IF(I69=K69,"*"&amp;L69,"◆"&amp;L69)))</f>
        <v/>
      </c>
      <c r="E69" s="75" t="str">
        <f t="shared" ca="1" si="10"/>
        <v/>
      </c>
      <c r="F69" s="17" t="str">
        <f t="shared" si="11"/>
        <v>　</v>
      </c>
      <c r="G69" s="24" t="str">
        <f t="shared" ref="G69:G103" si="14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93"/>
      <c r="T69" s="71"/>
      <c r="U69" s="194"/>
      <c r="V69" s="43" t="str">
        <f t="shared" si="12"/>
        <v/>
      </c>
      <c r="W69" s="200" t="str">
        <f t="shared" ref="W69:W103" si="15">IF(S69="","",DATE(S69,1,1))</f>
        <v/>
      </c>
    </row>
    <row r="70" spans="2:23" ht="13.95" customHeight="1" x14ac:dyDescent="0.2">
      <c r="B70" s="17">
        <f t="shared" si="9"/>
        <v>0</v>
      </c>
      <c r="C70" s="17">
        <f>IF(I70="",0,IF(OR(I70=設定!$AS$4,I70=設定!$AS$5,I70=設定!$AS$6,I70=設定!$AS$7,I70=設定!$AS$8,I70=設定!$AS$9,I70=設定!$AS$12,I70=設定!$AS$13),1,0))</f>
        <v>0</v>
      </c>
      <c r="D70" s="123" t="str">
        <f t="shared" si="13"/>
        <v/>
      </c>
      <c r="E70" s="75" t="str">
        <f t="shared" ca="1" si="10"/>
        <v/>
      </c>
      <c r="F70" s="17" t="str">
        <f t="shared" si="11"/>
        <v>　</v>
      </c>
      <c r="G70" s="24" t="str">
        <f t="shared" si="14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89"/>
      <c r="T70" s="31"/>
      <c r="U70" s="190"/>
      <c r="V70" s="32" t="str">
        <f t="shared" si="12"/>
        <v/>
      </c>
      <c r="W70" s="200" t="str">
        <f t="shared" si="15"/>
        <v/>
      </c>
    </row>
    <row r="71" spans="2:23" ht="13.95" customHeight="1" x14ac:dyDescent="0.2">
      <c r="B71" s="17">
        <f t="shared" si="9"/>
        <v>0</v>
      </c>
      <c r="C71" s="17">
        <f>IF(I71="",0,IF(OR(I71=設定!$AS$4,I71=設定!$AS$5,I71=設定!$AS$6,I71=設定!$AS$7,I71=設定!$AS$8,I71=設定!$AS$9,I71=設定!$AS$12,I71=設定!$AS$13),1,0))</f>
        <v>0</v>
      </c>
      <c r="D71" s="123" t="str">
        <f t="shared" si="13"/>
        <v/>
      </c>
      <c r="E71" s="75" t="str">
        <f t="shared" ca="1" si="10"/>
        <v/>
      </c>
      <c r="F71" s="17" t="str">
        <f t="shared" si="11"/>
        <v>　</v>
      </c>
      <c r="G71" s="24" t="str">
        <f t="shared" si="14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89"/>
      <c r="T71" s="31"/>
      <c r="U71" s="190"/>
      <c r="V71" s="32" t="str">
        <f t="shared" si="12"/>
        <v/>
      </c>
      <c r="W71" s="200" t="str">
        <f t="shared" si="15"/>
        <v/>
      </c>
    </row>
    <row r="72" spans="2:23" ht="13.95" customHeight="1" x14ac:dyDescent="0.2">
      <c r="B72" s="17">
        <f t="shared" si="9"/>
        <v>0</v>
      </c>
      <c r="C72" s="17">
        <f>IF(I72="",0,IF(OR(I72=設定!$AS$4,I72=設定!$AS$5,I72=設定!$AS$6,I72=設定!$AS$7,I72=設定!$AS$8,I72=設定!$AS$9,I72=設定!$AS$12,I72=設定!$AS$13),1,0))</f>
        <v>0</v>
      </c>
      <c r="D72" s="123" t="str">
        <f t="shared" si="13"/>
        <v/>
      </c>
      <c r="E72" s="75" t="str">
        <f t="shared" ca="1" si="10"/>
        <v/>
      </c>
      <c r="F72" s="17" t="str">
        <f t="shared" si="11"/>
        <v>　</v>
      </c>
      <c r="G72" s="24" t="str">
        <f t="shared" si="14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89"/>
      <c r="T72" s="31"/>
      <c r="U72" s="190"/>
      <c r="V72" s="32" t="str">
        <f t="shared" si="12"/>
        <v/>
      </c>
      <c r="W72" s="200" t="str">
        <f t="shared" si="15"/>
        <v/>
      </c>
    </row>
    <row r="73" spans="2:23" ht="13.95" customHeight="1" x14ac:dyDescent="0.2">
      <c r="B73" s="17">
        <f t="shared" si="9"/>
        <v>0</v>
      </c>
      <c r="C73" s="17">
        <f>IF(I73="",0,IF(OR(I73=設定!$AS$4,I73=設定!$AS$5,I73=設定!$AS$6,I73=設定!$AS$7,I73=設定!$AS$8,I73=設定!$AS$9,I73=設定!$AS$12,I73=設定!$AS$13),1,0))</f>
        <v>0</v>
      </c>
      <c r="D73" s="123" t="str">
        <f t="shared" si="13"/>
        <v/>
      </c>
      <c r="E73" s="75" t="str">
        <f t="shared" ca="1" si="10"/>
        <v/>
      </c>
      <c r="F73" s="17" t="str">
        <f t="shared" si="11"/>
        <v>　</v>
      </c>
      <c r="G73" s="24" t="str">
        <f t="shared" si="14"/>
        <v/>
      </c>
      <c r="H73" s="119">
        <v>70</v>
      </c>
      <c r="I73" s="56"/>
      <c r="J73" s="36"/>
      <c r="K73" s="35"/>
      <c r="L73" s="36"/>
      <c r="M73" s="108"/>
      <c r="N73" s="109"/>
      <c r="O73" s="118"/>
      <c r="P73" s="111"/>
      <c r="Q73" s="112"/>
      <c r="R73" s="113"/>
      <c r="S73" s="195"/>
      <c r="T73" s="114"/>
      <c r="U73" s="196"/>
      <c r="V73" s="115" t="str">
        <f t="shared" si="12"/>
        <v/>
      </c>
      <c r="W73" s="200" t="str">
        <f t="shared" si="15"/>
        <v/>
      </c>
    </row>
    <row r="74" spans="2:23" ht="13.95" customHeight="1" x14ac:dyDescent="0.2">
      <c r="B74" s="17">
        <f t="shared" si="9"/>
        <v>0</v>
      </c>
      <c r="C74" s="17">
        <f>IF(I74="",0,IF(OR(I74=設定!$AS$4,I74=設定!$AS$5,I74=設定!$AS$6,I74=設定!$AS$7,I74=設定!$AS$8,I74=設定!$AS$9,I74=設定!$AS$12,I74=設定!$AS$13),1,0))</f>
        <v>0</v>
      </c>
      <c r="D74" s="123" t="str">
        <f t="shared" si="13"/>
        <v/>
      </c>
      <c r="E74" s="75" t="str">
        <f t="shared" ca="1" si="10"/>
        <v/>
      </c>
      <c r="F74" s="17" t="str">
        <f t="shared" si="11"/>
        <v>　</v>
      </c>
      <c r="G74" s="24" t="str">
        <f t="shared" si="14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93"/>
      <c r="T74" s="71"/>
      <c r="U74" s="194"/>
      <c r="V74" s="43" t="str">
        <f t="shared" si="12"/>
        <v/>
      </c>
      <c r="W74" s="200" t="str">
        <f t="shared" si="15"/>
        <v/>
      </c>
    </row>
    <row r="75" spans="2:23" ht="13.95" customHeight="1" x14ac:dyDescent="0.2">
      <c r="B75" s="17">
        <f t="shared" si="9"/>
        <v>0</v>
      </c>
      <c r="C75" s="17">
        <f>IF(I75="",0,IF(OR(I75=設定!$AS$4,I75=設定!$AS$5,I75=設定!$AS$6,I75=設定!$AS$7,I75=設定!$AS$8,I75=設定!$AS$9,I75=設定!$AS$12,I75=設定!$AS$13),1,0))</f>
        <v>0</v>
      </c>
      <c r="D75" s="123" t="str">
        <f t="shared" si="13"/>
        <v/>
      </c>
      <c r="E75" s="75" t="str">
        <f t="shared" ca="1" si="10"/>
        <v/>
      </c>
      <c r="F75" s="17" t="str">
        <f t="shared" si="11"/>
        <v>　</v>
      </c>
      <c r="G75" s="24" t="str">
        <f t="shared" si="14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89"/>
      <c r="T75" s="31"/>
      <c r="U75" s="190"/>
      <c r="V75" s="32" t="str">
        <f t="shared" si="12"/>
        <v/>
      </c>
      <c r="W75" s="200" t="str">
        <f t="shared" si="15"/>
        <v/>
      </c>
    </row>
    <row r="76" spans="2:23" ht="13.95" customHeight="1" x14ac:dyDescent="0.2">
      <c r="B76" s="17">
        <f t="shared" si="9"/>
        <v>0</v>
      </c>
      <c r="C76" s="17">
        <f>IF(I76="",0,IF(OR(I76=設定!$AS$4,I76=設定!$AS$5,I76=設定!$AS$6,I76=設定!$AS$7,I76=設定!$AS$8,I76=設定!$AS$9,I76=設定!$AS$12,I76=設定!$AS$13),1,0))</f>
        <v>0</v>
      </c>
      <c r="D76" s="123" t="str">
        <f t="shared" si="13"/>
        <v/>
      </c>
      <c r="E76" s="75" t="str">
        <f t="shared" ca="1" si="10"/>
        <v/>
      </c>
      <c r="F76" s="17" t="str">
        <f t="shared" si="11"/>
        <v>　</v>
      </c>
      <c r="G76" s="24" t="str">
        <f t="shared" si="14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89"/>
      <c r="T76" s="31"/>
      <c r="U76" s="190"/>
      <c r="V76" s="32" t="str">
        <f t="shared" si="12"/>
        <v/>
      </c>
      <c r="W76" s="200" t="str">
        <f t="shared" si="15"/>
        <v/>
      </c>
    </row>
    <row r="77" spans="2:23" ht="13.95" customHeight="1" x14ac:dyDescent="0.2">
      <c r="B77" s="17">
        <f t="shared" si="9"/>
        <v>0</v>
      </c>
      <c r="C77" s="17">
        <f>IF(I77="",0,IF(OR(I77=設定!$AS$4,I77=設定!$AS$5,I77=設定!$AS$6,I77=設定!$AS$7,I77=設定!$AS$8,I77=設定!$AS$9,I77=設定!$AS$12,I77=設定!$AS$13),1,0))</f>
        <v>0</v>
      </c>
      <c r="D77" s="123" t="str">
        <f t="shared" si="13"/>
        <v/>
      </c>
      <c r="E77" s="75" t="str">
        <f t="shared" ca="1" si="10"/>
        <v/>
      </c>
      <c r="F77" s="17" t="str">
        <f t="shared" si="11"/>
        <v>　</v>
      </c>
      <c r="G77" s="24" t="str">
        <f t="shared" si="14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89"/>
      <c r="T77" s="31"/>
      <c r="U77" s="190"/>
      <c r="V77" s="32" t="str">
        <f t="shared" si="12"/>
        <v/>
      </c>
      <c r="W77" s="200" t="str">
        <f t="shared" si="15"/>
        <v/>
      </c>
    </row>
    <row r="78" spans="2:23" ht="13.95" customHeight="1" x14ac:dyDescent="0.2">
      <c r="B78" s="17">
        <f t="shared" si="9"/>
        <v>0</v>
      </c>
      <c r="C78" s="17">
        <f>IF(I78="",0,IF(OR(I78=設定!$AS$4,I78=設定!$AS$5,I78=設定!$AS$6,I78=設定!$AS$7,I78=設定!$AS$8,I78=設定!$AS$9,I78=設定!$AS$12,I78=設定!$AS$13),1,0))</f>
        <v>0</v>
      </c>
      <c r="D78" s="123" t="str">
        <f t="shared" si="13"/>
        <v/>
      </c>
      <c r="E78" s="75" t="str">
        <f t="shared" ca="1" si="10"/>
        <v/>
      </c>
      <c r="F78" s="17" t="str">
        <f t="shared" si="11"/>
        <v>　</v>
      </c>
      <c r="G78" s="24" t="str">
        <f t="shared" si="14"/>
        <v/>
      </c>
      <c r="H78" s="119">
        <v>75</v>
      </c>
      <c r="I78" s="56"/>
      <c r="J78" s="36"/>
      <c r="K78" s="35"/>
      <c r="L78" s="36"/>
      <c r="M78" s="108"/>
      <c r="N78" s="109"/>
      <c r="O78" s="118"/>
      <c r="P78" s="111"/>
      <c r="Q78" s="112"/>
      <c r="R78" s="113"/>
      <c r="S78" s="195"/>
      <c r="T78" s="114"/>
      <c r="U78" s="196"/>
      <c r="V78" s="115" t="str">
        <f t="shared" si="12"/>
        <v/>
      </c>
      <c r="W78" s="200" t="str">
        <f t="shared" si="15"/>
        <v/>
      </c>
    </row>
    <row r="79" spans="2:23" ht="13.95" customHeight="1" x14ac:dyDescent="0.2">
      <c r="B79" s="17">
        <f t="shared" si="9"/>
        <v>0</v>
      </c>
      <c r="C79" s="17">
        <f>IF(I79="",0,IF(OR(I79=設定!$AS$4,I79=設定!$AS$5,I79=設定!$AS$6,I79=設定!$AS$7,I79=設定!$AS$8,I79=設定!$AS$9,I79=設定!$AS$12,I79=設定!$AS$13),1,0))</f>
        <v>0</v>
      </c>
      <c r="D79" s="123" t="str">
        <f t="shared" si="13"/>
        <v/>
      </c>
      <c r="E79" s="75" t="str">
        <f t="shared" ca="1" si="10"/>
        <v/>
      </c>
      <c r="F79" s="17" t="str">
        <f t="shared" si="11"/>
        <v>　</v>
      </c>
      <c r="G79" s="24" t="str">
        <f t="shared" si="14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93"/>
      <c r="T79" s="71"/>
      <c r="U79" s="194"/>
      <c r="V79" s="43" t="str">
        <f t="shared" si="12"/>
        <v/>
      </c>
      <c r="W79" s="200" t="str">
        <f t="shared" si="15"/>
        <v/>
      </c>
    </row>
    <row r="80" spans="2:23" ht="13.95" customHeight="1" x14ac:dyDescent="0.2">
      <c r="B80" s="17">
        <f t="shared" si="9"/>
        <v>0</v>
      </c>
      <c r="C80" s="17">
        <f>IF(I80="",0,IF(OR(I80=設定!$AS$4,I80=設定!$AS$5,I80=設定!$AS$6,I80=設定!$AS$7,I80=設定!$AS$8,I80=設定!$AS$9,I80=設定!$AS$12,I80=設定!$AS$13),1,0))</f>
        <v>0</v>
      </c>
      <c r="D80" s="123" t="str">
        <f t="shared" si="13"/>
        <v/>
      </c>
      <c r="E80" s="75" t="str">
        <f t="shared" ca="1" si="10"/>
        <v/>
      </c>
      <c r="F80" s="17" t="str">
        <f t="shared" si="11"/>
        <v>　</v>
      </c>
      <c r="G80" s="24" t="str">
        <f t="shared" si="14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89"/>
      <c r="T80" s="31"/>
      <c r="U80" s="190"/>
      <c r="V80" s="32" t="str">
        <f t="shared" si="12"/>
        <v/>
      </c>
      <c r="W80" s="200" t="str">
        <f t="shared" si="15"/>
        <v/>
      </c>
    </row>
    <row r="81" spans="2:23" ht="13.95" customHeight="1" x14ac:dyDescent="0.2">
      <c r="B81" s="17">
        <f t="shared" si="9"/>
        <v>0</v>
      </c>
      <c r="C81" s="17">
        <f>IF(I81="",0,IF(OR(I81=設定!$AS$4,I81=設定!$AS$5,I81=設定!$AS$6,I81=設定!$AS$7,I81=設定!$AS$8,I81=設定!$AS$9,I81=設定!$AS$12,I81=設定!$AS$13),1,0))</f>
        <v>0</v>
      </c>
      <c r="D81" s="123" t="str">
        <f t="shared" si="13"/>
        <v/>
      </c>
      <c r="E81" s="75" t="str">
        <f t="shared" ca="1" si="10"/>
        <v/>
      </c>
      <c r="F81" s="17" t="str">
        <f t="shared" si="11"/>
        <v>　</v>
      </c>
      <c r="G81" s="24" t="str">
        <f t="shared" si="14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89"/>
      <c r="T81" s="31"/>
      <c r="U81" s="190"/>
      <c r="V81" s="32" t="str">
        <f t="shared" si="12"/>
        <v/>
      </c>
      <c r="W81" s="200" t="str">
        <f t="shared" si="15"/>
        <v/>
      </c>
    </row>
    <row r="82" spans="2:23" ht="13.95" customHeight="1" x14ac:dyDescent="0.2">
      <c r="B82" s="17">
        <f t="shared" si="9"/>
        <v>0</v>
      </c>
      <c r="C82" s="17">
        <f>IF(I82="",0,IF(OR(I82=設定!$AS$4,I82=設定!$AS$5,I82=設定!$AS$6,I82=設定!$AS$7,I82=設定!$AS$8,I82=設定!$AS$9,I82=設定!$AS$12,I82=設定!$AS$13),1,0))</f>
        <v>0</v>
      </c>
      <c r="D82" s="123" t="str">
        <f t="shared" si="13"/>
        <v/>
      </c>
      <c r="E82" s="75" t="str">
        <f t="shared" ca="1" si="10"/>
        <v/>
      </c>
      <c r="F82" s="17" t="str">
        <f t="shared" si="11"/>
        <v>　</v>
      </c>
      <c r="G82" s="24" t="str">
        <f t="shared" si="14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89"/>
      <c r="T82" s="31"/>
      <c r="U82" s="190"/>
      <c r="V82" s="32" t="str">
        <f t="shared" si="12"/>
        <v/>
      </c>
      <c r="W82" s="200" t="str">
        <f t="shared" si="15"/>
        <v/>
      </c>
    </row>
    <row r="83" spans="2:23" ht="13.95" customHeight="1" x14ac:dyDescent="0.2">
      <c r="B83" s="17">
        <f t="shared" si="9"/>
        <v>0</v>
      </c>
      <c r="C83" s="17">
        <f>IF(I83="",0,IF(OR(I83=設定!$AS$4,I83=設定!$AS$5,I83=設定!$AS$6,I83=設定!$AS$7,I83=設定!$AS$8,I83=設定!$AS$9,I83=設定!$AS$12,I83=設定!$AS$13),1,0))</f>
        <v>0</v>
      </c>
      <c r="D83" s="123" t="str">
        <f t="shared" si="13"/>
        <v/>
      </c>
      <c r="E83" s="75" t="str">
        <f t="shared" ca="1" si="10"/>
        <v/>
      </c>
      <c r="F83" s="17" t="str">
        <f t="shared" si="11"/>
        <v>　</v>
      </c>
      <c r="G83" s="24" t="str">
        <f t="shared" si="14"/>
        <v/>
      </c>
      <c r="H83" s="119">
        <v>80</v>
      </c>
      <c r="I83" s="56"/>
      <c r="J83" s="36"/>
      <c r="K83" s="35"/>
      <c r="L83" s="36"/>
      <c r="M83" s="108"/>
      <c r="N83" s="109"/>
      <c r="O83" s="118"/>
      <c r="P83" s="111"/>
      <c r="Q83" s="112"/>
      <c r="R83" s="113"/>
      <c r="S83" s="195"/>
      <c r="T83" s="114"/>
      <c r="U83" s="196"/>
      <c r="V83" s="115" t="str">
        <f t="shared" si="12"/>
        <v/>
      </c>
      <c r="W83" s="200" t="str">
        <f t="shared" si="15"/>
        <v/>
      </c>
    </row>
    <row r="84" spans="2:23" ht="13.95" customHeight="1" x14ac:dyDescent="0.2">
      <c r="B84" s="17">
        <f t="shared" si="9"/>
        <v>0</v>
      </c>
      <c r="C84" s="17">
        <f>IF(I84="",0,IF(OR(I84=設定!$AS$4,I84=設定!$AS$5,I84=設定!$AS$6,I84=設定!$AS$7,I84=設定!$AS$8,I84=設定!$AS$9,I84=設定!$AS$12,I84=設定!$AS$13),1,0))</f>
        <v>0</v>
      </c>
      <c r="D84" s="123" t="str">
        <f t="shared" si="13"/>
        <v/>
      </c>
      <c r="E84" s="75" t="str">
        <f t="shared" ca="1" si="10"/>
        <v/>
      </c>
      <c r="F84" s="17" t="str">
        <f t="shared" si="11"/>
        <v>　</v>
      </c>
      <c r="G84" s="24" t="str">
        <f t="shared" si="14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93"/>
      <c r="T84" s="71"/>
      <c r="U84" s="194"/>
      <c r="V84" s="43" t="str">
        <f t="shared" si="12"/>
        <v/>
      </c>
      <c r="W84" s="200" t="str">
        <f t="shared" si="15"/>
        <v/>
      </c>
    </row>
    <row r="85" spans="2:23" ht="13.95" customHeight="1" x14ac:dyDescent="0.2">
      <c r="B85" s="17">
        <f t="shared" si="9"/>
        <v>0</v>
      </c>
      <c r="C85" s="17">
        <f>IF(I85="",0,IF(OR(I85=設定!$AS$4,I85=設定!$AS$5,I85=設定!$AS$6,I85=設定!$AS$7,I85=設定!$AS$8,I85=設定!$AS$9,I85=設定!$AS$12,I85=設定!$AS$13),1,0))</f>
        <v>0</v>
      </c>
      <c r="D85" s="123" t="str">
        <f t="shared" si="13"/>
        <v/>
      </c>
      <c r="E85" s="75" t="str">
        <f t="shared" ca="1" si="10"/>
        <v/>
      </c>
      <c r="F85" s="17" t="str">
        <f t="shared" si="11"/>
        <v>　</v>
      </c>
      <c r="G85" s="24" t="str">
        <f t="shared" si="14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89"/>
      <c r="T85" s="31"/>
      <c r="U85" s="190"/>
      <c r="V85" s="32" t="str">
        <f t="shared" si="12"/>
        <v/>
      </c>
      <c r="W85" s="200" t="str">
        <f t="shared" si="15"/>
        <v/>
      </c>
    </row>
    <row r="86" spans="2:23" ht="13.95" customHeight="1" x14ac:dyDescent="0.2">
      <c r="B86" s="17">
        <f t="shared" si="9"/>
        <v>0</v>
      </c>
      <c r="C86" s="17">
        <f>IF(I86="",0,IF(OR(I86=設定!$AS$4,I86=設定!$AS$5,I86=設定!$AS$6,I86=設定!$AS$7,I86=設定!$AS$8,I86=設定!$AS$9,I86=設定!$AS$12,I86=設定!$AS$13),1,0))</f>
        <v>0</v>
      </c>
      <c r="D86" s="123" t="str">
        <f t="shared" si="13"/>
        <v/>
      </c>
      <c r="E86" s="75" t="str">
        <f t="shared" ca="1" si="10"/>
        <v/>
      </c>
      <c r="F86" s="17" t="str">
        <f t="shared" si="11"/>
        <v>　</v>
      </c>
      <c r="G86" s="24" t="str">
        <f t="shared" si="14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89"/>
      <c r="T86" s="31"/>
      <c r="U86" s="190"/>
      <c r="V86" s="32" t="str">
        <f t="shared" si="12"/>
        <v/>
      </c>
      <c r="W86" s="200" t="str">
        <f t="shared" si="15"/>
        <v/>
      </c>
    </row>
    <row r="87" spans="2:23" ht="13.95" customHeight="1" x14ac:dyDescent="0.2">
      <c r="B87" s="17">
        <f t="shared" si="9"/>
        <v>0</v>
      </c>
      <c r="C87" s="17">
        <f>IF(I87="",0,IF(OR(I87=設定!$AS$4,I87=設定!$AS$5,I87=設定!$AS$6,I87=設定!$AS$7,I87=設定!$AS$8,I87=設定!$AS$9,I87=設定!$AS$12,I87=設定!$AS$13),1,0))</f>
        <v>0</v>
      </c>
      <c r="D87" s="123" t="str">
        <f t="shared" si="13"/>
        <v/>
      </c>
      <c r="E87" s="75" t="str">
        <f t="shared" ca="1" si="10"/>
        <v/>
      </c>
      <c r="F87" s="17" t="str">
        <f t="shared" si="11"/>
        <v>　</v>
      </c>
      <c r="G87" s="24" t="str">
        <f t="shared" si="14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89"/>
      <c r="T87" s="31"/>
      <c r="U87" s="190"/>
      <c r="V87" s="32" t="str">
        <f t="shared" si="12"/>
        <v/>
      </c>
      <c r="W87" s="200" t="str">
        <f t="shared" si="15"/>
        <v/>
      </c>
    </row>
    <row r="88" spans="2:23" ht="13.95" customHeight="1" x14ac:dyDescent="0.2">
      <c r="B88" s="17">
        <f t="shared" si="9"/>
        <v>0</v>
      </c>
      <c r="C88" s="17">
        <f>IF(I88="",0,IF(OR(I88=設定!$AS$4,I88=設定!$AS$5,I88=設定!$AS$6,I88=設定!$AS$7,I88=設定!$AS$8,I88=設定!$AS$9,I88=設定!$AS$12,I88=設定!$AS$13),1,0))</f>
        <v>0</v>
      </c>
      <c r="D88" s="123" t="str">
        <f t="shared" si="13"/>
        <v/>
      </c>
      <c r="E88" s="75" t="str">
        <f t="shared" ca="1" si="10"/>
        <v/>
      </c>
      <c r="F88" s="17" t="str">
        <f t="shared" si="11"/>
        <v>　</v>
      </c>
      <c r="G88" s="24" t="str">
        <f t="shared" si="14"/>
        <v/>
      </c>
      <c r="H88" s="119">
        <v>85</v>
      </c>
      <c r="I88" s="56"/>
      <c r="J88" s="36"/>
      <c r="K88" s="35"/>
      <c r="L88" s="36"/>
      <c r="M88" s="108"/>
      <c r="N88" s="109"/>
      <c r="O88" s="118"/>
      <c r="P88" s="111"/>
      <c r="Q88" s="112"/>
      <c r="R88" s="113"/>
      <c r="S88" s="195"/>
      <c r="T88" s="114"/>
      <c r="U88" s="196"/>
      <c r="V88" s="115" t="str">
        <f t="shared" si="12"/>
        <v/>
      </c>
      <c r="W88" s="200" t="str">
        <f t="shared" si="15"/>
        <v/>
      </c>
    </row>
    <row r="89" spans="2:23" ht="13.95" customHeight="1" x14ac:dyDescent="0.2">
      <c r="B89" s="17">
        <f t="shared" si="9"/>
        <v>0</v>
      </c>
      <c r="C89" s="17">
        <f>IF(I89="",0,IF(OR(I89=設定!$AS$4,I89=設定!$AS$5,I89=設定!$AS$6,I89=設定!$AS$7,I89=設定!$AS$8,I89=設定!$AS$9,I89=設定!$AS$12,I89=設定!$AS$13),1,0))</f>
        <v>0</v>
      </c>
      <c r="D89" s="123" t="str">
        <f t="shared" si="13"/>
        <v/>
      </c>
      <c r="E89" s="75" t="str">
        <f t="shared" ca="1" si="10"/>
        <v/>
      </c>
      <c r="F89" s="17" t="str">
        <f t="shared" si="11"/>
        <v>　</v>
      </c>
      <c r="G89" s="24" t="str">
        <f t="shared" si="14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93"/>
      <c r="T89" s="71"/>
      <c r="U89" s="194"/>
      <c r="V89" s="43" t="str">
        <f t="shared" si="12"/>
        <v/>
      </c>
      <c r="W89" s="200" t="str">
        <f t="shared" si="15"/>
        <v/>
      </c>
    </row>
    <row r="90" spans="2:23" ht="13.95" customHeight="1" x14ac:dyDescent="0.2">
      <c r="B90" s="17">
        <f t="shared" si="9"/>
        <v>0</v>
      </c>
      <c r="C90" s="17">
        <f>IF(I90="",0,IF(OR(I90=設定!$AS$4,I90=設定!$AS$5,I90=設定!$AS$6,I90=設定!$AS$7,I90=設定!$AS$8,I90=設定!$AS$9,I90=設定!$AS$12,I90=設定!$AS$13),1,0))</f>
        <v>0</v>
      </c>
      <c r="D90" s="123" t="str">
        <f t="shared" si="13"/>
        <v/>
      </c>
      <c r="E90" s="75" t="str">
        <f t="shared" ca="1" si="10"/>
        <v/>
      </c>
      <c r="F90" s="17" t="str">
        <f t="shared" si="11"/>
        <v>　</v>
      </c>
      <c r="G90" s="24" t="str">
        <f t="shared" si="14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89"/>
      <c r="T90" s="31"/>
      <c r="U90" s="190"/>
      <c r="V90" s="32" t="str">
        <f t="shared" si="12"/>
        <v/>
      </c>
      <c r="W90" s="200" t="str">
        <f t="shared" si="15"/>
        <v/>
      </c>
    </row>
    <row r="91" spans="2:23" ht="13.95" customHeight="1" x14ac:dyDescent="0.2">
      <c r="B91" s="17">
        <f t="shared" si="9"/>
        <v>0</v>
      </c>
      <c r="C91" s="17">
        <f>IF(I91="",0,IF(OR(I91=設定!$AS$4,I91=設定!$AS$5,I91=設定!$AS$6,I91=設定!$AS$7,I91=設定!$AS$8,I91=設定!$AS$9,I91=設定!$AS$12,I91=設定!$AS$13),1,0))</f>
        <v>0</v>
      </c>
      <c r="D91" s="123" t="str">
        <f t="shared" si="13"/>
        <v/>
      </c>
      <c r="E91" s="75" t="str">
        <f t="shared" ca="1" si="10"/>
        <v/>
      </c>
      <c r="F91" s="17" t="str">
        <f t="shared" si="11"/>
        <v>　</v>
      </c>
      <c r="G91" s="24" t="str">
        <f t="shared" si="14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89"/>
      <c r="T91" s="31"/>
      <c r="U91" s="190"/>
      <c r="V91" s="32" t="str">
        <f t="shared" si="12"/>
        <v/>
      </c>
      <c r="W91" s="200" t="str">
        <f t="shared" si="15"/>
        <v/>
      </c>
    </row>
    <row r="92" spans="2:23" ht="13.95" customHeight="1" x14ac:dyDescent="0.2">
      <c r="B92" s="17">
        <f t="shared" si="9"/>
        <v>0</v>
      </c>
      <c r="C92" s="17">
        <f>IF(I92="",0,IF(OR(I92=設定!$AS$4,I92=設定!$AS$5,I92=設定!$AS$6,I92=設定!$AS$7,I92=設定!$AS$8,I92=設定!$AS$9,I92=設定!$AS$12,I92=設定!$AS$13),1,0))</f>
        <v>0</v>
      </c>
      <c r="D92" s="123" t="str">
        <f t="shared" si="13"/>
        <v/>
      </c>
      <c r="E92" s="75" t="str">
        <f t="shared" ca="1" si="10"/>
        <v/>
      </c>
      <c r="F92" s="17" t="str">
        <f t="shared" si="11"/>
        <v>　</v>
      </c>
      <c r="G92" s="24" t="str">
        <f t="shared" si="14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89"/>
      <c r="T92" s="31"/>
      <c r="U92" s="190"/>
      <c r="V92" s="32" t="str">
        <f t="shared" si="12"/>
        <v/>
      </c>
      <c r="W92" s="200" t="str">
        <f t="shared" si="15"/>
        <v/>
      </c>
    </row>
    <row r="93" spans="2:23" ht="13.95" customHeight="1" x14ac:dyDescent="0.2">
      <c r="B93" s="17">
        <f t="shared" si="9"/>
        <v>0</v>
      </c>
      <c r="C93" s="17">
        <f>IF(I93="",0,IF(OR(I93=設定!$AS$4,I93=設定!$AS$5,I93=設定!$AS$6,I93=設定!$AS$7,I93=設定!$AS$8,I93=設定!$AS$9,I93=設定!$AS$12,I93=設定!$AS$13),1,0))</f>
        <v>0</v>
      </c>
      <c r="D93" s="123" t="str">
        <f t="shared" si="13"/>
        <v/>
      </c>
      <c r="E93" s="75" t="str">
        <f t="shared" ca="1" si="10"/>
        <v/>
      </c>
      <c r="F93" s="17" t="str">
        <f t="shared" si="11"/>
        <v>　</v>
      </c>
      <c r="G93" s="24" t="str">
        <f t="shared" si="14"/>
        <v/>
      </c>
      <c r="H93" s="119">
        <v>90</v>
      </c>
      <c r="I93" s="56"/>
      <c r="J93" s="36"/>
      <c r="K93" s="35"/>
      <c r="L93" s="36"/>
      <c r="M93" s="108"/>
      <c r="N93" s="109"/>
      <c r="O93" s="118"/>
      <c r="P93" s="111"/>
      <c r="Q93" s="112"/>
      <c r="R93" s="113"/>
      <c r="S93" s="195"/>
      <c r="T93" s="114"/>
      <c r="U93" s="196"/>
      <c r="V93" s="115" t="str">
        <f t="shared" si="12"/>
        <v/>
      </c>
      <c r="W93" s="200" t="str">
        <f t="shared" si="15"/>
        <v/>
      </c>
    </row>
    <row r="94" spans="2:23" ht="13.95" customHeight="1" x14ac:dyDescent="0.2">
      <c r="B94" s="17">
        <f t="shared" si="9"/>
        <v>0</v>
      </c>
      <c r="C94" s="17">
        <f>IF(I94="",0,IF(OR(I94=設定!$AS$4,I94=設定!$AS$5,I94=設定!$AS$6,I94=設定!$AS$7,I94=設定!$AS$8,I94=設定!$AS$9,I94=設定!$AS$12,I94=設定!$AS$13),1,0))</f>
        <v>0</v>
      </c>
      <c r="D94" s="123" t="str">
        <f t="shared" si="13"/>
        <v/>
      </c>
      <c r="E94" s="75" t="str">
        <f t="shared" ca="1" si="10"/>
        <v/>
      </c>
      <c r="F94" s="17" t="str">
        <f t="shared" si="11"/>
        <v>　</v>
      </c>
      <c r="G94" s="24" t="str">
        <f t="shared" si="14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93"/>
      <c r="T94" s="71"/>
      <c r="U94" s="194"/>
      <c r="V94" s="43" t="str">
        <f t="shared" si="12"/>
        <v/>
      </c>
      <c r="W94" s="200" t="str">
        <f t="shared" si="15"/>
        <v/>
      </c>
    </row>
    <row r="95" spans="2:23" ht="13.95" customHeight="1" x14ac:dyDescent="0.2">
      <c r="B95" s="17">
        <f t="shared" si="9"/>
        <v>0</v>
      </c>
      <c r="C95" s="17">
        <f>IF(I95="",0,IF(OR(I95=設定!$AS$4,I95=設定!$AS$5,I95=設定!$AS$6,I95=設定!$AS$7,I95=設定!$AS$8,I95=設定!$AS$9,I95=設定!$AS$12,I95=設定!$AS$13),1,0))</f>
        <v>0</v>
      </c>
      <c r="D95" s="123" t="str">
        <f t="shared" si="13"/>
        <v/>
      </c>
      <c r="E95" s="75" t="str">
        <f t="shared" ca="1" si="10"/>
        <v/>
      </c>
      <c r="F95" s="17" t="str">
        <f t="shared" si="11"/>
        <v>　</v>
      </c>
      <c r="G95" s="24" t="str">
        <f t="shared" si="14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89"/>
      <c r="T95" s="31"/>
      <c r="U95" s="190"/>
      <c r="V95" s="32" t="str">
        <f t="shared" si="12"/>
        <v/>
      </c>
      <c r="W95" s="200" t="str">
        <f t="shared" si="15"/>
        <v/>
      </c>
    </row>
    <row r="96" spans="2:23" ht="13.95" customHeight="1" x14ac:dyDescent="0.2">
      <c r="B96" s="17">
        <f t="shared" si="9"/>
        <v>0</v>
      </c>
      <c r="C96" s="17">
        <f>IF(I96="",0,IF(OR(I96=設定!$AS$4,I96=設定!$AS$5,I96=設定!$AS$6,I96=設定!$AS$7,I96=設定!$AS$8,I96=設定!$AS$9,I96=設定!$AS$12,I96=設定!$AS$13),1,0))</f>
        <v>0</v>
      </c>
      <c r="D96" s="123" t="str">
        <f t="shared" si="13"/>
        <v/>
      </c>
      <c r="E96" s="75" t="str">
        <f t="shared" ca="1" si="10"/>
        <v/>
      </c>
      <c r="F96" s="17" t="str">
        <f t="shared" si="11"/>
        <v>　</v>
      </c>
      <c r="G96" s="24" t="str">
        <f t="shared" si="14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89"/>
      <c r="T96" s="31"/>
      <c r="U96" s="190"/>
      <c r="V96" s="32" t="str">
        <f t="shared" si="12"/>
        <v/>
      </c>
      <c r="W96" s="200" t="str">
        <f t="shared" si="15"/>
        <v/>
      </c>
    </row>
    <row r="97" spans="2:23" ht="13.95" customHeight="1" x14ac:dyDescent="0.2">
      <c r="B97" s="17">
        <f t="shared" si="9"/>
        <v>0</v>
      </c>
      <c r="C97" s="17">
        <f>IF(I97="",0,IF(OR(I97=設定!$AS$4,I97=設定!$AS$5,I97=設定!$AS$6,I97=設定!$AS$7,I97=設定!$AS$8,I97=設定!$AS$9,I97=設定!$AS$12,I97=設定!$AS$13),1,0))</f>
        <v>0</v>
      </c>
      <c r="D97" s="123" t="str">
        <f t="shared" si="13"/>
        <v/>
      </c>
      <c r="E97" s="75" t="str">
        <f t="shared" ca="1" si="10"/>
        <v/>
      </c>
      <c r="F97" s="17" t="str">
        <f t="shared" si="11"/>
        <v>　</v>
      </c>
      <c r="G97" s="24" t="str">
        <f t="shared" si="14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89"/>
      <c r="T97" s="31"/>
      <c r="U97" s="190"/>
      <c r="V97" s="32" t="str">
        <f t="shared" si="12"/>
        <v/>
      </c>
      <c r="W97" s="200" t="str">
        <f t="shared" si="15"/>
        <v/>
      </c>
    </row>
    <row r="98" spans="2:23" ht="13.95" customHeight="1" x14ac:dyDescent="0.2">
      <c r="B98" s="17">
        <f t="shared" si="9"/>
        <v>0</v>
      </c>
      <c r="C98" s="17">
        <f>IF(I98="",0,IF(OR(I98=設定!$AS$4,I98=設定!$AS$5,I98=設定!$AS$6,I98=設定!$AS$7,I98=設定!$AS$8,I98=設定!$AS$9,I98=設定!$AS$12,I98=設定!$AS$13),1,0))</f>
        <v>0</v>
      </c>
      <c r="D98" s="123" t="str">
        <f t="shared" si="13"/>
        <v/>
      </c>
      <c r="E98" s="75" t="str">
        <f t="shared" ca="1" si="10"/>
        <v/>
      </c>
      <c r="F98" s="17" t="str">
        <f t="shared" si="11"/>
        <v>　</v>
      </c>
      <c r="G98" s="24" t="str">
        <f t="shared" si="14"/>
        <v/>
      </c>
      <c r="H98" s="119">
        <v>95</v>
      </c>
      <c r="I98" s="56"/>
      <c r="J98" s="36"/>
      <c r="K98" s="35"/>
      <c r="L98" s="36"/>
      <c r="M98" s="108"/>
      <c r="N98" s="109"/>
      <c r="O98" s="118"/>
      <c r="P98" s="111"/>
      <c r="Q98" s="112"/>
      <c r="R98" s="113"/>
      <c r="S98" s="195"/>
      <c r="T98" s="114"/>
      <c r="U98" s="196"/>
      <c r="V98" s="115" t="str">
        <f t="shared" si="12"/>
        <v/>
      </c>
      <c r="W98" s="200" t="str">
        <f t="shared" si="15"/>
        <v/>
      </c>
    </row>
    <row r="99" spans="2:23" ht="13.95" customHeight="1" x14ac:dyDescent="0.2">
      <c r="B99" s="17">
        <f t="shared" si="9"/>
        <v>0</v>
      </c>
      <c r="C99" s="17">
        <f>IF(I99="",0,IF(OR(I99=設定!$AS$4,I99=設定!$AS$5,I99=設定!$AS$6,I99=設定!$AS$7,I99=設定!$AS$8,I99=設定!$AS$9,I99=設定!$AS$12,I99=設定!$AS$13),1,0))</f>
        <v>0</v>
      </c>
      <c r="D99" s="123" t="str">
        <f t="shared" si="13"/>
        <v/>
      </c>
      <c r="E99" s="75" t="str">
        <f t="shared" ca="1" si="10"/>
        <v/>
      </c>
      <c r="F99" s="17" t="str">
        <f t="shared" si="11"/>
        <v>　</v>
      </c>
      <c r="G99" s="24" t="str">
        <f t="shared" si="14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89"/>
      <c r="T99" s="31"/>
      <c r="U99" s="190"/>
      <c r="V99" s="32" t="str">
        <f t="shared" si="12"/>
        <v/>
      </c>
      <c r="W99" s="200" t="str">
        <f t="shared" si="15"/>
        <v/>
      </c>
    </row>
    <row r="100" spans="2:23" ht="13.95" customHeight="1" x14ac:dyDescent="0.2">
      <c r="B100" s="17">
        <f>IF(C100=0,0,IF(C100=0,0,VLOOKUP(I100,基準１,3,FALSE))+IF(O100="",0,VLOOKUP(O100,性別,2,FALSE))+IF(K100="",0,IF(I100&lt;&gt;K100,5000-L100,2000-L100))+IF(I100="",0,100-J100)+ROW()*0.001)</f>
        <v>0</v>
      </c>
      <c r="C100" s="17">
        <f>IF(I100="",0,IF(OR(I100=設定!$AS$4,I100=設定!$AS$5,I100=設定!$AS$6,I100=設定!$AS$7,I100=設定!$AS$8,I100=設定!$AS$9,I100=設定!$AS$12,I100=設定!$AS$13),1,0))</f>
        <v>0</v>
      </c>
      <c r="D100" s="123" t="str">
        <f t="shared" si="13"/>
        <v/>
      </c>
      <c r="E100" s="75" t="str">
        <f t="shared" ca="1" si="10"/>
        <v/>
      </c>
      <c r="F100" s="17" t="str">
        <f>O209&amp;"　"&amp;P209</f>
        <v>　</v>
      </c>
      <c r="G100" s="24" t="str">
        <f t="shared" si="14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89"/>
      <c r="T100" s="31"/>
      <c r="U100" s="190"/>
      <c r="V100" s="32" t="str">
        <f t="shared" si="12"/>
        <v/>
      </c>
      <c r="W100" s="200" t="str">
        <f t="shared" si="15"/>
        <v/>
      </c>
    </row>
    <row r="101" spans="2:23" ht="13.95" customHeight="1" x14ac:dyDescent="0.2">
      <c r="B101" s="17">
        <f>IF(C101=0,0,IF(C101=0,0,VLOOKUP(I101,基準１,3,FALSE))+IF(O101="",0,VLOOKUP(O101,性別,2,FALSE))+IF(K101="",0,IF(I101&lt;&gt;K101,5000-L101,2000-L101))+IF(I101="",0,100-J101)+ROW()*0.001)</f>
        <v>0</v>
      </c>
      <c r="C101" s="17">
        <f>IF(I101="",0,IF(OR(I101=設定!$AS$4,I101=設定!$AS$5,I101=設定!$AS$6,I101=設定!$AS$7,I101=設定!$AS$8,I101=設定!$AS$9,I101=設定!$AS$12,I101=設定!$AS$13),1,0))</f>
        <v>0</v>
      </c>
      <c r="D101" s="123" t="str">
        <f t="shared" si="13"/>
        <v/>
      </c>
      <c r="E101" s="75" t="str">
        <f t="shared" ca="1" si="10"/>
        <v/>
      </c>
      <c r="F101" s="17" t="str">
        <f>O210&amp;"　"&amp;P210</f>
        <v>　</v>
      </c>
      <c r="G101" s="24" t="str">
        <f t="shared" si="14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89"/>
      <c r="T101" s="31"/>
      <c r="U101" s="190"/>
      <c r="V101" s="32" t="str">
        <f t="shared" si="12"/>
        <v/>
      </c>
      <c r="W101" s="200" t="str">
        <f t="shared" si="15"/>
        <v/>
      </c>
    </row>
    <row r="102" spans="2:23" ht="13.95" customHeight="1" x14ac:dyDescent="0.2">
      <c r="B102" s="17">
        <f>IF(C102=0,0,IF(C102=0,0,VLOOKUP(I102,基準１,3,FALSE))+IF(O102="",0,VLOOKUP(O102,性別,2,FALSE))+IF(K102="",0,IF(I102&lt;&gt;K102,5000-L102,2000-L102))+IF(I102="",0,100-J102)+ROW()*0.001)</f>
        <v>0</v>
      </c>
      <c r="C102" s="17">
        <f>IF(I102="",0,IF(OR(I102=設定!$AS$4,I102=設定!$AS$5,I102=設定!$AS$6,I102=設定!$AS$7,I102=設定!$AS$8,I102=設定!$AS$9,I102=設定!$AS$12,I102=設定!$AS$13),1,0))</f>
        <v>0</v>
      </c>
      <c r="D102" s="123" t="str">
        <f t="shared" si="13"/>
        <v/>
      </c>
      <c r="E102" s="75" t="str">
        <f t="shared" ca="1" si="10"/>
        <v/>
      </c>
      <c r="F102" s="17" t="str">
        <f>O211&amp;"　"&amp;P211</f>
        <v>　</v>
      </c>
      <c r="G102" s="24" t="str">
        <f t="shared" si="14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89"/>
      <c r="T102" s="31"/>
      <c r="U102" s="190"/>
      <c r="V102" s="32" t="str">
        <f t="shared" si="12"/>
        <v/>
      </c>
      <c r="W102" s="200" t="str">
        <f t="shared" si="15"/>
        <v/>
      </c>
    </row>
    <row r="103" spans="2:23" ht="13.95" customHeight="1" thickBot="1" x14ac:dyDescent="0.25">
      <c r="B103" s="17">
        <f>IF(C103=0,0,IF(C103=0,0,VLOOKUP(I103,基準１,3,FALSE))+IF(O103="",0,VLOOKUP(O103,性別,2,FALSE))+IF(K103="",0,IF(I103&lt;&gt;K103,5000-L103,2000-L103))+IF(I103="",0,100-J103)+ROW()*0.001)</f>
        <v>0</v>
      </c>
      <c r="C103" s="17">
        <f>IF(I103="",0,IF(OR(I103=設定!$AS$4,I103=設定!$AS$5,I103=設定!$AS$6,I103=設定!$AS$7,I103=設定!$AS$8,I103=設定!$AS$9,I103=設定!$AS$12,I103=設定!$AS$13),1,0))</f>
        <v>0</v>
      </c>
      <c r="D103" s="123" t="str">
        <f t="shared" si="13"/>
        <v/>
      </c>
      <c r="E103" s="75" t="str">
        <f t="shared" ca="1" si="10"/>
        <v/>
      </c>
      <c r="F103" s="17" t="str">
        <f>O212&amp;"　"&amp;P212</f>
        <v>　</v>
      </c>
      <c r="G103" s="24" t="str">
        <f t="shared" si="14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97"/>
      <c r="T103" s="98"/>
      <c r="U103" s="198"/>
      <c r="V103" s="99" t="str">
        <f t="shared" si="12"/>
        <v/>
      </c>
      <c r="W103" s="200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3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2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6">IF(J4="","",$O4&amp;J$2&amp;J4)</f>
        <v/>
      </c>
      <c r="K113" s="51" t="str">
        <f t="shared" ref="K113:K176" si="17">IF(K4="","",$O4&amp;K$3&amp;K4)</f>
        <v/>
      </c>
      <c r="L113" s="51" t="str">
        <f t="shared" ref="L113:L144" si="18">IF(L4="","",$O4&amp;L$3&amp;L4)</f>
        <v/>
      </c>
      <c r="M113" s="17" t="str">
        <f t="shared" ref="M113:N128" si="19">SUBSTITUTE(SUBSTITUTE(M4,"　","")," ","")</f>
        <v/>
      </c>
      <c r="N113" s="17" t="str">
        <f t="shared" si="19"/>
        <v/>
      </c>
      <c r="O113" s="17" t="str">
        <f t="shared" ref="O113:O176" si="20">IF(M4="","",IF(LEN(M113)=1,M113&amp;"　　",IF(LEN(M113)=2,LEFT(M113,1)&amp;"　"&amp;RIGHT(M113,1),M113)))</f>
        <v/>
      </c>
      <c r="P113" s="52" t="str">
        <f t="shared" ref="P113:P176" si="21">IF(N4="","",IF(LEN(N113)=1,"　　"&amp;N113,IF(LEN(N113)=2,LEFT(N113,1)&amp;"　"&amp;RIGHT(N113,1),N113)))</f>
        <v/>
      </c>
      <c r="R113" s="75">
        <f t="shared" ref="R113:R176" si="22">IFERROR(CODE(MID(P4,1,1)),500000)</f>
        <v>500000</v>
      </c>
      <c r="S113" s="46">
        <f t="shared" ref="S113:S144" si="23">IFERROR(CODE(MID(P4,3,1)),500000)</f>
        <v>500000</v>
      </c>
      <c r="T113" s="46">
        <f t="shared" ref="T113:T144" si="24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</row>
    <row r="114" spans="4:22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6"/>
        <v/>
      </c>
      <c r="K114" s="51" t="str">
        <f t="shared" si="17"/>
        <v/>
      </c>
      <c r="L114" s="51" t="str">
        <f t="shared" si="18"/>
        <v/>
      </c>
      <c r="M114" s="17" t="str">
        <f t="shared" si="19"/>
        <v/>
      </c>
      <c r="N114" s="17" t="str">
        <f t="shared" si="19"/>
        <v/>
      </c>
      <c r="O114" s="17" t="str">
        <f t="shared" si="20"/>
        <v/>
      </c>
      <c r="P114" s="52" t="str">
        <f t="shared" si="21"/>
        <v/>
      </c>
      <c r="R114" s="75">
        <f t="shared" si="22"/>
        <v>500000</v>
      </c>
      <c r="S114" s="46">
        <f t="shared" si="23"/>
        <v>500000</v>
      </c>
      <c r="T114" s="46">
        <f t="shared" si="24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V177" si="25">RANK(U114,$U$113:$U$212,1)</f>
        <v>1</v>
      </c>
    </row>
    <row r="115" spans="4:22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6"/>
        <v/>
      </c>
      <c r="K115" s="51" t="str">
        <f t="shared" si="17"/>
        <v/>
      </c>
      <c r="L115" s="51" t="str">
        <f t="shared" si="18"/>
        <v/>
      </c>
      <c r="M115" s="17" t="str">
        <f t="shared" si="19"/>
        <v/>
      </c>
      <c r="N115" s="17" t="str">
        <f t="shared" si="19"/>
        <v/>
      </c>
      <c r="O115" s="17" t="str">
        <f t="shared" si="20"/>
        <v/>
      </c>
      <c r="P115" s="52" t="str">
        <f t="shared" si="21"/>
        <v/>
      </c>
      <c r="R115" s="75">
        <f t="shared" si="22"/>
        <v>500000</v>
      </c>
      <c r="S115" s="46">
        <f t="shared" si="23"/>
        <v>500000</v>
      </c>
      <c r="T115" s="46">
        <f t="shared" si="24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5"/>
        <v>1</v>
      </c>
    </row>
    <row r="116" spans="4:22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6"/>
        <v/>
      </c>
      <c r="K116" s="51" t="str">
        <f t="shared" si="17"/>
        <v/>
      </c>
      <c r="L116" s="51" t="str">
        <f t="shared" si="18"/>
        <v/>
      </c>
      <c r="M116" s="17" t="str">
        <f t="shared" si="19"/>
        <v/>
      </c>
      <c r="N116" s="17" t="str">
        <f t="shared" si="19"/>
        <v/>
      </c>
      <c r="O116" s="17" t="str">
        <f t="shared" si="20"/>
        <v/>
      </c>
      <c r="P116" s="52" t="str">
        <f t="shared" si="21"/>
        <v/>
      </c>
      <c r="R116" s="75">
        <f t="shared" si="22"/>
        <v>500000</v>
      </c>
      <c r="S116" s="46">
        <f t="shared" si="23"/>
        <v>500000</v>
      </c>
      <c r="T116" s="46">
        <f t="shared" si="24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5"/>
        <v>1</v>
      </c>
    </row>
    <row r="117" spans="4:22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6"/>
        <v/>
      </c>
      <c r="K117" s="51" t="str">
        <f t="shared" si="17"/>
        <v/>
      </c>
      <c r="L117" s="51" t="str">
        <f t="shared" si="18"/>
        <v/>
      </c>
      <c r="M117" s="17" t="str">
        <f t="shared" si="19"/>
        <v/>
      </c>
      <c r="N117" s="17" t="str">
        <f t="shared" si="19"/>
        <v/>
      </c>
      <c r="O117" s="17" t="str">
        <f t="shared" si="20"/>
        <v/>
      </c>
      <c r="P117" s="52" t="str">
        <f t="shared" si="21"/>
        <v/>
      </c>
      <c r="R117" s="75">
        <f t="shared" si="22"/>
        <v>500000</v>
      </c>
      <c r="S117" s="46">
        <f t="shared" si="23"/>
        <v>500000</v>
      </c>
      <c r="T117" s="46">
        <f t="shared" si="24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5"/>
        <v>1</v>
      </c>
    </row>
    <row r="118" spans="4:22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6"/>
        <v/>
      </c>
      <c r="K118" s="51" t="str">
        <f t="shared" si="17"/>
        <v/>
      </c>
      <c r="L118" s="51" t="str">
        <f t="shared" si="18"/>
        <v/>
      </c>
      <c r="M118" s="17" t="str">
        <f t="shared" si="19"/>
        <v/>
      </c>
      <c r="N118" s="17" t="str">
        <f t="shared" si="19"/>
        <v/>
      </c>
      <c r="O118" s="17" t="str">
        <f t="shared" si="20"/>
        <v/>
      </c>
      <c r="P118" s="52" t="str">
        <f t="shared" si="21"/>
        <v/>
      </c>
      <c r="R118" s="75">
        <f>IFERROR(CODE(MID(P9,1,1)),500000)</f>
        <v>500000</v>
      </c>
      <c r="S118" s="46">
        <f t="shared" si="23"/>
        <v>500000</v>
      </c>
      <c r="T118" s="46">
        <f t="shared" si="24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5"/>
        <v>1</v>
      </c>
    </row>
    <row r="119" spans="4:22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6"/>
        <v/>
      </c>
      <c r="K119" s="51" t="str">
        <f t="shared" si="17"/>
        <v/>
      </c>
      <c r="L119" s="51" t="str">
        <f t="shared" si="18"/>
        <v/>
      </c>
      <c r="M119" s="17" t="str">
        <f t="shared" si="19"/>
        <v/>
      </c>
      <c r="N119" s="17" t="str">
        <f t="shared" si="19"/>
        <v/>
      </c>
      <c r="O119" s="17" t="str">
        <f t="shared" si="20"/>
        <v/>
      </c>
      <c r="P119" s="52" t="str">
        <f t="shared" si="21"/>
        <v/>
      </c>
      <c r="R119" s="75">
        <f t="shared" si="22"/>
        <v>500000</v>
      </c>
      <c r="S119" s="46">
        <f t="shared" si="23"/>
        <v>500000</v>
      </c>
      <c r="T119" s="46">
        <f t="shared" si="24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5"/>
        <v>1</v>
      </c>
    </row>
    <row r="120" spans="4:22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6"/>
        <v/>
      </c>
      <c r="K120" s="51" t="str">
        <f t="shared" si="17"/>
        <v/>
      </c>
      <c r="L120" s="51" t="str">
        <f t="shared" si="18"/>
        <v/>
      </c>
      <c r="M120" s="17" t="str">
        <f t="shared" si="19"/>
        <v/>
      </c>
      <c r="N120" s="17" t="str">
        <f t="shared" si="19"/>
        <v/>
      </c>
      <c r="O120" s="17" t="str">
        <f t="shared" si="20"/>
        <v/>
      </c>
      <c r="P120" s="52" t="str">
        <f t="shared" si="21"/>
        <v/>
      </c>
      <c r="R120" s="75">
        <f t="shared" si="22"/>
        <v>500000</v>
      </c>
      <c r="S120" s="46">
        <f t="shared" si="23"/>
        <v>500000</v>
      </c>
      <c r="T120" s="46">
        <f t="shared" si="24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5"/>
        <v>1</v>
      </c>
    </row>
    <row r="121" spans="4:22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6"/>
        <v/>
      </c>
      <c r="K121" s="51" t="str">
        <f t="shared" si="17"/>
        <v/>
      </c>
      <c r="L121" s="51" t="str">
        <f t="shared" si="18"/>
        <v/>
      </c>
      <c r="M121" s="17" t="str">
        <f t="shared" si="19"/>
        <v/>
      </c>
      <c r="N121" s="17" t="str">
        <f t="shared" si="19"/>
        <v/>
      </c>
      <c r="O121" s="17" t="str">
        <f t="shared" si="20"/>
        <v/>
      </c>
      <c r="P121" s="52" t="str">
        <f t="shared" si="21"/>
        <v/>
      </c>
      <c r="R121" s="75">
        <f t="shared" si="22"/>
        <v>500000</v>
      </c>
      <c r="S121" s="46">
        <f t="shared" si="23"/>
        <v>500000</v>
      </c>
      <c r="T121" s="46">
        <f t="shared" si="24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5"/>
        <v>1</v>
      </c>
    </row>
    <row r="122" spans="4:22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6"/>
        <v/>
      </c>
      <c r="K122" s="51" t="str">
        <f t="shared" si="17"/>
        <v/>
      </c>
      <c r="L122" s="51" t="str">
        <f t="shared" si="18"/>
        <v/>
      </c>
      <c r="M122" s="17" t="str">
        <f t="shared" si="19"/>
        <v/>
      </c>
      <c r="N122" s="17" t="str">
        <f t="shared" si="19"/>
        <v/>
      </c>
      <c r="O122" s="17" t="str">
        <f t="shared" si="20"/>
        <v/>
      </c>
      <c r="P122" s="52" t="str">
        <f t="shared" si="21"/>
        <v/>
      </c>
      <c r="R122" s="75">
        <f t="shared" si="22"/>
        <v>500000</v>
      </c>
      <c r="S122" s="46">
        <f t="shared" si="23"/>
        <v>500000</v>
      </c>
      <c r="T122" s="46">
        <f t="shared" si="24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5"/>
        <v>1</v>
      </c>
    </row>
    <row r="123" spans="4:22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6"/>
        <v/>
      </c>
      <c r="K123" s="51" t="str">
        <f t="shared" si="17"/>
        <v/>
      </c>
      <c r="L123" s="51" t="str">
        <f t="shared" si="18"/>
        <v/>
      </c>
      <c r="M123" s="17" t="str">
        <f t="shared" si="19"/>
        <v/>
      </c>
      <c r="N123" s="17" t="str">
        <f t="shared" si="19"/>
        <v/>
      </c>
      <c r="O123" s="17" t="str">
        <f t="shared" si="20"/>
        <v/>
      </c>
      <c r="P123" s="52" t="str">
        <f t="shared" si="21"/>
        <v/>
      </c>
      <c r="R123" s="75">
        <f t="shared" si="22"/>
        <v>500000</v>
      </c>
      <c r="S123" s="46">
        <f t="shared" si="23"/>
        <v>500000</v>
      </c>
      <c r="T123" s="46">
        <f t="shared" si="24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5"/>
        <v>1</v>
      </c>
    </row>
    <row r="124" spans="4:22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6"/>
        <v/>
      </c>
      <c r="K124" s="51" t="str">
        <f t="shared" si="17"/>
        <v/>
      </c>
      <c r="L124" s="51" t="str">
        <f t="shared" si="18"/>
        <v/>
      </c>
      <c r="M124" s="17" t="str">
        <f t="shared" si="19"/>
        <v/>
      </c>
      <c r="N124" s="17" t="str">
        <f t="shared" si="19"/>
        <v/>
      </c>
      <c r="O124" s="17" t="str">
        <f t="shared" si="20"/>
        <v/>
      </c>
      <c r="P124" s="52" t="str">
        <f t="shared" si="21"/>
        <v/>
      </c>
      <c r="R124" s="75">
        <f t="shared" si="22"/>
        <v>500000</v>
      </c>
      <c r="S124" s="46">
        <f t="shared" si="23"/>
        <v>500000</v>
      </c>
      <c r="T124" s="46">
        <f t="shared" si="24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5"/>
        <v>1</v>
      </c>
    </row>
    <row r="125" spans="4:22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6"/>
        <v/>
      </c>
      <c r="K125" s="51" t="str">
        <f t="shared" si="17"/>
        <v/>
      </c>
      <c r="L125" s="51" t="str">
        <f t="shared" si="18"/>
        <v/>
      </c>
      <c r="M125" s="17" t="str">
        <f t="shared" si="19"/>
        <v/>
      </c>
      <c r="N125" s="17" t="str">
        <f t="shared" si="19"/>
        <v/>
      </c>
      <c r="O125" s="17" t="str">
        <f t="shared" si="20"/>
        <v/>
      </c>
      <c r="P125" s="52" t="str">
        <f t="shared" si="21"/>
        <v/>
      </c>
      <c r="R125" s="75">
        <f t="shared" si="22"/>
        <v>500000</v>
      </c>
      <c r="S125" s="46">
        <f t="shared" si="23"/>
        <v>500000</v>
      </c>
      <c r="T125" s="46">
        <f t="shared" si="24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5"/>
        <v>1</v>
      </c>
    </row>
    <row r="126" spans="4:22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6"/>
        <v/>
      </c>
      <c r="K126" s="51" t="str">
        <f t="shared" si="17"/>
        <v/>
      </c>
      <c r="L126" s="51" t="str">
        <f t="shared" si="18"/>
        <v/>
      </c>
      <c r="M126" s="17" t="str">
        <f t="shared" si="19"/>
        <v/>
      </c>
      <c r="N126" s="17" t="str">
        <f t="shared" si="19"/>
        <v/>
      </c>
      <c r="O126" s="17" t="str">
        <f t="shared" si="20"/>
        <v/>
      </c>
      <c r="P126" s="52" t="str">
        <f t="shared" si="21"/>
        <v/>
      </c>
      <c r="R126" s="75">
        <f t="shared" si="22"/>
        <v>500000</v>
      </c>
      <c r="S126" s="46">
        <f t="shared" si="23"/>
        <v>500000</v>
      </c>
      <c r="T126" s="46">
        <f t="shared" si="24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5"/>
        <v>1</v>
      </c>
    </row>
    <row r="127" spans="4:22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6"/>
        <v/>
      </c>
      <c r="K127" s="51" t="str">
        <f t="shared" si="17"/>
        <v/>
      </c>
      <c r="L127" s="51" t="str">
        <f t="shared" si="18"/>
        <v/>
      </c>
      <c r="M127" s="17" t="str">
        <f t="shared" si="19"/>
        <v/>
      </c>
      <c r="N127" s="17" t="str">
        <f t="shared" si="19"/>
        <v/>
      </c>
      <c r="O127" s="17" t="str">
        <f t="shared" si="20"/>
        <v/>
      </c>
      <c r="P127" s="52" t="str">
        <f t="shared" si="21"/>
        <v/>
      </c>
      <c r="R127" s="75">
        <f t="shared" si="22"/>
        <v>500000</v>
      </c>
      <c r="S127" s="46">
        <f t="shared" si="23"/>
        <v>500000</v>
      </c>
      <c r="T127" s="46">
        <f t="shared" si="24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5"/>
        <v>1</v>
      </c>
    </row>
    <row r="128" spans="4:22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6"/>
        <v/>
      </c>
      <c r="K128" s="51" t="str">
        <f t="shared" si="17"/>
        <v/>
      </c>
      <c r="L128" s="51" t="str">
        <f t="shared" si="18"/>
        <v/>
      </c>
      <c r="M128" s="17" t="str">
        <f t="shared" si="19"/>
        <v/>
      </c>
      <c r="N128" s="17" t="str">
        <f t="shared" si="19"/>
        <v/>
      </c>
      <c r="O128" s="17" t="str">
        <f t="shared" si="20"/>
        <v/>
      </c>
      <c r="P128" s="52" t="str">
        <f t="shared" si="21"/>
        <v/>
      </c>
      <c r="R128" s="75">
        <f t="shared" si="22"/>
        <v>500000</v>
      </c>
      <c r="S128" s="46">
        <f t="shared" si="23"/>
        <v>500000</v>
      </c>
      <c r="T128" s="46">
        <f t="shared" si="24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5"/>
        <v>1</v>
      </c>
    </row>
    <row r="129" spans="6:22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6"/>
        <v/>
      </c>
      <c r="K129" s="51" t="str">
        <f t="shared" si="17"/>
        <v/>
      </c>
      <c r="L129" s="51" t="str">
        <f t="shared" si="18"/>
        <v/>
      </c>
      <c r="M129" s="17" t="str">
        <f t="shared" ref="M129:N144" si="26">SUBSTITUTE(SUBSTITUTE(M20,"　","")," ","")</f>
        <v/>
      </c>
      <c r="N129" s="17" t="str">
        <f t="shared" si="26"/>
        <v/>
      </c>
      <c r="O129" s="17" t="str">
        <f t="shared" si="20"/>
        <v/>
      </c>
      <c r="P129" s="52" t="str">
        <f t="shared" si="21"/>
        <v/>
      </c>
      <c r="R129" s="75">
        <f t="shared" si="22"/>
        <v>500000</v>
      </c>
      <c r="S129" s="46">
        <f t="shared" si="23"/>
        <v>500000</v>
      </c>
      <c r="T129" s="46">
        <f t="shared" si="24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5"/>
        <v>1</v>
      </c>
    </row>
    <row r="130" spans="6:22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6"/>
        <v/>
      </c>
      <c r="K130" s="51" t="str">
        <f t="shared" si="17"/>
        <v/>
      </c>
      <c r="L130" s="51" t="str">
        <f t="shared" si="18"/>
        <v/>
      </c>
      <c r="M130" s="17" t="str">
        <f t="shared" si="26"/>
        <v/>
      </c>
      <c r="N130" s="17" t="str">
        <f t="shared" si="26"/>
        <v/>
      </c>
      <c r="O130" s="17" t="str">
        <f t="shared" si="20"/>
        <v/>
      </c>
      <c r="P130" s="52" t="str">
        <f t="shared" si="21"/>
        <v/>
      </c>
      <c r="R130" s="75">
        <f t="shared" si="22"/>
        <v>500000</v>
      </c>
      <c r="S130" s="46">
        <f t="shared" si="23"/>
        <v>500000</v>
      </c>
      <c r="T130" s="46">
        <f t="shared" si="24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5"/>
        <v>1</v>
      </c>
    </row>
    <row r="131" spans="6:22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6"/>
        <v/>
      </c>
      <c r="K131" s="51" t="str">
        <f t="shared" si="17"/>
        <v/>
      </c>
      <c r="L131" s="51" t="str">
        <f t="shared" si="18"/>
        <v/>
      </c>
      <c r="M131" s="17" t="str">
        <f t="shared" si="26"/>
        <v/>
      </c>
      <c r="N131" s="17" t="str">
        <f t="shared" si="26"/>
        <v/>
      </c>
      <c r="O131" s="17" t="str">
        <f t="shared" si="20"/>
        <v/>
      </c>
      <c r="P131" s="52" t="str">
        <f t="shared" si="21"/>
        <v/>
      </c>
      <c r="R131" s="75">
        <f t="shared" si="22"/>
        <v>500000</v>
      </c>
      <c r="S131" s="46">
        <f t="shared" si="23"/>
        <v>500000</v>
      </c>
      <c r="T131" s="46">
        <f t="shared" si="24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5"/>
        <v>1</v>
      </c>
    </row>
    <row r="132" spans="6:22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6"/>
        <v/>
      </c>
      <c r="K132" s="51" t="str">
        <f t="shared" si="17"/>
        <v/>
      </c>
      <c r="L132" s="51" t="str">
        <f t="shared" si="18"/>
        <v/>
      </c>
      <c r="M132" s="17" t="str">
        <f t="shared" si="26"/>
        <v/>
      </c>
      <c r="N132" s="17" t="str">
        <f t="shared" si="26"/>
        <v/>
      </c>
      <c r="O132" s="17" t="str">
        <f t="shared" si="20"/>
        <v/>
      </c>
      <c r="P132" s="52" t="str">
        <f t="shared" si="21"/>
        <v/>
      </c>
      <c r="R132" s="75">
        <f t="shared" si="22"/>
        <v>500000</v>
      </c>
      <c r="S132" s="46">
        <f t="shared" si="23"/>
        <v>500000</v>
      </c>
      <c r="T132" s="46">
        <f t="shared" si="24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5"/>
        <v>1</v>
      </c>
    </row>
    <row r="133" spans="6:22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6"/>
        <v/>
      </c>
      <c r="K133" s="51" t="str">
        <f t="shared" si="17"/>
        <v/>
      </c>
      <c r="L133" s="51" t="str">
        <f t="shared" si="18"/>
        <v/>
      </c>
      <c r="M133" s="17" t="str">
        <f t="shared" si="26"/>
        <v/>
      </c>
      <c r="N133" s="17" t="str">
        <f t="shared" si="26"/>
        <v/>
      </c>
      <c r="O133" s="17" t="str">
        <f t="shared" si="20"/>
        <v/>
      </c>
      <c r="P133" s="52" t="str">
        <f t="shared" si="21"/>
        <v/>
      </c>
      <c r="R133" s="75">
        <f t="shared" si="22"/>
        <v>500000</v>
      </c>
      <c r="S133" s="46">
        <f t="shared" si="23"/>
        <v>500000</v>
      </c>
      <c r="T133" s="46">
        <f t="shared" si="24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5"/>
        <v>1</v>
      </c>
    </row>
    <row r="134" spans="6:22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6"/>
        <v/>
      </c>
      <c r="K134" s="51" t="str">
        <f t="shared" si="17"/>
        <v/>
      </c>
      <c r="L134" s="51" t="str">
        <f t="shared" si="18"/>
        <v/>
      </c>
      <c r="M134" s="17" t="str">
        <f t="shared" si="26"/>
        <v/>
      </c>
      <c r="N134" s="17" t="str">
        <f t="shared" si="26"/>
        <v/>
      </c>
      <c r="O134" s="17" t="str">
        <f t="shared" si="20"/>
        <v/>
      </c>
      <c r="P134" s="52" t="str">
        <f t="shared" si="21"/>
        <v/>
      </c>
      <c r="R134" s="75">
        <f t="shared" si="22"/>
        <v>500000</v>
      </c>
      <c r="S134" s="46">
        <f t="shared" si="23"/>
        <v>500000</v>
      </c>
      <c r="T134" s="46">
        <f t="shared" si="24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5"/>
        <v>1</v>
      </c>
    </row>
    <row r="135" spans="6:22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6"/>
        <v/>
      </c>
      <c r="K135" s="51" t="str">
        <f t="shared" si="17"/>
        <v/>
      </c>
      <c r="L135" s="51" t="str">
        <f t="shared" si="18"/>
        <v/>
      </c>
      <c r="M135" s="17" t="str">
        <f t="shared" si="26"/>
        <v/>
      </c>
      <c r="N135" s="17" t="str">
        <f t="shared" si="26"/>
        <v/>
      </c>
      <c r="O135" s="17" t="str">
        <f t="shared" si="20"/>
        <v/>
      </c>
      <c r="P135" s="52" t="str">
        <f t="shared" si="21"/>
        <v/>
      </c>
      <c r="R135" s="75">
        <f t="shared" si="22"/>
        <v>500000</v>
      </c>
      <c r="S135" s="46">
        <f t="shared" si="23"/>
        <v>500000</v>
      </c>
      <c r="T135" s="46">
        <f t="shared" si="24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5"/>
        <v>1</v>
      </c>
    </row>
    <row r="136" spans="6:22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6"/>
        <v/>
      </c>
      <c r="K136" s="51" t="str">
        <f t="shared" si="17"/>
        <v/>
      </c>
      <c r="L136" s="51" t="str">
        <f t="shared" si="18"/>
        <v/>
      </c>
      <c r="M136" s="17" t="str">
        <f t="shared" si="26"/>
        <v/>
      </c>
      <c r="N136" s="17" t="str">
        <f t="shared" si="26"/>
        <v/>
      </c>
      <c r="O136" s="17" t="str">
        <f t="shared" si="20"/>
        <v/>
      </c>
      <c r="P136" s="52" t="str">
        <f t="shared" si="21"/>
        <v/>
      </c>
      <c r="R136" s="75">
        <f t="shared" si="22"/>
        <v>500000</v>
      </c>
      <c r="S136" s="46">
        <f t="shared" si="23"/>
        <v>500000</v>
      </c>
      <c r="T136" s="46">
        <f t="shared" si="24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5"/>
        <v>1</v>
      </c>
    </row>
    <row r="137" spans="6:22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6"/>
        <v/>
      </c>
      <c r="K137" s="51" t="str">
        <f t="shared" si="17"/>
        <v/>
      </c>
      <c r="L137" s="51" t="str">
        <f t="shared" si="18"/>
        <v/>
      </c>
      <c r="M137" s="17" t="str">
        <f t="shared" si="26"/>
        <v/>
      </c>
      <c r="N137" s="17" t="str">
        <f t="shared" si="26"/>
        <v/>
      </c>
      <c r="O137" s="17" t="str">
        <f t="shared" si="20"/>
        <v/>
      </c>
      <c r="P137" s="52" t="str">
        <f t="shared" si="21"/>
        <v/>
      </c>
      <c r="R137" s="75">
        <f t="shared" si="22"/>
        <v>500000</v>
      </c>
      <c r="S137" s="46">
        <f t="shared" si="23"/>
        <v>500000</v>
      </c>
      <c r="T137" s="46">
        <f t="shared" si="24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5"/>
        <v>1</v>
      </c>
    </row>
    <row r="138" spans="6:22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6"/>
        <v/>
      </c>
      <c r="K138" s="51" t="str">
        <f t="shared" si="17"/>
        <v/>
      </c>
      <c r="L138" s="51" t="str">
        <f t="shared" si="18"/>
        <v/>
      </c>
      <c r="M138" s="17" t="str">
        <f t="shared" si="26"/>
        <v/>
      </c>
      <c r="N138" s="17" t="str">
        <f t="shared" si="26"/>
        <v/>
      </c>
      <c r="O138" s="17" t="str">
        <f t="shared" si="20"/>
        <v/>
      </c>
      <c r="P138" s="52" t="str">
        <f t="shared" si="21"/>
        <v/>
      </c>
      <c r="R138" s="75">
        <f t="shared" si="22"/>
        <v>500000</v>
      </c>
      <c r="S138" s="46">
        <f t="shared" si="23"/>
        <v>500000</v>
      </c>
      <c r="T138" s="46">
        <f t="shared" si="24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5"/>
        <v>1</v>
      </c>
    </row>
    <row r="139" spans="6:22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6"/>
        <v/>
      </c>
      <c r="K139" s="51" t="str">
        <f t="shared" si="17"/>
        <v/>
      </c>
      <c r="L139" s="51" t="str">
        <f t="shared" si="18"/>
        <v/>
      </c>
      <c r="M139" s="17" t="str">
        <f t="shared" si="26"/>
        <v/>
      </c>
      <c r="N139" s="17" t="str">
        <f t="shared" si="26"/>
        <v/>
      </c>
      <c r="O139" s="17" t="str">
        <f t="shared" si="20"/>
        <v/>
      </c>
      <c r="P139" s="52" t="str">
        <f t="shared" si="21"/>
        <v/>
      </c>
      <c r="R139" s="75">
        <f t="shared" si="22"/>
        <v>500000</v>
      </c>
      <c r="S139" s="46">
        <f t="shared" si="23"/>
        <v>500000</v>
      </c>
      <c r="T139" s="46">
        <f t="shared" si="24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5"/>
        <v>1</v>
      </c>
    </row>
    <row r="140" spans="6:22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6"/>
        <v/>
      </c>
      <c r="K140" s="51" t="str">
        <f t="shared" si="17"/>
        <v/>
      </c>
      <c r="L140" s="51" t="str">
        <f t="shared" si="18"/>
        <v/>
      </c>
      <c r="M140" s="17" t="str">
        <f t="shared" si="26"/>
        <v/>
      </c>
      <c r="N140" s="17" t="str">
        <f t="shared" si="26"/>
        <v/>
      </c>
      <c r="O140" s="17" t="str">
        <f t="shared" si="20"/>
        <v/>
      </c>
      <c r="P140" s="52" t="str">
        <f t="shared" si="21"/>
        <v/>
      </c>
      <c r="R140" s="75">
        <f t="shared" si="22"/>
        <v>500000</v>
      </c>
      <c r="S140" s="46">
        <f t="shared" si="23"/>
        <v>500000</v>
      </c>
      <c r="T140" s="46">
        <f t="shared" si="24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5"/>
        <v>1</v>
      </c>
    </row>
    <row r="141" spans="6:22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6"/>
        <v/>
      </c>
      <c r="K141" s="51" t="str">
        <f t="shared" si="17"/>
        <v/>
      </c>
      <c r="L141" s="51" t="str">
        <f t="shared" si="18"/>
        <v/>
      </c>
      <c r="M141" s="17" t="str">
        <f t="shared" si="26"/>
        <v/>
      </c>
      <c r="N141" s="17" t="str">
        <f t="shared" si="26"/>
        <v/>
      </c>
      <c r="O141" s="17" t="str">
        <f t="shared" si="20"/>
        <v/>
      </c>
      <c r="P141" s="52" t="str">
        <f t="shared" si="21"/>
        <v/>
      </c>
      <c r="R141" s="75">
        <f t="shared" si="22"/>
        <v>500000</v>
      </c>
      <c r="S141" s="46">
        <f t="shared" si="23"/>
        <v>500000</v>
      </c>
      <c r="T141" s="46">
        <f t="shared" si="24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5"/>
        <v>1</v>
      </c>
    </row>
    <row r="142" spans="6:22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6"/>
        <v/>
      </c>
      <c r="K142" s="51" t="str">
        <f t="shared" si="17"/>
        <v/>
      </c>
      <c r="L142" s="51" t="str">
        <f t="shared" si="18"/>
        <v/>
      </c>
      <c r="M142" s="17" t="str">
        <f t="shared" si="26"/>
        <v/>
      </c>
      <c r="N142" s="17" t="str">
        <f t="shared" si="26"/>
        <v/>
      </c>
      <c r="O142" s="17" t="str">
        <f t="shared" si="20"/>
        <v/>
      </c>
      <c r="P142" s="52" t="str">
        <f t="shared" si="21"/>
        <v/>
      </c>
      <c r="R142" s="75">
        <f t="shared" si="22"/>
        <v>500000</v>
      </c>
      <c r="S142" s="46">
        <f t="shared" si="23"/>
        <v>500000</v>
      </c>
      <c r="T142" s="46">
        <f t="shared" si="24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5"/>
        <v>1</v>
      </c>
    </row>
    <row r="143" spans="6:22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6"/>
        <v/>
      </c>
      <c r="K143" s="51" t="str">
        <f t="shared" si="17"/>
        <v/>
      </c>
      <c r="L143" s="51" t="str">
        <f t="shared" si="18"/>
        <v/>
      </c>
      <c r="M143" s="17" t="str">
        <f t="shared" si="26"/>
        <v/>
      </c>
      <c r="N143" s="17" t="str">
        <f t="shared" si="26"/>
        <v/>
      </c>
      <c r="O143" s="17" t="str">
        <f t="shared" si="20"/>
        <v/>
      </c>
      <c r="P143" s="52" t="str">
        <f t="shared" si="21"/>
        <v/>
      </c>
      <c r="R143" s="75">
        <f t="shared" si="22"/>
        <v>500000</v>
      </c>
      <c r="S143" s="46">
        <f t="shared" si="23"/>
        <v>500000</v>
      </c>
      <c r="T143" s="46">
        <f t="shared" si="24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5"/>
        <v>1</v>
      </c>
    </row>
    <row r="144" spans="6:22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6"/>
        <v/>
      </c>
      <c r="K144" s="51" t="str">
        <f t="shared" si="17"/>
        <v/>
      </c>
      <c r="L144" s="51" t="str">
        <f t="shared" si="18"/>
        <v/>
      </c>
      <c r="M144" s="17" t="str">
        <f t="shared" si="26"/>
        <v/>
      </c>
      <c r="N144" s="17" t="str">
        <f t="shared" si="26"/>
        <v/>
      </c>
      <c r="O144" s="17" t="str">
        <f t="shared" si="20"/>
        <v/>
      </c>
      <c r="P144" s="52" t="str">
        <f t="shared" si="21"/>
        <v/>
      </c>
      <c r="R144" s="75">
        <f t="shared" si="22"/>
        <v>500000</v>
      </c>
      <c r="S144" s="46">
        <f t="shared" si="23"/>
        <v>500000</v>
      </c>
      <c r="T144" s="46">
        <f t="shared" si="24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5"/>
        <v>1</v>
      </c>
    </row>
    <row r="145" spans="6:22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27">IF(J36="","",$O36&amp;J$2&amp;J36)</f>
        <v/>
      </c>
      <c r="K145" s="51" t="str">
        <f t="shared" si="17"/>
        <v/>
      </c>
      <c r="L145" s="51" t="str">
        <f t="shared" ref="L145:L176" si="28">IF(L36="","",$O36&amp;L$3&amp;L36)</f>
        <v/>
      </c>
      <c r="M145" s="17" t="str">
        <f t="shared" ref="M145:N160" si="29">SUBSTITUTE(SUBSTITUTE(M36,"　","")," ","")</f>
        <v/>
      </c>
      <c r="N145" s="17" t="str">
        <f t="shared" si="29"/>
        <v/>
      </c>
      <c r="O145" s="17" t="str">
        <f t="shared" si="20"/>
        <v/>
      </c>
      <c r="P145" s="52" t="str">
        <f t="shared" si="21"/>
        <v/>
      </c>
      <c r="R145" s="75">
        <f t="shared" si="22"/>
        <v>500000</v>
      </c>
      <c r="S145" s="46">
        <f t="shared" ref="S145:S176" si="30">IFERROR(CODE(MID(P36,3,1)),500000)</f>
        <v>500000</v>
      </c>
      <c r="T145" s="46">
        <f t="shared" ref="T145:T176" si="31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5"/>
        <v>1</v>
      </c>
    </row>
    <row r="146" spans="6:22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27"/>
        <v/>
      </c>
      <c r="K146" s="51" t="str">
        <f t="shared" si="17"/>
        <v/>
      </c>
      <c r="L146" s="51" t="str">
        <f t="shared" si="28"/>
        <v/>
      </c>
      <c r="M146" s="17" t="str">
        <f t="shared" si="29"/>
        <v/>
      </c>
      <c r="N146" s="17" t="str">
        <f t="shared" si="29"/>
        <v/>
      </c>
      <c r="O146" s="17" t="str">
        <f t="shared" si="20"/>
        <v/>
      </c>
      <c r="P146" s="52" t="str">
        <f t="shared" si="21"/>
        <v/>
      </c>
      <c r="R146" s="75">
        <f t="shared" si="22"/>
        <v>500000</v>
      </c>
      <c r="S146" s="46">
        <f t="shared" si="30"/>
        <v>500000</v>
      </c>
      <c r="T146" s="46">
        <f t="shared" si="31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5"/>
        <v>1</v>
      </c>
    </row>
    <row r="147" spans="6:22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27"/>
        <v/>
      </c>
      <c r="K147" s="51" t="str">
        <f t="shared" si="17"/>
        <v/>
      </c>
      <c r="L147" s="51" t="str">
        <f t="shared" si="28"/>
        <v/>
      </c>
      <c r="M147" s="17" t="str">
        <f t="shared" si="29"/>
        <v/>
      </c>
      <c r="N147" s="17" t="str">
        <f t="shared" si="29"/>
        <v/>
      </c>
      <c r="O147" s="17" t="str">
        <f t="shared" si="20"/>
        <v/>
      </c>
      <c r="P147" s="52" t="str">
        <f t="shared" si="21"/>
        <v/>
      </c>
      <c r="R147" s="75">
        <f t="shared" si="22"/>
        <v>500000</v>
      </c>
      <c r="S147" s="46">
        <f t="shared" si="30"/>
        <v>500000</v>
      </c>
      <c r="T147" s="46">
        <f t="shared" si="31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5"/>
        <v>1</v>
      </c>
    </row>
    <row r="148" spans="6:22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27"/>
        <v/>
      </c>
      <c r="K148" s="51" t="str">
        <f t="shared" si="17"/>
        <v/>
      </c>
      <c r="L148" s="51" t="str">
        <f t="shared" si="28"/>
        <v/>
      </c>
      <c r="M148" s="17" t="str">
        <f t="shared" si="29"/>
        <v/>
      </c>
      <c r="N148" s="17" t="str">
        <f t="shared" si="29"/>
        <v/>
      </c>
      <c r="O148" s="17" t="str">
        <f t="shared" si="20"/>
        <v/>
      </c>
      <c r="P148" s="52" t="str">
        <f t="shared" si="21"/>
        <v/>
      </c>
      <c r="R148" s="75">
        <f t="shared" si="22"/>
        <v>500000</v>
      </c>
      <c r="S148" s="46">
        <f t="shared" si="30"/>
        <v>500000</v>
      </c>
      <c r="T148" s="46">
        <f t="shared" si="31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5"/>
        <v>1</v>
      </c>
    </row>
    <row r="149" spans="6:22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27"/>
        <v/>
      </c>
      <c r="K149" s="51" t="str">
        <f t="shared" si="17"/>
        <v/>
      </c>
      <c r="L149" s="51" t="str">
        <f t="shared" si="28"/>
        <v/>
      </c>
      <c r="M149" s="17" t="str">
        <f t="shared" si="29"/>
        <v/>
      </c>
      <c r="N149" s="17" t="str">
        <f t="shared" si="29"/>
        <v/>
      </c>
      <c r="O149" s="17" t="str">
        <f t="shared" si="20"/>
        <v/>
      </c>
      <c r="P149" s="52" t="str">
        <f t="shared" si="21"/>
        <v/>
      </c>
      <c r="R149" s="75">
        <f t="shared" si="22"/>
        <v>500000</v>
      </c>
      <c r="S149" s="46">
        <f t="shared" si="30"/>
        <v>500000</v>
      </c>
      <c r="T149" s="46">
        <f t="shared" si="31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5"/>
        <v>1</v>
      </c>
    </row>
    <row r="150" spans="6:22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27"/>
        <v/>
      </c>
      <c r="K150" s="51" t="str">
        <f t="shared" si="17"/>
        <v/>
      </c>
      <c r="L150" s="51" t="str">
        <f t="shared" si="28"/>
        <v/>
      </c>
      <c r="M150" s="17" t="str">
        <f t="shared" si="29"/>
        <v/>
      </c>
      <c r="N150" s="17" t="str">
        <f t="shared" si="29"/>
        <v/>
      </c>
      <c r="O150" s="17" t="str">
        <f t="shared" si="20"/>
        <v/>
      </c>
      <c r="P150" s="52" t="str">
        <f t="shared" si="21"/>
        <v/>
      </c>
      <c r="R150" s="75">
        <f t="shared" si="22"/>
        <v>500000</v>
      </c>
      <c r="S150" s="46">
        <f t="shared" si="30"/>
        <v>500000</v>
      </c>
      <c r="T150" s="46">
        <f t="shared" si="31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5"/>
        <v>1</v>
      </c>
    </row>
    <row r="151" spans="6:22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27"/>
        <v/>
      </c>
      <c r="K151" s="51" t="str">
        <f t="shared" si="17"/>
        <v/>
      </c>
      <c r="L151" s="51" t="str">
        <f t="shared" si="28"/>
        <v/>
      </c>
      <c r="M151" s="17" t="str">
        <f t="shared" si="29"/>
        <v/>
      </c>
      <c r="N151" s="17" t="str">
        <f t="shared" si="29"/>
        <v/>
      </c>
      <c r="O151" s="17" t="str">
        <f t="shared" si="20"/>
        <v/>
      </c>
      <c r="P151" s="52" t="str">
        <f t="shared" si="21"/>
        <v/>
      </c>
      <c r="R151" s="75">
        <f t="shared" si="22"/>
        <v>500000</v>
      </c>
      <c r="S151" s="46">
        <f t="shared" si="30"/>
        <v>500000</v>
      </c>
      <c r="T151" s="46">
        <f t="shared" si="31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5"/>
        <v>1</v>
      </c>
    </row>
    <row r="152" spans="6:22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27"/>
        <v/>
      </c>
      <c r="K152" s="51" t="str">
        <f t="shared" si="17"/>
        <v/>
      </c>
      <c r="L152" s="51" t="str">
        <f t="shared" si="28"/>
        <v/>
      </c>
      <c r="M152" s="17" t="str">
        <f t="shared" si="29"/>
        <v/>
      </c>
      <c r="N152" s="17" t="str">
        <f t="shared" si="29"/>
        <v/>
      </c>
      <c r="O152" s="17" t="str">
        <f t="shared" si="20"/>
        <v/>
      </c>
      <c r="P152" s="52" t="str">
        <f t="shared" si="21"/>
        <v/>
      </c>
      <c r="R152" s="75">
        <f t="shared" si="22"/>
        <v>500000</v>
      </c>
      <c r="S152" s="46">
        <f t="shared" si="30"/>
        <v>500000</v>
      </c>
      <c r="T152" s="46">
        <f t="shared" si="31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5"/>
        <v>1</v>
      </c>
    </row>
    <row r="153" spans="6:22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27"/>
        <v/>
      </c>
      <c r="K153" s="51" t="str">
        <f t="shared" si="17"/>
        <v/>
      </c>
      <c r="L153" s="51" t="str">
        <f t="shared" si="28"/>
        <v/>
      </c>
      <c r="M153" s="17" t="str">
        <f t="shared" si="29"/>
        <v/>
      </c>
      <c r="N153" s="17" t="str">
        <f t="shared" si="29"/>
        <v/>
      </c>
      <c r="O153" s="17" t="str">
        <f t="shared" si="20"/>
        <v/>
      </c>
      <c r="P153" s="52" t="str">
        <f t="shared" si="21"/>
        <v/>
      </c>
      <c r="R153" s="75">
        <f t="shared" si="22"/>
        <v>500000</v>
      </c>
      <c r="S153" s="46">
        <f t="shared" si="30"/>
        <v>500000</v>
      </c>
      <c r="T153" s="46">
        <f t="shared" si="31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5"/>
        <v>1</v>
      </c>
    </row>
    <row r="154" spans="6:22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27"/>
        <v/>
      </c>
      <c r="K154" s="51" t="str">
        <f t="shared" si="17"/>
        <v/>
      </c>
      <c r="L154" s="51" t="str">
        <f t="shared" si="28"/>
        <v/>
      </c>
      <c r="M154" s="17" t="str">
        <f t="shared" si="29"/>
        <v/>
      </c>
      <c r="N154" s="17" t="str">
        <f t="shared" si="29"/>
        <v/>
      </c>
      <c r="O154" s="17" t="str">
        <f t="shared" si="20"/>
        <v/>
      </c>
      <c r="P154" s="52" t="str">
        <f t="shared" si="21"/>
        <v/>
      </c>
      <c r="R154" s="75">
        <f t="shared" si="22"/>
        <v>500000</v>
      </c>
      <c r="S154" s="46">
        <f t="shared" si="30"/>
        <v>500000</v>
      </c>
      <c r="T154" s="46">
        <f t="shared" si="31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5"/>
        <v>1</v>
      </c>
    </row>
    <row r="155" spans="6:22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27"/>
        <v/>
      </c>
      <c r="K155" s="51" t="str">
        <f t="shared" si="17"/>
        <v/>
      </c>
      <c r="L155" s="51" t="str">
        <f t="shared" si="28"/>
        <v/>
      </c>
      <c r="M155" s="17" t="str">
        <f t="shared" si="29"/>
        <v/>
      </c>
      <c r="N155" s="17" t="str">
        <f t="shared" si="29"/>
        <v/>
      </c>
      <c r="O155" s="17" t="str">
        <f t="shared" si="20"/>
        <v/>
      </c>
      <c r="P155" s="52" t="str">
        <f t="shared" si="21"/>
        <v/>
      </c>
      <c r="R155" s="75">
        <f t="shared" si="22"/>
        <v>500000</v>
      </c>
      <c r="S155" s="46">
        <f t="shared" si="30"/>
        <v>500000</v>
      </c>
      <c r="T155" s="46">
        <f t="shared" si="31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5"/>
        <v>1</v>
      </c>
    </row>
    <row r="156" spans="6:22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27"/>
        <v/>
      </c>
      <c r="K156" s="51" t="str">
        <f t="shared" si="17"/>
        <v/>
      </c>
      <c r="L156" s="51" t="str">
        <f t="shared" si="28"/>
        <v/>
      </c>
      <c r="M156" s="17" t="str">
        <f t="shared" si="29"/>
        <v/>
      </c>
      <c r="N156" s="17" t="str">
        <f t="shared" si="29"/>
        <v/>
      </c>
      <c r="O156" s="17" t="str">
        <f t="shared" si="20"/>
        <v/>
      </c>
      <c r="P156" s="52" t="str">
        <f t="shared" si="21"/>
        <v/>
      </c>
      <c r="R156" s="75">
        <f t="shared" si="22"/>
        <v>500000</v>
      </c>
      <c r="S156" s="46">
        <f t="shared" si="30"/>
        <v>500000</v>
      </c>
      <c r="T156" s="46">
        <f t="shared" si="31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5"/>
        <v>1</v>
      </c>
    </row>
    <row r="157" spans="6:22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27"/>
        <v/>
      </c>
      <c r="K157" s="51" t="str">
        <f t="shared" si="17"/>
        <v/>
      </c>
      <c r="L157" s="51" t="str">
        <f t="shared" si="28"/>
        <v/>
      </c>
      <c r="M157" s="17" t="str">
        <f t="shared" si="29"/>
        <v/>
      </c>
      <c r="N157" s="17" t="str">
        <f t="shared" si="29"/>
        <v/>
      </c>
      <c r="O157" s="17" t="str">
        <f t="shared" si="20"/>
        <v/>
      </c>
      <c r="P157" s="52" t="str">
        <f t="shared" si="21"/>
        <v/>
      </c>
      <c r="R157" s="75">
        <f t="shared" si="22"/>
        <v>500000</v>
      </c>
      <c r="S157" s="46">
        <f t="shared" si="30"/>
        <v>500000</v>
      </c>
      <c r="T157" s="46">
        <f t="shared" si="31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5"/>
        <v>1</v>
      </c>
    </row>
    <row r="158" spans="6:22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27"/>
        <v/>
      </c>
      <c r="K158" s="51" t="str">
        <f t="shared" si="17"/>
        <v/>
      </c>
      <c r="L158" s="51" t="str">
        <f t="shared" si="28"/>
        <v/>
      </c>
      <c r="M158" s="17" t="str">
        <f t="shared" si="29"/>
        <v/>
      </c>
      <c r="N158" s="17" t="str">
        <f t="shared" si="29"/>
        <v/>
      </c>
      <c r="O158" s="17" t="str">
        <f t="shared" si="20"/>
        <v/>
      </c>
      <c r="P158" s="52" t="str">
        <f t="shared" si="21"/>
        <v/>
      </c>
      <c r="R158" s="75">
        <f t="shared" si="22"/>
        <v>500000</v>
      </c>
      <c r="S158" s="46">
        <f t="shared" si="30"/>
        <v>500000</v>
      </c>
      <c r="T158" s="46">
        <f t="shared" si="31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5"/>
        <v>1</v>
      </c>
    </row>
    <row r="159" spans="6:22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27"/>
        <v/>
      </c>
      <c r="K159" s="51" t="str">
        <f t="shared" si="17"/>
        <v/>
      </c>
      <c r="L159" s="51" t="str">
        <f t="shared" si="28"/>
        <v/>
      </c>
      <c r="M159" s="17" t="str">
        <f t="shared" si="29"/>
        <v/>
      </c>
      <c r="N159" s="17" t="str">
        <f t="shared" si="29"/>
        <v/>
      </c>
      <c r="O159" s="17" t="str">
        <f t="shared" si="20"/>
        <v/>
      </c>
      <c r="P159" s="52" t="str">
        <f t="shared" si="21"/>
        <v/>
      </c>
      <c r="R159" s="75">
        <f t="shared" si="22"/>
        <v>500000</v>
      </c>
      <c r="S159" s="46">
        <f t="shared" si="30"/>
        <v>500000</v>
      </c>
      <c r="T159" s="46">
        <f t="shared" si="31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5"/>
        <v>1</v>
      </c>
    </row>
    <row r="160" spans="6:22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27"/>
        <v/>
      </c>
      <c r="K160" s="51" t="str">
        <f t="shared" si="17"/>
        <v/>
      </c>
      <c r="L160" s="51" t="str">
        <f t="shared" si="28"/>
        <v/>
      </c>
      <c r="M160" s="17" t="str">
        <f t="shared" si="29"/>
        <v/>
      </c>
      <c r="N160" s="17" t="str">
        <f t="shared" si="29"/>
        <v/>
      </c>
      <c r="O160" s="17" t="str">
        <f t="shared" si="20"/>
        <v/>
      </c>
      <c r="P160" s="52" t="str">
        <f t="shared" si="21"/>
        <v/>
      </c>
      <c r="R160" s="75">
        <f t="shared" si="22"/>
        <v>500000</v>
      </c>
      <c r="S160" s="46">
        <f t="shared" si="30"/>
        <v>500000</v>
      </c>
      <c r="T160" s="46">
        <f t="shared" si="31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5"/>
        <v>1</v>
      </c>
    </row>
    <row r="161" spans="6:22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27"/>
        <v/>
      </c>
      <c r="K161" s="51" t="str">
        <f t="shared" si="17"/>
        <v/>
      </c>
      <c r="L161" s="51" t="str">
        <f t="shared" si="28"/>
        <v/>
      </c>
      <c r="M161" s="17" t="str">
        <f t="shared" ref="M161:N176" si="32">SUBSTITUTE(SUBSTITUTE(M52,"　","")," ","")</f>
        <v/>
      </c>
      <c r="N161" s="17" t="str">
        <f t="shared" si="32"/>
        <v/>
      </c>
      <c r="O161" s="17" t="str">
        <f t="shared" si="20"/>
        <v/>
      </c>
      <c r="P161" s="52" t="str">
        <f t="shared" si="21"/>
        <v/>
      </c>
      <c r="R161" s="75">
        <f t="shared" si="22"/>
        <v>500000</v>
      </c>
      <c r="S161" s="46">
        <f t="shared" si="30"/>
        <v>500000</v>
      </c>
      <c r="T161" s="46">
        <f t="shared" si="31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5"/>
        <v>1</v>
      </c>
    </row>
    <row r="162" spans="6:22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27"/>
        <v/>
      </c>
      <c r="K162" s="51" t="str">
        <f t="shared" si="17"/>
        <v/>
      </c>
      <c r="L162" s="51" t="str">
        <f t="shared" si="28"/>
        <v/>
      </c>
      <c r="M162" s="17" t="str">
        <f t="shared" si="32"/>
        <v/>
      </c>
      <c r="N162" s="17" t="str">
        <f t="shared" si="32"/>
        <v/>
      </c>
      <c r="O162" s="17" t="str">
        <f t="shared" si="20"/>
        <v/>
      </c>
      <c r="P162" s="52" t="str">
        <f t="shared" si="21"/>
        <v/>
      </c>
      <c r="R162" s="75">
        <f t="shared" si="22"/>
        <v>500000</v>
      </c>
      <c r="S162" s="46">
        <f t="shared" si="30"/>
        <v>500000</v>
      </c>
      <c r="T162" s="46">
        <f t="shared" si="31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5"/>
        <v>1</v>
      </c>
    </row>
    <row r="163" spans="6:22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27"/>
        <v/>
      </c>
      <c r="K163" s="51" t="str">
        <f t="shared" si="17"/>
        <v/>
      </c>
      <c r="L163" s="51" t="str">
        <f t="shared" si="28"/>
        <v/>
      </c>
      <c r="M163" s="17" t="str">
        <f t="shared" si="32"/>
        <v/>
      </c>
      <c r="N163" s="17" t="str">
        <f t="shared" si="32"/>
        <v/>
      </c>
      <c r="O163" s="17" t="str">
        <f t="shared" si="20"/>
        <v/>
      </c>
      <c r="P163" s="52" t="str">
        <f t="shared" si="21"/>
        <v/>
      </c>
      <c r="R163" s="75">
        <f t="shared" si="22"/>
        <v>500000</v>
      </c>
      <c r="S163" s="46">
        <f t="shared" si="30"/>
        <v>500000</v>
      </c>
      <c r="T163" s="46">
        <f t="shared" si="31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5"/>
        <v>1</v>
      </c>
    </row>
    <row r="164" spans="6:22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27"/>
        <v/>
      </c>
      <c r="K164" s="51" t="str">
        <f t="shared" si="17"/>
        <v/>
      </c>
      <c r="L164" s="51" t="str">
        <f t="shared" si="28"/>
        <v/>
      </c>
      <c r="M164" s="17" t="str">
        <f t="shared" si="32"/>
        <v/>
      </c>
      <c r="N164" s="17" t="str">
        <f t="shared" si="32"/>
        <v/>
      </c>
      <c r="O164" s="17" t="str">
        <f t="shared" si="20"/>
        <v/>
      </c>
      <c r="P164" s="52" t="str">
        <f t="shared" si="21"/>
        <v/>
      </c>
      <c r="R164" s="75">
        <f t="shared" si="22"/>
        <v>500000</v>
      </c>
      <c r="S164" s="46">
        <f t="shared" si="30"/>
        <v>500000</v>
      </c>
      <c r="T164" s="46">
        <f t="shared" si="31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5"/>
        <v>1</v>
      </c>
    </row>
    <row r="165" spans="6:22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27"/>
        <v/>
      </c>
      <c r="K165" s="51" t="str">
        <f t="shared" si="17"/>
        <v/>
      </c>
      <c r="L165" s="51" t="str">
        <f t="shared" si="28"/>
        <v/>
      </c>
      <c r="M165" s="17" t="str">
        <f t="shared" si="32"/>
        <v/>
      </c>
      <c r="N165" s="17" t="str">
        <f t="shared" si="32"/>
        <v/>
      </c>
      <c r="O165" s="17" t="str">
        <f t="shared" si="20"/>
        <v/>
      </c>
      <c r="P165" s="52" t="str">
        <f t="shared" si="21"/>
        <v/>
      </c>
      <c r="R165" s="75">
        <f t="shared" si="22"/>
        <v>500000</v>
      </c>
      <c r="S165" s="46">
        <f t="shared" si="30"/>
        <v>500000</v>
      </c>
      <c r="T165" s="46">
        <f t="shared" si="31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5"/>
        <v>1</v>
      </c>
    </row>
    <row r="166" spans="6:22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27"/>
        <v/>
      </c>
      <c r="K166" s="51" t="str">
        <f t="shared" si="17"/>
        <v/>
      </c>
      <c r="L166" s="51" t="str">
        <f t="shared" si="28"/>
        <v/>
      </c>
      <c r="M166" s="17" t="str">
        <f t="shared" si="32"/>
        <v/>
      </c>
      <c r="N166" s="17" t="str">
        <f t="shared" si="32"/>
        <v/>
      </c>
      <c r="O166" s="17" t="str">
        <f t="shared" si="20"/>
        <v/>
      </c>
      <c r="P166" s="52" t="str">
        <f t="shared" si="21"/>
        <v/>
      </c>
      <c r="R166" s="75">
        <f t="shared" si="22"/>
        <v>500000</v>
      </c>
      <c r="S166" s="46">
        <f t="shared" si="30"/>
        <v>500000</v>
      </c>
      <c r="T166" s="46">
        <f t="shared" si="31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5"/>
        <v>1</v>
      </c>
    </row>
    <row r="167" spans="6:22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27"/>
        <v/>
      </c>
      <c r="K167" s="51" t="str">
        <f t="shared" si="17"/>
        <v/>
      </c>
      <c r="L167" s="51" t="str">
        <f t="shared" si="28"/>
        <v/>
      </c>
      <c r="M167" s="17" t="str">
        <f t="shared" si="32"/>
        <v/>
      </c>
      <c r="N167" s="17" t="str">
        <f t="shared" si="32"/>
        <v/>
      </c>
      <c r="O167" s="17" t="str">
        <f t="shared" si="20"/>
        <v/>
      </c>
      <c r="P167" s="52" t="str">
        <f t="shared" si="21"/>
        <v/>
      </c>
      <c r="R167" s="75">
        <f t="shared" si="22"/>
        <v>500000</v>
      </c>
      <c r="S167" s="46">
        <f t="shared" si="30"/>
        <v>500000</v>
      </c>
      <c r="T167" s="46">
        <f t="shared" si="31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5"/>
        <v>1</v>
      </c>
    </row>
    <row r="168" spans="6:22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27"/>
        <v/>
      </c>
      <c r="K168" s="51" t="str">
        <f t="shared" si="17"/>
        <v/>
      </c>
      <c r="L168" s="51" t="str">
        <f t="shared" si="28"/>
        <v/>
      </c>
      <c r="M168" s="17" t="str">
        <f t="shared" si="32"/>
        <v/>
      </c>
      <c r="N168" s="17" t="str">
        <f t="shared" si="32"/>
        <v/>
      </c>
      <c r="O168" s="17" t="str">
        <f t="shared" si="20"/>
        <v/>
      </c>
      <c r="P168" s="52" t="str">
        <f t="shared" si="21"/>
        <v/>
      </c>
      <c r="R168" s="75">
        <f t="shared" si="22"/>
        <v>500000</v>
      </c>
      <c r="S168" s="46">
        <f t="shared" si="30"/>
        <v>500000</v>
      </c>
      <c r="T168" s="46">
        <f t="shared" si="31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5"/>
        <v>1</v>
      </c>
    </row>
    <row r="169" spans="6:22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27"/>
        <v/>
      </c>
      <c r="K169" s="51" t="str">
        <f t="shared" si="17"/>
        <v/>
      </c>
      <c r="L169" s="51" t="str">
        <f t="shared" si="28"/>
        <v/>
      </c>
      <c r="M169" s="17" t="str">
        <f t="shared" si="32"/>
        <v/>
      </c>
      <c r="N169" s="17" t="str">
        <f t="shared" si="32"/>
        <v/>
      </c>
      <c r="O169" s="17" t="str">
        <f t="shared" si="20"/>
        <v/>
      </c>
      <c r="P169" s="52" t="str">
        <f t="shared" si="21"/>
        <v/>
      </c>
      <c r="R169" s="75">
        <f t="shared" si="22"/>
        <v>500000</v>
      </c>
      <c r="S169" s="46">
        <f t="shared" si="30"/>
        <v>500000</v>
      </c>
      <c r="T169" s="46">
        <f t="shared" si="31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5"/>
        <v>1</v>
      </c>
    </row>
    <row r="170" spans="6:22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27"/>
        <v/>
      </c>
      <c r="K170" s="51" t="str">
        <f t="shared" si="17"/>
        <v/>
      </c>
      <c r="L170" s="51" t="str">
        <f t="shared" si="28"/>
        <v/>
      </c>
      <c r="M170" s="17" t="str">
        <f t="shared" si="32"/>
        <v/>
      </c>
      <c r="N170" s="17" t="str">
        <f t="shared" si="32"/>
        <v/>
      </c>
      <c r="O170" s="17" t="str">
        <f t="shared" si="20"/>
        <v/>
      </c>
      <c r="P170" s="52" t="str">
        <f t="shared" si="21"/>
        <v/>
      </c>
      <c r="R170" s="75">
        <f t="shared" si="22"/>
        <v>500000</v>
      </c>
      <c r="S170" s="46">
        <f t="shared" si="30"/>
        <v>500000</v>
      </c>
      <c r="T170" s="46">
        <f t="shared" si="31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5"/>
        <v>1</v>
      </c>
    </row>
    <row r="171" spans="6:22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27"/>
        <v/>
      </c>
      <c r="K171" s="51" t="str">
        <f t="shared" si="17"/>
        <v/>
      </c>
      <c r="L171" s="51" t="str">
        <f t="shared" si="28"/>
        <v/>
      </c>
      <c r="M171" s="17" t="str">
        <f t="shared" si="32"/>
        <v/>
      </c>
      <c r="N171" s="17" t="str">
        <f t="shared" si="32"/>
        <v/>
      </c>
      <c r="O171" s="17" t="str">
        <f t="shared" si="20"/>
        <v/>
      </c>
      <c r="P171" s="52" t="str">
        <f t="shared" si="21"/>
        <v/>
      </c>
      <c r="R171" s="75">
        <f t="shared" si="22"/>
        <v>500000</v>
      </c>
      <c r="S171" s="46">
        <f t="shared" si="30"/>
        <v>500000</v>
      </c>
      <c r="T171" s="46">
        <f t="shared" si="31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5"/>
        <v>1</v>
      </c>
    </row>
    <row r="172" spans="6:22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27"/>
        <v/>
      </c>
      <c r="K172" s="51" t="str">
        <f t="shared" si="17"/>
        <v/>
      </c>
      <c r="L172" s="51" t="str">
        <f t="shared" si="28"/>
        <v/>
      </c>
      <c r="M172" s="17" t="str">
        <f t="shared" si="32"/>
        <v/>
      </c>
      <c r="N172" s="17" t="str">
        <f t="shared" si="32"/>
        <v/>
      </c>
      <c r="O172" s="17" t="str">
        <f t="shared" si="20"/>
        <v/>
      </c>
      <c r="P172" s="52" t="str">
        <f t="shared" si="21"/>
        <v/>
      </c>
      <c r="R172" s="75">
        <f t="shared" si="22"/>
        <v>500000</v>
      </c>
      <c r="S172" s="46">
        <f t="shared" si="30"/>
        <v>500000</v>
      </c>
      <c r="T172" s="46">
        <f t="shared" si="31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5"/>
        <v>1</v>
      </c>
    </row>
    <row r="173" spans="6:22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27"/>
        <v/>
      </c>
      <c r="K173" s="51" t="str">
        <f t="shared" si="17"/>
        <v/>
      </c>
      <c r="L173" s="51" t="str">
        <f t="shared" si="28"/>
        <v/>
      </c>
      <c r="M173" s="17" t="str">
        <f t="shared" si="32"/>
        <v/>
      </c>
      <c r="N173" s="17" t="str">
        <f t="shared" si="32"/>
        <v/>
      </c>
      <c r="O173" s="17" t="str">
        <f t="shared" si="20"/>
        <v/>
      </c>
      <c r="P173" s="52" t="str">
        <f t="shared" si="21"/>
        <v/>
      </c>
      <c r="R173" s="75">
        <f t="shared" si="22"/>
        <v>500000</v>
      </c>
      <c r="S173" s="46">
        <f t="shared" si="30"/>
        <v>500000</v>
      </c>
      <c r="T173" s="46">
        <f t="shared" si="31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5"/>
        <v>1</v>
      </c>
    </row>
    <row r="174" spans="6:22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27"/>
        <v/>
      </c>
      <c r="K174" s="51" t="str">
        <f t="shared" si="17"/>
        <v/>
      </c>
      <c r="L174" s="51" t="str">
        <f t="shared" si="28"/>
        <v/>
      </c>
      <c r="M174" s="17" t="str">
        <f t="shared" si="32"/>
        <v/>
      </c>
      <c r="N174" s="17" t="str">
        <f t="shared" si="32"/>
        <v/>
      </c>
      <c r="O174" s="17" t="str">
        <f t="shared" si="20"/>
        <v/>
      </c>
      <c r="P174" s="52" t="str">
        <f t="shared" si="21"/>
        <v/>
      </c>
      <c r="R174" s="75">
        <f t="shared" si="22"/>
        <v>500000</v>
      </c>
      <c r="S174" s="46">
        <f t="shared" si="30"/>
        <v>500000</v>
      </c>
      <c r="T174" s="46">
        <f t="shared" si="31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5"/>
        <v>1</v>
      </c>
    </row>
    <row r="175" spans="6:22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27"/>
        <v/>
      </c>
      <c r="K175" s="51" t="str">
        <f t="shared" si="17"/>
        <v/>
      </c>
      <c r="L175" s="51" t="str">
        <f t="shared" si="28"/>
        <v/>
      </c>
      <c r="M175" s="17" t="str">
        <f t="shared" si="32"/>
        <v/>
      </c>
      <c r="N175" s="17" t="str">
        <f t="shared" si="32"/>
        <v/>
      </c>
      <c r="O175" s="17" t="str">
        <f t="shared" si="20"/>
        <v/>
      </c>
      <c r="P175" s="52" t="str">
        <f t="shared" si="21"/>
        <v/>
      </c>
      <c r="R175" s="75">
        <f t="shared" si="22"/>
        <v>500000</v>
      </c>
      <c r="S175" s="46">
        <f t="shared" si="30"/>
        <v>500000</v>
      </c>
      <c r="T175" s="46">
        <f t="shared" si="31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5"/>
        <v>1</v>
      </c>
    </row>
    <row r="176" spans="6:22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27"/>
        <v/>
      </c>
      <c r="K176" s="51" t="str">
        <f t="shared" si="17"/>
        <v/>
      </c>
      <c r="L176" s="51" t="str">
        <f t="shared" si="28"/>
        <v/>
      </c>
      <c r="M176" s="17" t="str">
        <f t="shared" si="32"/>
        <v/>
      </c>
      <c r="N176" s="17" t="str">
        <f t="shared" si="32"/>
        <v/>
      </c>
      <c r="O176" s="17" t="str">
        <f t="shared" si="20"/>
        <v/>
      </c>
      <c r="P176" s="52" t="str">
        <f t="shared" si="21"/>
        <v/>
      </c>
      <c r="R176" s="75">
        <f t="shared" si="22"/>
        <v>500000</v>
      </c>
      <c r="S176" s="46">
        <f t="shared" si="30"/>
        <v>500000</v>
      </c>
      <c r="T176" s="46">
        <f t="shared" si="31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5"/>
        <v>1</v>
      </c>
    </row>
    <row r="177" spans="6:22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3">IF(J68="","",$O68&amp;J$2&amp;J68)</f>
        <v/>
      </c>
      <c r="K177" s="51" t="str">
        <f t="shared" ref="K177:K212" si="34">IF(K68="","",$O68&amp;K$3&amp;K68)</f>
        <v/>
      </c>
      <c r="L177" s="51" t="str">
        <f t="shared" ref="L177:L208" si="35">IF(L68="","",$O68&amp;L$3&amp;L68)</f>
        <v/>
      </c>
      <c r="M177" s="17" t="str">
        <f t="shared" ref="M177:N192" si="36">SUBSTITUTE(SUBSTITUTE(M68,"　","")," ","")</f>
        <v/>
      </c>
      <c r="N177" s="17" t="str">
        <f t="shared" si="36"/>
        <v/>
      </c>
      <c r="O177" s="17" t="str">
        <f t="shared" ref="O177:O212" si="37">IF(M68="","",IF(LEN(M177)=1,M177&amp;"　　",IF(LEN(M177)=2,LEFT(M177,1)&amp;"　"&amp;RIGHT(M177,1),M177)))</f>
        <v/>
      </c>
      <c r="P177" s="52" t="str">
        <f t="shared" ref="P177:P212" si="38">IF(N68="","",IF(LEN(N177)=1,"　　"&amp;N177,IF(LEN(N177)=2,LEFT(N177,1)&amp;"　"&amp;RIGHT(N177,1),N177)))</f>
        <v/>
      </c>
      <c r="R177" s="75">
        <f t="shared" ref="R177:R212" si="39">IFERROR(CODE(MID(P68,1,1)),500000)</f>
        <v>500000</v>
      </c>
      <c r="S177" s="46">
        <f t="shared" ref="S177:S182" si="40">IFERROR(CODE(MID(P68,3,1)),500000)</f>
        <v>500000</v>
      </c>
      <c r="T177" s="46">
        <f t="shared" ref="T177:T182" si="41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5"/>
        <v>1</v>
      </c>
    </row>
    <row r="178" spans="6:22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3"/>
        <v/>
      </c>
      <c r="K178" s="51" t="str">
        <f t="shared" si="34"/>
        <v/>
      </c>
      <c r="L178" s="51" t="str">
        <f t="shared" si="35"/>
        <v/>
      </c>
      <c r="M178" s="17" t="str">
        <f t="shared" si="36"/>
        <v/>
      </c>
      <c r="N178" s="17" t="str">
        <f t="shared" si="36"/>
        <v/>
      </c>
      <c r="O178" s="17" t="str">
        <f t="shared" si="37"/>
        <v/>
      </c>
      <c r="P178" s="52" t="str">
        <f t="shared" si="38"/>
        <v/>
      </c>
      <c r="R178" s="75">
        <f t="shared" si="39"/>
        <v>500000</v>
      </c>
      <c r="S178" s="46">
        <f t="shared" si="40"/>
        <v>500000</v>
      </c>
      <c r="T178" s="46">
        <f t="shared" si="41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V212" si="42">RANK(U178,$U$113:$U$212,1)</f>
        <v>1</v>
      </c>
    </row>
    <row r="179" spans="6:22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3"/>
        <v/>
      </c>
      <c r="K179" s="51" t="str">
        <f t="shared" si="34"/>
        <v/>
      </c>
      <c r="L179" s="51" t="str">
        <f t="shared" si="35"/>
        <v/>
      </c>
      <c r="M179" s="17" t="str">
        <f t="shared" si="36"/>
        <v/>
      </c>
      <c r="N179" s="17" t="str">
        <f t="shared" si="36"/>
        <v/>
      </c>
      <c r="O179" s="17" t="str">
        <f t="shared" si="37"/>
        <v/>
      </c>
      <c r="P179" s="52" t="str">
        <f t="shared" si="38"/>
        <v/>
      </c>
      <c r="R179" s="75">
        <f t="shared" si="39"/>
        <v>500000</v>
      </c>
      <c r="S179" s="46">
        <f t="shared" si="40"/>
        <v>500000</v>
      </c>
      <c r="T179" s="46">
        <f t="shared" si="41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2"/>
        <v>1</v>
      </c>
    </row>
    <row r="180" spans="6:22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3"/>
        <v/>
      </c>
      <c r="K180" s="51" t="str">
        <f t="shared" si="34"/>
        <v/>
      </c>
      <c r="L180" s="51" t="str">
        <f t="shared" si="35"/>
        <v/>
      </c>
      <c r="M180" s="17" t="str">
        <f t="shared" si="36"/>
        <v/>
      </c>
      <c r="N180" s="17" t="str">
        <f t="shared" si="36"/>
        <v/>
      </c>
      <c r="O180" s="17" t="str">
        <f t="shared" si="37"/>
        <v/>
      </c>
      <c r="P180" s="52" t="str">
        <f t="shared" si="38"/>
        <v/>
      </c>
      <c r="R180" s="75">
        <f t="shared" si="39"/>
        <v>500000</v>
      </c>
      <c r="S180" s="46">
        <f t="shared" si="40"/>
        <v>500000</v>
      </c>
      <c r="T180" s="46">
        <f t="shared" si="41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2"/>
        <v>1</v>
      </c>
    </row>
    <row r="181" spans="6:22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3"/>
        <v/>
      </c>
      <c r="K181" s="51" t="str">
        <f t="shared" si="34"/>
        <v/>
      </c>
      <c r="L181" s="51" t="str">
        <f t="shared" si="35"/>
        <v/>
      </c>
      <c r="M181" s="17" t="str">
        <f t="shared" si="36"/>
        <v/>
      </c>
      <c r="N181" s="17" t="str">
        <f t="shared" si="36"/>
        <v/>
      </c>
      <c r="O181" s="17" t="str">
        <f t="shared" si="37"/>
        <v/>
      </c>
      <c r="P181" s="52" t="str">
        <f t="shared" si="38"/>
        <v/>
      </c>
      <c r="R181" s="75">
        <f t="shared" si="39"/>
        <v>500000</v>
      </c>
      <c r="S181" s="46">
        <f t="shared" si="40"/>
        <v>500000</v>
      </c>
      <c r="T181" s="46">
        <f t="shared" si="41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2"/>
        <v>1</v>
      </c>
    </row>
    <row r="182" spans="6:22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3"/>
        <v/>
      </c>
      <c r="K182" s="51" t="str">
        <f t="shared" si="34"/>
        <v/>
      </c>
      <c r="L182" s="51" t="str">
        <f t="shared" si="35"/>
        <v/>
      </c>
      <c r="M182" s="17" t="str">
        <f t="shared" si="36"/>
        <v/>
      </c>
      <c r="N182" s="17" t="str">
        <f t="shared" si="36"/>
        <v/>
      </c>
      <c r="O182" s="17" t="str">
        <f t="shared" si="37"/>
        <v/>
      </c>
      <c r="P182" s="52" t="str">
        <f t="shared" si="38"/>
        <v/>
      </c>
      <c r="R182" s="75">
        <f t="shared" si="39"/>
        <v>500000</v>
      </c>
      <c r="S182" s="46">
        <f t="shared" si="40"/>
        <v>500000</v>
      </c>
      <c r="T182" s="46">
        <f t="shared" si="41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2"/>
        <v>1</v>
      </c>
    </row>
    <row r="183" spans="6:22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3"/>
        <v/>
      </c>
      <c r="K183" s="51" t="str">
        <f t="shared" si="34"/>
        <v/>
      </c>
      <c r="L183" s="51" t="str">
        <f t="shared" si="35"/>
        <v/>
      </c>
      <c r="M183" s="17" t="str">
        <f t="shared" si="36"/>
        <v/>
      </c>
      <c r="N183" s="17" t="str">
        <f t="shared" si="36"/>
        <v/>
      </c>
      <c r="O183" s="17" t="str">
        <f t="shared" si="37"/>
        <v/>
      </c>
      <c r="P183" s="52" t="str">
        <f t="shared" si="38"/>
        <v/>
      </c>
      <c r="R183" s="75">
        <f t="shared" si="39"/>
        <v>500000</v>
      </c>
      <c r="S183" s="46">
        <f t="shared" ref="S183:S212" si="43">IFERROR(CODE(MID(P74,3,1)),500000)</f>
        <v>500000</v>
      </c>
      <c r="T183" s="46">
        <f t="shared" ref="T183:T212" si="44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2"/>
        <v>1</v>
      </c>
    </row>
    <row r="184" spans="6:22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3"/>
        <v/>
      </c>
      <c r="K184" s="51" t="str">
        <f t="shared" si="34"/>
        <v/>
      </c>
      <c r="L184" s="51" t="str">
        <f t="shared" si="35"/>
        <v/>
      </c>
      <c r="M184" s="17" t="str">
        <f t="shared" si="36"/>
        <v/>
      </c>
      <c r="N184" s="17" t="str">
        <f t="shared" si="36"/>
        <v/>
      </c>
      <c r="O184" s="17" t="str">
        <f t="shared" si="37"/>
        <v/>
      </c>
      <c r="P184" s="52" t="str">
        <f t="shared" si="38"/>
        <v/>
      </c>
      <c r="R184" s="75">
        <f t="shared" si="39"/>
        <v>500000</v>
      </c>
      <c r="S184" s="46">
        <f t="shared" si="43"/>
        <v>500000</v>
      </c>
      <c r="T184" s="46">
        <f t="shared" si="44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2"/>
        <v>1</v>
      </c>
    </row>
    <row r="185" spans="6:22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3"/>
        <v/>
      </c>
      <c r="K185" s="51" t="str">
        <f t="shared" si="34"/>
        <v/>
      </c>
      <c r="L185" s="51" t="str">
        <f t="shared" si="35"/>
        <v/>
      </c>
      <c r="M185" s="17" t="str">
        <f t="shared" si="36"/>
        <v/>
      </c>
      <c r="N185" s="17" t="str">
        <f t="shared" si="36"/>
        <v/>
      </c>
      <c r="O185" s="17" t="str">
        <f t="shared" si="37"/>
        <v/>
      </c>
      <c r="P185" s="52" t="str">
        <f t="shared" si="38"/>
        <v/>
      </c>
      <c r="R185" s="75">
        <f t="shared" si="39"/>
        <v>500000</v>
      </c>
      <c r="S185" s="46">
        <f t="shared" si="43"/>
        <v>500000</v>
      </c>
      <c r="T185" s="46">
        <f t="shared" si="44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2"/>
        <v>1</v>
      </c>
    </row>
    <row r="186" spans="6:22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3"/>
        <v/>
      </c>
      <c r="K186" s="51" t="str">
        <f t="shared" si="34"/>
        <v/>
      </c>
      <c r="L186" s="51" t="str">
        <f t="shared" si="35"/>
        <v/>
      </c>
      <c r="M186" s="17" t="str">
        <f t="shared" si="36"/>
        <v/>
      </c>
      <c r="N186" s="17" t="str">
        <f t="shared" si="36"/>
        <v/>
      </c>
      <c r="O186" s="17" t="str">
        <f t="shared" si="37"/>
        <v/>
      </c>
      <c r="P186" s="52" t="str">
        <f t="shared" si="38"/>
        <v/>
      </c>
      <c r="R186" s="75">
        <f t="shared" si="39"/>
        <v>500000</v>
      </c>
      <c r="S186" s="46">
        <f t="shared" si="43"/>
        <v>500000</v>
      </c>
      <c r="T186" s="46">
        <f t="shared" si="44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2"/>
        <v>1</v>
      </c>
    </row>
    <row r="187" spans="6:22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3"/>
        <v/>
      </c>
      <c r="K187" s="51" t="str">
        <f t="shared" si="34"/>
        <v/>
      </c>
      <c r="L187" s="51" t="str">
        <f t="shared" si="35"/>
        <v/>
      </c>
      <c r="M187" s="17" t="str">
        <f t="shared" si="36"/>
        <v/>
      </c>
      <c r="N187" s="17" t="str">
        <f t="shared" si="36"/>
        <v/>
      </c>
      <c r="O187" s="17" t="str">
        <f t="shared" si="37"/>
        <v/>
      </c>
      <c r="P187" s="52" t="str">
        <f t="shared" si="38"/>
        <v/>
      </c>
      <c r="R187" s="75">
        <f t="shared" si="39"/>
        <v>500000</v>
      </c>
      <c r="S187" s="46">
        <f t="shared" si="43"/>
        <v>500000</v>
      </c>
      <c r="T187" s="46">
        <f t="shared" si="44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2"/>
        <v>1</v>
      </c>
    </row>
    <row r="188" spans="6:22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3"/>
        <v/>
      </c>
      <c r="K188" s="51" t="str">
        <f t="shared" si="34"/>
        <v/>
      </c>
      <c r="L188" s="51" t="str">
        <f t="shared" si="35"/>
        <v/>
      </c>
      <c r="M188" s="17" t="str">
        <f t="shared" si="36"/>
        <v/>
      </c>
      <c r="N188" s="17" t="str">
        <f t="shared" si="36"/>
        <v/>
      </c>
      <c r="O188" s="17" t="str">
        <f t="shared" si="37"/>
        <v/>
      </c>
      <c r="P188" s="52" t="str">
        <f t="shared" si="38"/>
        <v/>
      </c>
      <c r="R188" s="75">
        <f t="shared" si="39"/>
        <v>500000</v>
      </c>
      <c r="S188" s="46">
        <f t="shared" si="43"/>
        <v>500000</v>
      </c>
      <c r="T188" s="46">
        <f t="shared" si="44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2"/>
        <v>1</v>
      </c>
    </row>
    <row r="189" spans="6:22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3"/>
        <v/>
      </c>
      <c r="K189" s="51" t="str">
        <f t="shared" si="34"/>
        <v/>
      </c>
      <c r="L189" s="51" t="str">
        <f t="shared" si="35"/>
        <v/>
      </c>
      <c r="M189" s="17" t="str">
        <f t="shared" si="36"/>
        <v/>
      </c>
      <c r="N189" s="17" t="str">
        <f t="shared" si="36"/>
        <v/>
      </c>
      <c r="O189" s="17" t="str">
        <f t="shared" si="37"/>
        <v/>
      </c>
      <c r="P189" s="52" t="str">
        <f t="shared" si="38"/>
        <v/>
      </c>
      <c r="R189" s="75">
        <f t="shared" si="39"/>
        <v>500000</v>
      </c>
      <c r="S189" s="46">
        <f t="shared" si="43"/>
        <v>500000</v>
      </c>
      <c r="T189" s="46">
        <f t="shared" si="44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2"/>
        <v>1</v>
      </c>
    </row>
    <row r="190" spans="6:22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3"/>
        <v/>
      </c>
      <c r="K190" s="51" t="str">
        <f t="shared" si="34"/>
        <v/>
      </c>
      <c r="L190" s="51" t="str">
        <f t="shared" si="35"/>
        <v/>
      </c>
      <c r="M190" s="17" t="str">
        <f t="shared" si="36"/>
        <v/>
      </c>
      <c r="N190" s="17" t="str">
        <f t="shared" si="36"/>
        <v/>
      </c>
      <c r="O190" s="17" t="str">
        <f t="shared" si="37"/>
        <v/>
      </c>
      <c r="P190" s="52" t="str">
        <f t="shared" si="38"/>
        <v/>
      </c>
      <c r="R190" s="75">
        <f t="shared" si="39"/>
        <v>500000</v>
      </c>
      <c r="S190" s="46">
        <f t="shared" si="43"/>
        <v>500000</v>
      </c>
      <c r="T190" s="46">
        <f t="shared" si="44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2"/>
        <v>1</v>
      </c>
    </row>
    <row r="191" spans="6:22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3"/>
        <v/>
      </c>
      <c r="K191" s="51" t="str">
        <f t="shared" si="34"/>
        <v/>
      </c>
      <c r="L191" s="51" t="str">
        <f t="shared" si="35"/>
        <v/>
      </c>
      <c r="M191" s="17" t="str">
        <f t="shared" si="36"/>
        <v/>
      </c>
      <c r="N191" s="17" t="str">
        <f t="shared" si="36"/>
        <v/>
      </c>
      <c r="O191" s="17" t="str">
        <f t="shared" si="37"/>
        <v/>
      </c>
      <c r="P191" s="52" t="str">
        <f t="shared" si="38"/>
        <v/>
      </c>
      <c r="R191" s="75">
        <f t="shared" si="39"/>
        <v>500000</v>
      </c>
      <c r="S191" s="46">
        <f t="shared" si="43"/>
        <v>500000</v>
      </c>
      <c r="T191" s="46">
        <f t="shared" si="44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2"/>
        <v>1</v>
      </c>
    </row>
    <row r="192" spans="6:22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3"/>
        <v/>
      </c>
      <c r="K192" s="51" t="str">
        <f t="shared" si="34"/>
        <v/>
      </c>
      <c r="L192" s="51" t="str">
        <f t="shared" si="35"/>
        <v/>
      </c>
      <c r="M192" s="17" t="str">
        <f t="shared" si="36"/>
        <v/>
      </c>
      <c r="N192" s="17" t="str">
        <f t="shared" si="36"/>
        <v/>
      </c>
      <c r="O192" s="17" t="str">
        <f t="shared" si="37"/>
        <v/>
      </c>
      <c r="P192" s="52" t="str">
        <f t="shared" si="38"/>
        <v/>
      </c>
      <c r="R192" s="75">
        <f t="shared" si="39"/>
        <v>500000</v>
      </c>
      <c r="S192" s="46">
        <f t="shared" si="43"/>
        <v>500000</v>
      </c>
      <c r="T192" s="46">
        <f t="shared" si="44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2"/>
        <v>1</v>
      </c>
    </row>
    <row r="193" spans="6:22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3"/>
        <v/>
      </c>
      <c r="K193" s="51" t="str">
        <f t="shared" si="34"/>
        <v/>
      </c>
      <c r="L193" s="51" t="str">
        <f t="shared" si="35"/>
        <v/>
      </c>
      <c r="M193" s="17" t="str">
        <f t="shared" ref="M193:N208" si="45">SUBSTITUTE(SUBSTITUTE(M84,"　","")," ","")</f>
        <v/>
      </c>
      <c r="N193" s="17" t="str">
        <f t="shared" si="45"/>
        <v/>
      </c>
      <c r="O193" s="17" t="str">
        <f t="shared" si="37"/>
        <v/>
      </c>
      <c r="P193" s="52" t="str">
        <f t="shared" si="38"/>
        <v/>
      </c>
      <c r="R193" s="75">
        <f t="shared" si="39"/>
        <v>500000</v>
      </c>
      <c r="S193" s="46">
        <f t="shared" si="43"/>
        <v>500000</v>
      </c>
      <c r="T193" s="46">
        <f t="shared" si="44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2"/>
        <v>1</v>
      </c>
    </row>
    <row r="194" spans="6:22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3"/>
        <v/>
      </c>
      <c r="K194" s="51" t="str">
        <f t="shared" si="34"/>
        <v/>
      </c>
      <c r="L194" s="51" t="str">
        <f t="shared" si="35"/>
        <v/>
      </c>
      <c r="M194" s="17" t="str">
        <f t="shared" si="45"/>
        <v/>
      </c>
      <c r="N194" s="17" t="str">
        <f t="shared" si="45"/>
        <v/>
      </c>
      <c r="O194" s="17" t="str">
        <f t="shared" si="37"/>
        <v/>
      </c>
      <c r="P194" s="52" t="str">
        <f t="shared" si="38"/>
        <v/>
      </c>
      <c r="R194" s="75">
        <f t="shared" si="39"/>
        <v>500000</v>
      </c>
      <c r="S194" s="46">
        <f t="shared" si="43"/>
        <v>500000</v>
      </c>
      <c r="T194" s="46">
        <f t="shared" si="44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2"/>
        <v>1</v>
      </c>
    </row>
    <row r="195" spans="6:22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3"/>
        <v/>
      </c>
      <c r="K195" s="51" t="str">
        <f t="shared" si="34"/>
        <v/>
      </c>
      <c r="L195" s="51" t="str">
        <f t="shared" si="35"/>
        <v/>
      </c>
      <c r="M195" s="17" t="str">
        <f t="shared" si="45"/>
        <v/>
      </c>
      <c r="N195" s="17" t="str">
        <f t="shared" si="45"/>
        <v/>
      </c>
      <c r="O195" s="17" t="str">
        <f t="shared" si="37"/>
        <v/>
      </c>
      <c r="P195" s="52" t="str">
        <f t="shared" si="38"/>
        <v/>
      </c>
      <c r="R195" s="75">
        <f t="shared" si="39"/>
        <v>500000</v>
      </c>
      <c r="S195" s="46">
        <f t="shared" si="43"/>
        <v>500000</v>
      </c>
      <c r="T195" s="46">
        <f t="shared" si="44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2"/>
        <v>1</v>
      </c>
    </row>
    <row r="196" spans="6:22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3"/>
        <v/>
      </c>
      <c r="K196" s="51" t="str">
        <f t="shared" si="34"/>
        <v/>
      </c>
      <c r="L196" s="51" t="str">
        <f t="shared" si="35"/>
        <v/>
      </c>
      <c r="M196" s="17" t="str">
        <f t="shared" si="45"/>
        <v/>
      </c>
      <c r="N196" s="17" t="str">
        <f t="shared" si="45"/>
        <v/>
      </c>
      <c r="O196" s="17" t="str">
        <f t="shared" si="37"/>
        <v/>
      </c>
      <c r="P196" s="52" t="str">
        <f t="shared" si="38"/>
        <v/>
      </c>
      <c r="R196" s="75">
        <f t="shared" si="39"/>
        <v>500000</v>
      </c>
      <c r="S196" s="46">
        <f t="shared" si="43"/>
        <v>500000</v>
      </c>
      <c r="T196" s="46">
        <f t="shared" si="44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2"/>
        <v>1</v>
      </c>
    </row>
    <row r="197" spans="6:22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3"/>
        <v/>
      </c>
      <c r="K197" s="51" t="str">
        <f t="shared" si="34"/>
        <v/>
      </c>
      <c r="L197" s="51" t="str">
        <f t="shared" si="35"/>
        <v/>
      </c>
      <c r="M197" s="17" t="str">
        <f t="shared" si="45"/>
        <v/>
      </c>
      <c r="N197" s="17" t="str">
        <f t="shared" si="45"/>
        <v/>
      </c>
      <c r="O197" s="17" t="str">
        <f t="shared" si="37"/>
        <v/>
      </c>
      <c r="P197" s="52" t="str">
        <f t="shared" si="38"/>
        <v/>
      </c>
      <c r="R197" s="75">
        <f t="shared" si="39"/>
        <v>500000</v>
      </c>
      <c r="S197" s="46">
        <f t="shared" si="43"/>
        <v>500000</v>
      </c>
      <c r="T197" s="46">
        <f t="shared" si="44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2"/>
        <v>1</v>
      </c>
    </row>
    <row r="198" spans="6:22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3"/>
        <v/>
      </c>
      <c r="K198" s="51" t="str">
        <f t="shared" si="34"/>
        <v/>
      </c>
      <c r="L198" s="51" t="str">
        <f t="shared" si="35"/>
        <v/>
      </c>
      <c r="M198" s="17" t="str">
        <f t="shared" si="45"/>
        <v/>
      </c>
      <c r="N198" s="17" t="str">
        <f t="shared" si="45"/>
        <v/>
      </c>
      <c r="O198" s="17" t="str">
        <f t="shared" si="37"/>
        <v/>
      </c>
      <c r="P198" s="52" t="str">
        <f t="shared" si="38"/>
        <v/>
      </c>
      <c r="R198" s="75">
        <f t="shared" si="39"/>
        <v>500000</v>
      </c>
      <c r="S198" s="46">
        <f t="shared" si="43"/>
        <v>500000</v>
      </c>
      <c r="T198" s="46">
        <f t="shared" si="44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2"/>
        <v>1</v>
      </c>
    </row>
    <row r="199" spans="6:22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3"/>
        <v/>
      </c>
      <c r="K199" s="51" t="str">
        <f t="shared" si="34"/>
        <v/>
      </c>
      <c r="L199" s="51" t="str">
        <f t="shared" si="35"/>
        <v/>
      </c>
      <c r="M199" s="17" t="str">
        <f t="shared" si="45"/>
        <v/>
      </c>
      <c r="N199" s="17" t="str">
        <f t="shared" si="45"/>
        <v/>
      </c>
      <c r="O199" s="17" t="str">
        <f t="shared" si="37"/>
        <v/>
      </c>
      <c r="P199" s="52" t="str">
        <f t="shared" si="38"/>
        <v/>
      </c>
      <c r="R199" s="75">
        <f t="shared" si="39"/>
        <v>500000</v>
      </c>
      <c r="S199" s="46">
        <f t="shared" si="43"/>
        <v>500000</v>
      </c>
      <c r="T199" s="46">
        <f t="shared" si="44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2"/>
        <v>1</v>
      </c>
    </row>
    <row r="200" spans="6:22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3"/>
        <v/>
      </c>
      <c r="K200" s="51" t="str">
        <f t="shared" si="34"/>
        <v/>
      </c>
      <c r="L200" s="51" t="str">
        <f t="shared" si="35"/>
        <v/>
      </c>
      <c r="M200" s="17" t="str">
        <f t="shared" si="45"/>
        <v/>
      </c>
      <c r="N200" s="17" t="str">
        <f t="shared" si="45"/>
        <v/>
      </c>
      <c r="O200" s="17" t="str">
        <f t="shared" si="37"/>
        <v/>
      </c>
      <c r="P200" s="52" t="str">
        <f t="shared" si="38"/>
        <v/>
      </c>
      <c r="R200" s="75">
        <f t="shared" si="39"/>
        <v>500000</v>
      </c>
      <c r="S200" s="46">
        <f t="shared" si="43"/>
        <v>500000</v>
      </c>
      <c r="T200" s="46">
        <f t="shared" si="44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2"/>
        <v>1</v>
      </c>
    </row>
    <row r="201" spans="6:22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3"/>
        <v/>
      </c>
      <c r="K201" s="51" t="str">
        <f t="shared" si="34"/>
        <v/>
      </c>
      <c r="L201" s="51" t="str">
        <f t="shared" si="35"/>
        <v/>
      </c>
      <c r="M201" s="17" t="str">
        <f t="shared" si="45"/>
        <v/>
      </c>
      <c r="N201" s="17" t="str">
        <f t="shared" si="45"/>
        <v/>
      </c>
      <c r="O201" s="17" t="str">
        <f t="shared" si="37"/>
        <v/>
      </c>
      <c r="P201" s="52" t="str">
        <f t="shared" si="38"/>
        <v/>
      </c>
      <c r="R201" s="75">
        <f t="shared" si="39"/>
        <v>500000</v>
      </c>
      <c r="S201" s="46">
        <f t="shared" si="43"/>
        <v>500000</v>
      </c>
      <c r="T201" s="46">
        <f t="shared" si="44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2"/>
        <v>1</v>
      </c>
    </row>
    <row r="202" spans="6:22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3"/>
        <v/>
      </c>
      <c r="K202" s="51" t="str">
        <f t="shared" si="34"/>
        <v/>
      </c>
      <c r="L202" s="51" t="str">
        <f t="shared" si="35"/>
        <v/>
      </c>
      <c r="M202" s="17" t="str">
        <f t="shared" si="45"/>
        <v/>
      </c>
      <c r="N202" s="17" t="str">
        <f t="shared" si="45"/>
        <v/>
      </c>
      <c r="O202" s="17" t="str">
        <f t="shared" si="37"/>
        <v/>
      </c>
      <c r="P202" s="52" t="str">
        <f t="shared" si="38"/>
        <v/>
      </c>
      <c r="R202" s="75">
        <f t="shared" si="39"/>
        <v>500000</v>
      </c>
      <c r="S202" s="46">
        <f t="shared" si="43"/>
        <v>500000</v>
      </c>
      <c r="T202" s="46">
        <f t="shared" si="44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2"/>
        <v>1</v>
      </c>
    </row>
    <row r="203" spans="6:22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3"/>
        <v/>
      </c>
      <c r="K203" s="51" t="str">
        <f t="shared" si="34"/>
        <v/>
      </c>
      <c r="L203" s="51" t="str">
        <f t="shared" si="35"/>
        <v/>
      </c>
      <c r="M203" s="17" t="str">
        <f t="shared" si="45"/>
        <v/>
      </c>
      <c r="N203" s="17" t="str">
        <f t="shared" si="45"/>
        <v/>
      </c>
      <c r="O203" s="17" t="str">
        <f t="shared" si="37"/>
        <v/>
      </c>
      <c r="P203" s="52" t="str">
        <f t="shared" si="38"/>
        <v/>
      </c>
      <c r="R203" s="75">
        <f t="shared" si="39"/>
        <v>500000</v>
      </c>
      <c r="S203" s="46">
        <f t="shared" si="43"/>
        <v>500000</v>
      </c>
      <c r="T203" s="46">
        <f t="shared" si="44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2"/>
        <v>1</v>
      </c>
    </row>
    <row r="204" spans="6:22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3"/>
        <v/>
      </c>
      <c r="K204" s="51" t="str">
        <f t="shared" si="34"/>
        <v/>
      </c>
      <c r="L204" s="51" t="str">
        <f t="shared" si="35"/>
        <v/>
      </c>
      <c r="M204" s="17" t="str">
        <f t="shared" si="45"/>
        <v/>
      </c>
      <c r="N204" s="17" t="str">
        <f t="shared" si="45"/>
        <v/>
      </c>
      <c r="O204" s="17" t="str">
        <f t="shared" si="37"/>
        <v/>
      </c>
      <c r="P204" s="52" t="str">
        <f t="shared" si="38"/>
        <v/>
      </c>
      <c r="R204" s="75">
        <f t="shared" si="39"/>
        <v>500000</v>
      </c>
      <c r="S204" s="46">
        <f t="shared" si="43"/>
        <v>500000</v>
      </c>
      <c r="T204" s="46">
        <f t="shared" si="44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2"/>
        <v>1</v>
      </c>
    </row>
    <row r="205" spans="6:22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3"/>
        <v/>
      </c>
      <c r="K205" s="51" t="str">
        <f t="shared" si="34"/>
        <v/>
      </c>
      <c r="L205" s="51" t="str">
        <f t="shared" si="35"/>
        <v/>
      </c>
      <c r="M205" s="17" t="str">
        <f t="shared" si="45"/>
        <v/>
      </c>
      <c r="N205" s="17" t="str">
        <f t="shared" si="45"/>
        <v/>
      </c>
      <c r="O205" s="17" t="str">
        <f t="shared" si="37"/>
        <v/>
      </c>
      <c r="P205" s="52" t="str">
        <f t="shared" si="38"/>
        <v/>
      </c>
      <c r="R205" s="75">
        <f t="shared" si="39"/>
        <v>500000</v>
      </c>
      <c r="S205" s="46">
        <f t="shared" si="43"/>
        <v>500000</v>
      </c>
      <c r="T205" s="46">
        <f t="shared" si="44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2"/>
        <v>1</v>
      </c>
    </row>
    <row r="206" spans="6:22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3"/>
        <v/>
      </c>
      <c r="K206" s="51" t="str">
        <f t="shared" si="34"/>
        <v/>
      </c>
      <c r="L206" s="51" t="str">
        <f t="shared" si="35"/>
        <v/>
      </c>
      <c r="M206" s="17" t="str">
        <f t="shared" si="45"/>
        <v/>
      </c>
      <c r="N206" s="17" t="str">
        <f t="shared" si="45"/>
        <v/>
      </c>
      <c r="O206" s="17" t="str">
        <f t="shared" si="37"/>
        <v/>
      </c>
      <c r="P206" s="52" t="str">
        <f t="shared" si="38"/>
        <v/>
      </c>
      <c r="R206" s="75">
        <f t="shared" si="39"/>
        <v>500000</v>
      </c>
      <c r="S206" s="46">
        <f t="shared" si="43"/>
        <v>500000</v>
      </c>
      <c r="T206" s="46">
        <f t="shared" si="44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2"/>
        <v>1</v>
      </c>
    </row>
    <row r="207" spans="6:22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3"/>
        <v/>
      </c>
      <c r="K207" s="51" t="str">
        <f t="shared" si="34"/>
        <v/>
      </c>
      <c r="L207" s="51" t="str">
        <f t="shared" si="35"/>
        <v/>
      </c>
      <c r="M207" s="17" t="str">
        <f t="shared" si="45"/>
        <v/>
      </c>
      <c r="N207" s="17" t="str">
        <f t="shared" si="45"/>
        <v/>
      </c>
      <c r="O207" s="17" t="str">
        <f t="shared" si="37"/>
        <v/>
      </c>
      <c r="P207" s="52" t="str">
        <f t="shared" si="38"/>
        <v/>
      </c>
      <c r="R207" s="75">
        <f t="shared" si="39"/>
        <v>500000</v>
      </c>
      <c r="S207" s="46">
        <f t="shared" si="43"/>
        <v>500000</v>
      </c>
      <c r="T207" s="46">
        <f t="shared" si="44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2"/>
        <v>1</v>
      </c>
    </row>
    <row r="208" spans="6:22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3"/>
        <v/>
      </c>
      <c r="K208" s="51" t="str">
        <f t="shared" si="34"/>
        <v/>
      </c>
      <c r="L208" s="51" t="str">
        <f t="shared" si="35"/>
        <v/>
      </c>
      <c r="M208" s="17" t="str">
        <f t="shared" si="45"/>
        <v/>
      </c>
      <c r="N208" s="17" t="str">
        <f t="shared" si="45"/>
        <v/>
      </c>
      <c r="O208" s="17" t="str">
        <f t="shared" si="37"/>
        <v/>
      </c>
      <c r="P208" s="52" t="str">
        <f t="shared" si="38"/>
        <v/>
      </c>
      <c r="R208" s="75">
        <f t="shared" si="39"/>
        <v>500000</v>
      </c>
      <c r="S208" s="46">
        <f t="shared" si="43"/>
        <v>500000</v>
      </c>
      <c r="T208" s="46">
        <f t="shared" si="44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2"/>
        <v>1</v>
      </c>
    </row>
    <row r="209" spans="6:22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si="34"/>
        <v/>
      </c>
      <c r="L209" s="51" t="str">
        <f>IF(L100="","",$O100&amp;L$3&amp;L100)</f>
        <v/>
      </c>
      <c r="M209" s="17" t="str">
        <f t="shared" ref="M209:N212" si="46">SUBSTITUTE(SUBSTITUTE(M100,"　","")," ","")</f>
        <v/>
      </c>
      <c r="N209" s="17" t="str">
        <f t="shared" si="46"/>
        <v/>
      </c>
      <c r="O209" s="17" t="str">
        <f t="shared" si="37"/>
        <v/>
      </c>
      <c r="P209" s="52" t="str">
        <f t="shared" si="38"/>
        <v/>
      </c>
      <c r="R209" s="75">
        <f t="shared" si="39"/>
        <v>500000</v>
      </c>
      <c r="S209" s="46">
        <f t="shared" si="43"/>
        <v>500000</v>
      </c>
      <c r="T209" s="46">
        <f t="shared" si="44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2"/>
        <v>1</v>
      </c>
    </row>
    <row r="210" spans="6:22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34"/>
        <v/>
      </c>
      <c r="L210" s="51" t="str">
        <f>IF(L101="","",$O101&amp;L$3&amp;L101)</f>
        <v/>
      </c>
      <c r="M210" s="17" t="str">
        <f t="shared" si="46"/>
        <v/>
      </c>
      <c r="N210" s="17" t="str">
        <f t="shared" si="46"/>
        <v/>
      </c>
      <c r="O210" s="17" t="str">
        <f t="shared" si="37"/>
        <v/>
      </c>
      <c r="P210" s="52" t="str">
        <f t="shared" si="38"/>
        <v/>
      </c>
      <c r="R210" s="75">
        <f t="shared" si="39"/>
        <v>500000</v>
      </c>
      <c r="S210" s="46">
        <f t="shared" si="43"/>
        <v>500000</v>
      </c>
      <c r="T210" s="46">
        <f t="shared" si="44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2"/>
        <v>1</v>
      </c>
    </row>
    <row r="211" spans="6:22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34"/>
        <v/>
      </c>
      <c r="L211" s="51" t="str">
        <f>IF(L102="","",$O102&amp;L$3&amp;L102)</f>
        <v/>
      </c>
      <c r="M211" s="17" t="str">
        <f t="shared" si="46"/>
        <v/>
      </c>
      <c r="N211" s="17" t="str">
        <f t="shared" si="46"/>
        <v/>
      </c>
      <c r="O211" s="17" t="str">
        <f t="shared" si="37"/>
        <v/>
      </c>
      <c r="P211" s="52" t="str">
        <f t="shared" si="38"/>
        <v/>
      </c>
      <c r="R211" s="75">
        <f t="shared" si="39"/>
        <v>500000</v>
      </c>
      <c r="S211" s="46">
        <f t="shared" si="43"/>
        <v>500000</v>
      </c>
      <c r="T211" s="46">
        <f t="shared" si="44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2"/>
        <v>1</v>
      </c>
    </row>
    <row r="212" spans="6:22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34"/>
        <v/>
      </c>
      <c r="L212" s="51" t="str">
        <f>IF(L103="","",$O103&amp;L$3&amp;L103)</f>
        <v/>
      </c>
      <c r="M212" s="17" t="str">
        <f t="shared" si="46"/>
        <v/>
      </c>
      <c r="N212" s="17" t="str">
        <f t="shared" si="46"/>
        <v/>
      </c>
      <c r="O212" s="17" t="str">
        <f t="shared" si="37"/>
        <v/>
      </c>
      <c r="P212" s="52" t="str">
        <f t="shared" si="38"/>
        <v/>
      </c>
      <c r="R212" s="75">
        <f t="shared" si="39"/>
        <v>500000</v>
      </c>
      <c r="S212" s="46">
        <f t="shared" si="43"/>
        <v>500000</v>
      </c>
      <c r="T212" s="46">
        <f t="shared" si="44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8" type="Hiragana"/>
  <conditionalFormatting sqref="H9:U103 H4:H8 S4:U8">
    <cfRule type="expression" dxfId="102" priority="34">
      <formula>$I4="○"</formula>
    </cfRule>
    <cfRule type="expression" dxfId="101" priority="35">
      <formula>$V4&lt;$E4</formula>
    </cfRule>
  </conditionalFormatting>
  <conditionalFormatting sqref="V4:V103">
    <cfRule type="expression" dxfId="100" priority="3">
      <formula>$I4="○"</formula>
    </cfRule>
  </conditionalFormatting>
  <conditionalFormatting sqref="V4:V103">
    <cfRule type="expression" dxfId="99" priority="4">
      <formula>$V4&lt;$E4</formula>
    </cfRule>
  </conditionalFormatting>
  <conditionalFormatting sqref="I4:R8">
    <cfRule type="expression" dxfId="98" priority="1">
      <formula>$I4="○"</formula>
    </cfRule>
  </conditionalFormatting>
  <conditionalFormatting sqref="I4:R8">
    <cfRule type="expression" dxfId="97" priority="2">
      <formula>$V4&lt;$E4</formula>
    </cfRule>
  </conditionalFormatting>
  <dataValidations count="5">
    <dataValidation type="whole" imeMode="off" operator="greaterThanOrEqual" allowBlank="1" showInputMessage="1" showErrorMessage="1" sqref="L4:L103">
      <formula1>1</formula1>
    </dataValidation>
    <dataValidation type="list" allowBlank="1" showInputMessage="1" showErrorMessage="1" sqref="O4:O103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>
      <formula1>6</formula1>
    </dataValidation>
    <dataValidation imeMode="on" allowBlank="1" showInputMessage="1" showErrorMessage="1" sqref="P4:Q103"/>
    <dataValidation type="list" allowBlank="1" showInputMessage="1" showErrorMessage="1" sqref="K4:K103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設定!$AS$4:$AS$13</xm:f>
          </x14:formula1>
          <xm:sqref>I4:I103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Q121"/>
  <sheetViews>
    <sheetView workbookViewId="0"/>
  </sheetViews>
  <sheetFormatPr defaultRowHeight="13.2" x14ac:dyDescent="0.2"/>
  <sheetData>
    <row r="1" spans="2:17" ht="13.8" thickBot="1" x14ac:dyDescent="0.25"/>
    <row r="2" spans="2:17" x14ac:dyDescent="0.2">
      <c r="B2" s="160" t="s">
        <v>148</v>
      </c>
      <c r="C2" s="161" t="s">
        <v>149</v>
      </c>
      <c r="D2" s="161" t="s">
        <v>81</v>
      </c>
      <c r="E2" s="161" t="s">
        <v>258</v>
      </c>
      <c r="F2" s="161" t="s">
        <v>95</v>
      </c>
      <c r="G2" s="161" t="s">
        <v>95</v>
      </c>
      <c r="H2" s="161">
        <v>1950</v>
      </c>
      <c r="I2" s="161">
        <v>6</v>
      </c>
      <c r="J2" s="162">
        <v>5</v>
      </c>
      <c r="L2" s="160" t="s">
        <v>404</v>
      </c>
      <c r="M2" s="161" t="s">
        <v>405</v>
      </c>
      <c r="N2" s="161" t="s">
        <v>193</v>
      </c>
      <c r="O2" s="162"/>
      <c r="Q2">
        <f ca="1">ROUND(RAND()*100,0)+1910</f>
        <v>1929</v>
      </c>
    </row>
    <row r="3" spans="2:17" x14ac:dyDescent="0.2">
      <c r="B3" s="163" t="s">
        <v>150</v>
      </c>
      <c r="C3" s="164" t="s">
        <v>151</v>
      </c>
      <c r="D3" s="164" t="s">
        <v>81</v>
      </c>
      <c r="E3" s="164" t="s">
        <v>259</v>
      </c>
      <c r="F3" s="164" t="s">
        <v>96</v>
      </c>
      <c r="G3" s="164" t="s">
        <v>99</v>
      </c>
      <c r="H3" s="164">
        <v>1961</v>
      </c>
      <c r="I3" s="164">
        <v>2</v>
      </c>
      <c r="J3" s="165">
        <v>10</v>
      </c>
      <c r="L3" s="163" t="s">
        <v>406</v>
      </c>
      <c r="M3" s="164" t="s">
        <v>407</v>
      </c>
      <c r="N3" s="164" t="s">
        <v>194</v>
      </c>
      <c r="O3" s="165"/>
      <c r="Q3">
        <f t="shared" ref="Q3:Q66" ca="1" si="0">ROUND(RAND()*100,0)+1910</f>
        <v>1964</v>
      </c>
    </row>
    <row r="4" spans="2:17" x14ac:dyDescent="0.2">
      <c r="B4" s="163" t="s">
        <v>335</v>
      </c>
      <c r="C4" s="164" t="s">
        <v>152</v>
      </c>
      <c r="D4" s="164" t="s">
        <v>81</v>
      </c>
      <c r="E4" s="164" t="s">
        <v>260</v>
      </c>
      <c r="F4" s="164" t="s">
        <v>96</v>
      </c>
      <c r="G4" s="164" t="s">
        <v>99</v>
      </c>
      <c r="H4" s="164">
        <v>1925</v>
      </c>
      <c r="I4" s="164">
        <v>10</v>
      </c>
      <c r="J4" s="165">
        <v>8</v>
      </c>
      <c r="L4" s="163" t="s">
        <v>408</v>
      </c>
      <c r="M4" s="164" t="s">
        <v>409</v>
      </c>
      <c r="N4" s="164" t="s">
        <v>195</v>
      </c>
      <c r="O4" s="165">
        <v>3</v>
      </c>
      <c r="Q4">
        <f t="shared" ca="1" si="0"/>
        <v>1941</v>
      </c>
    </row>
    <row r="5" spans="2:17" x14ac:dyDescent="0.2">
      <c r="B5" s="163" t="s">
        <v>153</v>
      </c>
      <c r="C5" s="164" t="s">
        <v>154</v>
      </c>
      <c r="D5" s="164" t="s">
        <v>81</v>
      </c>
      <c r="E5" s="164" t="s">
        <v>261</v>
      </c>
      <c r="F5" s="164" t="s">
        <v>97</v>
      </c>
      <c r="G5" s="164" t="s">
        <v>97</v>
      </c>
      <c r="H5" s="164">
        <v>1923</v>
      </c>
      <c r="I5" s="164">
        <v>3</v>
      </c>
      <c r="J5" s="165">
        <v>4</v>
      </c>
      <c r="L5" s="163" t="s">
        <v>410</v>
      </c>
      <c r="M5" s="164" t="s">
        <v>411</v>
      </c>
      <c r="N5" s="164" t="s">
        <v>196</v>
      </c>
      <c r="O5" s="165">
        <v>3</v>
      </c>
      <c r="Q5">
        <f t="shared" ca="1" si="0"/>
        <v>1919</v>
      </c>
    </row>
    <row r="6" spans="2:17" x14ac:dyDescent="0.2">
      <c r="B6" s="163" t="s">
        <v>155</v>
      </c>
      <c r="C6" s="164" t="s">
        <v>156</v>
      </c>
      <c r="D6" s="164" t="s">
        <v>81</v>
      </c>
      <c r="E6" s="164" t="s">
        <v>262</v>
      </c>
      <c r="F6" s="164" t="s">
        <v>97</v>
      </c>
      <c r="G6" s="164" t="s">
        <v>97</v>
      </c>
      <c r="H6" s="164">
        <v>1915</v>
      </c>
      <c r="I6" s="164">
        <v>5</v>
      </c>
      <c r="J6" s="165">
        <v>23</v>
      </c>
      <c r="L6" s="163" t="s">
        <v>412</v>
      </c>
      <c r="M6" s="164" t="s">
        <v>413</v>
      </c>
      <c r="N6" s="164" t="s">
        <v>197</v>
      </c>
      <c r="O6" s="165">
        <v>1</v>
      </c>
      <c r="Q6">
        <f t="shared" ca="1" si="0"/>
        <v>1921</v>
      </c>
    </row>
    <row r="7" spans="2:17" x14ac:dyDescent="0.2">
      <c r="B7" s="163" t="s">
        <v>157</v>
      </c>
      <c r="C7" s="164" t="s">
        <v>158</v>
      </c>
      <c r="D7" s="164" t="s">
        <v>81</v>
      </c>
      <c r="E7" s="164" t="s">
        <v>263</v>
      </c>
      <c r="F7" s="164" t="s">
        <v>95</v>
      </c>
      <c r="G7" s="164" t="s">
        <v>95</v>
      </c>
      <c r="H7" s="164">
        <v>1946</v>
      </c>
      <c r="I7" s="164">
        <v>3</v>
      </c>
      <c r="J7" s="165">
        <v>20</v>
      </c>
      <c r="L7" s="163" t="s">
        <v>113</v>
      </c>
      <c r="M7" s="164" t="s">
        <v>414</v>
      </c>
      <c r="N7" s="164" t="s">
        <v>198</v>
      </c>
      <c r="O7" s="165">
        <v>3</v>
      </c>
      <c r="Q7">
        <f t="shared" ca="1" si="0"/>
        <v>1968</v>
      </c>
    </row>
    <row r="8" spans="2:17" x14ac:dyDescent="0.2">
      <c r="B8" s="163" t="s">
        <v>159</v>
      </c>
      <c r="C8" s="164" t="s">
        <v>160</v>
      </c>
      <c r="D8" s="164" t="s">
        <v>81</v>
      </c>
      <c r="E8" s="164" t="s">
        <v>264</v>
      </c>
      <c r="F8" s="164" t="s">
        <v>95</v>
      </c>
      <c r="G8" s="164" t="s">
        <v>95</v>
      </c>
      <c r="H8" s="164">
        <v>1922</v>
      </c>
      <c r="I8" s="164">
        <v>12</v>
      </c>
      <c r="J8" s="165">
        <v>31</v>
      </c>
      <c r="L8" s="163" t="s">
        <v>415</v>
      </c>
      <c r="M8" s="164" t="s">
        <v>416</v>
      </c>
      <c r="N8" s="164" t="s">
        <v>199</v>
      </c>
      <c r="O8" s="165">
        <v>2</v>
      </c>
      <c r="Q8">
        <f t="shared" ca="1" si="0"/>
        <v>1961</v>
      </c>
    </row>
    <row r="9" spans="2:17" x14ac:dyDescent="0.2">
      <c r="B9" s="163" t="s">
        <v>161</v>
      </c>
      <c r="C9" s="164" t="s">
        <v>162</v>
      </c>
      <c r="D9" s="164" t="s">
        <v>81</v>
      </c>
      <c r="E9" s="164" t="s">
        <v>265</v>
      </c>
      <c r="F9" s="164" t="s">
        <v>98</v>
      </c>
      <c r="G9" s="164" t="s">
        <v>98</v>
      </c>
      <c r="H9" s="164">
        <v>1938</v>
      </c>
      <c r="I9" s="164">
        <v>8</v>
      </c>
      <c r="J9" s="165">
        <v>10</v>
      </c>
      <c r="L9" s="163" t="s">
        <v>417</v>
      </c>
      <c r="M9" s="164" t="s">
        <v>418</v>
      </c>
      <c r="N9" s="164" t="s">
        <v>200</v>
      </c>
      <c r="O9" s="165">
        <v>1</v>
      </c>
      <c r="Q9">
        <f t="shared" ca="1" si="0"/>
        <v>1975</v>
      </c>
    </row>
    <row r="10" spans="2:17" x14ac:dyDescent="0.2">
      <c r="B10" s="163" t="s">
        <v>163</v>
      </c>
      <c r="C10" s="164" t="s">
        <v>164</v>
      </c>
      <c r="D10" s="164" t="s">
        <v>81</v>
      </c>
      <c r="E10" s="164" t="s">
        <v>266</v>
      </c>
      <c r="F10" s="164" t="s">
        <v>98</v>
      </c>
      <c r="G10" s="164" t="s">
        <v>98</v>
      </c>
      <c r="H10" s="164">
        <v>2001</v>
      </c>
      <c r="I10" s="164">
        <v>5</v>
      </c>
      <c r="J10" s="165">
        <v>3</v>
      </c>
      <c r="L10" s="163" t="s">
        <v>114</v>
      </c>
      <c r="M10" s="164" t="s">
        <v>419</v>
      </c>
      <c r="N10" s="164" t="s">
        <v>201</v>
      </c>
      <c r="O10" s="165">
        <v>2</v>
      </c>
      <c r="Q10">
        <f t="shared" ca="1" si="0"/>
        <v>1981</v>
      </c>
    </row>
    <row r="11" spans="2:17" x14ac:dyDescent="0.2">
      <c r="B11" s="163" t="s">
        <v>165</v>
      </c>
      <c r="C11" s="164" t="s">
        <v>166</v>
      </c>
      <c r="D11" s="164" t="s">
        <v>81</v>
      </c>
      <c r="E11" s="164" t="s">
        <v>267</v>
      </c>
      <c r="F11" s="164" t="s">
        <v>98</v>
      </c>
      <c r="G11" s="164" t="s">
        <v>98</v>
      </c>
      <c r="H11" s="164">
        <v>1996</v>
      </c>
      <c r="I11" s="164">
        <v>4</v>
      </c>
      <c r="J11" s="165">
        <v>5</v>
      </c>
      <c r="L11" s="163" t="s">
        <v>420</v>
      </c>
      <c r="M11" s="164" t="s">
        <v>421</v>
      </c>
      <c r="N11" s="164" t="s">
        <v>202</v>
      </c>
      <c r="O11" s="165">
        <v>2</v>
      </c>
      <c r="Q11">
        <f t="shared" ca="1" si="0"/>
        <v>1912</v>
      </c>
    </row>
    <row r="12" spans="2:17" x14ac:dyDescent="0.2">
      <c r="B12" s="163" t="s">
        <v>167</v>
      </c>
      <c r="C12" s="164" t="s">
        <v>168</v>
      </c>
      <c r="D12" s="164" t="s">
        <v>82</v>
      </c>
      <c r="E12" s="164" t="s">
        <v>268</v>
      </c>
      <c r="F12" s="164" t="s">
        <v>269</v>
      </c>
      <c r="G12" s="164" t="s">
        <v>269</v>
      </c>
      <c r="H12" s="164">
        <v>1924</v>
      </c>
      <c r="I12" s="164">
        <v>1</v>
      </c>
      <c r="J12" s="165">
        <v>12</v>
      </c>
      <c r="L12" s="163" t="s">
        <v>422</v>
      </c>
      <c r="M12" s="164" t="s">
        <v>423</v>
      </c>
      <c r="N12" s="164" t="s">
        <v>322</v>
      </c>
      <c r="O12" s="165">
        <v>2</v>
      </c>
      <c r="Q12">
        <f t="shared" ca="1" si="0"/>
        <v>1953</v>
      </c>
    </row>
    <row r="13" spans="2:17" x14ac:dyDescent="0.2">
      <c r="B13" s="163" t="s">
        <v>169</v>
      </c>
      <c r="C13" s="164" t="s">
        <v>170</v>
      </c>
      <c r="D13" s="164" t="s">
        <v>82</v>
      </c>
      <c r="E13" s="164" t="s">
        <v>270</v>
      </c>
      <c r="F13" s="164" t="s">
        <v>271</v>
      </c>
      <c r="G13" s="164" t="s">
        <v>271</v>
      </c>
      <c r="H13" s="164">
        <v>1964</v>
      </c>
      <c r="I13" s="164">
        <v>2</v>
      </c>
      <c r="J13" s="165">
        <v>23</v>
      </c>
      <c r="L13" s="163" t="s">
        <v>150</v>
      </c>
      <c r="M13" s="164" t="s">
        <v>256</v>
      </c>
      <c r="N13" s="164" t="s">
        <v>193</v>
      </c>
      <c r="O13" s="165"/>
      <c r="Q13">
        <f t="shared" ca="1" si="0"/>
        <v>1962</v>
      </c>
    </row>
    <row r="14" spans="2:17" x14ac:dyDescent="0.2">
      <c r="B14" s="163" t="s">
        <v>171</v>
      </c>
      <c r="C14" s="164" t="s">
        <v>172</v>
      </c>
      <c r="D14" s="164" t="s">
        <v>82</v>
      </c>
      <c r="E14" s="164" t="s">
        <v>272</v>
      </c>
      <c r="F14" s="164" t="s">
        <v>104</v>
      </c>
      <c r="G14" s="164" t="s">
        <v>273</v>
      </c>
      <c r="H14" s="164">
        <v>1996</v>
      </c>
      <c r="I14" s="164">
        <v>3</v>
      </c>
      <c r="J14" s="165">
        <v>3</v>
      </c>
      <c r="L14" s="163" t="s">
        <v>115</v>
      </c>
      <c r="M14" s="164" t="s">
        <v>109</v>
      </c>
      <c r="N14" s="164" t="s">
        <v>194</v>
      </c>
      <c r="O14" s="165"/>
      <c r="Q14">
        <f t="shared" ca="1" si="0"/>
        <v>1987</v>
      </c>
    </row>
    <row r="15" spans="2:17" x14ac:dyDescent="0.2">
      <c r="B15" s="163" t="s">
        <v>173</v>
      </c>
      <c r="C15" s="164" t="s">
        <v>174</v>
      </c>
      <c r="D15" s="164" t="s">
        <v>82</v>
      </c>
      <c r="E15" s="164" t="s">
        <v>274</v>
      </c>
      <c r="F15" s="164" t="s">
        <v>100</v>
      </c>
      <c r="G15" s="164" t="s">
        <v>275</v>
      </c>
      <c r="H15" s="164">
        <v>1953</v>
      </c>
      <c r="I15" s="164">
        <v>4</v>
      </c>
      <c r="J15" s="165">
        <v>4</v>
      </c>
      <c r="L15" s="163" t="s">
        <v>116</v>
      </c>
      <c r="M15" s="164" t="s">
        <v>117</v>
      </c>
      <c r="N15" s="164" t="s">
        <v>195</v>
      </c>
      <c r="O15" s="165">
        <v>3</v>
      </c>
      <c r="Q15">
        <f t="shared" ca="1" si="0"/>
        <v>1911</v>
      </c>
    </row>
    <row r="16" spans="2:17" x14ac:dyDescent="0.2">
      <c r="B16" s="163" t="s">
        <v>175</v>
      </c>
      <c r="C16" s="164" t="s">
        <v>176</v>
      </c>
      <c r="D16" s="164" t="s">
        <v>82</v>
      </c>
      <c r="E16" s="164" t="s">
        <v>276</v>
      </c>
      <c r="F16" s="164" t="s">
        <v>101</v>
      </c>
      <c r="G16" s="164" t="s">
        <v>277</v>
      </c>
      <c r="H16" s="164">
        <v>1953</v>
      </c>
      <c r="I16" s="164">
        <v>6</v>
      </c>
      <c r="J16" s="165">
        <v>5</v>
      </c>
      <c r="L16" s="163" t="s">
        <v>118</v>
      </c>
      <c r="M16" s="164" t="s">
        <v>119</v>
      </c>
      <c r="N16" s="164" t="s">
        <v>196</v>
      </c>
      <c r="O16" s="165">
        <v>3</v>
      </c>
      <c r="Q16">
        <f t="shared" ca="1" si="0"/>
        <v>1934</v>
      </c>
    </row>
    <row r="17" spans="2:17" x14ac:dyDescent="0.2">
      <c r="B17" s="163" t="s">
        <v>118</v>
      </c>
      <c r="C17" s="164" t="s">
        <v>177</v>
      </c>
      <c r="D17" s="164" t="s">
        <v>82</v>
      </c>
      <c r="E17" s="164" t="s">
        <v>278</v>
      </c>
      <c r="F17" s="164" t="s">
        <v>102</v>
      </c>
      <c r="G17" s="164" t="s">
        <v>279</v>
      </c>
      <c r="H17" s="164">
        <v>1944</v>
      </c>
      <c r="I17" s="164">
        <v>5</v>
      </c>
      <c r="J17" s="165">
        <v>3</v>
      </c>
      <c r="L17" s="163" t="s">
        <v>120</v>
      </c>
      <c r="M17" s="164" t="s">
        <v>121</v>
      </c>
      <c r="N17" s="164" t="s">
        <v>197</v>
      </c>
      <c r="O17" s="165">
        <v>1</v>
      </c>
      <c r="Q17">
        <f t="shared" ca="1" si="0"/>
        <v>1931</v>
      </c>
    </row>
    <row r="18" spans="2:17" x14ac:dyDescent="0.2">
      <c r="B18" s="163" t="s">
        <v>178</v>
      </c>
      <c r="C18" s="164" t="s">
        <v>179</v>
      </c>
      <c r="D18" s="164" t="s">
        <v>82</v>
      </c>
      <c r="E18" s="164" t="s">
        <v>280</v>
      </c>
      <c r="F18" s="164" t="s">
        <v>281</v>
      </c>
      <c r="G18" s="164" t="s">
        <v>282</v>
      </c>
      <c r="H18" s="164">
        <v>1998</v>
      </c>
      <c r="I18" s="164">
        <v>3</v>
      </c>
      <c r="J18" s="165">
        <v>8</v>
      </c>
      <c r="L18" s="163" t="s">
        <v>122</v>
      </c>
      <c r="M18" s="164" t="s">
        <v>123</v>
      </c>
      <c r="N18" s="164" t="s">
        <v>198</v>
      </c>
      <c r="O18" s="165">
        <v>3</v>
      </c>
      <c r="Q18">
        <f t="shared" ca="1" si="0"/>
        <v>1921</v>
      </c>
    </row>
    <row r="19" spans="2:17" x14ac:dyDescent="0.2">
      <c r="B19" s="163" t="s">
        <v>180</v>
      </c>
      <c r="C19" s="164" t="s">
        <v>181</v>
      </c>
      <c r="D19" s="164" t="s">
        <v>82</v>
      </c>
      <c r="E19" s="164" t="s">
        <v>283</v>
      </c>
      <c r="F19" s="164" t="s">
        <v>103</v>
      </c>
      <c r="G19" s="164" t="s">
        <v>284</v>
      </c>
      <c r="H19" s="164">
        <v>1948</v>
      </c>
      <c r="I19" s="164">
        <v>7</v>
      </c>
      <c r="J19" s="165">
        <v>19</v>
      </c>
      <c r="L19" s="163" t="s">
        <v>124</v>
      </c>
      <c r="M19" s="164" t="s">
        <v>125</v>
      </c>
      <c r="N19" s="164" t="s">
        <v>199</v>
      </c>
      <c r="O19" s="165">
        <v>2</v>
      </c>
      <c r="Q19">
        <f t="shared" ca="1" si="0"/>
        <v>1935</v>
      </c>
    </row>
    <row r="20" spans="2:17" ht="13.8" thickBot="1" x14ac:dyDescent="0.25">
      <c r="B20" s="166" t="s">
        <v>91</v>
      </c>
      <c r="C20" s="167" t="s">
        <v>92</v>
      </c>
      <c r="D20" s="167" t="s">
        <v>82</v>
      </c>
      <c r="E20" s="167" t="s">
        <v>285</v>
      </c>
      <c r="F20" s="167" t="s">
        <v>269</v>
      </c>
      <c r="G20" s="167" t="s">
        <v>269</v>
      </c>
      <c r="H20" s="167">
        <v>1946</v>
      </c>
      <c r="I20" s="167">
        <v>3</v>
      </c>
      <c r="J20" s="168">
        <v>3</v>
      </c>
      <c r="L20" s="163" t="s">
        <v>126</v>
      </c>
      <c r="M20" s="164" t="s">
        <v>110</v>
      </c>
      <c r="N20" s="164" t="s">
        <v>200</v>
      </c>
      <c r="O20" s="165">
        <v>1</v>
      </c>
      <c r="Q20">
        <f t="shared" ca="1" si="0"/>
        <v>1928</v>
      </c>
    </row>
    <row r="21" spans="2:17" x14ac:dyDescent="0.2">
      <c r="B21" s="169" t="s">
        <v>93</v>
      </c>
      <c r="C21" s="170" t="s">
        <v>94</v>
      </c>
      <c r="D21" s="170" t="s">
        <v>82</v>
      </c>
      <c r="E21" s="170" t="s">
        <v>286</v>
      </c>
      <c r="F21" s="170" t="s">
        <v>271</v>
      </c>
      <c r="G21" s="170" t="s">
        <v>271</v>
      </c>
      <c r="H21" s="170">
        <v>1984</v>
      </c>
      <c r="I21" s="170">
        <v>2</v>
      </c>
      <c r="J21" s="171">
        <v>2</v>
      </c>
      <c r="L21" s="163" t="s">
        <v>127</v>
      </c>
      <c r="M21" s="164" t="s">
        <v>128</v>
      </c>
      <c r="N21" s="164" t="s">
        <v>201</v>
      </c>
      <c r="O21" s="165">
        <v>2</v>
      </c>
      <c r="Q21">
        <f t="shared" ca="1" si="0"/>
        <v>2005</v>
      </c>
    </row>
    <row r="22" spans="2:17" x14ac:dyDescent="0.2">
      <c r="B22" s="172" t="s">
        <v>115</v>
      </c>
      <c r="C22" s="173" t="s">
        <v>109</v>
      </c>
      <c r="D22" s="173" t="s">
        <v>227</v>
      </c>
      <c r="E22" s="173" t="s">
        <v>182</v>
      </c>
      <c r="F22" s="173" t="s">
        <v>95</v>
      </c>
      <c r="G22" s="173" t="s">
        <v>95</v>
      </c>
      <c r="H22" s="173">
        <v>1967</v>
      </c>
      <c r="I22" s="173">
        <v>6</v>
      </c>
      <c r="J22" s="174">
        <v>5</v>
      </c>
      <c r="L22" s="163" t="s">
        <v>129</v>
      </c>
      <c r="M22" s="164" t="s">
        <v>130</v>
      </c>
      <c r="N22" s="164" t="s">
        <v>202</v>
      </c>
      <c r="O22" s="165">
        <v>2</v>
      </c>
      <c r="Q22">
        <f t="shared" ca="1" si="0"/>
        <v>1951</v>
      </c>
    </row>
    <row r="23" spans="2:17" x14ac:dyDescent="0.2">
      <c r="B23" s="172" t="s">
        <v>116</v>
      </c>
      <c r="C23" s="173" t="s">
        <v>117</v>
      </c>
      <c r="D23" s="173" t="s">
        <v>81</v>
      </c>
      <c r="E23" s="173" t="s">
        <v>183</v>
      </c>
      <c r="F23" s="173" t="s">
        <v>96</v>
      </c>
      <c r="G23" s="173" t="s">
        <v>99</v>
      </c>
      <c r="H23" s="173">
        <v>1937</v>
      </c>
      <c r="I23" s="173">
        <v>2</v>
      </c>
      <c r="J23" s="174">
        <v>10</v>
      </c>
      <c r="L23" s="163" t="s">
        <v>131</v>
      </c>
      <c r="M23" s="164" t="s">
        <v>132</v>
      </c>
      <c r="N23" s="164" t="s">
        <v>322</v>
      </c>
      <c r="O23" s="165">
        <v>2</v>
      </c>
      <c r="Q23">
        <f t="shared" ca="1" si="0"/>
        <v>1939</v>
      </c>
    </row>
    <row r="24" spans="2:17" x14ac:dyDescent="0.2">
      <c r="B24" s="172" t="s">
        <v>118</v>
      </c>
      <c r="C24" s="173" t="s">
        <v>119</v>
      </c>
      <c r="D24" s="173" t="s">
        <v>81</v>
      </c>
      <c r="E24" s="173" t="s">
        <v>184</v>
      </c>
      <c r="F24" s="173" t="s">
        <v>96</v>
      </c>
      <c r="G24" s="173" t="s">
        <v>99</v>
      </c>
      <c r="H24" s="173">
        <v>1946</v>
      </c>
      <c r="I24" s="173">
        <v>10</v>
      </c>
      <c r="J24" s="174">
        <v>8</v>
      </c>
      <c r="L24" s="163" t="s">
        <v>404</v>
      </c>
      <c r="M24" s="164" t="s">
        <v>405</v>
      </c>
      <c r="N24" s="164" t="s">
        <v>193</v>
      </c>
      <c r="O24" s="165"/>
      <c r="Q24">
        <f t="shared" ca="1" si="0"/>
        <v>1988</v>
      </c>
    </row>
    <row r="25" spans="2:17" x14ac:dyDescent="0.2">
      <c r="B25" s="172" t="s">
        <v>120</v>
      </c>
      <c r="C25" s="173" t="s">
        <v>121</v>
      </c>
      <c r="D25" s="173" t="s">
        <v>81</v>
      </c>
      <c r="E25" s="173" t="s">
        <v>185</v>
      </c>
      <c r="F25" s="173" t="s">
        <v>97</v>
      </c>
      <c r="G25" s="173" t="s">
        <v>97</v>
      </c>
      <c r="H25" s="173">
        <v>1921</v>
      </c>
      <c r="I25" s="173">
        <v>3</v>
      </c>
      <c r="J25" s="174">
        <v>4</v>
      </c>
      <c r="L25" s="163" t="s">
        <v>406</v>
      </c>
      <c r="M25" s="164" t="s">
        <v>407</v>
      </c>
      <c r="N25" s="164" t="s">
        <v>194</v>
      </c>
      <c r="O25" s="165"/>
      <c r="Q25">
        <f t="shared" ca="1" si="0"/>
        <v>1936</v>
      </c>
    </row>
    <row r="26" spans="2:17" x14ac:dyDescent="0.2">
      <c r="B26" s="172" t="s">
        <v>122</v>
      </c>
      <c r="C26" s="173" t="s">
        <v>123</v>
      </c>
      <c r="D26" s="173" t="s">
        <v>81</v>
      </c>
      <c r="E26" s="173" t="s">
        <v>186</v>
      </c>
      <c r="F26" s="173" t="s">
        <v>97</v>
      </c>
      <c r="G26" s="173" t="s">
        <v>97</v>
      </c>
      <c r="H26" s="173">
        <v>1984</v>
      </c>
      <c r="I26" s="173">
        <v>5</v>
      </c>
      <c r="J26" s="174">
        <v>23</v>
      </c>
      <c r="L26" s="163" t="s">
        <v>408</v>
      </c>
      <c r="M26" s="164" t="s">
        <v>409</v>
      </c>
      <c r="N26" s="164" t="s">
        <v>195</v>
      </c>
      <c r="O26" s="165">
        <v>3</v>
      </c>
      <c r="Q26">
        <f t="shared" ca="1" si="0"/>
        <v>1916</v>
      </c>
    </row>
    <row r="27" spans="2:17" x14ac:dyDescent="0.2">
      <c r="B27" s="172" t="s">
        <v>124</v>
      </c>
      <c r="C27" s="173" t="s">
        <v>125</v>
      </c>
      <c r="D27" s="173" t="s">
        <v>81</v>
      </c>
      <c r="E27" s="173" t="s">
        <v>187</v>
      </c>
      <c r="F27" s="173" t="s">
        <v>95</v>
      </c>
      <c r="G27" s="173" t="s">
        <v>95</v>
      </c>
      <c r="H27" s="173">
        <v>1980</v>
      </c>
      <c r="I27" s="173">
        <v>3</v>
      </c>
      <c r="J27" s="174">
        <v>20</v>
      </c>
      <c r="L27" s="163" t="s">
        <v>410</v>
      </c>
      <c r="M27" s="164" t="s">
        <v>411</v>
      </c>
      <c r="N27" s="164" t="s">
        <v>196</v>
      </c>
      <c r="O27" s="165">
        <v>3</v>
      </c>
      <c r="Q27">
        <f t="shared" ca="1" si="0"/>
        <v>1915</v>
      </c>
    </row>
    <row r="28" spans="2:17" x14ac:dyDescent="0.2">
      <c r="B28" s="172" t="s">
        <v>126</v>
      </c>
      <c r="C28" s="173" t="s">
        <v>110</v>
      </c>
      <c r="D28" s="173" t="s">
        <v>81</v>
      </c>
      <c r="E28" s="173" t="s">
        <v>188</v>
      </c>
      <c r="F28" s="173" t="s">
        <v>95</v>
      </c>
      <c r="G28" s="173" t="s">
        <v>95</v>
      </c>
      <c r="H28" s="173">
        <v>1989</v>
      </c>
      <c r="I28" s="173">
        <v>12</v>
      </c>
      <c r="J28" s="174">
        <v>31</v>
      </c>
      <c r="L28" s="163" t="s">
        <v>412</v>
      </c>
      <c r="M28" s="164" t="s">
        <v>413</v>
      </c>
      <c r="N28" s="164" t="s">
        <v>197</v>
      </c>
      <c r="O28" s="165">
        <v>1</v>
      </c>
      <c r="Q28">
        <f t="shared" ca="1" si="0"/>
        <v>1929</v>
      </c>
    </row>
    <row r="29" spans="2:17" x14ac:dyDescent="0.2">
      <c r="B29" s="172" t="s">
        <v>127</v>
      </c>
      <c r="C29" s="173" t="s">
        <v>128</v>
      </c>
      <c r="D29" s="173" t="s">
        <v>81</v>
      </c>
      <c r="E29" s="173" t="s">
        <v>189</v>
      </c>
      <c r="F29" s="173" t="s">
        <v>98</v>
      </c>
      <c r="G29" s="173" t="s">
        <v>98</v>
      </c>
      <c r="H29" s="173">
        <v>1994</v>
      </c>
      <c r="I29" s="173">
        <v>8</v>
      </c>
      <c r="J29" s="174">
        <v>10</v>
      </c>
      <c r="L29" s="163" t="s">
        <v>113</v>
      </c>
      <c r="M29" s="164" t="s">
        <v>414</v>
      </c>
      <c r="N29" s="164" t="s">
        <v>198</v>
      </c>
      <c r="O29" s="165">
        <v>3</v>
      </c>
      <c r="Q29">
        <f t="shared" ca="1" si="0"/>
        <v>1959</v>
      </c>
    </row>
    <row r="30" spans="2:17" x14ac:dyDescent="0.2">
      <c r="B30" s="172" t="s">
        <v>129</v>
      </c>
      <c r="C30" s="173" t="s">
        <v>130</v>
      </c>
      <c r="D30" s="173" t="s">
        <v>81</v>
      </c>
      <c r="E30" s="173" t="s">
        <v>190</v>
      </c>
      <c r="F30" s="173" t="s">
        <v>98</v>
      </c>
      <c r="G30" s="173" t="s">
        <v>98</v>
      </c>
      <c r="H30" s="173">
        <v>1954</v>
      </c>
      <c r="I30" s="173">
        <v>5</v>
      </c>
      <c r="J30" s="174">
        <v>3</v>
      </c>
      <c r="L30" s="163" t="s">
        <v>415</v>
      </c>
      <c r="M30" s="164" t="s">
        <v>416</v>
      </c>
      <c r="N30" s="164" t="s">
        <v>199</v>
      </c>
      <c r="O30" s="165">
        <v>2</v>
      </c>
      <c r="Q30">
        <f t="shared" ca="1" si="0"/>
        <v>1963</v>
      </c>
    </row>
    <row r="31" spans="2:17" x14ac:dyDescent="0.2">
      <c r="B31" s="172" t="s">
        <v>131</v>
      </c>
      <c r="C31" s="173" t="s">
        <v>132</v>
      </c>
      <c r="D31" s="173" t="s">
        <v>81</v>
      </c>
      <c r="E31" s="173" t="s">
        <v>191</v>
      </c>
      <c r="F31" s="173" t="s">
        <v>98</v>
      </c>
      <c r="G31" s="173" t="s">
        <v>98</v>
      </c>
      <c r="H31" s="173">
        <v>2003</v>
      </c>
      <c r="I31" s="173">
        <v>4</v>
      </c>
      <c r="J31" s="174">
        <v>5</v>
      </c>
      <c r="L31" s="163" t="s">
        <v>417</v>
      </c>
      <c r="M31" s="164" t="s">
        <v>418</v>
      </c>
      <c r="N31" s="164" t="s">
        <v>200</v>
      </c>
      <c r="O31" s="165">
        <v>1</v>
      </c>
      <c r="Q31">
        <f t="shared" ca="1" si="0"/>
        <v>1984</v>
      </c>
    </row>
    <row r="32" spans="2:17" x14ac:dyDescent="0.2">
      <c r="B32" s="172" t="s">
        <v>133</v>
      </c>
      <c r="C32" s="173" t="s">
        <v>134</v>
      </c>
      <c r="D32" s="173" t="s">
        <v>82</v>
      </c>
      <c r="E32" s="173" t="s">
        <v>287</v>
      </c>
      <c r="F32" s="173" t="s">
        <v>269</v>
      </c>
      <c r="G32" s="173" t="s">
        <v>269</v>
      </c>
      <c r="H32" s="173">
        <v>2000</v>
      </c>
      <c r="I32" s="173">
        <v>1</v>
      </c>
      <c r="J32" s="174">
        <v>12</v>
      </c>
      <c r="L32" s="163" t="s">
        <v>114</v>
      </c>
      <c r="M32" s="164" t="s">
        <v>419</v>
      </c>
      <c r="N32" s="164" t="s">
        <v>201</v>
      </c>
      <c r="O32" s="165">
        <v>2</v>
      </c>
      <c r="Q32">
        <f t="shared" ca="1" si="0"/>
        <v>1916</v>
      </c>
    </row>
    <row r="33" spans="2:17" x14ac:dyDescent="0.2">
      <c r="B33" s="172" t="s">
        <v>135</v>
      </c>
      <c r="C33" s="173" t="s">
        <v>136</v>
      </c>
      <c r="D33" s="173" t="s">
        <v>82</v>
      </c>
      <c r="E33" s="173" t="s">
        <v>288</v>
      </c>
      <c r="F33" s="173" t="s">
        <v>271</v>
      </c>
      <c r="G33" s="173" t="s">
        <v>271</v>
      </c>
      <c r="H33" s="173">
        <v>1923</v>
      </c>
      <c r="I33" s="173">
        <v>2</v>
      </c>
      <c r="J33" s="174">
        <v>23</v>
      </c>
      <c r="L33" s="163" t="s">
        <v>420</v>
      </c>
      <c r="M33" s="164" t="s">
        <v>421</v>
      </c>
      <c r="N33" s="164" t="s">
        <v>202</v>
      </c>
      <c r="O33" s="165">
        <v>2</v>
      </c>
      <c r="Q33">
        <f t="shared" ca="1" si="0"/>
        <v>1982</v>
      </c>
    </row>
    <row r="34" spans="2:17" x14ac:dyDescent="0.2">
      <c r="B34" s="172" t="s">
        <v>137</v>
      </c>
      <c r="C34" s="173" t="s">
        <v>138</v>
      </c>
      <c r="D34" s="173" t="s">
        <v>82</v>
      </c>
      <c r="E34" s="173" t="s">
        <v>289</v>
      </c>
      <c r="F34" s="173" t="s">
        <v>104</v>
      </c>
      <c r="G34" s="173" t="s">
        <v>273</v>
      </c>
      <c r="H34" s="173">
        <v>1962</v>
      </c>
      <c r="I34" s="173">
        <v>3</v>
      </c>
      <c r="J34" s="174">
        <v>3</v>
      </c>
      <c r="L34" s="163" t="s">
        <v>422</v>
      </c>
      <c r="M34" s="164" t="s">
        <v>423</v>
      </c>
      <c r="N34" s="164" t="s">
        <v>322</v>
      </c>
      <c r="O34" s="165">
        <v>2</v>
      </c>
      <c r="Q34">
        <f t="shared" ca="1" si="0"/>
        <v>1970</v>
      </c>
    </row>
    <row r="35" spans="2:17" x14ac:dyDescent="0.2">
      <c r="B35" s="172" t="s">
        <v>139</v>
      </c>
      <c r="C35" s="173" t="s">
        <v>140</v>
      </c>
      <c r="D35" s="173" t="s">
        <v>82</v>
      </c>
      <c r="E35" s="173" t="s">
        <v>290</v>
      </c>
      <c r="F35" s="173" t="s">
        <v>100</v>
      </c>
      <c r="G35" s="173" t="s">
        <v>275</v>
      </c>
      <c r="H35" s="173">
        <v>1986</v>
      </c>
      <c r="I35" s="173">
        <v>4</v>
      </c>
      <c r="J35" s="174">
        <v>4</v>
      </c>
      <c r="L35" s="163" t="s">
        <v>404</v>
      </c>
      <c r="M35" s="164" t="s">
        <v>405</v>
      </c>
      <c r="N35" s="164" t="s">
        <v>193</v>
      </c>
      <c r="O35" s="165"/>
      <c r="Q35">
        <f t="shared" ca="1" si="0"/>
        <v>1944</v>
      </c>
    </row>
    <row r="36" spans="2:17" x14ac:dyDescent="0.2">
      <c r="B36" s="172" t="s">
        <v>141</v>
      </c>
      <c r="C36" s="173" t="s">
        <v>291</v>
      </c>
      <c r="D36" s="173" t="s">
        <v>82</v>
      </c>
      <c r="E36" s="173" t="s">
        <v>292</v>
      </c>
      <c r="F36" s="173" t="s">
        <v>101</v>
      </c>
      <c r="G36" s="173" t="s">
        <v>277</v>
      </c>
      <c r="H36" s="173">
        <v>1961</v>
      </c>
      <c r="I36" s="173">
        <v>6</v>
      </c>
      <c r="J36" s="174">
        <v>5</v>
      </c>
      <c r="L36" s="163" t="s">
        <v>406</v>
      </c>
      <c r="M36" s="164" t="s">
        <v>407</v>
      </c>
      <c r="N36" s="164" t="s">
        <v>194</v>
      </c>
      <c r="O36" s="165"/>
      <c r="Q36">
        <f t="shared" ca="1" si="0"/>
        <v>1978</v>
      </c>
    </row>
    <row r="37" spans="2:17" x14ac:dyDescent="0.2">
      <c r="B37" s="172" t="s">
        <v>142</v>
      </c>
      <c r="C37" s="173" t="s">
        <v>143</v>
      </c>
      <c r="D37" s="173" t="s">
        <v>82</v>
      </c>
      <c r="E37" s="173" t="s">
        <v>293</v>
      </c>
      <c r="F37" s="173" t="s">
        <v>102</v>
      </c>
      <c r="G37" s="173" t="s">
        <v>279</v>
      </c>
      <c r="H37" s="173">
        <v>1943</v>
      </c>
      <c r="I37" s="173">
        <v>5</v>
      </c>
      <c r="J37" s="174">
        <v>3</v>
      </c>
      <c r="L37" s="163" t="s">
        <v>408</v>
      </c>
      <c r="M37" s="164" t="s">
        <v>409</v>
      </c>
      <c r="N37" s="164" t="s">
        <v>195</v>
      </c>
      <c r="O37" s="165">
        <v>3</v>
      </c>
      <c r="Q37">
        <f t="shared" ca="1" si="0"/>
        <v>1952</v>
      </c>
    </row>
    <row r="38" spans="2:17" x14ac:dyDescent="0.2">
      <c r="B38" s="172" t="s">
        <v>144</v>
      </c>
      <c r="C38" s="173" t="s">
        <v>145</v>
      </c>
      <c r="D38" s="173" t="s">
        <v>82</v>
      </c>
      <c r="E38" s="173" t="s">
        <v>294</v>
      </c>
      <c r="F38" s="173" t="s">
        <v>281</v>
      </c>
      <c r="G38" s="173" t="s">
        <v>282</v>
      </c>
      <c r="H38" s="173">
        <v>1955</v>
      </c>
      <c r="I38" s="173">
        <v>3</v>
      </c>
      <c r="J38" s="174">
        <v>8</v>
      </c>
      <c r="L38" s="163" t="s">
        <v>410</v>
      </c>
      <c r="M38" s="164" t="s">
        <v>411</v>
      </c>
      <c r="N38" s="164" t="s">
        <v>196</v>
      </c>
      <c r="O38" s="165">
        <v>3</v>
      </c>
      <c r="Q38">
        <f t="shared" ca="1" si="0"/>
        <v>1995</v>
      </c>
    </row>
    <row r="39" spans="2:17" x14ac:dyDescent="0.2">
      <c r="B39" s="172" t="s">
        <v>146</v>
      </c>
      <c r="C39" s="173" t="s">
        <v>147</v>
      </c>
      <c r="D39" s="173" t="s">
        <v>82</v>
      </c>
      <c r="E39" s="173" t="s">
        <v>295</v>
      </c>
      <c r="F39" s="173" t="s">
        <v>103</v>
      </c>
      <c r="G39" s="173" t="s">
        <v>284</v>
      </c>
      <c r="H39" s="173">
        <v>1965</v>
      </c>
      <c r="I39" s="173">
        <v>7</v>
      </c>
      <c r="J39" s="174">
        <v>19</v>
      </c>
      <c r="L39" s="163" t="s">
        <v>412</v>
      </c>
      <c r="M39" s="164" t="s">
        <v>413</v>
      </c>
      <c r="N39" s="164" t="s">
        <v>197</v>
      </c>
      <c r="O39" s="165">
        <v>1</v>
      </c>
      <c r="Q39">
        <f t="shared" ca="1" si="0"/>
        <v>1942</v>
      </c>
    </row>
    <row r="40" spans="2:17" x14ac:dyDescent="0.2">
      <c r="B40" s="172" t="s">
        <v>105</v>
      </c>
      <c r="C40" s="173" t="s">
        <v>107</v>
      </c>
      <c r="D40" s="173" t="s">
        <v>82</v>
      </c>
      <c r="E40" s="173" t="s">
        <v>296</v>
      </c>
      <c r="F40" s="173" t="s">
        <v>269</v>
      </c>
      <c r="G40" s="173" t="s">
        <v>269</v>
      </c>
      <c r="H40" s="173">
        <v>1936</v>
      </c>
      <c r="I40" s="173">
        <v>3</v>
      </c>
      <c r="J40" s="174">
        <v>3</v>
      </c>
      <c r="L40" s="163" t="s">
        <v>113</v>
      </c>
      <c r="M40" s="164" t="s">
        <v>414</v>
      </c>
      <c r="N40" s="164" t="s">
        <v>198</v>
      </c>
      <c r="O40" s="165">
        <v>3</v>
      </c>
      <c r="Q40">
        <f t="shared" ca="1" si="0"/>
        <v>1944</v>
      </c>
    </row>
    <row r="41" spans="2:17" ht="13.8" thickBot="1" x14ac:dyDescent="0.25">
      <c r="B41" s="175" t="s">
        <v>106</v>
      </c>
      <c r="C41" s="176" t="s">
        <v>108</v>
      </c>
      <c r="D41" s="176" t="s">
        <v>82</v>
      </c>
      <c r="E41" s="176" t="s">
        <v>297</v>
      </c>
      <c r="F41" s="176" t="s">
        <v>271</v>
      </c>
      <c r="G41" s="176" t="s">
        <v>271</v>
      </c>
      <c r="H41" s="176">
        <v>1951</v>
      </c>
      <c r="I41" s="176">
        <v>2</v>
      </c>
      <c r="J41" s="177">
        <v>2</v>
      </c>
      <c r="L41" s="163" t="s">
        <v>415</v>
      </c>
      <c r="M41" s="164" t="s">
        <v>416</v>
      </c>
      <c r="N41" s="164" t="s">
        <v>199</v>
      </c>
      <c r="O41" s="165">
        <v>2</v>
      </c>
      <c r="Q41">
        <f t="shared" ca="1" si="0"/>
        <v>1937</v>
      </c>
    </row>
    <row r="42" spans="2:17" x14ac:dyDescent="0.2">
      <c r="B42" s="160" t="s">
        <v>336</v>
      </c>
      <c r="C42" s="161" t="s">
        <v>298</v>
      </c>
      <c r="D42" s="161" t="s">
        <v>81</v>
      </c>
      <c r="E42" s="161" t="s">
        <v>299</v>
      </c>
      <c r="F42" s="161" t="s">
        <v>95</v>
      </c>
      <c r="G42" s="161" t="s">
        <v>95</v>
      </c>
      <c r="H42" s="161">
        <v>1966</v>
      </c>
      <c r="I42" s="161">
        <v>6</v>
      </c>
      <c r="J42" s="162">
        <v>5</v>
      </c>
      <c r="L42" s="163" t="s">
        <v>417</v>
      </c>
      <c r="M42" s="164" t="s">
        <v>418</v>
      </c>
      <c r="N42" s="164" t="s">
        <v>200</v>
      </c>
      <c r="O42" s="165">
        <v>1</v>
      </c>
      <c r="Q42">
        <f t="shared" ca="1" si="0"/>
        <v>1945</v>
      </c>
    </row>
    <row r="43" spans="2:17" x14ac:dyDescent="0.2">
      <c r="B43" s="163" t="s">
        <v>337</v>
      </c>
      <c r="C43" s="164" t="s">
        <v>338</v>
      </c>
      <c r="D43" s="164" t="s">
        <v>81</v>
      </c>
      <c r="E43" s="164" t="s">
        <v>300</v>
      </c>
      <c r="F43" s="164" t="s">
        <v>96</v>
      </c>
      <c r="G43" s="164" t="s">
        <v>99</v>
      </c>
      <c r="H43" s="164">
        <v>1950</v>
      </c>
      <c r="I43" s="164">
        <v>2</v>
      </c>
      <c r="J43" s="165">
        <v>10</v>
      </c>
      <c r="L43" s="163" t="s">
        <v>114</v>
      </c>
      <c r="M43" s="164" t="s">
        <v>419</v>
      </c>
      <c r="N43" s="164" t="s">
        <v>201</v>
      </c>
      <c r="O43" s="165">
        <v>2</v>
      </c>
      <c r="Q43">
        <f t="shared" ca="1" si="0"/>
        <v>1979</v>
      </c>
    </row>
    <row r="44" spans="2:17" x14ac:dyDescent="0.2">
      <c r="B44" s="163" t="s">
        <v>301</v>
      </c>
      <c r="C44" s="164" t="s">
        <v>339</v>
      </c>
      <c r="D44" s="164" t="s">
        <v>81</v>
      </c>
      <c r="E44" s="164" t="s">
        <v>302</v>
      </c>
      <c r="F44" s="164" t="s">
        <v>96</v>
      </c>
      <c r="G44" s="164" t="s">
        <v>99</v>
      </c>
      <c r="H44" s="164">
        <v>2005</v>
      </c>
      <c r="I44" s="164">
        <v>10</v>
      </c>
      <c r="J44" s="165">
        <v>8</v>
      </c>
      <c r="L44" s="163" t="s">
        <v>420</v>
      </c>
      <c r="M44" s="164" t="s">
        <v>421</v>
      </c>
      <c r="N44" s="164" t="s">
        <v>202</v>
      </c>
      <c r="O44" s="165">
        <v>2</v>
      </c>
      <c r="Q44">
        <f t="shared" ca="1" si="0"/>
        <v>1910</v>
      </c>
    </row>
    <row r="45" spans="2:17" ht="13.8" thickBot="1" x14ac:dyDescent="0.25">
      <c r="B45" s="163" t="s">
        <v>340</v>
      </c>
      <c r="C45" s="164" t="s">
        <v>341</v>
      </c>
      <c r="D45" s="164" t="s">
        <v>81</v>
      </c>
      <c r="E45" s="164" t="s">
        <v>303</v>
      </c>
      <c r="F45" s="164" t="s">
        <v>97</v>
      </c>
      <c r="G45" s="164" t="s">
        <v>97</v>
      </c>
      <c r="H45" s="164">
        <v>1991</v>
      </c>
      <c r="I45" s="164">
        <v>3</v>
      </c>
      <c r="J45" s="165">
        <v>4</v>
      </c>
      <c r="L45" s="166" t="s">
        <v>422</v>
      </c>
      <c r="M45" s="167" t="s">
        <v>423</v>
      </c>
      <c r="N45" s="167" t="s">
        <v>322</v>
      </c>
      <c r="O45" s="168">
        <v>2</v>
      </c>
      <c r="Q45">
        <f t="shared" ca="1" si="0"/>
        <v>1932</v>
      </c>
    </row>
    <row r="46" spans="2:17" x14ac:dyDescent="0.2">
      <c r="B46" s="163" t="s">
        <v>342</v>
      </c>
      <c r="C46" s="164" t="s">
        <v>343</v>
      </c>
      <c r="D46" s="164" t="s">
        <v>81</v>
      </c>
      <c r="E46" s="164" t="s">
        <v>304</v>
      </c>
      <c r="F46" s="164" t="s">
        <v>97</v>
      </c>
      <c r="G46" s="164" t="s">
        <v>97</v>
      </c>
      <c r="H46" s="164">
        <v>2005</v>
      </c>
      <c r="I46" s="164">
        <v>5</v>
      </c>
      <c r="J46" s="165">
        <v>23</v>
      </c>
      <c r="L46" s="160" t="s">
        <v>424</v>
      </c>
      <c r="M46" s="161" t="s">
        <v>425</v>
      </c>
      <c r="N46" s="161" t="s">
        <v>426</v>
      </c>
      <c r="O46" s="162"/>
      <c r="Q46">
        <f t="shared" ca="1" si="0"/>
        <v>1915</v>
      </c>
    </row>
    <row r="47" spans="2:17" x14ac:dyDescent="0.2">
      <c r="B47" s="163" t="s">
        <v>344</v>
      </c>
      <c r="C47" s="164" t="s">
        <v>345</v>
      </c>
      <c r="D47" s="164" t="s">
        <v>81</v>
      </c>
      <c r="E47" s="164" t="s">
        <v>305</v>
      </c>
      <c r="F47" s="164" t="s">
        <v>95</v>
      </c>
      <c r="G47" s="164" t="s">
        <v>95</v>
      </c>
      <c r="H47" s="164">
        <v>1953</v>
      </c>
      <c r="I47" s="164">
        <v>3</v>
      </c>
      <c r="J47" s="165">
        <v>20</v>
      </c>
      <c r="L47" s="163" t="s">
        <v>406</v>
      </c>
      <c r="M47" s="164" t="s">
        <v>407</v>
      </c>
      <c r="N47" s="164" t="s">
        <v>194</v>
      </c>
      <c r="O47" s="165"/>
      <c r="Q47">
        <f t="shared" ca="1" si="0"/>
        <v>1924</v>
      </c>
    </row>
    <row r="48" spans="2:17" x14ac:dyDescent="0.2">
      <c r="B48" s="163" t="s">
        <v>346</v>
      </c>
      <c r="C48" s="164" t="s">
        <v>347</v>
      </c>
      <c r="D48" s="164" t="s">
        <v>81</v>
      </c>
      <c r="E48" s="164" t="s">
        <v>306</v>
      </c>
      <c r="F48" s="164" t="s">
        <v>95</v>
      </c>
      <c r="G48" s="164" t="s">
        <v>95</v>
      </c>
      <c r="H48" s="164">
        <v>1911</v>
      </c>
      <c r="I48" s="164">
        <v>12</v>
      </c>
      <c r="J48" s="165">
        <v>31</v>
      </c>
      <c r="L48" s="163" t="s">
        <v>408</v>
      </c>
      <c r="M48" s="164" t="s">
        <v>409</v>
      </c>
      <c r="N48" s="164" t="s">
        <v>195</v>
      </c>
      <c r="O48" s="165">
        <v>3</v>
      </c>
      <c r="Q48">
        <f t="shared" ca="1" si="0"/>
        <v>1934</v>
      </c>
    </row>
    <row r="49" spans="2:17" x14ac:dyDescent="0.2">
      <c r="B49" s="163" t="s">
        <v>348</v>
      </c>
      <c r="C49" s="164" t="s">
        <v>349</v>
      </c>
      <c r="D49" s="164" t="s">
        <v>81</v>
      </c>
      <c r="E49" s="164" t="s">
        <v>307</v>
      </c>
      <c r="F49" s="164" t="s">
        <v>98</v>
      </c>
      <c r="G49" s="164" t="s">
        <v>98</v>
      </c>
      <c r="H49" s="164">
        <v>1979</v>
      </c>
      <c r="I49" s="164">
        <v>8</v>
      </c>
      <c r="J49" s="165">
        <v>10</v>
      </c>
      <c r="L49" s="163" t="s">
        <v>410</v>
      </c>
      <c r="M49" s="164" t="s">
        <v>411</v>
      </c>
      <c r="N49" s="164" t="s">
        <v>196</v>
      </c>
      <c r="O49" s="165">
        <v>3</v>
      </c>
      <c r="Q49">
        <f t="shared" ca="1" si="0"/>
        <v>1978</v>
      </c>
    </row>
    <row r="50" spans="2:17" x14ac:dyDescent="0.2">
      <c r="B50" s="163" t="s">
        <v>350</v>
      </c>
      <c r="C50" s="164" t="s">
        <v>351</v>
      </c>
      <c r="D50" s="164" t="s">
        <v>81</v>
      </c>
      <c r="E50" s="164" t="s">
        <v>308</v>
      </c>
      <c r="F50" s="164" t="s">
        <v>98</v>
      </c>
      <c r="G50" s="164" t="s">
        <v>98</v>
      </c>
      <c r="H50" s="164">
        <v>1994</v>
      </c>
      <c r="I50" s="164">
        <v>5</v>
      </c>
      <c r="J50" s="165">
        <v>3</v>
      </c>
      <c r="L50" s="163" t="s">
        <v>412</v>
      </c>
      <c r="M50" s="164" t="s">
        <v>413</v>
      </c>
      <c r="N50" s="164" t="s">
        <v>197</v>
      </c>
      <c r="O50" s="165">
        <v>1</v>
      </c>
      <c r="Q50">
        <f t="shared" ca="1" si="0"/>
        <v>1980</v>
      </c>
    </row>
    <row r="51" spans="2:17" x14ac:dyDescent="0.2">
      <c r="B51" s="163" t="s">
        <v>352</v>
      </c>
      <c r="C51" s="164" t="s">
        <v>353</v>
      </c>
      <c r="D51" s="164" t="s">
        <v>81</v>
      </c>
      <c r="E51" s="164" t="s">
        <v>309</v>
      </c>
      <c r="F51" s="164" t="s">
        <v>98</v>
      </c>
      <c r="G51" s="164" t="s">
        <v>98</v>
      </c>
      <c r="H51" s="164">
        <v>1975</v>
      </c>
      <c r="I51" s="164">
        <v>4</v>
      </c>
      <c r="J51" s="165">
        <v>5</v>
      </c>
      <c r="L51" s="163" t="s">
        <v>113</v>
      </c>
      <c r="M51" s="164" t="s">
        <v>414</v>
      </c>
      <c r="N51" s="164" t="s">
        <v>198</v>
      </c>
      <c r="O51" s="165">
        <v>3</v>
      </c>
      <c r="Q51">
        <f t="shared" ca="1" si="0"/>
        <v>1964</v>
      </c>
    </row>
    <row r="52" spans="2:17" x14ac:dyDescent="0.2">
      <c r="B52" s="163" t="s">
        <v>354</v>
      </c>
      <c r="C52" s="164" t="s">
        <v>355</v>
      </c>
      <c r="D52" s="164" t="s">
        <v>82</v>
      </c>
      <c r="E52" s="164" t="s">
        <v>310</v>
      </c>
      <c r="F52" s="164" t="s">
        <v>269</v>
      </c>
      <c r="G52" s="164" t="s">
        <v>269</v>
      </c>
      <c r="H52" s="164">
        <v>1916</v>
      </c>
      <c r="I52" s="164">
        <v>1</v>
      </c>
      <c r="J52" s="165">
        <v>12</v>
      </c>
      <c r="L52" s="163" t="s">
        <v>415</v>
      </c>
      <c r="M52" s="164" t="s">
        <v>416</v>
      </c>
      <c r="N52" s="164" t="s">
        <v>199</v>
      </c>
      <c r="O52" s="165">
        <v>2</v>
      </c>
      <c r="Q52">
        <f t="shared" ca="1" si="0"/>
        <v>1931</v>
      </c>
    </row>
    <row r="53" spans="2:17" x14ac:dyDescent="0.2">
      <c r="B53" s="163" t="s">
        <v>356</v>
      </c>
      <c r="C53" s="164" t="s">
        <v>357</v>
      </c>
      <c r="D53" s="164" t="s">
        <v>82</v>
      </c>
      <c r="E53" s="164" t="s">
        <v>311</v>
      </c>
      <c r="F53" s="164" t="s">
        <v>271</v>
      </c>
      <c r="G53" s="164" t="s">
        <v>271</v>
      </c>
      <c r="H53" s="164">
        <v>1926</v>
      </c>
      <c r="I53" s="164">
        <v>2</v>
      </c>
      <c r="J53" s="165">
        <v>23</v>
      </c>
      <c r="L53" s="163" t="s">
        <v>417</v>
      </c>
      <c r="M53" s="164" t="s">
        <v>418</v>
      </c>
      <c r="N53" s="164" t="s">
        <v>200</v>
      </c>
      <c r="O53" s="165">
        <v>1</v>
      </c>
      <c r="Q53">
        <f t="shared" ca="1" si="0"/>
        <v>2009</v>
      </c>
    </row>
    <row r="54" spans="2:17" x14ac:dyDescent="0.2">
      <c r="B54" s="163" t="s">
        <v>358</v>
      </c>
      <c r="C54" s="164" t="s">
        <v>359</v>
      </c>
      <c r="D54" s="164" t="s">
        <v>82</v>
      </c>
      <c r="E54" s="164" t="s">
        <v>312</v>
      </c>
      <c r="F54" s="164" t="s">
        <v>104</v>
      </c>
      <c r="G54" s="164" t="s">
        <v>273</v>
      </c>
      <c r="H54" s="164">
        <v>1919</v>
      </c>
      <c r="I54" s="164">
        <v>3</v>
      </c>
      <c r="J54" s="165">
        <v>3</v>
      </c>
      <c r="L54" s="163" t="s">
        <v>114</v>
      </c>
      <c r="M54" s="164" t="s">
        <v>419</v>
      </c>
      <c r="N54" s="164" t="s">
        <v>201</v>
      </c>
      <c r="O54" s="165">
        <v>2</v>
      </c>
      <c r="Q54">
        <f t="shared" ca="1" si="0"/>
        <v>1969</v>
      </c>
    </row>
    <row r="55" spans="2:17" x14ac:dyDescent="0.2">
      <c r="B55" s="163" t="s">
        <v>360</v>
      </c>
      <c r="C55" s="164" t="s">
        <v>313</v>
      </c>
      <c r="D55" s="164" t="s">
        <v>82</v>
      </c>
      <c r="E55" s="164" t="s">
        <v>314</v>
      </c>
      <c r="F55" s="164" t="s">
        <v>100</v>
      </c>
      <c r="G55" s="164" t="s">
        <v>275</v>
      </c>
      <c r="H55" s="164">
        <v>1915</v>
      </c>
      <c r="I55" s="164">
        <v>4</v>
      </c>
      <c r="J55" s="165">
        <v>4</v>
      </c>
      <c r="L55" s="163" t="s">
        <v>420</v>
      </c>
      <c r="M55" s="164" t="s">
        <v>421</v>
      </c>
      <c r="N55" s="164" t="s">
        <v>202</v>
      </c>
      <c r="O55" s="165">
        <v>2</v>
      </c>
      <c r="Q55">
        <f t="shared" ca="1" si="0"/>
        <v>1953</v>
      </c>
    </row>
    <row r="56" spans="2:17" x14ac:dyDescent="0.2">
      <c r="B56" s="163" t="s">
        <v>361</v>
      </c>
      <c r="C56" s="164" t="s">
        <v>362</v>
      </c>
      <c r="D56" s="164" t="s">
        <v>82</v>
      </c>
      <c r="E56" s="164" t="s">
        <v>315</v>
      </c>
      <c r="F56" s="164" t="s">
        <v>101</v>
      </c>
      <c r="G56" s="164" t="s">
        <v>277</v>
      </c>
      <c r="H56" s="164">
        <v>1946</v>
      </c>
      <c r="I56" s="164">
        <v>6</v>
      </c>
      <c r="J56" s="165">
        <v>5</v>
      </c>
      <c r="L56" s="163" t="s">
        <v>422</v>
      </c>
      <c r="M56" s="164" t="s">
        <v>423</v>
      </c>
      <c r="N56" s="164" t="s">
        <v>322</v>
      </c>
      <c r="O56" s="165">
        <v>2</v>
      </c>
      <c r="Q56">
        <f t="shared" ca="1" si="0"/>
        <v>1939</v>
      </c>
    </row>
    <row r="57" spans="2:17" x14ac:dyDescent="0.2">
      <c r="B57" s="163" t="s">
        <v>363</v>
      </c>
      <c r="C57" s="164" t="s">
        <v>364</v>
      </c>
      <c r="D57" s="164" t="s">
        <v>82</v>
      </c>
      <c r="E57" s="164" t="s">
        <v>316</v>
      </c>
      <c r="F57" s="164" t="s">
        <v>102</v>
      </c>
      <c r="G57" s="164" t="s">
        <v>279</v>
      </c>
      <c r="H57" s="164">
        <v>2000</v>
      </c>
      <c r="I57" s="164">
        <v>5</v>
      </c>
      <c r="J57" s="165">
        <v>3</v>
      </c>
      <c r="L57" s="163" t="s">
        <v>150</v>
      </c>
      <c r="M57" s="164" t="s">
        <v>256</v>
      </c>
      <c r="N57" s="164" t="s">
        <v>193</v>
      </c>
      <c r="O57" s="165"/>
      <c r="Q57">
        <f t="shared" ca="1" si="0"/>
        <v>1955</v>
      </c>
    </row>
    <row r="58" spans="2:17" x14ac:dyDescent="0.2">
      <c r="B58" s="163" t="s">
        <v>365</v>
      </c>
      <c r="C58" s="164" t="s">
        <v>366</v>
      </c>
      <c r="D58" s="164" t="s">
        <v>82</v>
      </c>
      <c r="E58" s="164" t="s">
        <v>317</v>
      </c>
      <c r="F58" s="164" t="s">
        <v>281</v>
      </c>
      <c r="G58" s="164" t="s">
        <v>282</v>
      </c>
      <c r="H58" s="164">
        <v>1963</v>
      </c>
      <c r="I58" s="164">
        <v>3</v>
      </c>
      <c r="J58" s="165">
        <v>8</v>
      </c>
      <c r="L58" s="163" t="s">
        <v>115</v>
      </c>
      <c r="M58" s="164" t="s">
        <v>109</v>
      </c>
      <c r="N58" s="164" t="s">
        <v>194</v>
      </c>
      <c r="O58" s="165"/>
      <c r="Q58">
        <f t="shared" ca="1" si="0"/>
        <v>1914</v>
      </c>
    </row>
    <row r="59" spans="2:17" x14ac:dyDescent="0.2">
      <c r="B59" s="163" t="s">
        <v>367</v>
      </c>
      <c r="C59" s="164" t="s">
        <v>368</v>
      </c>
      <c r="D59" s="164" t="s">
        <v>82</v>
      </c>
      <c r="E59" s="164" t="s">
        <v>318</v>
      </c>
      <c r="F59" s="164" t="s">
        <v>103</v>
      </c>
      <c r="G59" s="164" t="s">
        <v>284</v>
      </c>
      <c r="H59" s="164">
        <v>1963</v>
      </c>
      <c r="I59" s="164">
        <v>7</v>
      </c>
      <c r="J59" s="165">
        <v>19</v>
      </c>
      <c r="L59" s="163" t="s">
        <v>116</v>
      </c>
      <c r="M59" s="164" t="s">
        <v>117</v>
      </c>
      <c r="N59" s="164" t="s">
        <v>195</v>
      </c>
      <c r="O59" s="165">
        <v>3</v>
      </c>
      <c r="Q59">
        <f t="shared" ca="1" si="0"/>
        <v>1925</v>
      </c>
    </row>
    <row r="60" spans="2:17" x14ac:dyDescent="0.2">
      <c r="B60" s="163" t="s">
        <v>369</v>
      </c>
      <c r="C60" s="164" t="s">
        <v>319</v>
      </c>
      <c r="D60" s="164" t="s">
        <v>82</v>
      </c>
      <c r="E60" s="164" t="s">
        <v>320</v>
      </c>
      <c r="F60" s="164" t="s">
        <v>269</v>
      </c>
      <c r="G60" s="164" t="s">
        <v>269</v>
      </c>
      <c r="H60" s="164">
        <v>1951</v>
      </c>
      <c r="I60" s="164">
        <v>3</v>
      </c>
      <c r="J60" s="165">
        <v>3</v>
      </c>
      <c r="L60" s="163" t="s">
        <v>118</v>
      </c>
      <c r="M60" s="164" t="s">
        <v>119</v>
      </c>
      <c r="N60" s="164" t="s">
        <v>196</v>
      </c>
      <c r="O60" s="165">
        <v>3</v>
      </c>
      <c r="Q60">
        <f t="shared" ca="1" si="0"/>
        <v>1984</v>
      </c>
    </row>
    <row r="61" spans="2:17" ht="13.8" thickBot="1" x14ac:dyDescent="0.25">
      <c r="B61" s="166" t="s">
        <v>370</v>
      </c>
      <c r="C61" s="167" t="s">
        <v>371</v>
      </c>
      <c r="D61" s="167" t="s">
        <v>82</v>
      </c>
      <c r="E61" s="167" t="s">
        <v>321</v>
      </c>
      <c r="F61" s="167" t="s">
        <v>271</v>
      </c>
      <c r="G61" s="167" t="s">
        <v>271</v>
      </c>
      <c r="H61" s="167">
        <v>1944</v>
      </c>
      <c r="I61" s="167">
        <v>2</v>
      </c>
      <c r="J61" s="168">
        <v>2</v>
      </c>
      <c r="L61" s="163" t="s">
        <v>120</v>
      </c>
      <c r="M61" s="164" t="s">
        <v>121</v>
      </c>
      <c r="N61" s="164" t="s">
        <v>197</v>
      </c>
      <c r="O61" s="165">
        <v>1</v>
      </c>
      <c r="Q61">
        <f t="shared" ca="1" si="0"/>
        <v>1958</v>
      </c>
    </row>
    <row r="62" spans="2:17" x14ac:dyDescent="0.2">
      <c r="B62" s="160" t="s">
        <v>372</v>
      </c>
      <c r="C62" s="161" t="s">
        <v>373</v>
      </c>
      <c r="D62" s="161" t="s">
        <v>81</v>
      </c>
      <c r="E62" s="161" t="s">
        <v>193</v>
      </c>
      <c r="F62" s="161" t="s">
        <v>95</v>
      </c>
      <c r="G62" s="161" t="s">
        <v>95</v>
      </c>
      <c r="H62" s="161">
        <v>1992</v>
      </c>
      <c r="I62" s="161">
        <v>6</v>
      </c>
      <c r="J62" s="162">
        <v>5</v>
      </c>
      <c r="L62" s="163" t="s">
        <v>122</v>
      </c>
      <c r="M62" s="164" t="s">
        <v>123</v>
      </c>
      <c r="N62" s="164" t="s">
        <v>198</v>
      </c>
      <c r="O62" s="165">
        <v>3</v>
      </c>
      <c r="Q62">
        <f t="shared" ca="1" si="0"/>
        <v>1974</v>
      </c>
    </row>
    <row r="63" spans="2:17" x14ac:dyDescent="0.2">
      <c r="B63" s="163" t="s">
        <v>374</v>
      </c>
      <c r="C63" s="164" t="s">
        <v>375</v>
      </c>
      <c r="D63" s="164" t="s">
        <v>81</v>
      </c>
      <c r="E63" s="164" t="s">
        <v>194</v>
      </c>
      <c r="F63" s="164" t="s">
        <v>96</v>
      </c>
      <c r="G63" s="164" t="s">
        <v>99</v>
      </c>
      <c r="H63" s="164">
        <v>1930</v>
      </c>
      <c r="I63" s="164">
        <v>2</v>
      </c>
      <c r="J63" s="165">
        <v>10</v>
      </c>
      <c r="L63" s="163" t="s">
        <v>124</v>
      </c>
      <c r="M63" s="164" t="s">
        <v>125</v>
      </c>
      <c r="N63" s="164" t="s">
        <v>199</v>
      </c>
      <c r="O63" s="165">
        <v>2</v>
      </c>
      <c r="Q63">
        <f t="shared" ca="1" si="0"/>
        <v>1954</v>
      </c>
    </row>
    <row r="64" spans="2:17" x14ac:dyDescent="0.2">
      <c r="B64" s="163" t="s">
        <v>376</v>
      </c>
      <c r="C64" s="164" t="s">
        <v>377</v>
      </c>
      <c r="D64" s="164" t="s">
        <v>81</v>
      </c>
      <c r="E64" s="164" t="s">
        <v>195</v>
      </c>
      <c r="F64" s="164" t="s">
        <v>96</v>
      </c>
      <c r="G64" s="164" t="s">
        <v>99</v>
      </c>
      <c r="H64" s="164">
        <v>1991</v>
      </c>
      <c r="I64" s="164">
        <v>10</v>
      </c>
      <c r="J64" s="165">
        <v>8</v>
      </c>
      <c r="L64" s="163" t="s">
        <v>126</v>
      </c>
      <c r="M64" s="164" t="s">
        <v>110</v>
      </c>
      <c r="N64" s="164" t="s">
        <v>200</v>
      </c>
      <c r="O64" s="165">
        <v>1</v>
      </c>
      <c r="Q64">
        <f t="shared" ca="1" si="0"/>
        <v>1918</v>
      </c>
    </row>
    <row r="65" spans="2:17" x14ac:dyDescent="0.2">
      <c r="B65" s="163" t="s">
        <v>378</v>
      </c>
      <c r="C65" s="164" t="s">
        <v>379</v>
      </c>
      <c r="D65" s="164" t="s">
        <v>81</v>
      </c>
      <c r="E65" s="164" t="s">
        <v>196</v>
      </c>
      <c r="F65" s="164" t="s">
        <v>97</v>
      </c>
      <c r="G65" s="164" t="s">
        <v>97</v>
      </c>
      <c r="H65" s="164">
        <v>1972</v>
      </c>
      <c r="I65" s="164">
        <v>3</v>
      </c>
      <c r="J65" s="165">
        <v>4</v>
      </c>
      <c r="L65" s="163" t="s">
        <v>127</v>
      </c>
      <c r="M65" s="164" t="s">
        <v>128</v>
      </c>
      <c r="N65" s="164" t="s">
        <v>201</v>
      </c>
      <c r="O65" s="165">
        <v>2</v>
      </c>
      <c r="Q65">
        <f t="shared" ca="1" si="0"/>
        <v>1945</v>
      </c>
    </row>
    <row r="66" spans="2:17" x14ac:dyDescent="0.2">
      <c r="B66" s="163" t="s">
        <v>380</v>
      </c>
      <c r="C66" s="164" t="s">
        <v>381</v>
      </c>
      <c r="D66" s="164" t="s">
        <v>81</v>
      </c>
      <c r="E66" s="164" t="s">
        <v>197</v>
      </c>
      <c r="F66" s="164" t="s">
        <v>97</v>
      </c>
      <c r="G66" s="164" t="s">
        <v>97</v>
      </c>
      <c r="H66" s="164">
        <v>1910</v>
      </c>
      <c r="I66" s="164">
        <v>5</v>
      </c>
      <c r="J66" s="165">
        <v>23</v>
      </c>
      <c r="L66" s="163" t="s">
        <v>129</v>
      </c>
      <c r="M66" s="164" t="s">
        <v>130</v>
      </c>
      <c r="N66" s="164" t="s">
        <v>202</v>
      </c>
      <c r="O66" s="165">
        <v>2</v>
      </c>
      <c r="Q66">
        <f t="shared" ca="1" si="0"/>
        <v>2007</v>
      </c>
    </row>
    <row r="67" spans="2:17" x14ac:dyDescent="0.2">
      <c r="B67" s="163" t="s">
        <v>113</v>
      </c>
      <c r="C67" s="164" t="s">
        <v>382</v>
      </c>
      <c r="D67" s="164" t="s">
        <v>81</v>
      </c>
      <c r="E67" s="164" t="s">
        <v>198</v>
      </c>
      <c r="F67" s="164" t="s">
        <v>95</v>
      </c>
      <c r="G67" s="164" t="s">
        <v>95</v>
      </c>
      <c r="H67" s="164">
        <v>1988</v>
      </c>
      <c r="I67" s="164">
        <v>3</v>
      </c>
      <c r="J67" s="165">
        <v>20</v>
      </c>
      <c r="L67" s="163" t="s">
        <v>131</v>
      </c>
      <c r="M67" s="164" t="s">
        <v>132</v>
      </c>
      <c r="N67" s="164" t="s">
        <v>322</v>
      </c>
      <c r="O67" s="165">
        <v>2</v>
      </c>
      <c r="Q67">
        <f t="shared" ref="Q67:Q121" ca="1" si="1">ROUND(RAND()*100,0)+1910</f>
        <v>1932</v>
      </c>
    </row>
    <row r="68" spans="2:17" x14ac:dyDescent="0.2">
      <c r="B68" s="163" t="s">
        <v>383</v>
      </c>
      <c r="C68" s="164" t="s">
        <v>384</v>
      </c>
      <c r="D68" s="164" t="s">
        <v>81</v>
      </c>
      <c r="E68" s="164" t="s">
        <v>199</v>
      </c>
      <c r="F68" s="164" t="s">
        <v>95</v>
      </c>
      <c r="G68" s="164" t="s">
        <v>95</v>
      </c>
      <c r="H68" s="164">
        <v>1939</v>
      </c>
      <c r="I68" s="164">
        <v>12</v>
      </c>
      <c r="J68" s="165">
        <v>31</v>
      </c>
      <c r="L68" s="163" t="s">
        <v>404</v>
      </c>
      <c r="M68" s="164" t="s">
        <v>405</v>
      </c>
      <c r="N68" s="164" t="s">
        <v>193</v>
      </c>
      <c r="O68" s="165"/>
      <c r="Q68">
        <f t="shared" ca="1" si="1"/>
        <v>1995</v>
      </c>
    </row>
    <row r="69" spans="2:17" x14ac:dyDescent="0.2">
      <c r="B69" s="163" t="s">
        <v>385</v>
      </c>
      <c r="C69" s="164" t="s">
        <v>386</v>
      </c>
      <c r="D69" s="164" t="s">
        <v>81</v>
      </c>
      <c r="E69" s="164" t="s">
        <v>200</v>
      </c>
      <c r="F69" s="164" t="s">
        <v>98</v>
      </c>
      <c r="G69" s="164" t="s">
        <v>98</v>
      </c>
      <c r="H69" s="164">
        <v>1940</v>
      </c>
      <c r="I69" s="164">
        <v>8</v>
      </c>
      <c r="J69" s="165">
        <v>10</v>
      </c>
      <c r="L69" s="163" t="s">
        <v>406</v>
      </c>
      <c r="M69" s="164" t="s">
        <v>407</v>
      </c>
      <c r="N69" s="164" t="s">
        <v>194</v>
      </c>
      <c r="O69" s="165"/>
      <c r="Q69">
        <f t="shared" ca="1" si="1"/>
        <v>1978</v>
      </c>
    </row>
    <row r="70" spans="2:17" x14ac:dyDescent="0.2">
      <c r="B70" s="163" t="s">
        <v>114</v>
      </c>
      <c r="C70" s="164" t="s">
        <v>387</v>
      </c>
      <c r="D70" s="164" t="s">
        <v>81</v>
      </c>
      <c r="E70" s="164" t="s">
        <v>201</v>
      </c>
      <c r="F70" s="164" t="s">
        <v>98</v>
      </c>
      <c r="G70" s="164" t="s">
        <v>98</v>
      </c>
      <c r="H70" s="164">
        <v>1927</v>
      </c>
      <c r="I70" s="164">
        <v>5</v>
      </c>
      <c r="J70" s="165">
        <v>3</v>
      </c>
      <c r="L70" s="163" t="s">
        <v>408</v>
      </c>
      <c r="M70" s="164" t="s">
        <v>409</v>
      </c>
      <c r="N70" s="164" t="s">
        <v>195</v>
      </c>
      <c r="O70" s="165">
        <v>3</v>
      </c>
      <c r="Q70">
        <f t="shared" ca="1" si="1"/>
        <v>1913</v>
      </c>
    </row>
    <row r="71" spans="2:17" x14ac:dyDescent="0.2">
      <c r="B71" s="163" t="s">
        <v>388</v>
      </c>
      <c r="C71" s="164" t="s">
        <v>389</v>
      </c>
      <c r="D71" s="164" t="s">
        <v>81</v>
      </c>
      <c r="E71" s="164" t="s">
        <v>202</v>
      </c>
      <c r="F71" s="164" t="s">
        <v>98</v>
      </c>
      <c r="G71" s="164" t="s">
        <v>98</v>
      </c>
      <c r="H71" s="164">
        <v>1916</v>
      </c>
      <c r="I71" s="164">
        <v>4</v>
      </c>
      <c r="J71" s="165">
        <v>5</v>
      </c>
      <c r="L71" s="163" t="s">
        <v>410</v>
      </c>
      <c r="M71" s="164" t="s">
        <v>411</v>
      </c>
      <c r="N71" s="164" t="s">
        <v>196</v>
      </c>
      <c r="O71" s="165">
        <v>3</v>
      </c>
      <c r="Q71">
        <f t="shared" ca="1" si="1"/>
        <v>1931</v>
      </c>
    </row>
    <row r="72" spans="2:17" x14ac:dyDescent="0.2">
      <c r="B72" s="163" t="s">
        <v>390</v>
      </c>
      <c r="C72" s="164" t="s">
        <v>391</v>
      </c>
      <c r="D72" s="164" t="s">
        <v>82</v>
      </c>
      <c r="E72" s="164" t="s">
        <v>322</v>
      </c>
      <c r="F72" s="164" t="s">
        <v>269</v>
      </c>
      <c r="G72" s="164" t="s">
        <v>269</v>
      </c>
      <c r="H72" s="164">
        <v>1930</v>
      </c>
      <c r="I72" s="164">
        <v>1</v>
      </c>
      <c r="J72" s="165">
        <v>12</v>
      </c>
      <c r="L72" s="163" t="s">
        <v>412</v>
      </c>
      <c r="M72" s="164" t="s">
        <v>413</v>
      </c>
      <c r="N72" s="164" t="s">
        <v>197</v>
      </c>
      <c r="O72" s="165">
        <v>1</v>
      </c>
      <c r="Q72">
        <f t="shared" ca="1" si="1"/>
        <v>1920</v>
      </c>
    </row>
    <row r="73" spans="2:17" x14ac:dyDescent="0.2">
      <c r="B73" s="163" t="s">
        <v>392</v>
      </c>
      <c r="C73" s="164" t="s">
        <v>393</v>
      </c>
      <c r="D73" s="164" t="s">
        <v>82</v>
      </c>
      <c r="E73" s="164" t="s">
        <v>323</v>
      </c>
      <c r="F73" s="164" t="s">
        <v>271</v>
      </c>
      <c r="G73" s="164" t="s">
        <v>271</v>
      </c>
      <c r="H73" s="164">
        <v>1998</v>
      </c>
      <c r="I73" s="164">
        <v>2</v>
      </c>
      <c r="J73" s="165">
        <v>23</v>
      </c>
      <c r="L73" s="163" t="s">
        <v>113</v>
      </c>
      <c r="M73" s="164" t="s">
        <v>414</v>
      </c>
      <c r="N73" s="164" t="s">
        <v>198</v>
      </c>
      <c r="O73" s="165">
        <v>3</v>
      </c>
      <c r="Q73">
        <f t="shared" ca="1" si="1"/>
        <v>1977</v>
      </c>
    </row>
    <row r="74" spans="2:17" x14ac:dyDescent="0.2">
      <c r="B74" s="163" t="s">
        <v>394</v>
      </c>
      <c r="C74" s="164" t="s">
        <v>324</v>
      </c>
      <c r="D74" s="164" t="s">
        <v>82</v>
      </c>
      <c r="E74" s="164" t="s">
        <v>325</v>
      </c>
      <c r="F74" s="164" t="s">
        <v>104</v>
      </c>
      <c r="G74" s="164" t="s">
        <v>273</v>
      </c>
      <c r="H74" s="164">
        <v>1951</v>
      </c>
      <c r="I74" s="164">
        <v>3</v>
      </c>
      <c r="J74" s="165">
        <v>3</v>
      </c>
      <c r="L74" s="163" t="s">
        <v>415</v>
      </c>
      <c r="M74" s="164" t="s">
        <v>416</v>
      </c>
      <c r="N74" s="164" t="s">
        <v>199</v>
      </c>
      <c r="O74" s="165">
        <v>2</v>
      </c>
      <c r="Q74">
        <f t="shared" ca="1" si="1"/>
        <v>1996</v>
      </c>
    </row>
    <row r="75" spans="2:17" x14ac:dyDescent="0.2">
      <c r="B75" s="163" t="s">
        <v>395</v>
      </c>
      <c r="C75" s="164" t="s">
        <v>396</v>
      </c>
      <c r="D75" s="164" t="s">
        <v>82</v>
      </c>
      <c r="E75" s="164" t="s">
        <v>326</v>
      </c>
      <c r="F75" s="164" t="s">
        <v>100</v>
      </c>
      <c r="G75" s="164" t="s">
        <v>275</v>
      </c>
      <c r="H75" s="164">
        <v>1995</v>
      </c>
      <c r="I75" s="164">
        <v>4</v>
      </c>
      <c r="J75" s="165">
        <v>4</v>
      </c>
      <c r="L75" s="163" t="s">
        <v>417</v>
      </c>
      <c r="M75" s="164" t="s">
        <v>418</v>
      </c>
      <c r="N75" s="164" t="s">
        <v>200</v>
      </c>
      <c r="O75" s="165">
        <v>1</v>
      </c>
      <c r="Q75">
        <f t="shared" ca="1" si="1"/>
        <v>2003</v>
      </c>
    </row>
    <row r="76" spans="2:17" x14ac:dyDescent="0.2">
      <c r="B76" s="163" t="s">
        <v>348</v>
      </c>
      <c r="C76" s="164" t="s">
        <v>327</v>
      </c>
      <c r="D76" s="164" t="s">
        <v>82</v>
      </c>
      <c r="E76" s="164" t="s">
        <v>328</v>
      </c>
      <c r="F76" s="164" t="s">
        <v>101</v>
      </c>
      <c r="G76" s="164" t="s">
        <v>277</v>
      </c>
      <c r="H76" s="164">
        <v>1936</v>
      </c>
      <c r="I76" s="164">
        <v>6</v>
      </c>
      <c r="J76" s="165">
        <v>5</v>
      </c>
      <c r="L76" s="163" t="s">
        <v>114</v>
      </c>
      <c r="M76" s="164" t="s">
        <v>419</v>
      </c>
      <c r="N76" s="164" t="s">
        <v>201</v>
      </c>
      <c r="O76" s="165">
        <v>2</v>
      </c>
      <c r="Q76">
        <f t="shared" ca="1" si="1"/>
        <v>1998</v>
      </c>
    </row>
    <row r="77" spans="2:17" x14ac:dyDescent="0.2">
      <c r="B77" s="163" t="s">
        <v>380</v>
      </c>
      <c r="C77" s="164" t="s">
        <v>397</v>
      </c>
      <c r="D77" s="164" t="s">
        <v>82</v>
      </c>
      <c r="E77" s="164" t="s">
        <v>329</v>
      </c>
      <c r="F77" s="164" t="s">
        <v>102</v>
      </c>
      <c r="G77" s="164" t="s">
        <v>279</v>
      </c>
      <c r="H77" s="164">
        <v>1960</v>
      </c>
      <c r="I77" s="164">
        <v>5</v>
      </c>
      <c r="J77" s="165">
        <v>3</v>
      </c>
      <c r="L77" s="163" t="s">
        <v>420</v>
      </c>
      <c r="M77" s="164" t="s">
        <v>421</v>
      </c>
      <c r="N77" s="164" t="s">
        <v>202</v>
      </c>
      <c r="O77" s="165">
        <v>2</v>
      </c>
      <c r="Q77">
        <f t="shared" ca="1" si="1"/>
        <v>1957</v>
      </c>
    </row>
    <row r="78" spans="2:17" x14ac:dyDescent="0.2">
      <c r="B78" s="163" t="s">
        <v>398</v>
      </c>
      <c r="C78" s="164" t="s">
        <v>330</v>
      </c>
      <c r="D78" s="164" t="s">
        <v>82</v>
      </c>
      <c r="E78" s="164" t="s">
        <v>331</v>
      </c>
      <c r="F78" s="164" t="s">
        <v>281</v>
      </c>
      <c r="G78" s="164" t="s">
        <v>282</v>
      </c>
      <c r="H78" s="164">
        <v>1998</v>
      </c>
      <c r="I78" s="164">
        <v>3</v>
      </c>
      <c r="J78" s="165">
        <v>8</v>
      </c>
      <c r="L78" s="163" t="s">
        <v>422</v>
      </c>
      <c r="M78" s="164" t="s">
        <v>423</v>
      </c>
      <c r="N78" s="164" t="s">
        <v>322</v>
      </c>
      <c r="O78" s="165">
        <v>2</v>
      </c>
      <c r="Q78">
        <f t="shared" ca="1" si="1"/>
        <v>1983</v>
      </c>
    </row>
    <row r="79" spans="2:17" x14ac:dyDescent="0.2">
      <c r="B79" s="163" t="s">
        <v>399</v>
      </c>
      <c r="C79" s="164" t="s">
        <v>400</v>
      </c>
      <c r="D79" s="164" t="s">
        <v>82</v>
      </c>
      <c r="E79" s="164" t="s">
        <v>332</v>
      </c>
      <c r="F79" s="164" t="s">
        <v>103</v>
      </c>
      <c r="G79" s="164" t="s">
        <v>284</v>
      </c>
      <c r="H79" s="164">
        <v>1962</v>
      </c>
      <c r="I79" s="164">
        <v>7</v>
      </c>
      <c r="J79" s="165">
        <v>19</v>
      </c>
      <c r="L79" s="163" t="s">
        <v>404</v>
      </c>
      <c r="M79" s="164" t="s">
        <v>405</v>
      </c>
      <c r="N79" s="164" t="s">
        <v>193</v>
      </c>
      <c r="O79" s="165"/>
      <c r="Q79">
        <f t="shared" ca="1" si="1"/>
        <v>1933</v>
      </c>
    </row>
    <row r="80" spans="2:17" x14ac:dyDescent="0.2">
      <c r="B80" s="163" t="s">
        <v>401</v>
      </c>
      <c r="C80" s="164" t="s">
        <v>402</v>
      </c>
      <c r="D80" s="164" t="s">
        <v>82</v>
      </c>
      <c r="E80" s="164" t="s">
        <v>333</v>
      </c>
      <c r="F80" s="164" t="s">
        <v>269</v>
      </c>
      <c r="G80" s="164" t="s">
        <v>269</v>
      </c>
      <c r="H80" s="164">
        <v>1964</v>
      </c>
      <c r="I80" s="164">
        <v>3</v>
      </c>
      <c r="J80" s="165">
        <v>3</v>
      </c>
      <c r="L80" s="163" t="s">
        <v>406</v>
      </c>
      <c r="M80" s="164" t="s">
        <v>407</v>
      </c>
      <c r="N80" s="164" t="s">
        <v>194</v>
      </c>
      <c r="O80" s="165"/>
      <c r="Q80">
        <f t="shared" ca="1" si="1"/>
        <v>1990</v>
      </c>
    </row>
    <row r="81" spans="2:17" ht="13.8" thickBot="1" x14ac:dyDescent="0.25">
      <c r="B81" s="166" t="s">
        <v>403</v>
      </c>
      <c r="C81" s="167" t="s">
        <v>366</v>
      </c>
      <c r="D81" s="167" t="s">
        <v>82</v>
      </c>
      <c r="E81" s="167" t="s">
        <v>334</v>
      </c>
      <c r="F81" s="167" t="s">
        <v>271</v>
      </c>
      <c r="G81" s="167" t="s">
        <v>271</v>
      </c>
      <c r="H81" s="167">
        <v>1986</v>
      </c>
      <c r="I81" s="167">
        <v>2</v>
      </c>
      <c r="J81" s="168">
        <v>2</v>
      </c>
      <c r="L81" s="163" t="s">
        <v>408</v>
      </c>
      <c r="M81" s="164" t="s">
        <v>409</v>
      </c>
      <c r="N81" s="164" t="s">
        <v>195</v>
      </c>
      <c r="O81" s="165">
        <v>3</v>
      </c>
      <c r="Q81">
        <f t="shared" ca="1" si="1"/>
        <v>1921</v>
      </c>
    </row>
    <row r="82" spans="2:17" x14ac:dyDescent="0.2">
      <c r="B82" s="160" t="s">
        <v>115</v>
      </c>
      <c r="C82" s="161" t="s">
        <v>109</v>
      </c>
      <c r="D82" s="161" t="s">
        <v>81</v>
      </c>
      <c r="E82" s="161" t="s">
        <v>182</v>
      </c>
      <c r="F82" s="161" t="s">
        <v>95</v>
      </c>
      <c r="G82" s="161" t="s">
        <v>95</v>
      </c>
      <c r="H82" s="161">
        <v>1943</v>
      </c>
      <c r="I82" s="161">
        <v>6</v>
      </c>
      <c r="J82" s="162">
        <v>5</v>
      </c>
      <c r="L82" s="163" t="s">
        <v>410</v>
      </c>
      <c r="M82" s="164" t="s">
        <v>411</v>
      </c>
      <c r="N82" s="164" t="s">
        <v>196</v>
      </c>
      <c r="O82" s="165">
        <v>3</v>
      </c>
      <c r="Q82">
        <f t="shared" ca="1" si="1"/>
        <v>1924</v>
      </c>
    </row>
    <row r="83" spans="2:17" x14ac:dyDescent="0.2">
      <c r="B83" s="163" t="s">
        <v>116</v>
      </c>
      <c r="C83" s="164" t="s">
        <v>117</v>
      </c>
      <c r="D83" s="164" t="s">
        <v>81</v>
      </c>
      <c r="E83" s="164" t="s">
        <v>183</v>
      </c>
      <c r="F83" s="164" t="s">
        <v>96</v>
      </c>
      <c r="G83" s="164" t="s">
        <v>99</v>
      </c>
      <c r="H83" s="164">
        <v>1996</v>
      </c>
      <c r="I83" s="164">
        <v>2</v>
      </c>
      <c r="J83" s="165">
        <v>10</v>
      </c>
      <c r="L83" s="163" t="s">
        <v>412</v>
      </c>
      <c r="M83" s="164" t="s">
        <v>413</v>
      </c>
      <c r="N83" s="164" t="s">
        <v>197</v>
      </c>
      <c r="O83" s="165">
        <v>1</v>
      </c>
      <c r="Q83">
        <f t="shared" ca="1" si="1"/>
        <v>1951</v>
      </c>
    </row>
    <row r="84" spans="2:17" x14ac:dyDescent="0.2">
      <c r="B84" s="163" t="s">
        <v>118</v>
      </c>
      <c r="C84" s="164" t="s">
        <v>119</v>
      </c>
      <c r="D84" s="164" t="s">
        <v>81</v>
      </c>
      <c r="E84" s="164" t="s">
        <v>184</v>
      </c>
      <c r="F84" s="164" t="s">
        <v>96</v>
      </c>
      <c r="G84" s="164" t="s">
        <v>99</v>
      </c>
      <c r="H84" s="164">
        <v>1978</v>
      </c>
      <c r="I84" s="164">
        <v>10</v>
      </c>
      <c r="J84" s="165">
        <v>8</v>
      </c>
      <c r="L84" s="163" t="s">
        <v>113</v>
      </c>
      <c r="M84" s="164" t="s">
        <v>414</v>
      </c>
      <c r="N84" s="164" t="s">
        <v>198</v>
      </c>
      <c r="O84" s="165">
        <v>3</v>
      </c>
      <c r="Q84">
        <f t="shared" ca="1" si="1"/>
        <v>1984</v>
      </c>
    </row>
    <row r="85" spans="2:17" x14ac:dyDescent="0.2">
      <c r="B85" s="163" t="s">
        <v>120</v>
      </c>
      <c r="C85" s="164" t="s">
        <v>121</v>
      </c>
      <c r="D85" s="164" t="s">
        <v>81</v>
      </c>
      <c r="E85" s="164" t="s">
        <v>185</v>
      </c>
      <c r="F85" s="164" t="s">
        <v>97</v>
      </c>
      <c r="G85" s="164" t="s">
        <v>97</v>
      </c>
      <c r="H85" s="164">
        <v>1928</v>
      </c>
      <c r="I85" s="164">
        <v>3</v>
      </c>
      <c r="J85" s="165">
        <v>4</v>
      </c>
      <c r="L85" s="163" t="s">
        <v>415</v>
      </c>
      <c r="M85" s="164" t="s">
        <v>416</v>
      </c>
      <c r="N85" s="164" t="s">
        <v>199</v>
      </c>
      <c r="O85" s="165">
        <v>2</v>
      </c>
      <c r="Q85">
        <f t="shared" ca="1" si="1"/>
        <v>1992</v>
      </c>
    </row>
    <row r="86" spans="2:17" x14ac:dyDescent="0.2">
      <c r="B86" s="163" t="s">
        <v>122</v>
      </c>
      <c r="C86" s="164" t="s">
        <v>123</v>
      </c>
      <c r="D86" s="164" t="s">
        <v>81</v>
      </c>
      <c r="E86" s="164" t="s">
        <v>186</v>
      </c>
      <c r="F86" s="164" t="s">
        <v>97</v>
      </c>
      <c r="G86" s="164" t="s">
        <v>97</v>
      </c>
      <c r="H86" s="164">
        <v>2007</v>
      </c>
      <c r="I86" s="164">
        <v>5</v>
      </c>
      <c r="J86" s="165">
        <v>23</v>
      </c>
      <c r="L86" s="163" t="s">
        <v>417</v>
      </c>
      <c r="M86" s="164" t="s">
        <v>418</v>
      </c>
      <c r="N86" s="164" t="s">
        <v>200</v>
      </c>
      <c r="O86" s="165">
        <v>1</v>
      </c>
      <c r="Q86">
        <f t="shared" ca="1" si="1"/>
        <v>1953</v>
      </c>
    </row>
    <row r="87" spans="2:17" x14ac:dyDescent="0.2">
      <c r="B87" s="163" t="s">
        <v>124</v>
      </c>
      <c r="C87" s="164" t="s">
        <v>125</v>
      </c>
      <c r="D87" s="164" t="s">
        <v>81</v>
      </c>
      <c r="E87" s="164" t="s">
        <v>187</v>
      </c>
      <c r="F87" s="164" t="s">
        <v>95</v>
      </c>
      <c r="G87" s="164" t="s">
        <v>95</v>
      </c>
      <c r="H87" s="164">
        <v>1987</v>
      </c>
      <c r="I87" s="164">
        <v>3</v>
      </c>
      <c r="J87" s="165">
        <v>20</v>
      </c>
      <c r="L87" s="163" t="s">
        <v>114</v>
      </c>
      <c r="M87" s="164" t="s">
        <v>419</v>
      </c>
      <c r="N87" s="164" t="s">
        <v>201</v>
      </c>
      <c r="O87" s="165">
        <v>2</v>
      </c>
      <c r="Q87">
        <f t="shared" ca="1" si="1"/>
        <v>1923</v>
      </c>
    </row>
    <row r="88" spans="2:17" x14ac:dyDescent="0.2">
      <c r="B88" s="163" t="s">
        <v>126</v>
      </c>
      <c r="C88" s="164" t="s">
        <v>110</v>
      </c>
      <c r="D88" s="164" t="s">
        <v>81</v>
      </c>
      <c r="E88" s="164" t="s">
        <v>188</v>
      </c>
      <c r="F88" s="164" t="s">
        <v>95</v>
      </c>
      <c r="G88" s="164" t="s">
        <v>95</v>
      </c>
      <c r="H88" s="164">
        <v>1954</v>
      </c>
      <c r="I88" s="164">
        <v>12</v>
      </c>
      <c r="J88" s="165">
        <v>31</v>
      </c>
      <c r="L88" s="163" t="s">
        <v>420</v>
      </c>
      <c r="M88" s="164" t="s">
        <v>421</v>
      </c>
      <c r="N88" s="164" t="s">
        <v>202</v>
      </c>
      <c r="O88" s="165">
        <v>2</v>
      </c>
      <c r="Q88">
        <f t="shared" ca="1" si="1"/>
        <v>1921</v>
      </c>
    </row>
    <row r="89" spans="2:17" ht="13.8" thickBot="1" x14ac:dyDescent="0.25">
      <c r="B89" s="163" t="s">
        <v>127</v>
      </c>
      <c r="C89" s="164" t="s">
        <v>128</v>
      </c>
      <c r="D89" s="164" t="s">
        <v>81</v>
      </c>
      <c r="E89" s="164" t="s">
        <v>189</v>
      </c>
      <c r="F89" s="164" t="s">
        <v>98</v>
      </c>
      <c r="G89" s="164" t="s">
        <v>98</v>
      </c>
      <c r="H89" s="164">
        <v>1965</v>
      </c>
      <c r="I89" s="164">
        <v>8</v>
      </c>
      <c r="J89" s="165">
        <v>10</v>
      </c>
      <c r="L89" s="166" t="s">
        <v>422</v>
      </c>
      <c r="M89" s="167" t="s">
        <v>423</v>
      </c>
      <c r="N89" s="167" t="s">
        <v>322</v>
      </c>
      <c r="O89" s="168">
        <v>2</v>
      </c>
      <c r="Q89">
        <f t="shared" ca="1" si="1"/>
        <v>1951</v>
      </c>
    </row>
    <row r="90" spans="2:17" x14ac:dyDescent="0.2">
      <c r="B90" s="163" t="s">
        <v>129</v>
      </c>
      <c r="C90" s="164" t="s">
        <v>130</v>
      </c>
      <c r="D90" s="164" t="s">
        <v>81</v>
      </c>
      <c r="E90" s="164" t="s">
        <v>190</v>
      </c>
      <c r="F90" s="164" t="s">
        <v>98</v>
      </c>
      <c r="G90" s="164" t="s">
        <v>98</v>
      </c>
      <c r="H90" s="164">
        <v>1920</v>
      </c>
      <c r="I90" s="164">
        <v>5</v>
      </c>
      <c r="J90" s="165">
        <v>3</v>
      </c>
      <c r="Q90">
        <f t="shared" ca="1" si="1"/>
        <v>1939</v>
      </c>
    </row>
    <row r="91" spans="2:17" x14ac:dyDescent="0.2">
      <c r="B91" s="163" t="s">
        <v>131</v>
      </c>
      <c r="C91" s="164" t="s">
        <v>132</v>
      </c>
      <c r="D91" s="164" t="s">
        <v>81</v>
      </c>
      <c r="E91" s="164" t="s">
        <v>191</v>
      </c>
      <c r="F91" s="164" t="s">
        <v>98</v>
      </c>
      <c r="G91" s="164" t="s">
        <v>98</v>
      </c>
      <c r="H91" s="164">
        <v>1914</v>
      </c>
      <c r="I91" s="164">
        <v>4</v>
      </c>
      <c r="J91" s="165">
        <v>5</v>
      </c>
      <c r="Q91">
        <f t="shared" ca="1" si="1"/>
        <v>1928</v>
      </c>
    </row>
    <row r="92" spans="2:17" x14ac:dyDescent="0.2">
      <c r="B92" s="163" t="s">
        <v>372</v>
      </c>
      <c r="C92" s="164" t="s">
        <v>373</v>
      </c>
      <c r="D92" s="164" t="s">
        <v>81</v>
      </c>
      <c r="E92" s="164" t="s">
        <v>193</v>
      </c>
      <c r="F92" s="164" t="s">
        <v>95</v>
      </c>
      <c r="G92" s="164" t="s">
        <v>95</v>
      </c>
      <c r="H92" s="164">
        <v>1986</v>
      </c>
      <c r="I92" s="164">
        <v>6</v>
      </c>
      <c r="J92" s="165">
        <v>5</v>
      </c>
      <c r="Q92">
        <f t="shared" ca="1" si="1"/>
        <v>1973</v>
      </c>
    </row>
    <row r="93" spans="2:17" x14ac:dyDescent="0.2">
      <c r="B93" s="163" t="s">
        <v>374</v>
      </c>
      <c r="C93" s="164" t="s">
        <v>375</v>
      </c>
      <c r="D93" s="164" t="s">
        <v>81</v>
      </c>
      <c r="E93" s="164" t="s">
        <v>194</v>
      </c>
      <c r="F93" s="164" t="s">
        <v>96</v>
      </c>
      <c r="G93" s="164" t="s">
        <v>99</v>
      </c>
      <c r="H93" s="164">
        <v>2003</v>
      </c>
      <c r="I93" s="164">
        <v>2</v>
      </c>
      <c r="J93" s="165">
        <v>10</v>
      </c>
      <c r="Q93">
        <f t="shared" ca="1" si="1"/>
        <v>1962</v>
      </c>
    </row>
    <row r="94" spans="2:17" x14ac:dyDescent="0.2">
      <c r="B94" s="163" t="s">
        <v>376</v>
      </c>
      <c r="C94" s="164" t="s">
        <v>377</v>
      </c>
      <c r="D94" s="164" t="s">
        <v>81</v>
      </c>
      <c r="E94" s="164" t="s">
        <v>195</v>
      </c>
      <c r="F94" s="164" t="s">
        <v>96</v>
      </c>
      <c r="G94" s="164" t="s">
        <v>99</v>
      </c>
      <c r="H94" s="164">
        <v>1946</v>
      </c>
      <c r="I94" s="164">
        <v>10</v>
      </c>
      <c r="J94" s="165">
        <v>8</v>
      </c>
      <c r="Q94">
        <f t="shared" ca="1" si="1"/>
        <v>1969</v>
      </c>
    </row>
    <row r="95" spans="2:17" x14ac:dyDescent="0.2">
      <c r="B95" s="163" t="s">
        <v>378</v>
      </c>
      <c r="C95" s="164" t="s">
        <v>379</v>
      </c>
      <c r="D95" s="164" t="s">
        <v>81</v>
      </c>
      <c r="E95" s="164" t="s">
        <v>196</v>
      </c>
      <c r="F95" s="164" t="s">
        <v>97</v>
      </c>
      <c r="G95" s="164" t="s">
        <v>97</v>
      </c>
      <c r="H95" s="164">
        <v>1916</v>
      </c>
      <c r="I95" s="164">
        <v>3</v>
      </c>
      <c r="J95" s="165">
        <v>4</v>
      </c>
      <c r="Q95">
        <f t="shared" ca="1" si="1"/>
        <v>2010</v>
      </c>
    </row>
    <row r="96" spans="2:17" x14ac:dyDescent="0.2">
      <c r="B96" s="163" t="s">
        <v>380</v>
      </c>
      <c r="C96" s="164" t="s">
        <v>381</v>
      </c>
      <c r="D96" s="164" t="s">
        <v>81</v>
      </c>
      <c r="E96" s="164" t="s">
        <v>197</v>
      </c>
      <c r="F96" s="164" t="s">
        <v>97</v>
      </c>
      <c r="G96" s="164" t="s">
        <v>97</v>
      </c>
      <c r="H96" s="164">
        <v>1972</v>
      </c>
      <c r="I96" s="164">
        <v>5</v>
      </c>
      <c r="J96" s="165">
        <v>23</v>
      </c>
      <c r="Q96">
        <f t="shared" ca="1" si="1"/>
        <v>1989</v>
      </c>
    </row>
    <row r="97" spans="2:17" x14ac:dyDescent="0.2">
      <c r="B97" s="163" t="s">
        <v>113</v>
      </c>
      <c r="C97" s="164" t="s">
        <v>382</v>
      </c>
      <c r="D97" s="164" t="s">
        <v>81</v>
      </c>
      <c r="E97" s="164" t="s">
        <v>198</v>
      </c>
      <c r="F97" s="164" t="s">
        <v>95</v>
      </c>
      <c r="G97" s="164" t="s">
        <v>95</v>
      </c>
      <c r="H97" s="164">
        <v>1958</v>
      </c>
      <c r="I97" s="164">
        <v>3</v>
      </c>
      <c r="J97" s="165">
        <v>20</v>
      </c>
      <c r="Q97">
        <f t="shared" ca="1" si="1"/>
        <v>1914</v>
      </c>
    </row>
    <row r="98" spans="2:17" x14ac:dyDescent="0.2">
      <c r="B98" s="163" t="s">
        <v>383</v>
      </c>
      <c r="C98" s="164" t="s">
        <v>384</v>
      </c>
      <c r="D98" s="164" t="s">
        <v>81</v>
      </c>
      <c r="E98" s="164" t="s">
        <v>199</v>
      </c>
      <c r="F98" s="164" t="s">
        <v>95</v>
      </c>
      <c r="G98" s="164" t="s">
        <v>95</v>
      </c>
      <c r="H98" s="164">
        <v>1957</v>
      </c>
      <c r="I98" s="164">
        <v>12</v>
      </c>
      <c r="J98" s="165">
        <v>31</v>
      </c>
      <c r="Q98">
        <f t="shared" ca="1" si="1"/>
        <v>1913</v>
      </c>
    </row>
    <row r="99" spans="2:17" x14ac:dyDescent="0.2">
      <c r="B99" s="163" t="s">
        <v>385</v>
      </c>
      <c r="C99" s="164" t="s">
        <v>386</v>
      </c>
      <c r="D99" s="164" t="s">
        <v>81</v>
      </c>
      <c r="E99" s="164" t="s">
        <v>200</v>
      </c>
      <c r="F99" s="164" t="s">
        <v>98</v>
      </c>
      <c r="G99" s="164" t="s">
        <v>98</v>
      </c>
      <c r="H99" s="164">
        <v>1971</v>
      </c>
      <c r="I99" s="164">
        <v>8</v>
      </c>
      <c r="J99" s="165">
        <v>10</v>
      </c>
      <c r="Q99">
        <f t="shared" ca="1" si="1"/>
        <v>1981</v>
      </c>
    </row>
    <row r="100" spans="2:17" x14ac:dyDescent="0.2">
      <c r="B100" s="163" t="s">
        <v>114</v>
      </c>
      <c r="C100" s="164" t="s">
        <v>387</v>
      </c>
      <c r="D100" s="164" t="s">
        <v>81</v>
      </c>
      <c r="E100" s="164" t="s">
        <v>201</v>
      </c>
      <c r="F100" s="164" t="s">
        <v>98</v>
      </c>
      <c r="G100" s="164" t="s">
        <v>98</v>
      </c>
      <c r="H100" s="164">
        <v>1988</v>
      </c>
      <c r="I100" s="164">
        <v>5</v>
      </c>
      <c r="J100" s="165">
        <v>3</v>
      </c>
      <c r="Q100">
        <f t="shared" ca="1" si="1"/>
        <v>1943</v>
      </c>
    </row>
    <row r="101" spans="2:17" ht="13.8" thickBot="1" x14ac:dyDescent="0.25">
      <c r="B101" s="166" t="s">
        <v>388</v>
      </c>
      <c r="C101" s="167" t="s">
        <v>389</v>
      </c>
      <c r="D101" s="167" t="s">
        <v>81</v>
      </c>
      <c r="E101" s="167" t="s">
        <v>202</v>
      </c>
      <c r="F101" s="167" t="s">
        <v>98</v>
      </c>
      <c r="G101" s="167" t="s">
        <v>98</v>
      </c>
      <c r="H101" s="167">
        <v>1966</v>
      </c>
      <c r="I101" s="167">
        <v>4</v>
      </c>
      <c r="J101" s="168">
        <v>5</v>
      </c>
      <c r="Q101">
        <f t="shared" ca="1" si="1"/>
        <v>2001</v>
      </c>
    </row>
    <row r="102" spans="2:17" x14ac:dyDescent="0.2">
      <c r="B102" s="160" t="s">
        <v>115</v>
      </c>
      <c r="C102" s="161" t="s">
        <v>109</v>
      </c>
      <c r="D102" s="161" t="s">
        <v>82</v>
      </c>
      <c r="E102" s="161" t="s">
        <v>182</v>
      </c>
      <c r="F102" s="161" t="s">
        <v>95</v>
      </c>
      <c r="G102" s="161" t="s">
        <v>95</v>
      </c>
      <c r="H102" s="161">
        <v>1982</v>
      </c>
      <c r="I102" s="161">
        <v>6</v>
      </c>
      <c r="J102" s="162">
        <v>5</v>
      </c>
      <c r="Q102">
        <f t="shared" ca="1" si="1"/>
        <v>1932</v>
      </c>
    </row>
    <row r="103" spans="2:17" x14ac:dyDescent="0.2">
      <c r="B103" s="163" t="s">
        <v>116</v>
      </c>
      <c r="C103" s="164" t="s">
        <v>117</v>
      </c>
      <c r="D103" s="164" t="s">
        <v>82</v>
      </c>
      <c r="E103" s="164" t="s">
        <v>183</v>
      </c>
      <c r="F103" s="164" t="s">
        <v>96</v>
      </c>
      <c r="G103" s="164" t="s">
        <v>99</v>
      </c>
      <c r="H103" s="164">
        <v>1973</v>
      </c>
      <c r="I103" s="164">
        <v>2</v>
      </c>
      <c r="J103" s="165">
        <v>10</v>
      </c>
      <c r="Q103">
        <f t="shared" ca="1" si="1"/>
        <v>1916</v>
      </c>
    </row>
    <row r="104" spans="2:17" x14ac:dyDescent="0.2">
      <c r="B104" s="163" t="s">
        <v>118</v>
      </c>
      <c r="C104" s="164" t="s">
        <v>119</v>
      </c>
      <c r="D104" s="164" t="s">
        <v>227</v>
      </c>
      <c r="E104" s="164" t="s">
        <v>184</v>
      </c>
      <c r="F104" s="164" t="s">
        <v>96</v>
      </c>
      <c r="G104" s="164" t="s">
        <v>99</v>
      </c>
      <c r="H104" s="164">
        <v>1935</v>
      </c>
      <c r="I104" s="164">
        <v>10</v>
      </c>
      <c r="J104" s="165">
        <v>8</v>
      </c>
      <c r="Q104">
        <f t="shared" ca="1" si="1"/>
        <v>1968</v>
      </c>
    </row>
    <row r="105" spans="2:17" x14ac:dyDescent="0.2">
      <c r="B105" s="163" t="s">
        <v>120</v>
      </c>
      <c r="C105" s="164" t="s">
        <v>121</v>
      </c>
      <c r="D105" s="164" t="s">
        <v>227</v>
      </c>
      <c r="E105" s="164" t="s">
        <v>185</v>
      </c>
      <c r="F105" s="164" t="s">
        <v>97</v>
      </c>
      <c r="G105" s="164" t="s">
        <v>97</v>
      </c>
      <c r="H105" s="164">
        <v>1913</v>
      </c>
      <c r="I105" s="164">
        <v>3</v>
      </c>
      <c r="J105" s="165">
        <v>4</v>
      </c>
      <c r="Q105">
        <f t="shared" ca="1" si="1"/>
        <v>1984</v>
      </c>
    </row>
    <row r="106" spans="2:17" x14ac:dyDescent="0.2">
      <c r="B106" s="163" t="s">
        <v>122</v>
      </c>
      <c r="C106" s="164" t="s">
        <v>123</v>
      </c>
      <c r="D106" s="164" t="s">
        <v>227</v>
      </c>
      <c r="E106" s="164" t="s">
        <v>186</v>
      </c>
      <c r="F106" s="164" t="s">
        <v>97</v>
      </c>
      <c r="G106" s="164" t="s">
        <v>97</v>
      </c>
      <c r="H106" s="164">
        <v>2001</v>
      </c>
      <c r="I106" s="164">
        <v>5</v>
      </c>
      <c r="J106" s="165">
        <v>23</v>
      </c>
      <c r="Q106">
        <f t="shared" ca="1" si="1"/>
        <v>1925</v>
      </c>
    </row>
    <row r="107" spans="2:17" x14ac:dyDescent="0.2">
      <c r="B107" s="163" t="s">
        <v>124</v>
      </c>
      <c r="C107" s="164" t="s">
        <v>125</v>
      </c>
      <c r="D107" s="164" t="s">
        <v>227</v>
      </c>
      <c r="E107" s="164" t="s">
        <v>187</v>
      </c>
      <c r="F107" s="164" t="s">
        <v>95</v>
      </c>
      <c r="G107" s="164" t="s">
        <v>95</v>
      </c>
      <c r="H107" s="164">
        <v>1993</v>
      </c>
      <c r="I107" s="164">
        <v>3</v>
      </c>
      <c r="J107" s="165">
        <v>20</v>
      </c>
      <c r="Q107">
        <f t="shared" ca="1" si="1"/>
        <v>1969</v>
      </c>
    </row>
    <row r="108" spans="2:17" x14ac:dyDescent="0.2">
      <c r="B108" s="163" t="s">
        <v>126</v>
      </c>
      <c r="C108" s="164" t="s">
        <v>110</v>
      </c>
      <c r="D108" s="164" t="s">
        <v>82</v>
      </c>
      <c r="E108" s="164" t="s">
        <v>188</v>
      </c>
      <c r="F108" s="164" t="s">
        <v>95</v>
      </c>
      <c r="G108" s="164" t="s">
        <v>95</v>
      </c>
      <c r="H108" s="164">
        <v>1991</v>
      </c>
      <c r="I108" s="164">
        <v>12</v>
      </c>
      <c r="J108" s="165">
        <v>31</v>
      </c>
      <c r="Q108">
        <f t="shared" ca="1" si="1"/>
        <v>1931</v>
      </c>
    </row>
    <row r="109" spans="2:17" x14ac:dyDescent="0.2">
      <c r="B109" s="163" t="s">
        <v>127</v>
      </c>
      <c r="C109" s="164" t="s">
        <v>128</v>
      </c>
      <c r="D109" s="164" t="s">
        <v>82</v>
      </c>
      <c r="E109" s="164" t="s">
        <v>189</v>
      </c>
      <c r="F109" s="164" t="s">
        <v>98</v>
      </c>
      <c r="G109" s="164" t="s">
        <v>98</v>
      </c>
      <c r="H109" s="164">
        <v>1930</v>
      </c>
      <c r="I109" s="164">
        <v>8</v>
      </c>
      <c r="J109" s="165">
        <v>10</v>
      </c>
      <c r="Q109">
        <f t="shared" ca="1" si="1"/>
        <v>1948</v>
      </c>
    </row>
    <row r="110" spans="2:17" x14ac:dyDescent="0.2">
      <c r="B110" s="163" t="s">
        <v>129</v>
      </c>
      <c r="C110" s="164" t="s">
        <v>130</v>
      </c>
      <c r="D110" s="164" t="s">
        <v>82</v>
      </c>
      <c r="E110" s="164" t="s">
        <v>190</v>
      </c>
      <c r="F110" s="164" t="s">
        <v>98</v>
      </c>
      <c r="G110" s="164" t="s">
        <v>98</v>
      </c>
      <c r="H110" s="164">
        <v>1969</v>
      </c>
      <c r="I110" s="164">
        <v>5</v>
      </c>
      <c r="J110" s="165">
        <v>3</v>
      </c>
      <c r="Q110">
        <f t="shared" ca="1" si="1"/>
        <v>2002</v>
      </c>
    </row>
    <row r="111" spans="2:17" x14ac:dyDescent="0.2">
      <c r="B111" s="163" t="s">
        <v>131</v>
      </c>
      <c r="C111" s="164" t="s">
        <v>132</v>
      </c>
      <c r="D111" s="164" t="s">
        <v>82</v>
      </c>
      <c r="E111" s="164" t="s">
        <v>191</v>
      </c>
      <c r="F111" s="164" t="s">
        <v>98</v>
      </c>
      <c r="G111" s="164" t="s">
        <v>98</v>
      </c>
      <c r="H111" s="164">
        <v>2008</v>
      </c>
      <c r="I111" s="164">
        <v>4</v>
      </c>
      <c r="J111" s="165">
        <v>5</v>
      </c>
      <c r="Q111">
        <f t="shared" ca="1" si="1"/>
        <v>2000</v>
      </c>
    </row>
    <row r="112" spans="2:17" x14ac:dyDescent="0.2">
      <c r="B112" s="163" t="s">
        <v>372</v>
      </c>
      <c r="C112" s="164" t="s">
        <v>373</v>
      </c>
      <c r="D112" s="164" t="s">
        <v>227</v>
      </c>
      <c r="E112" s="164" t="s">
        <v>193</v>
      </c>
      <c r="F112" s="164" t="s">
        <v>95</v>
      </c>
      <c r="G112" s="164" t="s">
        <v>95</v>
      </c>
      <c r="H112" s="164">
        <v>1960</v>
      </c>
      <c r="I112" s="164">
        <v>6</v>
      </c>
      <c r="J112" s="165">
        <v>5</v>
      </c>
      <c r="Q112">
        <f t="shared" ca="1" si="1"/>
        <v>1965</v>
      </c>
    </row>
    <row r="113" spans="2:17" x14ac:dyDescent="0.2">
      <c r="B113" s="163" t="s">
        <v>374</v>
      </c>
      <c r="C113" s="164" t="s">
        <v>375</v>
      </c>
      <c r="D113" s="164" t="s">
        <v>227</v>
      </c>
      <c r="E113" s="164" t="s">
        <v>194</v>
      </c>
      <c r="F113" s="164" t="s">
        <v>96</v>
      </c>
      <c r="G113" s="164" t="s">
        <v>99</v>
      </c>
      <c r="H113" s="164">
        <v>1961</v>
      </c>
      <c r="I113" s="164">
        <v>2</v>
      </c>
      <c r="J113" s="165">
        <v>10</v>
      </c>
      <c r="Q113">
        <f t="shared" ca="1" si="1"/>
        <v>1927</v>
      </c>
    </row>
    <row r="114" spans="2:17" x14ac:dyDescent="0.2">
      <c r="B114" s="163" t="s">
        <v>376</v>
      </c>
      <c r="C114" s="164" t="s">
        <v>377</v>
      </c>
      <c r="D114" s="164" t="s">
        <v>82</v>
      </c>
      <c r="E114" s="164" t="s">
        <v>195</v>
      </c>
      <c r="F114" s="164" t="s">
        <v>96</v>
      </c>
      <c r="G114" s="164" t="s">
        <v>99</v>
      </c>
      <c r="H114" s="164">
        <v>1998</v>
      </c>
      <c r="I114" s="164">
        <v>10</v>
      </c>
      <c r="J114" s="165">
        <v>8</v>
      </c>
      <c r="Q114">
        <f t="shared" ca="1" si="1"/>
        <v>1915</v>
      </c>
    </row>
    <row r="115" spans="2:17" x14ac:dyDescent="0.2">
      <c r="B115" s="163" t="s">
        <v>378</v>
      </c>
      <c r="C115" s="164" t="s">
        <v>379</v>
      </c>
      <c r="D115" s="164" t="s">
        <v>82</v>
      </c>
      <c r="E115" s="164" t="s">
        <v>196</v>
      </c>
      <c r="F115" s="164" t="s">
        <v>97</v>
      </c>
      <c r="G115" s="164" t="s">
        <v>97</v>
      </c>
      <c r="H115" s="164">
        <v>1960</v>
      </c>
      <c r="I115" s="164">
        <v>3</v>
      </c>
      <c r="J115" s="165">
        <v>4</v>
      </c>
      <c r="Q115">
        <f t="shared" ca="1" si="1"/>
        <v>1979</v>
      </c>
    </row>
    <row r="116" spans="2:17" x14ac:dyDescent="0.2">
      <c r="B116" s="163" t="s">
        <v>380</v>
      </c>
      <c r="C116" s="164" t="s">
        <v>381</v>
      </c>
      <c r="D116" s="164" t="s">
        <v>82</v>
      </c>
      <c r="E116" s="164" t="s">
        <v>197</v>
      </c>
      <c r="F116" s="164" t="s">
        <v>97</v>
      </c>
      <c r="G116" s="164" t="s">
        <v>97</v>
      </c>
      <c r="H116" s="164">
        <v>1982</v>
      </c>
      <c r="I116" s="164">
        <v>5</v>
      </c>
      <c r="J116" s="165">
        <v>23</v>
      </c>
      <c r="Q116">
        <f t="shared" ca="1" si="1"/>
        <v>1925</v>
      </c>
    </row>
    <row r="117" spans="2:17" x14ac:dyDescent="0.2">
      <c r="B117" s="163" t="s">
        <v>113</v>
      </c>
      <c r="C117" s="164" t="s">
        <v>382</v>
      </c>
      <c r="D117" s="164" t="s">
        <v>82</v>
      </c>
      <c r="E117" s="164" t="s">
        <v>198</v>
      </c>
      <c r="F117" s="164" t="s">
        <v>95</v>
      </c>
      <c r="G117" s="164" t="s">
        <v>95</v>
      </c>
      <c r="H117" s="164">
        <v>1998</v>
      </c>
      <c r="I117" s="164">
        <v>3</v>
      </c>
      <c r="J117" s="165">
        <v>20</v>
      </c>
      <c r="Q117">
        <f t="shared" ca="1" si="1"/>
        <v>1968</v>
      </c>
    </row>
    <row r="118" spans="2:17" x14ac:dyDescent="0.2">
      <c r="B118" s="163" t="s">
        <v>383</v>
      </c>
      <c r="C118" s="164" t="s">
        <v>384</v>
      </c>
      <c r="D118" s="164" t="s">
        <v>82</v>
      </c>
      <c r="E118" s="164" t="s">
        <v>199</v>
      </c>
      <c r="F118" s="164" t="s">
        <v>95</v>
      </c>
      <c r="G118" s="164" t="s">
        <v>95</v>
      </c>
      <c r="H118" s="164">
        <v>2000</v>
      </c>
      <c r="I118" s="164">
        <v>12</v>
      </c>
      <c r="J118" s="165">
        <v>31</v>
      </c>
      <c r="Q118">
        <f t="shared" ca="1" si="1"/>
        <v>1974</v>
      </c>
    </row>
    <row r="119" spans="2:17" x14ac:dyDescent="0.2">
      <c r="B119" s="163" t="s">
        <v>385</v>
      </c>
      <c r="C119" s="164" t="s">
        <v>386</v>
      </c>
      <c r="D119" s="164" t="s">
        <v>82</v>
      </c>
      <c r="E119" s="164" t="s">
        <v>200</v>
      </c>
      <c r="F119" s="164" t="s">
        <v>98</v>
      </c>
      <c r="G119" s="164" t="s">
        <v>98</v>
      </c>
      <c r="H119" s="164">
        <v>1937</v>
      </c>
      <c r="I119" s="164">
        <v>8</v>
      </c>
      <c r="J119" s="165">
        <v>10</v>
      </c>
      <c r="Q119">
        <f t="shared" ca="1" si="1"/>
        <v>1939</v>
      </c>
    </row>
    <row r="120" spans="2:17" x14ac:dyDescent="0.2">
      <c r="B120" s="163" t="s">
        <v>114</v>
      </c>
      <c r="C120" s="164" t="s">
        <v>387</v>
      </c>
      <c r="D120" s="164" t="s">
        <v>82</v>
      </c>
      <c r="E120" s="164" t="s">
        <v>201</v>
      </c>
      <c r="F120" s="164" t="s">
        <v>98</v>
      </c>
      <c r="G120" s="164" t="s">
        <v>98</v>
      </c>
      <c r="H120" s="164">
        <v>1916</v>
      </c>
      <c r="I120" s="164">
        <v>5</v>
      </c>
      <c r="J120" s="165">
        <v>3</v>
      </c>
      <c r="Q120">
        <f t="shared" ca="1" si="1"/>
        <v>1979</v>
      </c>
    </row>
    <row r="121" spans="2:17" ht="13.8" thickBot="1" x14ac:dyDescent="0.25">
      <c r="B121" s="166" t="s">
        <v>388</v>
      </c>
      <c r="C121" s="167" t="s">
        <v>389</v>
      </c>
      <c r="D121" s="167" t="s">
        <v>82</v>
      </c>
      <c r="E121" s="167" t="s">
        <v>202</v>
      </c>
      <c r="F121" s="167" t="s">
        <v>98</v>
      </c>
      <c r="G121" s="167" t="s">
        <v>98</v>
      </c>
      <c r="H121" s="167">
        <v>1951</v>
      </c>
      <c r="I121" s="167">
        <v>4</v>
      </c>
      <c r="J121" s="168">
        <v>5</v>
      </c>
      <c r="Q121">
        <f t="shared" ca="1" si="1"/>
        <v>1923</v>
      </c>
    </row>
  </sheetData>
  <phoneticPr fontId="2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W213"/>
  <sheetViews>
    <sheetView workbookViewId="0"/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33203125" style="17" hidden="1" customWidth="1"/>
    <col min="5" max="5" width="2.441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2" width="6.33203125" style="17" customWidth="1"/>
    <col min="23" max="23" width="9.44140625" style="17" customWidth="1"/>
    <col min="24" max="16384" width="3.6640625" style="17"/>
  </cols>
  <sheetData>
    <row r="1" spans="2:23" ht="23.4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</row>
    <row r="2" spans="2:23" ht="11.25" customHeight="1" x14ac:dyDescent="0.2">
      <c r="H2" s="540" t="s">
        <v>89</v>
      </c>
      <c r="I2" s="554" t="s">
        <v>90</v>
      </c>
      <c r="J2" s="555"/>
      <c r="K2" s="554" t="s">
        <v>86</v>
      </c>
      <c r="L2" s="555"/>
      <c r="M2" s="542" t="s">
        <v>73</v>
      </c>
      <c r="N2" s="543"/>
      <c r="O2" s="544" t="s">
        <v>74</v>
      </c>
      <c r="P2" s="546" t="s">
        <v>75</v>
      </c>
      <c r="Q2" s="552" t="s">
        <v>83</v>
      </c>
      <c r="R2" s="548" t="s">
        <v>84</v>
      </c>
      <c r="S2" s="556" t="s">
        <v>437</v>
      </c>
      <c r="T2" s="557"/>
      <c r="U2" s="558"/>
      <c r="V2" s="550" t="s">
        <v>76</v>
      </c>
    </row>
    <row r="3" spans="2:23" ht="57.45" customHeight="1" thickBot="1" x14ac:dyDescent="0.25">
      <c r="F3" s="17" t="s">
        <v>204</v>
      </c>
      <c r="G3" s="116" t="s">
        <v>203</v>
      </c>
      <c r="H3" s="541"/>
      <c r="I3" s="20" t="s">
        <v>87</v>
      </c>
      <c r="J3" s="58" t="s">
        <v>85</v>
      </c>
      <c r="K3" s="20" t="s">
        <v>87</v>
      </c>
      <c r="L3" s="58" t="s">
        <v>88</v>
      </c>
      <c r="M3" s="21" t="s">
        <v>77</v>
      </c>
      <c r="N3" s="22" t="s">
        <v>78</v>
      </c>
      <c r="O3" s="545"/>
      <c r="P3" s="547"/>
      <c r="Q3" s="553"/>
      <c r="R3" s="549"/>
      <c r="S3" s="199" t="s">
        <v>438</v>
      </c>
      <c r="T3" s="23" t="s">
        <v>79</v>
      </c>
      <c r="U3" s="22" t="s">
        <v>80</v>
      </c>
      <c r="V3" s="551"/>
    </row>
    <row r="4" spans="2:23" ht="13.95" customHeight="1" thickTop="1" x14ac:dyDescent="0.2">
      <c r="B4" s="17">
        <f t="shared" ref="B4:B35" si="0">IF(C4=0,0,IF(C4=0,0,VLOOKUP(I4,基準１,3,FALSE))+IF(O4="",0,VLOOKUP(O4,性別,2,FALSE))+IF(K4="",0,IF(I4&lt;&gt;K4,5000-L4,2000-L4))+IF(I4="",0,100-J4)+ROW()*0.001)</f>
        <v>0</v>
      </c>
      <c r="C4" s="17">
        <f>IF(I4="",0,IF(OR(I4=設定!$AS$4,I4=設定!$AS$5,I4=設定!$AS$6,I4=設定!$AS$7,I4=設定!$AS$8,I4=設定!$AS$9,I4=設定!$AS$12,I4=設定!$AS$13),1,0))</f>
        <v>0</v>
      </c>
      <c r="D4" s="123" t="str">
        <f>IF(I4="","",IF(L4="",J4,IF(I4=K4,"*"&amp;L4,"◆"&amp;L4)))</f>
        <v/>
      </c>
      <c r="E4" s="75" t="str">
        <f t="shared" ref="E4:E67" ca="1" si="1">IFERROR(VLOOKUP(I4,基準１,2,FALSE),"")</f>
        <v/>
      </c>
      <c r="F4" s="17" t="str">
        <f t="shared" ref="F4:F67" si="2">O113&amp;"　"&amp;P113</f>
        <v>　</v>
      </c>
      <c r="G4" s="24" t="str">
        <f>IF(COUNT(S4:U4)=0,"",DATE(S4,T4,U4))</f>
        <v/>
      </c>
      <c r="H4" s="25">
        <v>1</v>
      </c>
      <c r="I4" s="81"/>
      <c r="J4" s="27"/>
      <c r="K4" s="26"/>
      <c r="L4" s="27"/>
      <c r="M4" s="28"/>
      <c r="N4" s="29"/>
      <c r="O4" s="30"/>
      <c r="P4" s="53"/>
      <c r="Q4" s="73"/>
      <c r="R4" s="74"/>
      <c r="S4" s="189"/>
      <c r="T4" s="31"/>
      <c r="U4" s="190"/>
      <c r="V4" s="32" t="str">
        <f t="shared" ref="V4:V35" si="3">IFERROR(DATEDIF(G4,基準日,"Y"),"")</f>
        <v/>
      </c>
      <c r="W4" s="200" t="str">
        <f>IF(S4="","",DATE(S4,1,1))</f>
        <v/>
      </c>
    </row>
    <row r="5" spans="2:23" ht="13.95" customHeight="1" x14ac:dyDescent="0.2">
      <c r="B5" s="17">
        <f t="shared" si="0"/>
        <v>0</v>
      </c>
      <c r="C5" s="17">
        <f>IF(I5="",0,IF(OR(I5=設定!$AS$4,I5=設定!$AS$5,I5=設定!$AS$6,I5=設定!$AS$7,I5=設定!$AS$8,I5=設定!$AS$9,I5=設定!$AS$12,I5=設定!$AS$13),1,0))</f>
        <v>0</v>
      </c>
      <c r="D5" s="123" t="str">
        <f t="shared" ref="D5:D68" si="4">IF(I5="","",IF(L5="",J5,IF(I5=K5,"*"&amp;L5,"◆"&amp;L5)))</f>
        <v/>
      </c>
      <c r="E5" s="75" t="str">
        <f t="shared" ca="1" si="1"/>
        <v/>
      </c>
      <c r="F5" s="17" t="str">
        <f t="shared" si="2"/>
        <v>　</v>
      </c>
      <c r="G5" s="24" t="str">
        <f t="shared" ref="G5:G68" si="5">IF(COUNT(S5:U5)=0,"",DATE(S5,T5,U5))</f>
        <v/>
      </c>
      <c r="H5" s="25">
        <v>2</v>
      </c>
      <c r="I5" s="55"/>
      <c r="J5" s="34"/>
      <c r="K5" s="33"/>
      <c r="L5" s="34"/>
      <c r="M5" s="28"/>
      <c r="N5" s="29"/>
      <c r="O5" s="30"/>
      <c r="P5" s="53"/>
      <c r="Q5" s="73"/>
      <c r="R5" s="74"/>
      <c r="S5" s="189"/>
      <c r="T5" s="31"/>
      <c r="U5" s="190"/>
      <c r="V5" s="32" t="str">
        <f t="shared" si="3"/>
        <v/>
      </c>
      <c r="W5" s="200" t="str">
        <f t="shared" ref="W5:W68" si="6">IF(S5="","",DATE(S5,1,1))</f>
        <v/>
      </c>
    </row>
    <row r="6" spans="2:23" ht="13.95" customHeight="1" x14ac:dyDescent="0.2">
      <c r="B6" s="17">
        <f t="shared" si="0"/>
        <v>0</v>
      </c>
      <c r="C6" s="17">
        <f>IF(I6="",0,IF(OR(I6=設定!$AS$4,I6=設定!$AS$5,I6=設定!$AS$6,I6=設定!$AS$7,I6=設定!$AS$8,I6=設定!$AS$9,I6=設定!$AS$12,I6=設定!$AS$13),1,0))</f>
        <v>0</v>
      </c>
      <c r="D6" s="123" t="str">
        <f t="shared" si="4"/>
        <v/>
      </c>
      <c r="E6" s="75" t="str">
        <f t="shared" ca="1" si="1"/>
        <v/>
      </c>
      <c r="F6" s="17" t="str">
        <f t="shared" si="2"/>
        <v>　</v>
      </c>
      <c r="G6" s="24" t="str">
        <f t="shared" si="5"/>
        <v/>
      </c>
      <c r="H6" s="25">
        <v>3</v>
      </c>
      <c r="I6" s="55"/>
      <c r="J6" s="34"/>
      <c r="K6" s="33"/>
      <c r="L6" s="34"/>
      <c r="M6" s="28"/>
      <c r="N6" s="29"/>
      <c r="O6" s="30"/>
      <c r="P6" s="53"/>
      <c r="Q6" s="73"/>
      <c r="R6" s="74"/>
      <c r="S6" s="189"/>
      <c r="T6" s="31"/>
      <c r="U6" s="190"/>
      <c r="V6" s="32" t="str">
        <f t="shared" si="3"/>
        <v/>
      </c>
      <c r="W6" s="200" t="str">
        <f t="shared" si="6"/>
        <v/>
      </c>
    </row>
    <row r="7" spans="2:23" ht="13.95" customHeight="1" x14ac:dyDescent="0.2">
      <c r="B7" s="17">
        <f t="shared" si="0"/>
        <v>0</v>
      </c>
      <c r="C7" s="17">
        <f>IF(I7="",0,IF(OR(I7=設定!$AS$4,I7=設定!$AS$5,I7=設定!$AS$6,I7=設定!$AS$7,I7=設定!$AS$8,I7=設定!$AS$9,I7=設定!$AS$12,I7=設定!$AS$13),1,0))</f>
        <v>0</v>
      </c>
      <c r="D7" s="123" t="str">
        <f t="shared" si="4"/>
        <v/>
      </c>
      <c r="E7" s="75" t="str">
        <f t="shared" ca="1" si="1"/>
        <v/>
      </c>
      <c r="F7" s="17" t="str">
        <f t="shared" si="2"/>
        <v>　</v>
      </c>
      <c r="G7" s="24" t="str">
        <f t="shared" si="5"/>
        <v/>
      </c>
      <c r="H7" s="25">
        <v>4</v>
      </c>
      <c r="I7" s="55"/>
      <c r="J7" s="34"/>
      <c r="K7" s="33"/>
      <c r="L7" s="34"/>
      <c r="M7" s="28"/>
      <c r="N7" s="29"/>
      <c r="O7" s="30"/>
      <c r="P7" s="53"/>
      <c r="Q7" s="73"/>
      <c r="R7" s="74"/>
      <c r="S7" s="189"/>
      <c r="T7" s="31"/>
      <c r="U7" s="190"/>
      <c r="V7" s="32" t="str">
        <f t="shared" si="3"/>
        <v/>
      </c>
      <c r="W7" s="200" t="str">
        <f t="shared" si="6"/>
        <v/>
      </c>
    </row>
    <row r="8" spans="2:23" ht="13.95" customHeight="1" x14ac:dyDescent="0.2">
      <c r="B8" s="17">
        <f t="shared" si="0"/>
        <v>0</v>
      </c>
      <c r="C8" s="17">
        <f>IF(I8="",0,IF(OR(I8=設定!$AS$4,I8=設定!$AS$5,I8=設定!$AS$6,I8=設定!$AS$7,I8=設定!$AS$8,I8=設定!$AS$9,I8=設定!$AS$12,I8=設定!$AS$13),1,0))</f>
        <v>0</v>
      </c>
      <c r="D8" s="123" t="str">
        <f t="shared" si="4"/>
        <v/>
      </c>
      <c r="E8" s="75" t="str">
        <f t="shared" ca="1" si="1"/>
        <v/>
      </c>
      <c r="F8" s="17" t="str">
        <f t="shared" si="2"/>
        <v>　</v>
      </c>
      <c r="G8" s="24" t="str">
        <f t="shared" si="5"/>
        <v/>
      </c>
      <c r="H8" s="100">
        <v>5</v>
      </c>
      <c r="I8" s="82"/>
      <c r="J8" s="83"/>
      <c r="K8" s="84"/>
      <c r="L8" s="83"/>
      <c r="M8" s="101"/>
      <c r="N8" s="102"/>
      <c r="O8" s="117"/>
      <c r="P8" s="103"/>
      <c r="Q8" s="104"/>
      <c r="R8" s="105"/>
      <c r="S8" s="191"/>
      <c r="T8" s="106"/>
      <c r="U8" s="192"/>
      <c r="V8" s="107" t="str">
        <f t="shared" si="3"/>
        <v/>
      </c>
      <c r="W8" s="200" t="str">
        <f t="shared" si="6"/>
        <v/>
      </c>
    </row>
    <row r="9" spans="2:23" ht="13.95" customHeight="1" x14ac:dyDescent="0.2">
      <c r="B9" s="17">
        <f t="shared" si="0"/>
        <v>0</v>
      </c>
      <c r="C9" s="17">
        <f>IF(I9="",0,IF(OR(I9=設定!$AS$4,I9=設定!$AS$5,I9=設定!$AS$6,I9=設定!$AS$7,I9=設定!$AS$8,I9=設定!$AS$9,I9=設定!$AS$12,I9=設定!$AS$13),1,0))</f>
        <v>0</v>
      </c>
      <c r="D9" s="123" t="str">
        <f t="shared" si="4"/>
        <v/>
      </c>
      <c r="E9" s="75" t="str">
        <f t="shared" ca="1" si="1"/>
        <v/>
      </c>
      <c r="F9" s="17" t="str">
        <f t="shared" si="2"/>
        <v>　</v>
      </c>
      <c r="G9" s="24" t="str">
        <f t="shared" si="5"/>
        <v/>
      </c>
      <c r="H9" s="90">
        <v>6</v>
      </c>
      <c r="I9" s="85"/>
      <c r="J9" s="86"/>
      <c r="K9" s="87"/>
      <c r="L9" s="86"/>
      <c r="M9" s="66"/>
      <c r="N9" s="67"/>
      <c r="O9" s="68"/>
      <c r="P9" s="69"/>
      <c r="Q9" s="88"/>
      <c r="R9" s="89"/>
      <c r="S9" s="193"/>
      <c r="T9" s="71"/>
      <c r="U9" s="194"/>
      <c r="V9" s="43" t="str">
        <f t="shared" si="3"/>
        <v/>
      </c>
      <c r="W9" s="200" t="str">
        <f t="shared" si="6"/>
        <v/>
      </c>
    </row>
    <row r="10" spans="2:23" ht="13.95" customHeight="1" x14ac:dyDescent="0.2">
      <c r="B10" s="17">
        <f t="shared" si="0"/>
        <v>0</v>
      </c>
      <c r="C10" s="17">
        <f>IF(I10="",0,IF(OR(I10=設定!$AS$4,I10=設定!$AS$5,I10=設定!$AS$6,I10=設定!$AS$7,I10=設定!$AS$8,I10=設定!$AS$9,I10=設定!$AS$12,I10=設定!$AS$13),1,0))</f>
        <v>0</v>
      </c>
      <c r="D10" s="123" t="str">
        <f t="shared" si="4"/>
        <v/>
      </c>
      <c r="E10" s="75" t="str">
        <f t="shared" ca="1" si="1"/>
        <v/>
      </c>
      <c r="F10" s="17" t="str">
        <f t="shared" si="2"/>
        <v>　</v>
      </c>
      <c r="G10" s="24" t="str">
        <f t="shared" si="5"/>
        <v/>
      </c>
      <c r="H10" s="25">
        <v>7</v>
      </c>
      <c r="I10" s="55"/>
      <c r="J10" s="34"/>
      <c r="K10" s="33"/>
      <c r="L10" s="34"/>
      <c r="M10" s="28"/>
      <c r="N10" s="29"/>
      <c r="O10" s="30"/>
      <c r="P10" s="53"/>
      <c r="Q10" s="73"/>
      <c r="R10" s="74"/>
      <c r="S10" s="189"/>
      <c r="T10" s="31"/>
      <c r="U10" s="190"/>
      <c r="V10" s="32" t="str">
        <f t="shared" si="3"/>
        <v/>
      </c>
      <c r="W10" s="200" t="str">
        <f t="shared" si="6"/>
        <v/>
      </c>
    </row>
    <row r="11" spans="2:23" ht="13.95" customHeight="1" x14ac:dyDescent="0.2">
      <c r="B11" s="17">
        <f t="shared" si="0"/>
        <v>0</v>
      </c>
      <c r="C11" s="17">
        <f>IF(I11="",0,IF(OR(I11=設定!$AS$4,I11=設定!$AS$5,I11=設定!$AS$6,I11=設定!$AS$7,I11=設定!$AS$8,I11=設定!$AS$9,I11=設定!$AS$12,I11=設定!$AS$13),1,0))</f>
        <v>0</v>
      </c>
      <c r="D11" s="123" t="str">
        <f t="shared" si="4"/>
        <v/>
      </c>
      <c r="E11" s="75" t="str">
        <f t="shared" ca="1" si="1"/>
        <v/>
      </c>
      <c r="F11" s="17" t="str">
        <f t="shared" si="2"/>
        <v>　</v>
      </c>
      <c r="G11" s="24" t="str">
        <f t="shared" si="5"/>
        <v/>
      </c>
      <c r="H11" s="25">
        <v>8</v>
      </c>
      <c r="I11" s="55"/>
      <c r="J11" s="34"/>
      <c r="K11" s="33"/>
      <c r="L11" s="34"/>
      <c r="M11" s="28"/>
      <c r="N11" s="29"/>
      <c r="O11" s="30"/>
      <c r="P11" s="53"/>
      <c r="Q11" s="73"/>
      <c r="R11" s="74"/>
      <c r="S11" s="189"/>
      <c r="T11" s="31"/>
      <c r="U11" s="190"/>
      <c r="V11" s="32" t="str">
        <f t="shared" si="3"/>
        <v/>
      </c>
      <c r="W11" s="200" t="str">
        <f t="shared" si="6"/>
        <v/>
      </c>
    </row>
    <row r="12" spans="2:23" ht="13.95" customHeight="1" x14ac:dyDescent="0.2">
      <c r="B12" s="17">
        <f t="shared" si="0"/>
        <v>0</v>
      </c>
      <c r="C12" s="17">
        <f>IF(I12="",0,IF(OR(I12=設定!$AS$4,I12=設定!$AS$5,I12=設定!$AS$6,I12=設定!$AS$7,I12=設定!$AS$8,I12=設定!$AS$9,I12=設定!$AS$12,I12=設定!$AS$13),1,0))</f>
        <v>0</v>
      </c>
      <c r="D12" s="123" t="str">
        <f t="shared" si="4"/>
        <v/>
      </c>
      <c r="E12" s="75" t="str">
        <f t="shared" ca="1" si="1"/>
        <v/>
      </c>
      <c r="F12" s="17" t="str">
        <f t="shared" si="2"/>
        <v>　</v>
      </c>
      <c r="G12" s="24" t="str">
        <f t="shared" si="5"/>
        <v/>
      </c>
      <c r="H12" s="25">
        <v>9</v>
      </c>
      <c r="I12" s="55"/>
      <c r="J12" s="34"/>
      <c r="K12" s="33"/>
      <c r="L12" s="34"/>
      <c r="M12" s="28"/>
      <c r="N12" s="29"/>
      <c r="O12" s="30"/>
      <c r="P12" s="53"/>
      <c r="Q12" s="73"/>
      <c r="R12" s="74"/>
      <c r="S12" s="189"/>
      <c r="T12" s="31"/>
      <c r="U12" s="190"/>
      <c r="V12" s="32" t="str">
        <f t="shared" si="3"/>
        <v/>
      </c>
      <c r="W12" s="200" t="str">
        <f t="shared" si="6"/>
        <v/>
      </c>
    </row>
    <row r="13" spans="2:23" ht="13.95" customHeight="1" x14ac:dyDescent="0.2">
      <c r="B13" s="17">
        <f t="shared" si="0"/>
        <v>0</v>
      </c>
      <c r="C13" s="17">
        <f>IF(I13="",0,IF(OR(I13=設定!$AS$4,I13=設定!$AS$5,I13=設定!$AS$6,I13=設定!$AS$7,I13=設定!$AS$8,I13=設定!$AS$9,I13=設定!$AS$12,I13=設定!$AS$13),1,0))</f>
        <v>0</v>
      </c>
      <c r="D13" s="123" t="str">
        <f t="shared" si="4"/>
        <v/>
      </c>
      <c r="E13" s="75" t="str">
        <f t="shared" ca="1" si="1"/>
        <v/>
      </c>
      <c r="F13" s="17" t="str">
        <f t="shared" si="2"/>
        <v>　</v>
      </c>
      <c r="G13" s="24" t="str">
        <f t="shared" si="5"/>
        <v/>
      </c>
      <c r="H13" s="119">
        <v>10</v>
      </c>
      <c r="I13" s="56"/>
      <c r="J13" s="36"/>
      <c r="K13" s="35"/>
      <c r="L13" s="36"/>
      <c r="M13" s="108"/>
      <c r="N13" s="109"/>
      <c r="O13" s="118"/>
      <c r="P13" s="111"/>
      <c r="Q13" s="112"/>
      <c r="R13" s="113"/>
      <c r="S13" s="195"/>
      <c r="T13" s="114"/>
      <c r="U13" s="196"/>
      <c r="V13" s="115" t="str">
        <f t="shared" si="3"/>
        <v/>
      </c>
      <c r="W13" s="200" t="str">
        <f t="shared" si="6"/>
        <v/>
      </c>
    </row>
    <row r="14" spans="2:23" ht="13.95" customHeight="1" x14ac:dyDescent="0.2">
      <c r="B14" s="17">
        <f t="shared" si="0"/>
        <v>0</v>
      </c>
      <c r="C14" s="17">
        <f>IF(I14="",0,IF(OR(I14=設定!$AS$4,I14=設定!$AS$5,I14=設定!$AS$6,I14=設定!$AS$7,I14=設定!$AS$8,I14=設定!$AS$9,I14=設定!$AS$12,I14=設定!$AS$13),1,0))</f>
        <v>0</v>
      </c>
      <c r="D14" s="123" t="str">
        <f t="shared" si="4"/>
        <v/>
      </c>
      <c r="E14" s="75" t="str">
        <f t="shared" ca="1" si="1"/>
        <v/>
      </c>
      <c r="F14" s="17" t="str">
        <f t="shared" si="2"/>
        <v>　</v>
      </c>
      <c r="G14" s="24" t="str">
        <f t="shared" si="5"/>
        <v/>
      </c>
      <c r="H14" s="90">
        <v>11</v>
      </c>
      <c r="I14" s="85"/>
      <c r="J14" s="86"/>
      <c r="K14" s="87"/>
      <c r="L14" s="86"/>
      <c r="M14" s="66"/>
      <c r="N14" s="67"/>
      <c r="O14" s="68"/>
      <c r="P14" s="69"/>
      <c r="Q14" s="88"/>
      <c r="R14" s="89"/>
      <c r="S14" s="193"/>
      <c r="T14" s="71"/>
      <c r="U14" s="194"/>
      <c r="V14" s="43" t="str">
        <f t="shared" si="3"/>
        <v/>
      </c>
      <c r="W14" s="200" t="str">
        <f t="shared" si="6"/>
        <v/>
      </c>
    </row>
    <row r="15" spans="2:23" ht="13.95" customHeight="1" x14ac:dyDescent="0.2">
      <c r="B15" s="17">
        <f t="shared" si="0"/>
        <v>0</v>
      </c>
      <c r="C15" s="17">
        <f>IF(I15="",0,IF(OR(I15=設定!$AS$4,I15=設定!$AS$5,I15=設定!$AS$6,I15=設定!$AS$7,I15=設定!$AS$8,I15=設定!$AS$9,I15=設定!$AS$12,I15=設定!$AS$13),1,0))</f>
        <v>0</v>
      </c>
      <c r="D15" s="123" t="str">
        <f t="shared" si="4"/>
        <v/>
      </c>
      <c r="E15" s="75" t="str">
        <f t="shared" ca="1" si="1"/>
        <v/>
      </c>
      <c r="F15" s="17" t="str">
        <f t="shared" si="2"/>
        <v>　</v>
      </c>
      <c r="G15" s="24" t="str">
        <f t="shared" si="5"/>
        <v/>
      </c>
      <c r="H15" s="25">
        <v>12</v>
      </c>
      <c r="I15" s="55"/>
      <c r="J15" s="34"/>
      <c r="K15" s="33"/>
      <c r="L15" s="34"/>
      <c r="M15" s="28"/>
      <c r="N15" s="29"/>
      <c r="O15" s="30"/>
      <c r="P15" s="53"/>
      <c r="Q15" s="73"/>
      <c r="R15" s="74"/>
      <c r="S15" s="189"/>
      <c r="T15" s="31"/>
      <c r="U15" s="190"/>
      <c r="V15" s="32" t="str">
        <f t="shared" si="3"/>
        <v/>
      </c>
      <c r="W15" s="200" t="str">
        <f t="shared" si="6"/>
        <v/>
      </c>
    </row>
    <row r="16" spans="2:23" ht="13.95" customHeight="1" x14ac:dyDescent="0.2">
      <c r="B16" s="17">
        <f t="shared" si="0"/>
        <v>0</v>
      </c>
      <c r="C16" s="17">
        <f>IF(I16="",0,IF(OR(I16=設定!$AS$4,I16=設定!$AS$5,I16=設定!$AS$6,I16=設定!$AS$7,I16=設定!$AS$8,I16=設定!$AS$9,I16=設定!$AS$12,I16=設定!$AS$13),1,0))</f>
        <v>0</v>
      </c>
      <c r="D16" s="123" t="str">
        <f t="shared" si="4"/>
        <v/>
      </c>
      <c r="E16" s="75" t="str">
        <f t="shared" ca="1" si="1"/>
        <v/>
      </c>
      <c r="F16" s="17" t="str">
        <f t="shared" si="2"/>
        <v>　</v>
      </c>
      <c r="G16" s="24" t="str">
        <f t="shared" si="5"/>
        <v/>
      </c>
      <c r="H16" s="25">
        <v>13</v>
      </c>
      <c r="I16" s="55"/>
      <c r="J16" s="34"/>
      <c r="K16" s="33"/>
      <c r="L16" s="34"/>
      <c r="M16" s="28"/>
      <c r="N16" s="29"/>
      <c r="O16" s="30"/>
      <c r="P16" s="53"/>
      <c r="Q16" s="73"/>
      <c r="R16" s="74"/>
      <c r="S16" s="189"/>
      <c r="T16" s="31"/>
      <c r="U16" s="190"/>
      <c r="V16" s="32" t="str">
        <f t="shared" si="3"/>
        <v/>
      </c>
      <c r="W16" s="200" t="str">
        <f t="shared" si="6"/>
        <v/>
      </c>
    </row>
    <row r="17" spans="2:23" ht="13.95" customHeight="1" x14ac:dyDescent="0.2">
      <c r="B17" s="17">
        <f t="shared" si="0"/>
        <v>0</v>
      </c>
      <c r="C17" s="17">
        <f>IF(I17="",0,IF(OR(I17=設定!$AS$4,I17=設定!$AS$5,I17=設定!$AS$6,I17=設定!$AS$7,I17=設定!$AS$8,I17=設定!$AS$9,I17=設定!$AS$12,I17=設定!$AS$13),1,0))</f>
        <v>0</v>
      </c>
      <c r="D17" s="123" t="str">
        <f t="shared" si="4"/>
        <v/>
      </c>
      <c r="E17" s="75" t="str">
        <f t="shared" ca="1" si="1"/>
        <v/>
      </c>
      <c r="F17" s="17" t="str">
        <f t="shared" si="2"/>
        <v>　</v>
      </c>
      <c r="G17" s="24" t="str">
        <f t="shared" si="5"/>
        <v/>
      </c>
      <c r="H17" s="25">
        <v>14</v>
      </c>
      <c r="I17" s="55"/>
      <c r="J17" s="34"/>
      <c r="K17" s="33"/>
      <c r="L17" s="34"/>
      <c r="M17" s="28"/>
      <c r="N17" s="29"/>
      <c r="O17" s="30"/>
      <c r="P17" s="53"/>
      <c r="Q17" s="73"/>
      <c r="R17" s="74"/>
      <c r="S17" s="189"/>
      <c r="T17" s="31"/>
      <c r="U17" s="190"/>
      <c r="V17" s="32" t="str">
        <f t="shared" si="3"/>
        <v/>
      </c>
      <c r="W17" s="200" t="str">
        <f t="shared" si="6"/>
        <v/>
      </c>
    </row>
    <row r="18" spans="2:23" ht="13.95" customHeight="1" x14ac:dyDescent="0.2">
      <c r="B18" s="17">
        <f t="shared" si="0"/>
        <v>0</v>
      </c>
      <c r="C18" s="17">
        <f>IF(I18="",0,IF(OR(I18=設定!$AS$4,I18=設定!$AS$5,I18=設定!$AS$6,I18=設定!$AS$7,I18=設定!$AS$8,I18=設定!$AS$9,I18=設定!$AS$12,I18=設定!$AS$13),1,0))</f>
        <v>0</v>
      </c>
      <c r="D18" s="123" t="str">
        <f t="shared" si="4"/>
        <v/>
      </c>
      <c r="E18" s="75" t="str">
        <f t="shared" ca="1" si="1"/>
        <v/>
      </c>
      <c r="F18" s="17" t="str">
        <f t="shared" si="2"/>
        <v>　</v>
      </c>
      <c r="G18" s="24" t="str">
        <f t="shared" si="5"/>
        <v/>
      </c>
      <c r="H18" s="119">
        <v>15</v>
      </c>
      <c r="I18" s="56"/>
      <c r="J18" s="36"/>
      <c r="K18" s="35"/>
      <c r="L18" s="36"/>
      <c r="M18" s="108"/>
      <c r="N18" s="109"/>
      <c r="O18" s="118"/>
      <c r="P18" s="111"/>
      <c r="Q18" s="112"/>
      <c r="R18" s="113"/>
      <c r="S18" s="195"/>
      <c r="T18" s="114"/>
      <c r="U18" s="196"/>
      <c r="V18" s="115" t="str">
        <f t="shared" si="3"/>
        <v/>
      </c>
      <c r="W18" s="200" t="str">
        <f t="shared" si="6"/>
        <v/>
      </c>
    </row>
    <row r="19" spans="2:23" ht="13.95" customHeight="1" x14ac:dyDescent="0.2">
      <c r="B19" s="17">
        <f t="shared" si="0"/>
        <v>0</v>
      </c>
      <c r="C19" s="17">
        <f>IF(I19="",0,IF(OR(I19=設定!$AS$4,I19=設定!$AS$5,I19=設定!$AS$6,I19=設定!$AS$7,I19=設定!$AS$8,I19=設定!$AS$9,I19=設定!$AS$12,I19=設定!$AS$13),1,0))</f>
        <v>0</v>
      </c>
      <c r="D19" s="123" t="str">
        <f t="shared" si="4"/>
        <v/>
      </c>
      <c r="E19" s="75" t="str">
        <f t="shared" ca="1" si="1"/>
        <v/>
      </c>
      <c r="F19" s="17" t="str">
        <f t="shared" si="2"/>
        <v>　</v>
      </c>
      <c r="G19" s="24" t="str">
        <f t="shared" si="5"/>
        <v/>
      </c>
      <c r="H19" s="90">
        <v>16</v>
      </c>
      <c r="I19" s="85"/>
      <c r="J19" s="86"/>
      <c r="K19" s="87"/>
      <c r="L19" s="86"/>
      <c r="M19" s="66"/>
      <c r="N19" s="67"/>
      <c r="O19" s="68"/>
      <c r="P19" s="69"/>
      <c r="Q19" s="88"/>
      <c r="R19" s="89"/>
      <c r="S19" s="193"/>
      <c r="T19" s="71"/>
      <c r="U19" s="194"/>
      <c r="V19" s="43" t="str">
        <f t="shared" si="3"/>
        <v/>
      </c>
      <c r="W19" s="200" t="str">
        <f t="shared" si="6"/>
        <v/>
      </c>
    </row>
    <row r="20" spans="2:23" ht="13.95" customHeight="1" x14ac:dyDescent="0.2">
      <c r="B20" s="17">
        <f t="shared" si="0"/>
        <v>0</v>
      </c>
      <c r="C20" s="17">
        <f>IF(I20="",0,IF(OR(I20=設定!$AS$4,I20=設定!$AS$5,I20=設定!$AS$6,I20=設定!$AS$7,I20=設定!$AS$8,I20=設定!$AS$9,I20=設定!$AS$12,I20=設定!$AS$13),1,0))</f>
        <v>0</v>
      </c>
      <c r="D20" s="123" t="str">
        <f t="shared" si="4"/>
        <v/>
      </c>
      <c r="E20" s="75" t="str">
        <f t="shared" ca="1" si="1"/>
        <v/>
      </c>
      <c r="F20" s="17" t="str">
        <f t="shared" si="2"/>
        <v>　</v>
      </c>
      <c r="G20" s="24" t="str">
        <f t="shared" si="5"/>
        <v/>
      </c>
      <c r="H20" s="25">
        <v>17</v>
      </c>
      <c r="I20" s="55"/>
      <c r="J20" s="34"/>
      <c r="K20" s="33"/>
      <c r="L20" s="34"/>
      <c r="M20" s="28"/>
      <c r="N20" s="29"/>
      <c r="O20" s="30"/>
      <c r="P20" s="53"/>
      <c r="Q20" s="73"/>
      <c r="R20" s="74"/>
      <c r="S20" s="189"/>
      <c r="T20" s="31"/>
      <c r="U20" s="190"/>
      <c r="V20" s="32" t="str">
        <f t="shared" si="3"/>
        <v/>
      </c>
      <c r="W20" s="200" t="str">
        <f t="shared" si="6"/>
        <v/>
      </c>
    </row>
    <row r="21" spans="2:23" ht="13.95" customHeight="1" x14ac:dyDescent="0.2">
      <c r="B21" s="17">
        <f t="shared" si="0"/>
        <v>0</v>
      </c>
      <c r="C21" s="17">
        <f>IF(I21="",0,IF(OR(I21=設定!$AS$4,I21=設定!$AS$5,I21=設定!$AS$6,I21=設定!$AS$7,I21=設定!$AS$8,I21=設定!$AS$9,I21=設定!$AS$12,I21=設定!$AS$13),1,0))</f>
        <v>0</v>
      </c>
      <c r="D21" s="123" t="str">
        <f t="shared" si="4"/>
        <v/>
      </c>
      <c r="E21" s="75" t="str">
        <f t="shared" ca="1" si="1"/>
        <v/>
      </c>
      <c r="F21" s="17" t="str">
        <f t="shared" si="2"/>
        <v>　</v>
      </c>
      <c r="G21" s="24" t="str">
        <f t="shared" si="5"/>
        <v/>
      </c>
      <c r="H21" s="25">
        <v>18</v>
      </c>
      <c r="I21" s="55"/>
      <c r="J21" s="34"/>
      <c r="K21" s="33"/>
      <c r="L21" s="34"/>
      <c r="M21" s="28"/>
      <c r="N21" s="29"/>
      <c r="O21" s="30"/>
      <c r="P21" s="53"/>
      <c r="Q21" s="73"/>
      <c r="R21" s="74"/>
      <c r="S21" s="189"/>
      <c r="T21" s="31"/>
      <c r="U21" s="190"/>
      <c r="V21" s="32" t="str">
        <f t="shared" si="3"/>
        <v/>
      </c>
      <c r="W21" s="200" t="str">
        <f t="shared" si="6"/>
        <v/>
      </c>
    </row>
    <row r="22" spans="2:23" ht="13.95" customHeight="1" x14ac:dyDescent="0.2">
      <c r="B22" s="17">
        <f t="shared" si="0"/>
        <v>0</v>
      </c>
      <c r="C22" s="17">
        <f>IF(I22="",0,IF(OR(I22=設定!$AS$4,I22=設定!$AS$5,I22=設定!$AS$6,I22=設定!$AS$7,I22=設定!$AS$8,I22=設定!$AS$9,I22=設定!$AS$12,I22=設定!$AS$13),1,0))</f>
        <v>0</v>
      </c>
      <c r="D22" s="123" t="str">
        <f t="shared" si="4"/>
        <v/>
      </c>
      <c r="E22" s="75" t="str">
        <f t="shared" ca="1" si="1"/>
        <v/>
      </c>
      <c r="F22" s="17" t="str">
        <f t="shared" si="2"/>
        <v>　</v>
      </c>
      <c r="G22" s="24" t="str">
        <f t="shared" si="5"/>
        <v/>
      </c>
      <c r="H22" s="25">
        <v>19</v>
      </c>
      <c r="I22" s="55"/>
      <c r="J22" s="34"/>
      <c r="K22" s="33"/>
      <c r="L22" s="34"/>
      <c r="M22" s="28"/>
      <c r="N22" s="29"/>
      <c r="O22" s="30"/>
      <c r="P22" s="53"/>
      <c r="Q22" s="73"/>
      <c r="R22" s="74"/>
      <c r="S22" s="189"/>
      <c r="T22" s="31"/>
      <c r="U22" s="190"/>
      <c r="V22" s="32" t="str">
        <f t="shared" si="3"/>
        <v/>
      </c>
      <c r="W22" s="200" t="str">
        <f t="shared" si="6"/>
        <v/>
      </c>
    </row>
    <row r="23" spans="2:23" ht="13.95" customHeight="1" x14ac:dyDescent="0.2">
      <c r="B23" s="17">
        <f t="shared" si="0"/>
        <v>0</v>
      </c>
      <c r="C23" s="17">
        <f>IF(I23="",0,IF(OR(I23=設定!$AS$4,I23=設定!$AS$5,I23=設定!$AS$6,I23=設定!$AS$7,I23=設定!$AS$8,I23=設定!$AS$9,I23=設定!$AS$12,I23=設定!$AS$13),1,0))</f>
        <v>0</v>
      </c>
      <c r="D23" s="123" t="str">
        <f t="shared" si="4"/>
        <v/>
      </c>
      <c r="E23" s="75" t="str">
        <f t="shared" ca="1" si="1"/>
        <v/>
      </c>
      <c r="F23" s="17" t="str">
        <f t="shared" si="2"/>
        <v>　</v>
      </c>
      <c r="G23" s="24" t="str">
        <f t="shared" si="5"/>
        <v/>
      </c>
      <c r="H23" s="119">
        <v>20</v>
      </c>
      <c r="I23" s="56"/>
      <c r="J23" s="36"/>
      <c r="K23" s="35"/>
      <c r="L23" s="36"/>
      <c r="M23" s="108"/>
      <c r="N23" s="109"/>
      <c r="O23" s="118"/>
      <c r="P23" s="111"/>
      <c r="Q23" s="112"/>
      <c r="R23" s="113"/>
      <c r="S23" s="195"/>
      <c r="T23" s="114"/>
      <c r="U23" s="196"/>
      <c r="V23" s="115" t="str">
        <f t="shared" si="3"/>
        <v/>
      </c>
      <c r="W23" s="200" t="str">
        <f t="shared" si="6"/>
        <v/>
      </c>
    </row>
    <row r="24" spans="2:23" ht="13.95" customHeight="1" x14ac:dyDescent="0.2">
      <c r="B24" s="17">
        <f t="shared" si="0"/>
        <v>0</v>
      </c>
      <c r="C24" s="17">
        <f>IF(I24="",0,IF(OR(I24=設定!$AS$4,I24=設定!$AS$5,I24=設定!$AS$6,I24=設定!$AS$7,I24=設定!$AS$8,I24=設定!$AS$9,I24=設定!$AS$12,I24=設定!$AS$13),1,0))</f>
        <v>0</v>
      </c>
      <c r="D24" s="123" t="str">
        <f t="shared" si="4"/>
        <v/>
      </c>
      <c r="E24" s="75" t="str">
        <f t="shared" ca="1" si="1"/>
        <v/>
      </c>
      <c r="F24" s="17" t="str">
        <f t="shared" si="2"/>
        <v>　</v>
      </c>
      <c r="G24" s="24" t="str">
        <f t="shared" si="5"/>
        <v/>
      </c>
      <c r="H24" s="90">
        <v>21</v>
      </c>
      <c r="I24" s="85"/>
      <c r="J24" s="86"/>
      <c r="K24" s="87"/>
      <c r="L24" s="86"/>
      <c r="M24" s="66"/>
      <c r="N24" s="67"/>
      <c r="O24" s="68"/>
      <c r="P24" s="69"/>
      <c r="Q24" s="88"/>
      <c r="R24" s="89"/>
      <c r="S24" s="193"/>
      <c r="T24" s="71"/>
      <c r="U24" s="194"/>
      <c r="V24" s="43" t="str">
        <f t="shared" si="3"/>
        <v/>
      </c>
      <c r="W24" s="200" t="str">
        <f t="shared" si="6"/>
        <v/>
      </c>
    </row>
    <row r="25" spans="2:23" ht="13.95" customHeight="1" x14ac:dyDescent="0.2">
      <c r="B25" s="17">
        <f t="shared" si="0"/>
        <v>0</v>
      </c>
      <c r="C25" s="17">
        <f>IF(I25="",0,IF(OR(I25=設定!$AS$4,I25=設定!$AS$5,I25=設定!$AS$6,I25=設定!$AS$7,I25=設定!$AS$8,I25=設定!$AS$9,I25=設定!$AS$12,I25=設定!$AS$13),1,0))</f>
        <v>0</v>
      </c>
      <c r="D25" s="123" t="str">
        <f t="shared" si="4"/>
        <v/>
      </c>
      <c r="E25" s="75" t="str">
        <f t="shared" ca="1" si="1"/>
        <v/>
      </c>
      <c r="F25" s="17" t="str">
        <f t="shared" si="2"/>
        <v>　</v>
      </c>
      <c r="G25" s="24" t="str">
        <f t="shared" si="5"/>
        <v/>
      </c>
      <c r="H25" s="25">
        <v>22</v>
      </c>
      <c r="I25" s="55"/>
      <c r="J25" s="34"/>
      <c r="K25" s="33"/>
      <c r="L25" s="34"/>
      <c r="M25" s="28"/>
      <c r="N25" s="29"/>
      <c r="O25" s="30"/>
      <c r="P25" s="53"/>
      <c r="Q25" s="73"/>
      <c r="R25" s="74"/>
      <c r="S25" s="189"/>
      <c r="T25" s="31"/>
      <c r="U25" s="190"/>
      <c r="V25" s="32" t="str">
        <f t="shared" si="3"/>
        <v/>
      </c>
      <c r="W25" s="200" t="str">
        <f t="shared" si="6"/>
        <v/>
      </c>
    </row>
    <row r="26" spans="2:23" ht="13.95" customHeight="1" x14ac:dyDescent="0.2">
      <c r="B26" s="17">
        <f t="shared" si="0"/>
        <v>0</v>
      </c>
      <c r="C26" s="17">
        <f>IF(I26="",0,IF(OR(I26=設定!$AS$4,I26=設定!$AS$5,I26=設定!$AS$6,I26=設定!$AS$7,I26=設定!$AS$8,I26=設定!$AS$9,I26=設定!$AS$12,I26=設定!$AS$13),1,0))</f>
        <v>0</v>
      </c>
      <c r="D26" s="123" t="str">
        <f t="shared" si="4"/>
        <v/>
      </c>
      <c r="E26" s="75" t="str">
        <f t="shared" ca="1" si="1"/>
        <v/>
      </c>
      <c r="F26" s="17" t="str">
        <f t="shared" si="2"/>
        <v>　</v>
      </c>
      <c r="G26" s="24" t="str">
        <f t="shared" si="5"/>
        <v/>
      </c>
      <c r="H26" s="25">
        <v>23</v>
      </c>
      <c r="I26" s="55"/>
      <c r="J26" s="34"/>
      <c r="K26" s="33"/>
      <c r="L26" s="34"/>
      <c r="M26" s="28"/>
      <c r="N26" s="29"/>
      <c r="O26" s="30"/>
      <c r="P26" s="53"/>
      <c r="Q26" s="73"/>
      <c r="R26" s="74"/>
      <c r="S26" s="189"/>
      <c r="T26" s="31"/>
      <c r="U26" s="190"/>
      <c r="V26" s="32" t="str">
        <f t="shared" si="3"/>
        <v/>
      </c>
      <c r="W26" s="200" t="str">
        <f t="shared" si="6"/>
        <v/>
      </c>
    </row>
    <row r="27" spans="2:23" ht="13.95" customHeight="1" x14ac:dyDescent="0.2">
      <c r="B27" s="17">
        <f t="shared" si="0"/>
        <v>0</v>
      </c>
      <c r="C27" s="17">
        <f>IF(I27="",0,IF(OR(I27=設定!$AS$4,I27=設定!$AS$5,I27=設定!$AS$6,I27=設定!$AS$7,I27=設定!$AS$8,I27=設定!$AS$9,I27=設定!$AS$12,I27=設定!$AS$13),1,0))</f>
        <v>0</v>
      </c>
      <c r="D27" s="123" t="str">
        <f t="shared" si="4"/>
        <v/>
      </c>
      <c r="E27" s="75" t="str">
        <f t="shared" ca="1" si="1"/>
        <v/>
      </c>
      <c r="F27" s="17" t="str">
        <f t="shared" si="2"/>
        <v>　</v>
      </c>
      <c r="G27" s="24" t="str">
        <f t="shared" si="5"/>
        <v/>
      </c>
      <c r="H27" s="25">
        <v>24</v>
      </c>
      <c r="I27" s="55"/>
      <c r="J27" s="34"/>
      <c r="K27" s="33"/>
      <c r="L27" s="34"/>
      <c r="M27" s="28"/>
      <c r="N27" s="29"/>
      <c r="O27" s="30"/>
      <c r="P27" s="53"/>
      <c r="Q27" s="73"/>
      <c r="R27" s="74"/>
      <c r="S27" s="189"/>
      <c r="T27" s="31"/>
      <c r="U27" s="190"/>
      <c r="V27" s="32" t="str">
        <f t="shared" si="3"/>
        <v/>
      </c>
      <c r="W27" s="200" t="str">
        <f t="shared" si="6"/>
        <v/>
      </c>
    </row>
    <row r="28" spans="2:23" ht="13.95" customHeight="1" x14ac:dyDescent="0.2">
      <c r="B28" s="17">
        <f t="shared" si="0"/>
        <v>0</v>
      </c>
      <c r="C28" s="17">
        <f>IF(I28="",0,IF(OR(I28=設定!$AS$4,I28=設定!$AS$5,I28=設定!$AS$6,I28=設定!$AS$7,I28=設定!$AS$8,I28=設定!$AS$9,I28=設定!$AS$12,I28=設定!$AS$13),1,0))</f>
        <v>0</v>
      </c>
      <c r="D28" s="123" t="str">
        <f t="shared" si="4"/>
        <v/>
      </c>
      <c r="E28" s="75" t="str">
        <f t="shared" ca="1" si="1"/>
        <v/>
      </c>
      <c r="F28" s="17" t="str">
        <f t="shared" si="2"/>
        <v>　</v>
      </c>
      <c r="G28" s="24" t="str">
        <f t="shared" si="5"/>
        <v/>
      </c>
      <c r="H28" s="119">
        <v>25</v>
      </c>
      <c r="I28" s="56"/>
      <c r="J28" s="36"/>
      <c r="K28" s="35"/>
      <c r="L28" s="36"/>
      <c r="M28" s="108"/>
      <c r="N28" s="109"/>
      <c r="O28" s="118"/>
      <c r="P28" s="111"/>
      <c r="Q28" s="112"/>
      <c r="R28" s="113"/>
      <c r="S28" s="195"/>
      <c r="T28" s="114"/>
      <c r="U28" s="196"/>
      <c r="V28" s="115" t="str">
        <f t="shared" si="3"/>
        <v/>
      </c>
      <c r="W28" s="200" t="str">
        <f t="shared" si="6"/>
        <v/>
      </c>
    </row>
    <row r="29" spans="2:23" ht="13.95" customHeight="1" x14ac:dyDescent="0.2">
      <c r="B29" s="17">
        <f t="shared" si="0"/>
        <v>0</v>
      </c>
      <c r="C29" s="17">
        <f>IF(I29="",0,IF(OR(I29=設定!$AS$4,I29=設定!$AS$5,I29=設定!$AS$6,I29=設定!$AS$7,I29=設定!$AS$8,I29=設定!$AS$9,I29=設定!$AS$12,I29=設定!$AS$13),1,0))</f>
        <v>0</v>
      </c>
      <c r="D29" s="123" t="str">
        <f t="shared" si="4"/>
        <v/>
      </c>
      <c r="E29" s="75" t="str">
        <f t="shared" ca="1" si="1"/>
        <v/>
      </c>
      <c r="F29" s="17" t="str">
        <f t="shared" si="2"/>
        <v>　</v>
      </c>
      <c r="G29" s="24" t="str">
        <f t="shared" si="5"/>
        <v/>
      </c>
      <c r="H29" s="90">
        <v>26</v>
      </c>
      <c r="I29" s="85"/>
      <c r="J29" s="86"/>
      <c r="K29" s="87"/>
      <c r="L29" s="86"/>
      <c r="M29" s="66"/>
      <c r="N29" s="67"/>
      <c r="O29" s="68"/>
      <c r="P29" s="69"/>
      <c r="Q29" s="88"/>
      <c r="R29" s="89"/>
      <c r="S29" s="193"/>
      <c r="T29" s="71"/>
      <c r="U29" s="194"/>
      <c r="V29" s="43" t="str">
        <f t="shared" si="3"/>
        <v/>
      </c>
      <c r="W29" s="200" t="str">
        <f t="shared" si="6"/>
        <v/>
      </c>
    </row>
    <row r="30" spans="2:23" ht="13.95" customHeight="1" x14ac:dyDescent="0.2">
      <c r="B30" s="17">
        <f t="shared" si="0"/>
        <v>0</v>
      </c>
      <c r="C30" s="17">
        <f>IF(I30="",0,IF(OR(I30=設定!$AS$4,I30=設定!$AS$5,I30=設定!$AS$6,I30=設定!$AS$7,I30=設定!$AS$8,I30=設定!$AS$9,I30=設定!$AS$12,I30=設定!$AS$13),1,0))</f>
        <v>0</v>
      </c>
      <c r="D30" s="123" t="str">
        <f t="shared" si="4"/>
        <v/>
      </c>
      <c r="E30" s="75" t="str">
        <f t="shared" ca="1" si="1"/>
        <v/>
      </c>
      <c r="F30" s="17" t="str">
        <f t="shared" si="2"/>
        <v>　</v>
      </c>
      <c r="G30" s="24" t="str">
        <f t="shared" si="5"/>
        <v/>
      </c>
      <c r="H30" s="25">
        <v>27</v>
      </c>
      <c r="I30" s="55"/>
      <c r="J30" s="34"/>
      <c r="K30" s="33"/>
      <c r="L30" s="34"/>
      <c r="M30" s="28"/>
      <c r="N30" s="29"/>
      <c r="O30" s="30"/>
      <c r="P30" s="53"/>
      <c r="Q30" s="73"/>
      <c r="R30" s="74"/>
      <c r="S30" s="189"/>
      <c r="T30" s="31"/>
      <c r="U30" s="190"/>
      <c r="V30" s="32" t="str">
        <f t="shared" si="3"/>
        <v/>
      </c>
      <c r="W30" s="200" t="str">
        <f t="shared" si="6"/>
        <v/>
      </c>
    </row>
    <row r="31" spans="2:23" ht="13.95" customHeight="1" x14ac:dyDescent="0.2">
      <c r="B31" s="17">
        <f t="shared" si="0"/>
        <v>0</v>
      </c>
      <c r="C31" s="17">
        <f>IF(I31="",0,IF(OR(I31=設定!$AS$4,I31=設定!$AS$5,I31=設定!$AS$6,I31=設定!$AS$7,I31=設定!$AS$8,I31=設定!$AS$9,I31=設定!$AS$12,I31=設定!$AS$13),1,0))</f>
        <v>0</v>
      </c>
      <c r="D31" s="123" t="str">
        <f t="shared" si="4"/>
        <v/>
      </c>
      <c r="E31" s="75" t="str">
        <f t="shared" ca="1" si="1"/>
        <v/>
      </c>
      <c r="F31" s="17" t="str">
        <f t="shared" si="2"/>
        <v>　</v>
      </c>
      <c r="G31" s="24" t="str">
        <f t="shared" si="5"/>
        <v/>
      </c>
      <c r="H31" s="25">
        <v>28</v>
      </c>
      <c r="I31" s="55"/>
      <c r="J31" s="34"/>
      <c r="K31" s="33"/>
      <c r="L31" s="34"/>
      <c r="M31" s="28"/>
      <c r="N31" s="29"/>
      <c r="O31" s="30"/>
      <c r="P31" s="53"/>
      <c r="Q31" s="73"/>
      <c r="R31" s="74"/>
      <c r="S31" s="189"/>
      <c r="T31" s="31"/>
      <c r="U31" s="190"/>
      <c r="V31" s="32" t="str">
        <f t="shared" si="3"/>
        <v/>
      </c>
      <c r="W31" s="200" t="str">
        <f t="shared" si="6"/>
        <v/>
      </c>
    </row>
    <row r="32" spans="2:23" ht="13.95" customHeight="1" x14ac:dyDescent="0.2">
      <c r="B32" s="17">
        <f t="shared" si="0"/>
        <v>0</v>
      </c>
      <c r="C32" s="17">
        <f>IF(I32="",0,IF(OR(I32=設定!$AS$4,I32=設定!$AS$5,I32=設定!$AS$6,I32=設定!$AS$7,I32=設定!$AS$8,I32=設定!$AS$9,I32=設定!$AS$12,I32=設定!$AS$13),1,0))</f>
        <v>0</v>
      </c>
      <c r="D32" s="123" t="str">
        <f t="shared" si="4"/>
        <v/>
      </c>
      <c r="E32" s="75" t="str">
        <f t="shared" ca="1" si="1"/>
        <v/>
      </c>
      <c r="F32" s="17" t="str">
        <f t="shared" si="2"/>
        <v>　</v>
      </c>
      <c r="G32" s="24" t="str">
        <f t="shared" si="5"/>
        <v/>
      </c>
      <c r="H32" s="25">
        <v>29</v>
      </c>
      <c r="I32" s="55"/>
      <c r="J32" s="34"/>
      <c r="K32" s="33"/>
      <c r="L32" s="34"/>
      <c r="M32" s="28"/>
      <c r="N32" s="29"/>
      <c r="O32" s="30"/>
      <c r="P32" s="53"/>
      <c r="Q32" s="73"/>
      <c r="R32" s="74"/>
      <c r="S32" s="189"/>
      <c r="T32" s="31"/>
      <c r="U32" s="190"/>
      <c r="V32" s="32" t="str">
        <f t="shared" si="3"/>
        <v/>
      </c>
      <c r="W32" s="200" t="str">
        <f t="shared" si="6"/>
        <v/>
      </c>
    </row>
    <row r="33" spans="2:23" ht="13.95" customHeight="1" x14ac:dyDescent="0.2">
      <c r="B33" s="17">
        <f t="shared" si="0"/>
        <v>0</v>
      </c>
      <c r="C33" s="17">
        <f>IF(I33="",0,IF(OR(I33=設定!$AS$4,I33=設定!$AS$5,I33=設定!$AS$6,I33=設定!$AS$7,I33=設定!$AS$8,I33=設定!$AS$9,I33=設定!$AS$12,I33=設定!$AS$13),1,0))</f>
        <v>0</v>
      </c>
      <c r="D33" s="123" t="str">
        <f t="shared" si="4"/>
        <v/>
      </c>
      <c r="E33" s="75" t="str">
        <f t="shared" ca="1" si="1"/>
        <v/>
      </c>
      <c r="F33" s="17" t="str">
        <f t="shared" si="2"/>
        <v>　</v>
      </c>
      <c r="G33" s="24" t="str">
        <f t="shared" si="5"/>
        <v/>
      </c>
      <c r="H33" s="119">
        <v>30</v>
      </c>
      <c r="I33" s="56"/>
      <c r="J33" s="36"/>
      <c r="K33" s="35"/>
      <c r="L33" s="36"/>
      <c r="M33" s="108"/>
      <c r="N33" s="109"/>
      <c r="O33" s="118"/>
      <c r="P33" s="111"/>
      <c r="Q33" s="112"/>
      <c r="R33" s="113"/>
      <c r="S33" s="195"/>
      <c r="T33" s="114"/>
      <c r="U33" s="196"/>
      <c r="V33" s="115" t="str">
        <f t="shared" si="3"/>
        <v/>
      </c>
      <c r="W33" s="200" t="str">
        <f t="shared" si="6"/>
        <v/>
      </c>
    </row>
    <row r="34" spans="2:23" ht="13.95" customHeight="1" x14ac:dyDescent="0.2">
      <c r="B34" s="17">
        <f t="shared" si="0"/>
        <v>0</v>
      </c>
      <c r="C34" s="17">
        <f>IF(I34="",0,IF(OR(I34=設定!$AS$4,I34=設定!$AS$5,I34=設定!$AS$6,I34=設定!$AS$7,I34=設定!$AS$8,I34=設定!$AS$9,I34=設定!$AS$12,I34=設定!$AS$13),1,0))</f>
        <v>0</v>
      </c>
      <c r="D34" s="123" t="str">
        <f t="shared" si="4"/>
        <v/>
      </c>
      <c r="E34" s="75" t="str">
        <f t="shared" ca="1" si="1"/>
        <v/>
      </c>
      <c r="F34" s="17" t="str">
        <f t="shared" si="2"/>
        <v>　</v>
      </c>
      <c r="G34" s="24" t="str">
        <f t="shared" si="5"/>
        <v/>
      </c>
      <c r="H34" s="90">
        <v>31</v>
      </c>
      <c r="I34" s="85"/>
      <c r="J34" s="86"/>
      <c r="K34" s="87"/>
      <c r="L34" s="86"/>
      <c r="M34" s="66"/>
      <c r="N34" s="67"/>
      <c r="O34" s="68"/>
      <c r="P34" s="69"/>
      <c r="Q34" s="88"/>
      <c r="R34" s="89"/>
      <c r="S34" s="193"/>
      <c r="T34" s="71"/>
      <c r="U34" s="194"/>
      <c r="V34" s="43" t="str">
        <f t="shared" si="3"/>
        <v/>
      </c>
      <c r="W34" s="200" t="str">
        <f t="shared" si="6"/>
        <v/>
      </c>
    </row>
    <row r="35" spans="2:23" ht="13.95" customHeight="1" x14ac:dyDescent="0.2">
      <c r="B35" s="17">
        <f t="shared" si="0"/>
        <v>0</v>
      </c>
      <c r="C35" s="17">
        <f>IF(I35="",0,IF(OR(I35=設定!$AS$4,I35=設定!$AS$5,I35=設定!$AS$6,I35=設定!$AS$7,I35=設定!$AS$8,I35=設定!$AS$9,I35=設定!$AS$12,I35=設定!$AS$13),1,0))</f>
        <v>0</v>
      </c>
      <c r="D35" s="123" t="str">
        <f t="shared" si="4"/>
        <v/>
      </c>
      <c r="E35" s="75" t="str">
        <f t="shared" ca="1" si="1"/>
        <v/>
      </c>
      <c r="F35" s="17" t="str">
        <f t="shared" si="2"/>
        <v>　</v>
      </c>
      <c r="G35" s="24" t="str">
        <f t="shared" si="5"/>
        <v/>
      </c>
      <c r="H35" s="25">
        <v>32</v>
      </c>
      <c r="I35" s="55"/>
      <c r="J35" s="34"/>
      <c r="K35" s="33"/>
      <c r="L35" s="34"/>
      <c r="M35" s="28"/>
      <c r="N35" s="29"/>
      <c r="O35" s="30"/>
      <c r="P35" s="53"/>
      <c r="Q35" s="73"/>
      <c r="R35" s="74"/>
      <c r="S35" s="189"/>
      <c r="T35" s="31"/>
      <c r="U35" s="190"/>
      <c r="V35" s="32" t="str">
        <f t="shared" si="3"/>
        <v/>
      </c>
      <c r="W35" s="200" t="str">
        <f t="shared" si="6"/>
        <v/>
      </c>
    </row>
    <row r="36" spans="2:23" ht="13.95" customHeight="1" x14ac:dyDescent="0.2">
      <c r="B36" s="17">
        <f t="shared" ref="B36:B67" si="7">IF(C36=0,0,IF(C36=0,0,VLOOKUP(I36,基準１,3,FALSE))+IF(O36="",0,VLOOKUP(O36,性別,2,FALSE))+IF(K36="",0,IF(I36&lt;&gt;K36,5000-L36,2000-L36))+IF(I36="",0,100-J36)+ROW()*0.001)</f>
        <v>0</v>
      </c>
      <c r="C36" s="17">
        <f>IF(I36="",0,IF(OR(I36=設定!$AS$4,I36=設定!$AS$5,I36=設定!$AS$6,I36=設定!$AS$7,I36=設定!$AS$8,I36=設定!$AS$9,I36=設定!$AS$12,I36=設定!$AS$13),1,0))</f>
        <v>0</v>
      </c>
      <c r="D36" s="123" t="str">
        <f t="shared" si="4"/>
        <v/>
      </c>
      <c r="E36" s="75" t="str">
        <f t="shared" ca="1" si="1"/>
        <v/>
      </c>
      <c r="F36" s="17" t="str">
        <f t="shared" si="2"/>
        <v>　</v>
      </c>
      <c r="G36" s="24" t="str">
        <f t="shared" si="5"/>
        <v/>
      </c>
      <c r="H36" s="25">
        <v>33</v>
      </c>
      <c r="I36" s="55"/>
      <c r="J36" s="34"/>
      <c r="K36" s="33"/>
      <c r="L36" s="34"/>
      <c r="M36" s="28"/>
      <c r="N36" s="29"/>
      <c r="O36" s="30"/>
      <c r="P36" s="53"/>
      <c r="Q36" s="73"/>
      <c r="R36" s="74"/>
      <c r="S36" s="189"/>
      <c r="T36" s="31"/>
      <c r="U36" s="190"/>
      <c r="V36" s="32" t="str">
        <f t="shared" ref="V36:V67" si="8">IFERROR(DATEDIF(G36,基準日,"Y"),"")</f>
        <v/>
      </c>
      <c r="W36" s="200" t="str">
        <f t="shared" si="6"/>
        <v/>
      </c>
    </row>
    <row r="37" spans="2:23" ht="13.95" customHeight="1" x14ac:dyDescent="0.2">
      <c r="B37" s="17">
        <f t="shared" si="7"/>
        <v>0</v>
      </c>
      <c r="C37" s="17">
        <f>IF(I37="",0,IF(OR(I37=設定!$AS$4,I37=設定!$AS$5,I37=設定!$AS$6,I37=設定!$AS$7,I37=設定!$AS$8,I37=設定!$AS$9,I37=設定!$AS$12,I37=設定!$AS$13),1,0))</f>
        <v>0</v>
      </c>
      <c r="D37" s="123" t="str">
        <f t="shared" si="4"/>
        <v/>
      </c>
      <c r="E37" s="75" t="str">
        <f t="shared" ca="1" si="1"/>
        <v/>
      </c>
      <c r="F37" s="17" t="str">
        <f t="shared" si="2"/>
        <v>　</v>
      </c>
      <c r="G37" s="24" t="str">
        <f t="shared" si="5"/>
        <v/>
      </c>
      <c r="H37" s="25">
        <v>34</v>
      </c>
      <c r="I37" s="55"/>
      <c r="J37" s="34"/>
      <c r="K37" s="33"/>
      <c r="L37" s="34"/>
      <c r="M37" s="28"/>
      <c r="N37" s="29"/>
      <c r="O37" s="30"/>
      <c r="P37" s="53"/>
      <c r="Q37" s="73"/>
      <c r="R37" s="74"/>
      <c r="S37" s="189"/>
      <c r="T37" s="31"/>
      <c r="U37" s="190"/>
      <c r="V37" s="32" t="str">
        <f t="shared" si="8"/>
        <v/>
      </c>
      <c r="W37" s="200" t="str">
        <f t="shared" si="6"/>
        <v/>
      </c>
    </row>
    <row r="38" spans="2:23" ht="13.95" customHeight="1" x14ac:dyDescent="0.2">
      <c r="B38" s="17">
        <f t="shared" si="7"/>
        <v>0</v>
      </c>
      <c r="C38" s="17">
        <f>IF(I38="",0,IF(OR(I38=設定!$AS$4,I38=設定!$AS$5,I38=設定!$AS$6,I38=設定!$AS$7,I38=設定!$AS$8,I38=設定!$AS$9,I38=設定!$AS$12,I38=設定!$AS$13),1,0))</f>
        <v>0</v>
      </c>
      <c r="D38" s="123" t="str">
        <f t="shared" si="4"/>
        <v/>
      </c>
      <c r="E38" s="75" t="str">
        <f t="shared" ca="1" si="1"/>
        <v/>
      </c>
      <c r="F38" s="17" t="str">
        <f t="shared" si="2"/>
        <v>　</v>
      </c>
      <c r="G38" s="24" t="str">
        <f t="shared" si="5"/>
        <v/>
      </c>
      <c r="H38" s="119">
        <v>35</v>
      </c>
      <c r="I38" s="56"/>
      <c r="J38" s="36"/>
      <c r="K38" s="35"/>
      <c r="L38" s="36"/>
      <c r="M38" s="108"/>
      <c r="N38" s="109"/>
      <c r="O38" s="118"/>
      <c r="P38" s="111"/>
      <c r="Q38" s="112"/>
      <c r="R38" s="113"/>
      <c r="S38" s="195"/>
      <c r="T38" s="114"/>
      <c r="U38" s="196"/>
      <c r="V38" s="115" t="str">
        <f t="shared" si="8"/>
        <v/>
      </c>
      <c r="W38" s="200" t="str">
        <f t="shared" si="6"/>
        <v/>
      </c>
    </row>
    <row r="39" spans="2:23" ht="13.95" customHeight="1" x14ac:dyDescent="0.2">
      <c r="B39" s="17">
        <f t="shared" si="7"/>
        <v>0</v>
      </c>
      <c r="C39" s="17">
        <f>IF(I39="",0,IF(OR(I39=設定!$AS$4,I39=設定!$AS$5,I39=設定!$AS$6,I39=設定!$AS$7,I39=設定!$AS$8,I39=設定!$AS$9,I39=設定!$AS$12,I39=設定!$AS$13),1,0))</f>
        <v>0</v>
      </c>
      <c r="D39" s="123" t="str">
        <f t="shared" si="4"/>
        <v/>
      </c>
      <c r="E39" s="75" t="str">
        <f t="shared" ca="1" si="1"/>
        <v/>
      </c>
      <c r="F39" s="17" t="str">
        <f t="shared" si="2"/>
        <v>　</v>
      </c>
      <c r="G39" s="24" t="str">
        <f t="shared" si="5"/>
        <v/>
      </c>
      <c r="H39" s="90">
        <v>36</v>
      </c>
      <c r="I39" s="85"/>
      <c r="J39" s="86"/>
      <c r="K39" s="87"/>
      <c r="L39" s="86"/>
      <c r="M39" s="66"/>
      <c r="N39" s="67"/>
      <c r="O39" s="68"/>
      <c r="P39" s="69"/>
      <c r="Q39" s="88"/>
      <c r="R39" s="89"/>
      <c r="S39" s="193"/>
      <c r="T39" s="71"/>
      <c r="U39" s="194"/>
      <c r="V39" s="43" t="str">
        <f t="shared" si="8"/>
        <v/>
      </c>
      <c r="W39" s="200" t="str">
        <f t="shared" si="6"/>
        <v/>
      </c>
    </row>
    <row r="40" spans="2:23" ht="13.95" customHeight="1" x14ac:dyDescent="0.2">
      <c r="B40" s="17">
        <f t="shared" si="7"/>
        <v>0</v>
      </c>
      <c r="C40" s="17">
        <f>IF(I40="",0,IF(OR(I40=設定!$AS$4,I40=設定!$AS$5,I40=設定!$AS$6,I40=設定!$AS$7,I40=設定!$AS$8,I40=設定!$AS$9,I40=設定!$AS$12,I40=設定!$AS$13),1,0))</f>
        <v>0</v>
      </c>
      <c r="D40" s="123" t="str">
        <f t="shared" si="4"/>
        <v/>
      </c>
      <c r="E40" s="75" t="str">
        <f t="shared" ca="1" si="1"/>
        <v/>
      </c>
      <c r="F40" s="17" t="str">
        <f t="shared" si="2"/>
        <v>　</v>
      </c>
      <c r="G40" s="24" t="str">
        <f t="shared" si="5"/>
        <v/>
      </c>
      <c r="H40" s="25">
        <v>37</v>
      </c>
      <c r="I40" s="55"/>
      <c r="J40" s="34"/>
      <c r="K40" s="33"/>
      <c r="L40" s="34"/>
      <c r="M40" s="28"/>
      <c r="N40" s="29"/>
      <c r="O40" s="30"/>
      <c r="P40" s="53"/>
      <c r="Q40" s="73"/>
      <c r="R40" s="74"/>
      <c r="S40" s="189"/>
      <c r="T40" s="31"/>
      <c r="U40" s="190"/>
      <c r="V40" s="32" t="str">
        <f t="shared" si="8"/>
        <v/>
      </c>
      <c r="W40" s="200" t="str">
        <f t="shared" si="6"/>
        <v/>
      </c>
    </row>
    <row r="41" spans="2:23" ht="13.95" customHeight="1" x14ac:dyDescent="0.2">
      <c r="B41" s="17">
        <f t="shared" si="7"/>
        <v>0</v>
      </c>
      <c r="C41" s="17">
        <f>IF(I41="",0,IF(OR(I41=設定!$AS$4,I41=設定!$AS$5,I41=設定!$AS$6,I41=設定!$AS$7,I41=設定!$AS$8,I41=設定!$AS$9,I41=設定!$AS$12,I41=設定!$AS$13),1,0))</f>
        <v>0</v>
      </c>
      <c r="D41" s="123" t="str">
        <f t="shared" si="4"/>
        <v/>
      </c>
      <c r="E41" s="75" t="str">
        <f t="shared" ca="1" si="1"/>
        <v/>
      </c>
      <c r="F41" s="17" t="str">
        <f t="shared" si="2"/>
        <v>　</v>
      </c>
      <c r="G41" s="24" t="str">
        <f t="shared" si="5"/>
        <v/>
      </c>
      <c r="H41" s="25">
        <v>38</v>
      </c>
      <c r="I41" s="55"/>
      <c r="J41" s="34"/>
      <c r="K41" s="33"/>
      <c r="L41" s="34"/>
      <c r="M41" s="28"/>
      <c r="N41" s="29"/>
      <c r="O41" s="30"/>
      <c r="P41" s="53"/>
      <c r="Q41" s="73"/>
      <c r="R41" s="74"/>
      <c r="S41" s="189"/>
      <c r="T41" s="31"/>
      <c r="U41" s="190"/>
      <c r="V41" s="32" t="str">
        <f t="shared" si="8"/>
        <v/>
      </c>
      <c r="W41" s="200" t="str">
        <f t="shared" si="6"/>
        <v/>
      </c>
    </row>
    <row r="42" spans="2:23" ht="13.95" customHeight="1" x14ac:dyDescent="0.2">
      <c r="B42" s="17">
        <f t="shared" si="7"/>
        <v>0</v>
      </c>
      <c r="C42" s="17">
        <f>IF(I42="",0,IF(OR(I42=設定!$AS$4,I42=設定!$AS$5,I42=設定!$AS$6,I42=設定!$AS$7,I42=設定!$AS$8,I42=設定!$AS$9,I42=設定!$AS$12,I42=設定!$AS$13),1,0))</f>
        <v>0</v>
      </c>
      <c r="D42" s="123" t="str">
        <f t="shared" si="4"/>
        <v/>
      </c>
      <c r="E42" s="75" t="str">
        <f t="shared" ca="1" si="1"/>
        <v/>
      </c>
      <c r="F42" s="17" t="str">
        <f t="shared" si="2"/>
        <v>　</v>
      </c>
      <c r="G42" s="24" t="str">
        <f t="shared" si="5"/>
        <v/>
      </c>
      <c r="H42" s="25">
        <v>39</v>
      </c>
      <c r="I42" s="55"/>
      <c r="J42" s="34"/>
      <c r="K42" s="33"/>
      <c r="L42" s="34"/>
      <c r="M42" s="28"/>
      <c r="N42" s="29"/>
      <c r="O42" s="30"/>
      <c r="P42" s="53"/>
      <c r="Q42" s="73"/>
      <c r="R42" s="74"/>
      <c r="S42" s="189"/>
      <c r="T42" s="31"/>
      <c r="U42" s="190"/>
      <c r="V42" s="32" t="str">
        <f t="shared" si="8"/>
        <v/>
      </c>
      <c r="W42" s="200" t="str">
        <f t="shared" si="6"/>
        <v/>
      </c>
    </row>
    <row r="43" spans="2:23" ht="13.95" customHeight="1" x14ac:dyDescent="0.2">
      <c r="B43" s="17">
        <f t="shared" si="7"/>
        <v>0</v>
      </c>
      <c r="C43" s="17">
        <f>IF(I43="",0,IF(OR(I43=設定!$AS$4,I43=設定!$AS$5,I43=設定!$AS$6,I43=設定!$AS$7,I43=設定!$AS$8,I43=設定!$AS$9,I43=設定!$AS$12,I43=設定!$AS$13),1,0))</f>
        <v>0</v>
      </c>
      <c r="D43" s="123" t="str">
        <f t="shared" si="4"/>
        <v/>
      </c>
      <c r="E43" s="75" t="str">
        <f t="shared" ca="1" si="1"/>
        <v/>
      </c>
      <c r="F43" s="17" t="str">
        <f t="shared" si="2"/>
        <v>　</v>
      </c>
      <c r="G43" s="24" t="str">
        <f t="shared" si="5"/>
        <v/>
      </c>
      <c r="H43" s="119">
        <v>40</v>
      </c>
      <c r="I43" s="56"/>
      <c r="J43" s="36"/>
      <c r="K43" s="35"/>
      <c r="L43" s="36"/>
      <c r="M43" s="108"/>
      <c r="N43" s="109"/>
      <c r="O43" s="118"/>
      <c r="P43" s="111"/>
      <c r="Q43" s="112"/>
      <c r="R43" s="113"/>
      <c r="S43" s="195"/>
      <c r="T43" s="114"/>
      <c r="U43" s="196"/>
      <c r="V43" s="115" t="str">
        <f t="shared" si="8"/>
        <v/>
      </c>
      <c r="W43" s="200" t="str">
        <f t="shared" si="6"/>
        <v/>
      </c>
    </row>
    <row r="44" spans="2:23" ht="13.95" customHeight="1" x14ac:dyDescent="0.2">
      <c r="B44" s="17">
        <f t="shared" si="7"/>
        <v>0</v>
      </c>
      <c r="C44" s="17">
        <f>IF(I44="",0,IF(OR(I44=設定!$AS$4,I44=設定!$AS$5,I44=設定!$AS$6,I44=設定!$AS$7,I44=設定!$AS$8,I44=設定!$AS$9,I44=設定!$AS$12,I44=設定!$AS$13),1,0))</f>
        <v>0</v>
      </c>
      <c r="D44" s="123" t="str">
        <f t="shared" si="4"/>
        <v/>
      </c>
      <c r="E44" s="75" t="str">
        <f t="shared" ca="1" si="1"/>
        <v/>
      </c>
      <c r="F44" s="17" t="str">
        <f t="shared" si="2"/>
        <v>　</v>
      </c>
      <c r="G44" s="24" t="str">
        <f t="shared" si="5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93"/>
      <c r="T44" s="71"/>
      <c r="U44" s="194"/>
      <c r="V44" s="43" t="str">
        <f t="shared" si="8"/>
        <v/>
      </c>
      <c r="W44" s="200" t="str">
        <f t="shared" si="6"/>
        <v/>
      </c>
    </row>
    <row r="45" spans="2:23" ht="13.95" customHeight="1" x14ac:dyDescent="0.2">
      <c r="B45" s="17">
        <f t="shared" si="7"/>
        <v>0</v>
      </c>
      <c r="C45" s="17">
        <f>IF(I45="",0,IF(OR(I45=設定!$AS$4,I45=設定!$AS$5,I45=設定!$AS$6,I45=設定!$AS$7,I45=設定!$AS$8,I45=設定!$AS$9,I45=設定!$AS$12,I45=設定!$AS$13),1,0))</f>
        <v>0</v>
      </c>
      <c r="D45" s="123" t="str">
        <f t="shared" si="4"/>
        <v/>
      </c>
      <c r="E45" s="75" t="str">
        <f t="shared" ca="1" si="1"/>
        <v/>
      </c>
      <c r="F45" s="17" t="str">
        <f t="shared" si="2"/>
        <v>　</v>
      </c>
      <c r="G45" s="24" t="str">
        <f t="shared" si="5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89"/>
      <c r="T45" s="31"/>
      <c r="U45" s="190"/>
      <c r="V45" s="32" t="str">
        <f t="shared" si="8"/>
        <v/>
      </c>
      <c r="W45" s="200" t="str">
        <f t="shared" si="6"/>
        <v/>
      </c>
    </row>
    <row r="46" spans="2:23" ht="13.95" customHeight="1" x14ac:dyDescent="0.2">
      <c r="B46" s="17">
        <f t="shared" si="7"/>
        <v>0</v>
      </c>
      <c r="C46" s="17">
        <f>IF(I46="",0,IF(OR(I46=設定!$AS$4,I46=設定!$AS$5,I46=設定!$AS$6,I46=設定!$AS$7,I46=設定!$AS$8,I46=設定!$AS$9,I46=設定!$AS$12,I46=設定!$AS$13),1,0))</f>
        <v>0</v>
      </c>
      <c r="D46" s="123" t="str">
        <f t="shared" si="4"/>
        <v/>
      </c>
      <c r="E46" s="75" t="str">
        <f t="shared" ca="1" si="1"/>
        <v/>
      </c>
      <c r="F46" s="17" t="str">
        <f t="shared" si="2"/>
        <v>　</v>
      </c>
      <c r="G46" s="24" t="str">
        <f t="shared" si="5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89"/>
      <c r="T46" s="31"/>
      <c r="U46" s="190"/>
      <c r="V46" s="32" t="str">
        <f t="shared" si="8"/>
        <v/>
      </c>
      <c r="W46" s="200" t="str">
        <f t="shared" si="6"/>
        <v/>
      </c>
    </row>
    <row r="47" spans="2:23" ht="13.95" customHeight="1" x14ac:dyDescent="0.2">
      <c r="B47" s="17">
        <f t="shared" si="7"/>
        <v>0</v>
      </c>
      <c r="C47" s="17">
        <f>IF(I47="",0,IF(OR(I47=設定!$AS$4,I47=設定!$AS$5,I47=設定!$AS$6,I47=設定!$AS$7,I47=設定!$AS$8,I47=設定!$AS$9,I47=設定!$AS$12,I47=設定!$AS$13),1,0))</f>
        <v>0</v>
      </c>
      <c r="D47" s="123" t="str">
        <f t="shared" si="4"/>
        <v/>
      </c>
      <c r="E47" s="75" t="str">
        <f t="shared" ca="1" si="1"/>
        <v/>
      </c>
      <c r="F47" s="17" t="str">
        <f t="shared" si="2"/>
        <v>　</v>
      </c>
      <c r="G47" s="24" t="str">
        <f t="shared" si="5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89"/>
      <c r="T47" s="31"/>
      <c r="U47" s="190"/>
      <c r="V47" s="32" t="str">
        <f t="shared" si="8"/>
        <v/>
      </c>
      <c r="W47" s="200" t="str">
        <f t="shared" si="6"/>
        <v/>
      </c>
    </row>
    <row r="48" spans="2:23" ht="13.95" customHeight="1" x14ac:dyDescent="0.2">
      <c r="B48" s="17">
        <f t="shared" si="7"/>
        <v>0</v>
      </c>
      <c r="C48" s="17">
        <f>IF(I48="",0,IF(OR(I48=設定!$AS$4,I48=設定!$AS$5,I48=設定!$AS$6,I48=設定!$AS$7,I48=設定!$AS$8,I48=設定!$AS$9,I48=設定!$AS$12,I48=設定!$AS$13),1,0))</f>
        <v>0</v>
      </c>
      <c r="D48" s="123" t="str">
        <f t="shared" si="4"/>
        <v/>
      </c>
      <c r="E48" s="75" t="str">
        <f t="shared" ca="1" si="1"/>
        <v/>
      </c>
      <c r="F48" s="17" t="str">
        <f t="shared" si="2"/>
        <v>　</v>
      </c>
      <c r="G48" s="24" t="str">
        <f t="shared" si="5"/>
        <v/>
      </c>
      <c r="H48" s="119">
        <v>45</v>
      </c>
      <c r="I48" s="56"/>
      <c r="J48" s="36"/>
      <c r="K48" s="35"/>
      <c r="L48" s="36"/>
      <c r="M48" s="108"/>
      <c r="N48" s="109"/>
      <c r="O48" s="118"/>
      <c r="P48" s="111"/>
      <c r="Q48" s="112"/>
      <c r="R48" s="113"/>
      <c r="S48" s="195"/>
      <c r="T48" s="114"/>
      <c r="U48" s="196"/>
      <c r="V48" s="115" t="str">
        <f t="shared" si="8"/>
        <v/>
      </c>
      <c r="W48" s="200" t="str">
        <f t="shared" si="6"/>
        <v/>
      </c>
    </row>
    <row r="49" spans="2:23" ht="13.95" customHeight="1" x14ac:dyDescent="0.2">
      <c r="B49" s="17">
        <f t="shared" si="7"/>
        <v>0</v>
      </c>
      <c r="C49" s="17">
        <f>IF(I49="",0,IF(OR(I49=設定!$AS$4,I49=設定!$AS$5,I49=設定!$AS$6,I49=設定!$AS$7,I49=設定!$AS$8,I49=設定!$AS$9,I49=設定!$AS$12,I49=設定!$AS$13),1,0))</f>
        <v>0</v>
      </c>
      <c r="D49" s="123" t="str">
        <f t="shared" si="4"/>
        <v/>
      </c>
      <c r="E49" s="75" t="str">
        <f t="shared" ca="1" si="1"/>
        <v/>
      </c>
      <c r="F49" s="17" t="str">
        <f t="shared" si="2"/>
        <v>　</v>
      </c>
      <c r="G49" s="24" t="str">
        <f t="shared" si="5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93"/>
      <c r="T49" s="71"/>
      <c r="U49" s="194"/>
      <c r="V49" s="43" t="str">
        <f t="shared" si="8"/>
        <v/>
      </c>
      <c r="W49" s="200" t="str">
        <f t="shared" si="6"/>
        <v/>
      </c>
    </row>
    <row r="50" spans="2:23" ht="13.95" customHeight="1" x14ac:dyDescent="0.2">
      <c r="B50" s="17">
        <f t="shared" si="7"/>
        <v>0</v>
      </c>
      <c r="C50" s="17">
        <f>IF(I50="",0,IF(OR(I50=設定!$AS$4,I50=設定!$AS$5,I50=設定!$AS$6,I50=設定!$AS$7,I50=設定!$AS$8,I50=設定!$AS$9,I50=設定!$AS$12,I50=設定!$AS$13),1,0))</f>
        <v>0</v>
      </c>
      <c r="D50" s="123" t="str">
        <f t="shared" si="4"/>
        <v/>
      </c>
      <c r="E50" s="75" t="str">
        <f t="shared" ca="1" si="1"/>
        <v/>
      </c>
      <c r="F50" s="17" t="str">
        <f t="shared" si="2"/>
        <v>　</v>
      </c>
      <c r="G50" s="24" t="str">
        <f t="shared" si="5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89"/>
      <c r="T50" s="31"/>
      <c r="U50" s="190"/>
      <c r="V50" s="32" t="str">
        <f t="shared" si="8"/>
        <v/>
      </c>
      <c r="W50" s="200" t="str">
        <f t="shared" si="6"/>
        <v/>
      </c>
    </row>
    <row r="51" spans="2:23" ht="13.95" customHeight="1" x14ac:dyDescent="0.2">
      <c r="B51" s="17">
        <f t="shared" si="7"/>
        <v>0</v>
      </c>
      <c r="C51" s="17">
        <f>IF(I51="",0,IF(OR(I51=設定!$AS$4,I51=設定!$AS$5,I51=設定!$AS$6,I51=設定!$AS$7,I51=設定!$AS$8,I51=設定!$AS$9,I51=設定!$AS$12,I51=設定!$AS$13),1,0))</f>
        <v>0</v>
      </c>
      <c r="D51" s="123" t="str">
        <f t="shared" si="4"/>
        <v/>
      </c>
      <c r="E51" s="75" t="str">
        <f t="shared" ca="1" si="1"/>
        <v/>
      </c>
      <c r="F51" s="17" t="str">
        <f t="shared" si="2"/>
        <v>　</v>
      </c>
      <c r="G51" s="24" t="str">
        <f t="shared" si="5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89"/>
      <c r="T51" s="31"/>
      <c r="U51" s="190"/>
      <c r="V51" s="32" t="str">
        <f t="shared" si="8"/>
        <v/>
      </c>
      <c r="W51" s="200" t="str">
        <f t="shared" si="6"/>
        <v/>
      </c>
    </row>
    <row r="52" spans="2:23" ht="13.95" customHeight="1" x14ac:dyDescent="0.2">
      <c r="B52" s="17">
        <f t="shared" si="7"/>
        <v>0</v>
      </c>
      <c r="C52" s="17">
        <f>IF(I52="",0,IF(OR(I52=設定!$AS$4,I52=設定!$AS$5,I52=設定!$AS$6,I52=設定!$AS$7,I52=設定!$AS$8,I52=設定!$AS$9,I52=設定!$AS$12,I52=設定!$AS$13),1,0))</f>
        <v>0</v>
      </c>
      <c r="D52" s="123" t="str">
        <f t="shared" si="4"/>
        <v/>
      </c>
      <c r="E52" s="75" t="str">
        <f t="shared" ca="1" si="1"/>
        <v/>
      </c>
      <c r="F52" s="17" t="str">
        <f t="shared" si="2"/>
        <v>　</v>
      </c>
      <c r="G52" s="24" t="str">
        <f t="shared" si="5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89"/>
      <c r="T52" s="31"/>
      <c r="U52" s="190"/>
      <c r="V52" s="32" t="str">
        <f t="shared" si="8"/>
        <v/>
      </c>
      <c r="W52" s="200" t="str">
        <f t="shared" si="6"/>
        <v/>
      </c>
    </row>
    <row r="53" spans="2:23" ht="13.95" customHeight="1" x14ac:dyDescent="0.2">
      <c r="B53" s="17">
        <f t="shared" si="7"/>
        <v>0</v>
      </c>
      <c r="C53" s="17">
        <f>IF(I53="",0,IF(OR(I53=設定!$AS$4,I53=設定!$AS$5,I53=設定!$AS$6,I53=設定!$AS$7,I53=設定!$AS$8,I53=設定!$AS$9,I53=設定!$AS$12,I53=設定!$AS$13),1,0))</f>
        <v>0</v>
      </c>
      <c r="D53" s="123" t="str">
        <f t="shared" si="4"/>
        <v/>
      </c>
      <c r="E53" s="75" t="str">
        <f t="shared" ca="1" si="1"/>
        <v/>
      </c>
      <c r="F53" s="17" t="str">
        <f t="shared" si="2"/>
        <v>　</v>
      </c>
      <c r="G53" s="24" t="str">
        <f t="shared" si="5"/>
        <v/>
      </c>
      <c r="H53" s="119">
        <v>50</v>
      </c>
      <c r="I53" s="56"/>
      <c r="J53" s="36"/>
      <c r="K53" s="35"/>
      <c r="L53" s="36"/>
      <c r="M53" s="108"/>
      <c r="N53" s="109"/>
      <c r="O53" s="118"/>
      <c r="P53" s="111"/>
      <c r="Q53" s="112"/>
      <c r="R53" s="113"/>
      <c r="S53" s="195"/>
      <c r="T53" s="114"/>
      <c r="U53" s="196"/>
      <c r="V53" s="115" t="str">
        <f t="shared" si="8"/>
        <v/>
      </c>
      <c r="W53" s="200" t="str">
        <f t="shared" si="6"/>
        <v/>
      </c>
    </row>
    <row r="54" spans="2:23" ht="13.95" customHeight="1" x14ac:dyDescent="0.2">
      <c r="B54" s="17">
        <f t="shared" si="7"/>
        <v>0</v>
      </c>
      <c r="C54" s="17">
        <f>IF(I54="",0,IF(OR(I54=設定!$AS$4,I54=設定!$AS$5,I54=設定!$AS$6,I54=設定!$AS$7,I54=設定!$AS$8,I54=設定!$AS$9,I54=設定!$AS$12,I54=設定!$AS$13),1,0))</f>
        <v>0</v>
      </c>
      <c r="D54" s="123" t="str">
        <f t="shared" si="4"/>
        <v/>
      </c>
      <c r="E54" s="75" t="str">
        <f t="shared" ca="1" si="1"/>
        <v/>
      </c>
      <c r="F54" s="17" t="str">
        <f t="shared" si="2"/>
        <v>　</v>
      </c>
      <c r="G54" s="24" t="str">
        <f t="shared" si="5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93"/>
      <c r="T54" s="71"/>
      <c r="U54" s="194"/>
      <c r="V54" s="43" t="str">
        <f t="shared" si="8"/>
        <v/>
      </c>
      <c r="W54" s="200" t="str">
        <f t="shared" si="6"/>
        <v/>
      </c>
    </row>
    <row r="55" spans="2:23" ht="13.95" customHeight="1" x14ac:dyDescent="0.2">
      <c r="B55" s="17">
        <f t="shared" si="7"/>
        <v>0</v>
      </c>
      <c r="C55" s="17">
        <f>IF(I55="",0,IF(OR(I55=設定!$AS$4,I55=設定!$AS$5,I55=設定!$AS$6,I55=設定!$AS$7,I55=設定!$AS$8,I55=設定!$AS$9,I55=設定!$AS$12,I55=設定!$AS$13),1,0))</f>
        <v>0</v>
      </c>
      <c r="D55" s="123" t="str">
        <f t="shared" si="4"/>
        <v/>
      </c>
      <c r="E55" s="75" t="str">
        <f t="shared" ca="1" si="1"/>
        <v/>
      </c>
      <c r="F55" s="17" t="str">
        <f t="shared" si="2"/>
        <v>　</v>
      </c>
      <c r="G55" s="24" t="str">
        <f t="shared" si="5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89"/>
      <c r="T55" s="31"/>
      <c r="U55" s="190"/>
      <c r="V55" s="32" t="str">
        <f t="shared" si="8"/>
        <v/>
      </c>
      <c r="W55" s="200" t="str">
        <f t="shared" si="6"/>
        <v/>
      </c>
    </row>
    <row r="56" spans="2:23" ht="13.95" customHeight="1" x14ac:dyDescent="0.2">
      <c r="B56" s="17">
        <f t="shared" si="7"/>
        <v>0</v>
      </c>
      <c r="C56" s="17">
        <f>IF(I56="",0,IF(OR(I56=設定!$AS$4,I56=設定!$AS$5,I56=設定!$AS$6,I56=設定!$AS$7,I56=設定!$AS$8,I56=設定!$AS$9,I56=設定!$AS$12,I56=設定!$AS$13),1,0))</f>
        <v>0</v>
      </c>
      <c r="D56" s="123" t="str">
        <f t="shared" si="4"/>
        <v/>
      </c>
      <c r="E56" s="75" t="str">
        <f t="shared" ca="1" si="1"/>
        <v/>
      </c>
      <c r="F56" s="17" t="str">
        <f t="shared" si="2"/>
        <v>　</v>
      </c>
      <c r="G56" s="24" t="str">
        <f t="shared" si="5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89"/>
      <c r="T56" s="31"/>
      <c r="U56" s="190"/>
      <c r="V56" s="32" t="str">
        <f t="shared" si="8"/>
        <v/>
      </c>
      <c r="W56" s="200" t="str">
        <f t="shared" si="6"/>
        <v/>
      </c>
    </row>
    <row r="57" spans="2:23" ht="13.95" customHeight="1" x14ac:dyDescent="0.2">
      <c r="B57" s="17">
        <f t="shared" si="7"/>
        <v>0</v>
      </c>
      <c r="C57" s="17">
        <f>IF(I57="",0,IF(OR(I57=設定!$AS$4,I57=設定!$AS$5,I57=設定!$AS$6,I57=設定!$AS$7,I57=設定!$AS$8,I57=設定!$AS$9,I57=設定!$AS$12,I57=設定!$AS$13),1,0))</f>
        <v>0</v>
      </c>
      <c r="D57" s="123" t="str">
        <f t="shared" si="4"/>
        <v/>
      </c>
      <c r="E57" s="75" t="str">
        <f t="shared" ca="1" si="1"/>
        <v/>
      </c>
      <c r="F57" s="17" t="str">
        <f t="shared" si="2"/>
        <v>　</v>
      </c>
      <c r="G57" s="24" t="str">
        <f t="shared" si="5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89"/>
      <c r="T57" s="31"/>
      <c r="U57" s="190"/>
      <c r="V57" s="32" t="str">
        <f t="shared" si="8"/>
        <v/>
      </c>
      <c r="W57" s="200" t="str">
        <f t="shared" si="6"/>
        <v/>
      </c>
    </row>
    <row r="58" spans="2:23" ht="13.95" customHeight="1" x14ac:dyDescent="0.2">
      <c r="B58" s="17">
        <f t="shared" si="7"/>
        <v>0</v>
      </c>
      <c r="C58" s="17">
        <f>IF(I58="",0,IF(OR(I58=設定!$AS$4,I58=設定!$AS$5,I58=設定!$AS$6,I58=設定!$AS$7,I58=設定!$AS$8,I58=設定!$AS$9,I58=設定!$AS$12,I58=設定!$AS$13),1,0))</f>
        <v>0</v>
      </c>
      <c r="D58" s="123" t="str">
        <f t="shared" si="4"/>
        <v/>
      </c>
      <c r="E58" s="75" t="str">
        <f t="shared" ca="1" si="1"/>
        <v/>
      </c>
      <c r="F58" s="17" t="str">
        <f t="shared" si="2"/>
        <v>　</v>
      </c>
      <c r="G58" s="24" t="str">
        <f t="shared" si="5"/>
        <v/>
      </c>
      <c r="H58" s="119">
        <v>55</v>
      </c>
      <c r="I58" s="56"/>
      <c r="J58" s="36"/>
      <c r="K58" s="35"/>
      <c r="L58" s="36"/>
      <c r="M58" s="108"/>
      <c r="N58" s="109"/>
      <c r="O58" s="118"/>
      <c r="P58" s="111"/>
      <c r="Q58" s="112"/>
      <c r="R58" s="113"/>
      <c r="S58" s="195"/>
      <c r="T58" s="114"/>
      <c r="U58" s="196"/>
      <c r="V58" s="115" t="str">
        <f t="shared" si="8"/>
        <v/>
      </c>
      <c r="W58" s="200" t="str">
        <f t="shared" si="6"/>
        <v/>
      </c>
    </row>
    <row r="59" spans="2:23" ht="13.95" customHeight="1" x14ac:dyDescent="0.2">
      <c r="B59" s="17">
        <f t="shared" si="7"/>
        <v>0</v>
      </c>
      <c r="C59" s="17">
        <f>IF(I59="",0,IF(OR(I59=設定!$AS$4,I59=設定!$AS$5,I59=設定!$AS$6,I59=設定!$AS$7,I59=設定!$AS$8,I59=設定!$AS$9,I59=設定!$AS$12,I59=設定!$AS$13),1,0))</f>
        <v>0</v>
      </c>
      <c r="D59" s="123" t="str">
        <f t="shared" si="4"/>
        <v/>
      </c>
      <c r="E59" s="75" t="str">
        <f t="shared" ca="1" si="1"/>
        <v/>
      </c>
      <c r="F59" s="17" t="str">
        <f t="shared" si="2"/>
        <v>　</v>
      </c>
      <c r="G59" s="24" t="str">
        <f t="shared" si="5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93"/>
      <c r="T59" s="71"/>
      <c r="U59" s="194"/>
      <c r="V59" s="43" t="str">
        <f t="shared" si="8"/>
        <v/>
      </c>
      <c r="W59" s="200" t="str">
        <f t="shared" si="6"/>
        <v/>
      </c>
    </row>
    <row r="60" spans="2:23" ht="13.95" customHeight="1" x14ac:dyDescent="0.2">
      <c r="B60" s="17">
        <f t="shared" si="7"/>
        <v>0</v>
      </c>
      <c r="C60" s="17">
        <f>IF(I60="",0,IF(OR(I60=設定!$AS$4,I60=設定!$AS$5,I60=設定!$AS$6,I60=設定!$AS$7,I60=設定!$AS$8,I60=設定!$AS$9,I60=設定!$AS$12,I60=設定!$AS$13),1,0))</f>
        <v>0</v>
      </c>
      <c r="D60" s="123" t="str">
        <f t="shared" si="4"/>
        <v/>
      </c>
      <c r="E60" s="75" t="str">
        <f t="shared" ca="1" si="1"/>
        <v/>
      </c>
      <c r="F60" s="17" t="str">
        <f t="shared" si="2"/>
        <v>　</v>
      </c>
      <c r="G60" s="24" t="str">
        <f t="shared" si="5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89"/>
      <c r="T60" s="31"/>
      <c r="U60" s="190"/>
      <c r="V60" s="32" t="str">
        <f t="shared" si="8"/>
        <v/>
      </c>
      <c r="W60" s="200" t="str">
        <f t="shared" si="6"/>
        <v/>
      </c>
    </row>
    <row r="61" spans="2:23" ht="13.95" customHeight="1" x14ac:dyDescent="0.2">
      <c r="B61" s="17">
        <f t="shared" si="7"/>
        <v>0</v>
      </c>
      <c r="C61" s="17">
        <f>IF(I61="",0,IF(OR(I61=設定!$AS$4,I61=設定!$AS$5,I61=設定!$AS$6,I61=設定!$AS$7,I61=設定!$AS$8,I61=設定!$AS$9,I61=設定!$AS$12,I61=設定!$AS$13),1,0))</f>
        <v>0</v>
      </c>
      <c r="D61" s="123" t="str">
        <f t="shared" si="4"/>
        <v/>
      </c>
      <c r="E61" s="75" t="str">
        <f t="shared" ca="1" si="1"/>
        <v/>
      </c>
      <c r="F61" s="17" t="str">
        <f t="shared" si="2"/>
        <v>　</v>
      </c>
      <c r="G61" s="24" t="str">
        <f t="shared" si="5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89"/>
      <c r="T61" s="31"/>
      <c r="U61" s="190"/>
      <c r="V61" s="32" t="str">
        <f t="shared" si="8"/>
        <v/>
      </c>
      <c r="W61" s="200" t="str">
        <f t="shared" si="6"/>
        <v/>
      </c>
    </row>
    <row r="62" spans="2:23" ht="13.95" customHeight="1" x14ac:dyDescent="0.2">
      <c r="B62" s="17">
        <f t="shared" si="7"/>
        <v>0</v>
      </c>
      <c r="C62" s="17">
        <f>IF(I62="",0,IF(OR(I62=設定!$AS$4,I62=設定!$AS$5,I62=設定!$AS$6,I62=設定!$AS$7,I62=設定!$AS$8,I62=設定!$AS$9,I62=設定!$AS$12,I62=設定!$AS$13),1,0))</f>
        <v>0</v>
      </c>
      <c r="D62" s="123" t="str">
        <f t="shared" si="4"/>
        <v/>
      </c>
      <c r="E62" s="75" t="str">
        <f t="shared" ca="1" si="1"/>
        <v/>
      </c>
      <c r="F62" s="17" t="str">
        <f t="shared" si="2"/>
        <v>　</v>
      </c>
      <c r="G62" s="24" t="str">
        <f t="shared" si="5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89"/>
      <c r="T62" s="31"/>
      <c r="U62" s="190"/>
      <c r="V62" s="32" t="str">
        <f t="shared" si="8"/>
        <v/>
      </c>
      <c r="W62" s="200" t="str">
        <f t="shared" si="6"/>
        <v/>
      </c>
    </row>
    <row r="63" spans="2:23" ht="13.95" customHeight="1" x14ac:dyDescent="0.2">
      <c r="B63" s="17">
        <f t="shared" si="7"/>
        <v>0</v>
      </c>
      <c r="C63" s="17">
        <f>IF(I63="",0,IF(OR(I63=設定!$AS$4,I63=設定!$AS$5,I63=設定!$AS$6,I63=設定!$AS$7,I63=設定!$AS$8,I63=設定!$AS$9,I63=設定!$AS$12,I63=設定!$AS$13),1,0))</f>
        <v>0</v>
      </c>
      <c r="D63" s="123" t="str">
        <f t="shared" si="4"/>
        <v/>
      </c>
      <c r="E63" s="75" t="str">
        <f t="shared" ca="1" si="1"/>
        <v/>
      </c>
      <c r="F63" s="17" t="str">
        <f t="shared" si="2"/>
        <v>　</v>
      </c>
      <c r="G63" s="24" t="str">
        <f t="shared" si="5"/>
        <v/>
      </c>
      <c r="H63" s="119">
        <v>60</v>
      </c>
      <c r="I63" s="56"/>
      <c r="J63" s="36"/>
      <c r="K63" s="35"/>
      <c r="L63" s="36"/>
      <c r="M63" s="108"/>
      <c r="N63" s="109"/>
      <c r="O63" s="118"/>
      <c r="P63" s="111"/>
      <c r="Q63" s="112"/>
      <c r="R63" s="113"/>
      <c r="S63" s="195"/>
      <c r="T63" s="114"/>
      <c r="U63" s="196"/>
      <c r="V63" s="115" t="str">
        <f t="shared" si="8"/>
        <v/>
      </c>
      <c r="W63" s="200" t="str">
        <f t="shared" si="6"/>
        <v/>
      </c>
    </row>
    <row r="64" spans="2:23" ht="13.95" customHeight="1" x14ac:dyDescent="0.2">
      <c r="B64" s="17">
        <f t="shared" si="7"/>
        <v>0</v>
      </c>
      <c r="C64" s="17">
        <f>IF(I64="",0,IF(OR(I64=設定!$AS$4,I64=設定!$AS$5,I64=設定!$AS$6,I64=設定!$AS$7,I64=設定!$AS$8,I64=設定!$AS$9,I64=設定!$AS$12,I64=設定!$AS$13),1,0))</f>
        <v>0</v>
      </c>
      <c r="D64" s="123" t="str">
        <f t="shared" si="4"/>
        <v/>
      </c>
      <c r="E64" s="75" t="str">
        <f t="shared" ca="1" si="1"/>
        <v/>
      </c>
      <c r="F64" s="17" t="str">
        <f t="shared" si="2"/>
        <v>　</v>
      </c>
      <c r="G64" s="24" t="str">
        <f t="shared" si="5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93"/>
      <c r="T64" s="71"/>
      <c r="U64" s="194"/>
      <c r="V64" s="43" t="str">
        <f t="shared" si="8"/>
        <v/>
      </c>
      <c r="W64" s="200" t="str">
        <f t="shared" si="6"/>
        <v/>
      </c>
    </row>
    <row r="65" spans="2:23" ht="13.95" customHeight="1" x14ac:dyDescent="0.2">
      <c r="B65" s="17">
        <f t="shared" si="7"/>
        <v>0</v>
      </c>
      <c r="C65" s="17">
        <f>IF(I65="",0,IF(OR(I65=設定!$AS$4,I65=設定!$AS$5,I65=設定!$AS$6,I65=設定!$AS$7,I65=設定!$AS$8,I65=設定!$AS$9,I65=設定!$AS$12,I65=設定!$AS$13),1,0))</f>
        <v>0</v>
      </c>
      <c r="D65" s="123" t="str">
        <f t="shared" si="4"/>
        <v/>
      </c>
      <c r="E65" s="75" t="str">
        <f t="shared" ca="1" si="1"/>
        <v/>
      </c>
      <c r="F65" s="17" t="str">
        <f t="shared" si="2"/>
        <v>　</v>
      </c>
      <c r="G65" s="24" t="str">
        <f t="shared" si="5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89"/>
      <c r="T65" s="31"/>
      <c r="U65" s="190"/>
      <c r="V65" s="32" t="str">
        <f t="shared" si="8"/>
        <v/>
      </c>
      <c r="W65" s="200" t="str">
        <f t="shared" si="6"/>
        <v/>
      </c>
    </row>
    <row r="66" spans="2:23" ht="13.95" customHeight="1" x14ac:dyDescent="0.2">
      <c r="B66" s="17">
        <f t="shared" si="7"/>
        <v>0</v>
      </c>
      <c r="C66" s="17">
        <f>IF(I66="",0,IF(OR(I66=設定!$AS$4,I66=設定!$AS$5,I66=設定!$AS$6,I66=設定!$AS$7,I66=設定!$AS$8,I66=設定!$AS$9,I66=設定!$AS$12,I66=設定!$AS$13),1,0))</f>
        <v>0</v>
      </c>
      <c r="D66" s="123" t="str">
        <f t="shared" si="4"/>
        <v/>
      </c>
      <c r="E66" s="75" t="str">
        <f t="shared" ca="1" si="1"/>
        <v/>
      </c>
      <c r="F66" s="17" t="str">
        <f t="shared" si="2"/>
        <v>　</v>
      </c>
      <c r="G66" s="24" t="str">
        <f t="shared" si="5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89"/>
      <c r="T66" s="31"/>
      <c r="U66" s="190"/>
      <c r="V66" s="32" t="str">
        <f t="shared" si="8"/>
        <v/>
      </c>
      <c r="W66" s="200" t="str">
        <f t="shared" si="6"/>
        <v/>
      </c>
    </row>
    <row r="67" spans="2:23" ht="13.95" customHeight="1" x14ac:dyDescent="0.2">
      <c r="B67" s="17">
        <f t="shared" si="7"/>
        <v>0</v>
      </c>
      <c r="C67" s="17">
        <f>IF(I67="",0,IF(OR(I67=設定!$AS$4,I67=設定!$AS$5,I67=設定!$AS$6,I67=設定!$AS$7,I67=設定!$AS$8,I67=設定!$AS$9,I67=設定!$AS$12,I67=設定!$AS$13),1,0))</f>
        <v>0</v>
      </c>
      <c r="D67" s="123" t="str">
        <f t="shared" si="4"/>
        <v/>
      </c>
      <c r="E67" s="75" t="str">
        <f t="shared" ca="1" si="1"/>
        <v/>
      </c>
      <c r="F67" s="17" t="str">
        <f t="shared" si="2"/>
        <v>　</v>
      </c>
      <c r="G67" s="24" t="str">
        <f t="shared" si="5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89"/>
      <c r="T67" s="31"/>
      <c r="U67" s="190"/>
      <c r="V67" s="32" t="str">
        <f t="shared" si="8"/>
        <v/>
      </c>
      <c r="W67" s="200" t="str">
        <f t="shared" si="6"/>
        <v/>
      </c>
    </row>
    <row r="68" spans="2:23" ht="13.95" customHeight="1" x14ac:dyDescent="0.2">
      <c r="B68" s="17">
        <f t="shared" ref="B68:B99" si="9">IF(C68=0,0,IF(C68=0,0,VLOOKUP(I68,基準１,3,FALSE))+IF(O68="",0,VLOOKUP(O68,性別,2,FALSE))+IF(K68="",0,IF(I68&lt;&gt;K68,5000-L68,2000-L68))+IF(I68="",0,100-J68)+ROW()*0.001)</f>
        <v>0</v>
      </c>
      <c r="C68" s="17">
        <f>IF(I68="",0,IF(OR(I68=設定!$AS$4,I68=設定!$AS$5,I68=設定!$AS$6,I68=設定!$AS$7,I68=設定!$AS$8,I68=設定!$AS$9,I68=設定!$AS$12,I68=設定!$AS$13),1,0))</f>
        <v>0</v>
      </c>
      <c r="D68" s="123" t="str">
        <f t="shared" si="4"/>
        <v/>
      </c>
      <c r="E68" s="75" t="str">
        <f t="shared" ref="E68:E103" ca="1" si="10">IFERROR(VLOOKUP(I68,基準１,2,FALSE),"")</f>
        <v/>
      </c>
      <c r="F68" s="17" t="str">
        <f t="shared" ref="F68:F99" si="11">O177&amp;"　"&amp;P177</f>
        <v>　</v>
      </c>
      <c r="G68" s="24" t="str">
        <f t="shared" si="5"/>
        <v/>
      </c>
      <c r="H68" s="119">
        <v>65</v>
      </c>
      <c r="I68" s="56"/>
      <c r="J68" s="36"/>
      <c r="K68" s="35"/>
      <c r="L68" s="36"/>
      <c r="M68" s="108"/>
      <c r="N68" s="109"/>
      <c r="O68" s="118"/>
      <c r="P68" s="111"/>
      <c r="Q68" s="112"/>
      <c r="R68" s="113"/>
      <c r="S68" s="195"/>
      <c r="T68" s="114"/>
      <c r="U68" s="196"/>
      <c r="V68" s="115" t="str">
        <f t="shared" ref="V68:V103" si="12">IFERROR(DATEDIF(G68,基準日,"Y"),"")</f>
        <v/>
      </c>
      <c r="W68" s="200" t="str">
        <f t="shared" si="6"/>
        <v/>
      </c>
    </row>
    <row r="69" spans="2:23" ht="13.95" customHeight="1" x14ac:dyDescent="0.2">
      <c r="B69" s="17">
        <f t="shared" si="9"/>
        <v>0</v>
      </c>
      <c r="C69" s="17">
        <f>IF(I69="",0,IF(OR(I69=設定!$AS$4,I69=設定!$AS$5,I69=設定!$AS$6,I69=設定!$AS$7,I69=設定!$AS$8,I69=設定!$AS$9,I69=設定!$AS$12,I69=設定!$AS$13),1,0))</f>
        <v>0</v>
      </c>
      <c r="D69" s="123" t="str">
        <f t="shared" ref="D69:D103" si="13">IF(I69="","",IF(L69="",J69,IF(I69=K69,"*"&amp;L69,"◆"&amp;L69)))</f>
        <v/>
      </c>
      <c r="E69" s="75" t="str">
        <f t="shared" ca="1" si="10"/>
        <v/>
      </c>
      <c r="F69" s="17" t="str">
        <f t="shared" si="11"/>
        <v>　</v>
      </c>
      <c r="G69" s="24" t="str">
        <f t="shared" ref="G69:G103" si="14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93"/>
      <c r="T69" s="71"/>
      <c r="U69" s="194"/>
      <c r="V69" s="43" t="str">
        <f t="shared" si="12"/>
        <v/>
      </c>
      <c r="W69" s="200" t="str">
        <f t="shared" ref="W69:W103" si="15">IF(S69="","",DATE(S69,1,1))</f>
        <v/>
      </c>
    </row>
    <row r="70" spans="2:23" ht="13.95" customHeight="1" x14ac:dyDescent="0.2">
      <c r="B70" s="17">
        <f t="shared" si="9"/>
        <v>0</v>
      </c>
      <c r="C70" s="17">
        <f>IF(I70="",0,IF(OR(I70=設定!$AS$4,I70=設定!$AS$5,I70=設定!$AS$6,I70=設定!$AS$7,I70=設定!$AS$8,I70=設定!$AS$9,I70=設定!$AS$12,I70=設定!$AS$13),1,0))</f>
        <v>0</v>
      </c>
      <c r="D70" s="123" t="str">
        <f t="shared" si="13"/>
        <v/>
      </c>
      <c r="E70" s="75" t="str">
        <f t="shared" ca="1" si="10"/>
        <v/>
      </c>
      <c r="F70" s="17" t="str">
        <f t="shared" si="11"/>
        <v>　</v>
      </c>
      <c r="G70" s="24" t="str">
        <f t="shared" si="14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89"/>
      <c r="T70" s="31"/>
      <c r="U70" s="190"/>
      <c r="V70" s="32" t="str">
        <f t="shared" si="12"/>
        <v/>
      </c>
      <c r="W70" s="200" t="str">
        <f t="shared" si="15"/>
        <v/>
      </c>
    </row>
    <row r="71" spans="2:23" ht="13.95" customHeight="1" x14ac:dyDescent="0.2">
      <c r="B71" s="17">
        <f t="shared" si="9"/>
        <v>0</v>
      </c>
      <c r="C71" s="17">
        <f>IF(I71="",0,IF(OR(I71=設定!$AS$4,I71=設定!$AS$5,I71=設定!$AS$6,I71=設定!$AS$7,I71=設定!$AS$8,I71=設定!$AS$9,I71=設定!$AS$12,I71=設定!$AS$13),1,0))</f>
        <v>0</v>
      </c>
      <c r="D71" s="123" t="str">
        <f t="shared" si="13"/>
        <v/>
      </c>
      <c r="E71" s="75" t="str">
        <f t="shared" ca="1" si="10"/>
        <v/>
      </c>
      <c r="F71" s="17" t="str">
        <f t="shared" si="11"/>
        <v>　</v>
      </c>
      <c r="G71" s="24" t="str">
        <f t="shared" si="14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89"/>
      <c r="T71" s="31"/>
      <c r="U71" s="190"/>
      <c r="V71" s="32" t="str">
        <f t="shared" si="12"/>
        <v/>
      </c>
      <c r="W71" s="200" t="str">
        <f t="shared" si="15"/>
        <v/>
      </c>
    </row>
    <row r="72" spans="2:23" ht="13.95" customHeight="1" x14ac:dyDescent="0.2">
      <c r="B72" s="17">
        <f t="shared" si="9"/>
        <v>0</v>
      </c>
      <c r="C72" s="17">
        <f>IF(I72="",0,IF(OR(I72=設定!$AS$4,I72=設定!$AS$5,I72=設定!$AS$6,I72=設定!$AS$7,I72=設定!$AS$8,I72=設定!$AS$9,I72=設定!$AS$12,I72=設定!$AS$13),1,0))</f>
        <v>0</v>
      </c>
      <c r="D72" s="123" t="str">
        <f t="shared" si="13"/>
        <v/>
      </c>
      <c r="E72" s="75" t="str">
        <f t="shared" ca="1" si="10"/>
        <v/>
      </c>
      <c r="F72" s="17" t="str">
        <f t="shared" si="11"/>
        <v>　</v>
      </c>
      <c r="G72" s="24" t="str">
        <f t="shared" si="14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89"/>
      <c r="T72" s="31"/>
      <c r="U72" s="190"/>
      <c r="V72" s="32" t="str">
        <f t="shared" si="12"/>
        <v/>
      </c>
      <c r="W72" s="200" t="str">
        <f t="shared" si="15"/>
        <v/>
      </c>
    </row>
    <row r="73" spans="2:23" ht="13.95" customHeight="1" x14ac:dyDescent="0.2">
      <c r="B73" s="17">
        <f t="shared" si="9"/>
        <v>0</v>
      </c>
      <c r="C73" s="17">
        <f>IF(I73="",0,IF(OR(I73=設定!$AS$4,I73=設定!$AS$5,I73=設定!$AS$6,I73=設定!$AS$7,I73=設定!$AS$8,I73=設定!$AS$9,I73=設定!$AS$12,I73=設定!$AS$13),1,0))</f>
        <v>0</v>
      </c>
      <c r="D73" s="123" t="str">
        <f t="shared" si="13"/>
        <v/>
      </c>
      <c r="E73" s="75" t="str">
        <f t="shared" ca="1" si="10"/>
        <v/>
      </c>
      <c r="F73" s="17" t="str">
        <f t="shared" si="11"/>
        <v>　</v>
      </c>
      <c r="G73" s="24" t="str">
        <f t="shared" si="14"/>
        <v/>
      </c>
      <c r="H73" s="119">
        <v>70</v>
      </c>
      <c r="I73" s="56"/>
      <c r="J73" s="36"/>
      <c r="K73" s="35"/>
      <c r="L73" s="36"/>
      <c r="M73" s="108"/>
      <c r="N73" s="109"/>
      <c r="O73" s="118"/>
      <c r="P73" s="111"/>
      <c r="Q73" s="112"/>
      <c r="R73" s="113"/>
      <c r="S73" s="195"/>
      <c r="T73" s="114"/>
      <c r="U73" s="196"/>
      <c r="V73" s="115" t="str">
        <f t="shared" si="12"/>
        <v/>
      </c>
      <c r="W73" s="200" t="str">
        <f t="shared" si="15"/>
        <v/>
      </c>
    </row>
    <row r="74" spans="2:23" ht="13.95" customHeight="1" x14ac:dyDescent="0.2">
      <c r="B74" s="17">
        <f t="shared" si="9"/>
        <v>0</v>
      </c>
      <c r="C74" s="17">
        <f>IF(I74="",0,IF(OR(I74=設定!$AS$4,I74=設定!$AS$5,I74=設定!$AS$6,I74=設定!$AS$7,I74=設定!$AS$8,I74=設定!$AS$9,I74=設定!$AS$12,I74=設定!$AS$13),1,0))</f>
        <v>0</v>
      </c>
      <c r="D74" s="123" t="str">
        <f t="shared" si="13"/>
        <v/>
      </c>
      <c r="E74" s="75" t="str">
        <f t="shared" ca="1" si="10"/>
        <v/>
      </c>
      <c r="F74" s="17" t="str">
        <f t="shared" si="11"/>
        <v>　</v>
      </c>
      <c r="G74" s="24" t="str">
        <f t="shared" si="14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93"/>
      <c r="T74" s="71"/>
      <c r="U74" s="194"/>
      <c r="V74" s="43" t="str">
        <f t="shared" si="12"/>
        <v/>
      </c>
      <c r="W74" s="200" t="str">
        <f t="shared" si="15"/>
        <v/>
      </c>
    </row>
    <row r="75" spans="2:23" ht="13.95" customHeight="1" x14ac:dyDescent="0.2">
      <c r="B75" s="17">
        <f t="shared" si="9"/>
        <v>0</v>
      </c>
      <c r="C75" s="17">
        <f>IF(I75="",0,IF(OR(I75=設定!$AS$4,I75=設定!$AS$5,I75=設定!$AS$6,I75=設定!$AS$7,I75=設定!$AS$8,I75=設定!$AS$9,I75=設定!$AS$12,I75=設定!$AS$13),1,0))</f>
        <v>0</v>
      </c>
      <c r="D75" s="123" t="str">
        <f t="shared" si="13"/>
        <v/>
      </c>
      <c r="E75" s="75" t="str">
        <f t="shared" ca="1" si="10"/>
        <v/>
      </c>
      <c r="F75" s="17" t="str">
        <f t="shared" si="11"/>
        <v>　</v>
      </c>
      <c r="G75" s="24" t="str">
        <f t="shared" si="14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89"/>
      <c r="T75" s="31"/>
      <c r="U75" s="190"/>
      <c r="V75" s="32" t="str">
        <f t="shared" si="12"/>
        <v/>
      </c>
      <c r="W75" s="200" t="str">
        <f t="shared" si="15"/>
        <v/>
      </c>
    </row>
    <row r="76" spans="2:23" ht="13.95" customHeight="1" x14ac:dyDescent="0.2">
      <c r="B76" s="17">
        <f t="shared" si="9"/>
        <v>0</v>
      </c>
      <c r="C76" s="17">
        <f>IF(I76="",0,IF(OR(I76=設定!$AS$4,I76=設定!$AS$5,I76=設定!$AS$6,I76=設定!$AS$7,I76=設定!$AS$8,I76=設定!$AS$9,I76=設定!$AS$12,I76=設定!$AS$13),1,0))</f>
        <v>0</v>
      </c>
      <c r="D76" s="123" t="str">
        <f t="shared" si="13"/>
        <v/>
      </c>
      <c r="E76" s="75" t="str">
        <f t="shared" ca="1" si="10"/>
        <v/>
      </c>
      <c r="F76" s="17" t="str">
        <f t="shared" si="11"/>
        <v>　</v>
      </c>
      <c r="G76" s="24" t="str">
        <f t="shared" si="14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89"/>
      <c r="T76" s="31"/>
      <c r="U76" s="190"/>
      <c r="V76" s="32" t="str">
        <f t="shared" si="12"/>
        <v/>
      </c>
      <c r="W76" s="200" t="str">
        <f t="shared" si="15"/>
        <v/>
      </c>
    </row>
    <row r="77" spans="2:23" ht="13.95" customHeight="1" x14ac:dyDescent="0.2">
      <c r="B77" s="17">
        <f t="shared" si="9"/>
        <v>0</v>
      </c>
      <c r="C77" s="17">
        <f>IF(I77="",0,IF(OR(I77=設定!$AS$4,I77=設定!$AS$5,I77=設定!$AS$6,I77=設定!$AS$7,I77=設定!$AS$8,I77=設定!$AS$9,I77=設定!$AS$12,I77=設定!$AS$13),1,0))</f>
        <v>0</v>
      </c>
      <c r="D77" s="123" t="str">
        <f t="shared" si="13"/>
        <v/>
      </c>
      <c r="E77" s="75" t="str">
        <f t="shared" ca="1" si="10"/>
        <v/>
      </c>
      <c r="F77" s="17" t="str">
        <f t="shared" si="11"/>
        <v>　</v>
      </c>
      <c r="G77" s="24" t="str">
        <f t="shared" si="14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89"/>
      <c r="T77" s="31"/>
      <c r="U77" s="190"/>
      <c r="V77" s="32" t="str">
        <f t="shared" si="12"/>
        <v/>
      </c>
      <c r="W77" s="200" t="str">
        <f t="shared" si="15"/>
        <v/>
      </c>
    </row>
    <row r="78" spans="2:23" ht="13.95" customHeight="1" x14ac:dyDescent="0.2">
      <c r="B78" s="17">
        <f t="shared" si="9"/>
        <v>0</v>
      </c>
      <c r="C78" s="17">
        <f>IF(I78="",0,IF(OR(I78=設定!$AS$4,I78=設定!$AS$5,I78=設定!$AS$6,I78=設定!$AS$7,I78=設定!$AS$8,I78=設定!$AS$9,I78=設定!$AS$12,I78=設定!$AS$13),1,0))</f>
        <v>0</v>
      </c>
      <c r="D78" s="123" t="str">
        <f t="shared" si="13"/>
        <v/>
      </c>
      <c r="E78" s="75" t="str">
        <f t="shared" ca="1" si="10"/>
        <v/>
      </c>
      <c r="F78" s="17" t="str">
        <f t="shared" si="11"/>
        <v>　</v>
      </c>
      <c r="G78" s="24" t="str">
        <f t="shared" si="14"/>
        <v/>
      </c>
      <c r="H78" s="119">
        <v>75</v>
      </c>
      <c r="I78" s="56"/>
      <c r="J78" s="36"/>
      <c r="K78" s="35"/>
      <c r="L78" s="36"/>
      <c r="M78" s="108"/>
      <c r="N78" s="109"/>
      <c r="O78" s="118"/>
      <c r="P78" s="111"/>
      <c r="Q78" s="112"/>
      <c r="R78" s="113"/>
      <c r="S78" s="195"/>
      <c r="T78" s="114"/>
      <c r="U78" s="196"/>
      <c r="V78" s="115" t="str">
        <f t="shared" si="12"/>
        <v/>
      </c>
      <c r="W78" s="200" t="str">
        <f t="shared" si="15"/>
        <v/>
      </c>
    </row>
    <row r="79" spans="2:23" ht="13.95" customHeight="1" x14ac:dyDescent="0.2">
      <c r="B79" s="17">
        <f t="shared" si="9"/>
        <v>0</v>
      </c>
      <c r="C79" s="17">
        <f>IF(I79="",0,IF(OR(I79=設定!$AS$4,I79=設定!$AS$5,I79=設定!$AS$6,I79=設定!$AS$7,I79=設定!$AS$8,I79=設定!$AS$9,I79=設定!$AS$12,I79=設定!$AS$13),1,0))</f>
        <v>0</v>
      </c>
      <c r="D79" s="123" t="str">
        <f t="shared" si="13"/>
        <v/>
      </c>
      <c r="E79" s="75" t="str">
        <f t="shared" ca="1" si="10"/>
        <v/>
      </c>
      <c r="F79" s="17" t="str">
        <f t="shared" si="11"/>
        <v>　</v>
      </c>
      <c r="G79" s="24" t="str">
        <f t="shared" si="14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93"/>
      <c r="T79" s="71"/>
      <c r="U79" s="194"/>
      <c r="V79" s="43" t="str">
        <f t="shared" si="12"/>
        <v/>
      </c>
      <c r="W79" s="200" t="str">
        <f t="shared" si="15"/>
        <v/>
      </c>
    </row>
    <row r="80" spans="2:23" ht="13.95" customHeight="1" x14ac:dyDescent="0.2">
      <c r="B80" s="17">
        <f t="shared" si="9"/>
        <v>0</v>
      </c>
      <c r="C80" s="17">
        <f>IF(I80="",0,IF(OR(I80=設定!$AS$4,I80=設定!$AS$5,I80=設定!$AS$6,I80=設定!$AS$7,I80=設定!$AS$8,I80=設定!$AS$9,I80=設定!$AS$12,I80=設定!$AS$13),1,0))</f>
        <v>0</v>
      </c>
      <c r="D80" s="123" t="str">
        <f t="shared" si="13"/>
        <v/>
      </c>
      <c r="E80" s="75" t="str">
        <f t="shared" ca="1" si="10"/>
        <v/>
      </c>
      <c r="F80" s="17" t="str">
        <f t="shared" si="11"/>
        <v>　</v>
      </c>
      <c r="G80" s="24" t="str">
        <f t="shared" si="14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89"/>
      <c r="T80" s="31"/>
      <c r="U80" s="190"/>
      <c r="V80" s="32" t="str">
        <f t="shared" si="12"/>
        <v/>
      </c>
      <c r="W80" s="200" t="str">
        <f t="shared" si="15"/>
        <v/>
      </c>
    </row>
    <row r="81" spans="2:23" ht="13.95" customHeight="1" x14ac:dyDescent="0.2">
      <c r="B81" s="17">
        <f t="shared" si="9"/>
        <v>0</v>
      </c>
      <c r="C81" s="17">
        <f>IF(I81="",0,IF(OR(I81=設定!$AS$4,I81=設定!$AS$5,I81=設定!$AS$6,I81=設定!$AS$7,I81=設定!$AS$8,I81=設定!$AS$9,I81=設定!$AS$12,I81=設定!$AS$13),1,0))</f>
        <v>0</v>
      </c>
      <c r="D81" s="123" t="str">
        <f t="shared" si="13"/>
        <v/>
      </c>
      <c r="E81" s="75" t="str">
        <f t="shared" ca="1" si="10"/>
        <v/>
      </c>
      <c r="F81" s="17" t="str">
        <f t="shared" si="11"/>
        <v>　</v>
      </c>
      <c r="G81" s="24" t="str">
        <f t="shared" si="14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89"/>
      <c r="T81" s="31"/>
      <c r="U81" s="190"/>
      <c r="V81" s="32" t="str">
        <f t="shared" si="12"/>
        <v/>
      </c>
      <c r="W81" s="200" t="str">
        <f t="shared" si="15"/>
        <v/>
      </c>
    </row>
    <row r="82" spans="2:23" ht="13.95" customHeight="1" x14ac:dyDescent="0.2">
      <c r="B82" s="17">
        <f t="shared" si="9"/>
        <v>0</v>
      </c>
      <c r="C82" s="17">
        <f>IF(I82="",0,IF(OR(I82=設定!$AS$4,I82=設定!$AS$5,I82=設定!$AS$6,I82=設定!$AS$7,I82=設定!$AS$8,I82=設定!$AS$9,I82=設定!$AS$12,I82=設定!$AS$13),1,0))</f>
        <v>0</v>
      </c>
      <c r="D82" s="123" t="str">
        <f t="shared" si="13"/>
        <v/>
      </c>
      <c r="E82" s="75" t="str">
        <f t="shared" ca="1" si="10"/>
        <v/>
      </c>
      <c r="F82" s="17" t="str">
        <f t="shared" si="11"/>
        <v>　</v>
      </c>
      <c r="G82" s="24" t="str">
        <f t="shared" si="14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89"/>
      <c r="T82" s="31"/>
      <c r="U82" s="190"/>
      <c r="V82" s="32" t="str">
        <f t="shared" si="12"/>
        <v/>
      </c>
      <c r="W82" s="200" t="str">
        <f t="shared" si="15"/>
        <v/>
      </c>
    </row>
    <row r="83" spans="2:23" ht="13.95" customHeight="1" x14ac:dyDescent="0.2">
      <c r="B83" s="17">
        <f t="shared" si="9"/>
        <v>0</v>
      </c>
      <c r="C83" s="17">
        <f>IF(I83="",0,IF(OR(I83=設定!$AS$4,I83=設定!$AS$5,I83=設定!$AS$6,I83=設定!$AS$7,I83=設定!$AS$8,I83=設定!$AS$9,I83=設定!$AS$12,I83=設定!$AS$13),1,0))</f>
        <v>0</v>
      </c>
      <c r="D83" s="123" t="str">
        <f t="shared" si="13"/>
        <v/>
      </c>
      <c r="E83" s="75" t="str">
        <f t="shared" ca="1" si="10"/>
        <v/>
      </c>
      <c r="F83" s="17" t="str">
        <f t="shared" si="11"/>
        <v>　</v>
      </c>
      <c r="G83" s="24" t="str">
        <f t="shared" si="14"/>
        <v/>
      </c>
      <c r="H83" s="119">
        <v>80</v>
      </c>
      <c r="I83" s="56"/>
      <c r="J83" s="36"/>
      <c r="K83" s="35"/>
      <c r="L83" s="36"/>
      <c r="M83" s="108"/>
      <c r="N83" s="109"/>
      <c r="O83" s="118"/>
      <c r="P83" s="111"/>
      <c r="Q83" s="112"/>
      <c r="R83" s="113"/>
      <c r="S83" s="195"/>
      <c r="T83" s="114"/>
      <c r="U83" s="196"/>
      <c r="V83" s="115" t="str">
        <f t="shared" si="12"/>
        <v/>
      </c>
      <c r="W83" s="200" t="str">
        <f t="shared" si="15"/>
        <v/>
      </c>
    </row>
    <row r="84" spans="2:23" ht="13.95" customHeight="1" x14ac:dyDescent="0.2">
      <c r="B84" s="17">
        <f t="shared" si="9"/>
        <v>0</v>
      </c>
      <c r="C84" s="17">
        <f>IF(I84="",0,IF(OR(I84=設定!$AS$4,I84=設定!$AS$5,I84=設定!$AS$6,I84=設定!$AS$7,I84=設定!$AS$8,I84=設定!$AS$9,I84=設定!$AS$12,I84=設定!$AS$13),1,0))</f>
        <v>0</v>
      </c>
      <c r="D84" s="123" t="str">
        <f t="shared" si="13"/>
        <v/>
      </c>
      <c r="E84" s="75" t="str">
        <f t="shared" ca="1" si="10"/>
        <v/>
      </c>
      <c r="F84" s="17" t="str">
        <f t="shared" si="11"/>
        <v>　</v>
      </c>
      <c r="G84" s="24" t="str">
        <f t="shared" si="14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93"/>
      <c r="T84" s="71"/>
      <c r="U84" s="194"/>
      <c r="V84" s="43" t="str">
        <f t="shared" si="12"/>
        <v/>
      </c>
      <c r="W84" s="200" t="str">
        <f t="shared" si="15"/>
        <v/>
      </c>
    </row>
    <row r="85" spans="2:23" ht="13.95" customHeight="1" x14ac:dyDescent="0.2">
      <c r="B85" s="17">
        <f t="shared" si="9"/>
        <v>0</v>
      </c>
      <c r="C85" s="17">
        <f>IF(I85="",0,IF(OR(I85=設定!$AS$4,I85=設定!$AS$5,I85=設定!$AS$6,I85=設定!$AS$7,I85=設定!$AS$8,I85=設定!$AS$9,I85=設定!$AS$12,I85=設定!$AS$13),1,0))</f>
        <v>0</v>
      </c>
      <c r="D85" s="123" t="str">
        <f t="shared" si="13"/>
        <v/>
      </c>
      <c r="E85" s="75" t="str">
        <f t="shared" ca="1" si="10"/>
        <v/>
      </c>
      <c r="F85" s="17" t="str">
        <f t="shared" si="11"/>
        <v>　</v>
      </c>
      <c r="G85" s="24" t="str">
        <f t="shared" si="14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89"/>
      <c r="T85" s="31"/>
      <c r="U85" s="190"/>
      <c r="V85" s="32" t="str">
        <f t="shared" si="12"/>
        <v/>
      </c>
      <c r="W85" s="200" t="str">
        <f t="shared" si="15"/>
        <v/>
      </c>
    </row>
    <row r="86" spans="2:23" ht="13.95" customHeight="1" x14ac:dyDescent="0.2">
      <c r="B86" s="17">
        <f t="shared" si="9"/>
        <v>0</v>
      </c>
      <c r="C86" s="17">
        <f>IF(I86="",0,IF(OR(I86=設定!$AS$4,I86=設定!$AS$5,I86=設定!$AS$6,I86=設定!$AS$7,I86=設定!$AS$8,I86=設定!$AS$9,I86=設定!$AS$12,I86=設定!$AS$13),1,0))</f>
        <v>0</v>
      </c>
      <c r="D86" s="123" t="str">
        <f t="shared" si="13"/>
        <v/>
      </c>
      <c r="E86" s="75" t="str">
        <f t="shared" ca="1" si="10"/>
        <v/>
      </c>
      <c r="F86" s="17" t="str">
        <f t="shared" si="11"/>
        <v>　</v>
      </c>
      <c r="G86" s="24" t="str">
        <f t="shared" si="14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89"/>
      <c r="T86" s="31"/>
      <c r="U86" s="190"/>
      <c r="V86" s="32" t="str">
        <f t="shared" si="12"/>
        <v/>
      </c>
      <c r="W86" s="200" t="str">
        <f t="shared" si="15"/>
        <v/>
      </c>
    </row>
    <row r="87" spans="2:23" ht="13.95" customHeight="1" x14ac:dyDescent="0.2">
      <c r="B87" s="17">
        <f t="shared" si="9"/>
        <v>0</v>
      </c>
      <c r="C87" s="17">
        <f>IF(I87="",0,IF(OR(I87=設定!$AS$4,I87=設定!$AS$5,I87=設定!$AS$6,I87=設定!$AS$7,I87=設定!$AS$8,I87=設定!$AS$9,I87=設定!$AS$12,I87=設定!$AS$13),1,0))</f>
        <v>0</v>
      </c>
      <c r="D87" s="123" t="str">
        <f t="shared" si="13"/>
        <v/>
      </c>
      <c r="E87" s="75" t="str">
        <f t="shared" ca="1" si="10"/>
        <v/>
      </c>
      <c r="F87" s="17" t="str">
        <f t="shared" si="11"/>
        <v>　</v>
      </c>
      <c r="G87" s="24" t="str">
        <f t="shared" si="14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89"/>
      <c r="T87" s="31"/>
      <c r="U87" s="190"/>
      <c r="V87" s="32" t="str">
        <f t="shared" si="12"/>
        <v/>
      </c>
      <c r="W87" s="200" t="str">
        <f t="shared" si="15"/>
        <v/>
      </c>
    </row>
    <row r="88" spans="2:23" ht="13.95" customHeight="1" x14ac:dyDescent="0.2">
      <c r="B88" s="17">
        <f t="shared" si="9"/>
        <v>0</v>
      </c>
      <c r="C88" s="17">
        <f>IF(I88="",0,IF(OR(I88=設定!$AS$4,I88=設定!$AS$5,I88=設定!$AS$6,I88=設定!$AS$7,I88=設定!$AS$8,I88=設定!$AS$9,I88=設定!$AS$12,I88=設定!$AS$13),1,0))</f>
        <v>0</v>
      </c>
      <c r="D88" s="123" t="str">
        <f t="shared" si="13"/>
        <v/>
      </c>
      <c r="E88" s="75" t="str">
        <f t="shared" ca="1" si="10"/>
        <v/>
      </c>
      <c r="F88" s="17" t="str">
        <f t="shared" si="11"/>
        <v>　</v>
      </c>
      <c r="G88" s="24" t="str">
        <f t="shared" si="14"/>
        <v/>
      </c>
      <c r="H88" s="119">
        <v>85</v>
      </c>
      <c r="I88" s="56"/>
      <c r="J88" s="36"/>
      <c r="K88" s="35"/>
      <c r="L88" s="36"/>
      <c r="M88" s="108"/>
      <c r="N88" s="109"/>
      <c r="O88" s="118"/>
      <c r="P88" s="111"/>
      <c r="Q88" s="112"/>
      <c r="R88" s="113"/>
      <c r="S88" s="195"/>
      <c r="T88" s="114"/>
      <c r="U88" s="196"/>
      <c r="V88" s="115" t="str">
        <f t="shared" si="12"/>
        <v/>
      </c>
      <c r="W88" s="200" t="str">
        <f t="shared" si="15"/>
        <v/>
      </c>
    </row>
    <row r="89" spans="2:23" ht="13.95" customHeight="1" x14ac:dyDescent="0.2">
      <c r="B89" s="17">
        <f t="shared" si="9"/>
        <v>0</v>
      </c>
      <c r="C89" s="17">
        <f>IF(I89="",0,IF(OR(I89=設定!$AS$4,I89=設定!$AS$5,I89=設定!$AS$6,I89=設定!$AS$7,I89=設定!$AS$8,I89=設定!$AS$9,I89=設定!$AS$12,I89=設定!$AS$13),1,0))</f>
        <v>0</v>
      </c>
      <c r="D89" s="123" t="str">
        <f t="shared" si="13"/>
        <v/>
      </c>
      <c r="E89" s="75" t="str">
        <f t="shared" ca="1" si="10"/>
        <v/>
      </c>
      <c r="F89" s="17" t="str">
        <f t="shared" si="11"/>
        <v>　</v>
      </c>
      <c r="G89" s="24" t="str">
        <f t="shared" si="14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93"/>
      <c r="T89" s="71"/>
      <c r="U89" s="194"/>
      <c r="V89" s="43" t="str">
        <f t="shared" si="12"/>
        <v/>
      </c>
      <c r="W89" s="200" t="str">
        <f t="shared" si="15"/>
        <v/>
      </c>
    </row>
    <row r="90" spans="2:23" ht="13.95" customHeight="1" x14ac:dyDescent="0.2">
      <c r="B90" s="17">
        <f t="shared" si="9"/>
        <v>0</v>
      </c>
      <c r="C90" s="17">
        <f>IF(I90="",0,IF(OR(I90=設定!$AS$4,I90=設定!$AS$5,I90=設定!$AS$6,I90=設定!$AS$7,I90=設定!$AS$8,I90=設定!$AS$9,I90=設定!$AS$12,I90=設定!$AS$13),1,0))</f>
        <v>0</v>
      </c>
      <c r="D90" s="123" t="str">
        <f t="shared" si="13"/>
        <v/>
      </c>
      <c r="E90" s="75" t="str">
        <f t="shared" ca="1" si="10"/>
        <v/>
      </c>
      <c r="F90" s="17" t="str">
        <f t="shared" si="11"/>
        <v>　</v>
      </c>
      <c r="G90" s="24" t="str">
        <f t="shared" si="14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89"/>
      <c r="T90" s="31"/>
      <c r="U90" s="190"/>
      <c r="V90" s="32" t="str">
        <f t="shared" si="12"/>
        <v/>
      </c>
      <c r="W90" s="200" t="str">
        <f t="shared" si="15"/>
        <v/>
      </c>
    </row>
    <row r="91" spans="2:23" ht="13.95" customHeight="1" x14ac:dyDescent="0.2">
      <c r="B91" s="17">
        <f t="shared" si="9"/>
        <v>0</v>
      </c>
      <c r="C91" s="17">
        <f>IF(I91="",0,IF(OR(I91=設定!$AS$4,I91=設定!$AS$5,I91=設定!$AS$6,I91=設定!$AS$7,I91=設定!$AS$8,I91=設定!$AS$9,I91=設定!$AS$12,I91=設定!$AS$13),1,0))</f>
        <v>0</v>
      </c>
      <c r="D91" s="123" t="str">
        <f t="shared" si="13"/>
        <v/>
      </c>
      <c r="E91" s="75" t="str">
        <f t="shared" ca="1" si="10"/>
        <v/>
      </c>
      <c r="F91" s="17" t="str">
        <f t="shared" si="11"/>
        <v>　</v>
      </c>
      <c r="G91" s="24" t="str">
        <f t="shared" si="14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89"/>
      <c r="T91" s="31"/>
      <c r="U91" s="190"/>
      <c r="V91" s="32" t="str">
        <f t="shared" si="12"/>
        <v/>
      </c>
      <c r="W91" s="200" t="str">
        <f t="shared" si="15"/>
        <v/>
      </c>
    </row>
    <row r="92" spans="2:23" ht="13.95" customHeight="1" x14ac:dyDescent="0.2">
      <c r="B92" s="17">
        <f t="shared" si="9"/>
        <v>0</v>
      </c>
      <c r="C92" s="17">
        <f>IF(I92="",0,IF(OR(I92=設定!$AS$4,I92=設定!$AS$5,I92=設定!$AS$6,I92=設定!$AS$7,I92=設定!$AS$8,I92=設定!$AS$9,I92=設定!$AS$12,I92=設定!$AS$13),1,0))</f>
        <v>0</v>
      </c>
      <c r="D92" s="123" t="str">
        <f t="shared" si="13"/>
        <v/>
      </c>
      <c r="E92" s="75" t="str">
        <f t="shared" ca="1" si="10"/>
        <v/>
      </c>
      <c r="F92" s="17" t="str">
        <f t="shared" si="11"/>
        <v>　</v>
      </c>
      <c r="G92" s="24" t="str">
        <f t="shared" si="14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89"/>
      <c r="T92" s="31"/>
      <c r="U92" s="190"/>
      <c r="V92" s="32" t="str">
        <f t="shared" si="12"/>
        <v/>
      </c>
      <c r="W92" s="200" t="str">
        <f t="shared" si="15"/>
        <v/>
      </c>
    </row>
    <row r="93" spans="2:23" ht="13.95" customHeight="1" x14ac:dyDescent="0.2">
      <c r="B93" s="17">
        <f t="shared" si="9"/>
        <v>0</v>
      </c>
      <c r="C93" s="17">
        <f>IF(I93="",0,IF(OR(I93=設定!$AS$4,I93=設定!$AS$5,I93=設定!$AS$6,I93=設定!$AS$7,I93=設定!$AS$8,I93=設定!$AS$9,I93=設定!$AS$12,I93=設定!$AS$13),1,0))</f>
        <v>0</v>
      </c>
      <c r="D93" s="123" t="str">
        <f t="shared" si="13"/>
        <v/>
      </c>
      <c r="E93" s="75" t="str">
        <f t="shared" ca="1" si="10"/>
        <v/>
      </c>
      <c r="F93" s="17" t="str">
        <f t="shared" si="11"/>
        <v>　</v>
      </c>
      <c r="G93" s="24" t="str">
        <f t="shared" si="14"/>
        <v/>
      </c>
      <c r="H93" s="119">
        <v>90</v>
      </c>
      <c r="I93" s="56"/>
      <c r="J93" s="36"/>
      <c r="K93" s="35"/>
      <c r="L93" s="36"/>
      <c r="M93" s="108"/>
      <c r="N93" s="109"/>
      <c r="O93" s="118"/>
      <c r="P93" s="111"/>
      <c r="Q93" s="112"/>
      <c r="R93" s="113"/>
      <c r="S93" s="195"/>
      <c r="T93" s="114"/>
      <c r="U93" s="196"/>
      <c r="V93" s="115" t="str">
        <f t="shared" si="12"/>
        <v/>
      </c>
      <c r="W93" s="200" t="str">
        <f t="shared" si="15"/>
        <v/>
      </c>
    </row>
    <row r="94" spans="2:23" ht="13.95" customHeight="1" x14ac:dyDescent="0.2">
      <c r="B94" s="17">
        <f t="shared" si="9"/>
        <v>0</v>
      </c>
      <c r="C94" s="17">
        <f>IF(I94="",0,IF(OR(I94=設定!$AS$4,I94=設定!$AS$5,I94=設定!$AS$6,I94=設定!$AS$7,I94=設定!$AS$8,I94=設定!$AS$9,I94=設定!$AS$12,I94=設定!$AS$13),1,0))</f>
        <v>0</v>
      </c>
      <c r="D94" s="123" t="str">
        <f t="shared" si="13"/>
        <v/>
      </c>
      <c r="E94" s="75" t="str">
        <f t="shared" ca="1" si="10"/>
        <v/>
      </c>
      <c r="F94" s="17" t="str">
        <f t="shared" si="11"/>
        <v>　</v>
      </c>
      <c r="G94" s="24" t="str">
        <f t="shared" si="14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93"/>
      <c r="T94" s="71"/>
      <c r="U94" s="194"/>
      <c r="V94" s="43" t="str">
        <f t="shared" si="12"/>
        <v/>
      </c>
      <c r="W94" s="200" t="str">
        <f t="shared" si="15"/>
        <v/>
      </c>
    </row>
    <row r="95" spans="2:23" ht="13.95" customHeight="1" x14ac:dyDescent="0.2">
      <c r="B95" s="17">
        <f t="shared" si="9"/>
        <v>0</v>
      </c>
      <c r="C95" s="17">
        <f>IF(I95="",0,IF(OR(I95=設定!$AS$4,I95=設定!$AS$5,I95=設定!$AS$6,I95=設定!$AS$7,I95=設定!$AS$8,I95=設定!$AS$9,I95=設定!$AS$12,I95=設定!$AS$13),1,0))</f>
        <v>0</v>
      </c>
      <c r="D95" s="123" t="str">
        <f t="shared" si="13"/>
        <v/>
      </c>
      <c r="E95" s="75" t="str">
        <f t="shared" ca="1" si="10"/>
        <v/>
      </c>
      <c r="F95" s="17" t="str">
        <f t="shared" si="11"/>
        <v>　</v>
      </c>
      <c r="G95" s="24" t="str">
        <f t="shared" si="14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89"/>
      <c r="T95" s="31"/>
      <c r="U95" s="190"/>
      <c r="V95" s="32" t="str">
        <f t="shared" si="12"/>
        <v/>
      </c>
      <c r="W95" s="200" t="str">
        <f t="shared" si="15"/>
        <v/>
      </c>
    </row>
    <row r="96" spans="2:23" ht="13.95" customHeight="1" x14ac:dyDescent="0.2">
      <c r="B96" s="17">
        <f t="shared" si="9"/>
        <v>0</v>
      </c>
      <c r="C96" s="17">
        <f>IF(I96="",0,IF(OR(I96=設定!$AS$4,I96=設定!$AS$5,I96=設定!$AS$6,I96=設定!$AS$7,I96=設定!$AS$8,I96=設定!$AS$9,I96=設定!$AS$12,I96=設定!$AS$13),1,0))</f>
        <v>0</v>
      </c>
      <c r="D96" s="123" t="str">
        <f t="shared" si="13"/>
        <v/>
      </c>
      <c r="E96" s="75" t="str">
        <f t="shared" ca="1" si="10"/>
        <v/>
      </c>
      <c r="F96" s="17" t="str">
        <f t="shared" si="11"/>
        <v>　</v>
      </c>
      <c r="G96" s="24" t="str">
        <f t="shared" si="14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89"/>
      <c r="T96" s="31"/>
      <c r="U96" s="190"/>
      <c r="V96" s="32" t="str">
        <f t="shared" si="12"/>
        <v/>
      </c>
      <c r="W96" s="200" t="str">
        <f t="shared" si="15"/>
        <v/>
      </c>
    </row>
    <row r="97" spans="2:23" ht="13.95" customHeight="1" x14ac:dyDescent="0.2">
      <c r="B97" s="17">
        <f t="shared" si="9"/>
        <v>0</v>
      </c>
      <c r="C97" s="17">
        <f>IF(I97="",0,IF(OR(I97=設定!$AS$4,I97=設定!$AS$5,I97=設定!$AS$6,I97=設定!$AS$7,I97=設定!$AS$8,I97=設定!$AS$9,I97=設定!$AS$12,I97=設定!$AS$13),1,0))</f>
        <v>0</v>
      </c>
      <c r="D97" s="123" t="str">
        <f t="shared" si="13"/>
        <v/>
      </c>
      <c r="E97" s="75" t="str">
        <f t="shared" ca="1" si="10"/>
        <v/>
      </c>
      <c r="F97" s="17" t="str">
        <f t="shared" si="11"/>
        <v>　</v>
      </c>
      <c r="G97" s="24" t="str">
        <f t="shared" si="14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89"/>
      <c r="T97" s="31"/>
      <c r="U97" s="190"/>
      <c r="V97" s="32" t="str">
        <f t="shared" si="12"/>
        <v/>
      </c>
      <c r="W97" s="200" t="str">
        <f t="shared" si="15"/>
        <v/>
      </c>
    </row>
    <row r="98" spans="2:23" ht="13.95" customHeight="1" x14ac:dyDescent="0.2">
      <c r="B98" s="17">
        <f t="shared" si="9"/>
        <v>0</v>
      </c>
      <c r="C98" s="17">
        <f>IF(I98="",0,IF(OR(I98=設定!$AS$4,I98=設定!$AS$5,I98=設定!$AS$6,I98=設定!$AS$7,I98=設定!$AS$8,I98=設定!$AS$9,I98=設定!$AS$12,I98=設定!$AS$13),1,0))</f>
        <v>0</v>
      </c>
      <c r="D98" s="123" t="str">
        <f t="shared" si="13"/>
        <v/>
      </c>
      <c r="E98" s="75" t="str">
        <f t="shared" ca="1" si="10"/>
        <v/>
      </c>
      <c r="F98" s="17" t="str">
        <f t="shared" si="11"/>
        <v>　</v>
      </c>
      <c r="G98" s="24" t="str">
        <f t="shared" si="14"/>
        <v/>
      </c>
      <c r="H98" s="119">
        <v>95</v>
      </c>
      <c r="I98" s="56"/>
      <c r="J98" s="36"/>
      <c r="K98" s="35"/>
      <c r="L98" s="36"/>
      <c r="M98" s="108"/>
      <c r="N98" s="109"/>
      <c r="O98" s="118"/>
      <c r="P98" s="111"/>
      <c r="Q98" s="112"/>
      <c r="R98" s="113"/>
      <c r="S98" s="195"/>
      <c r="T98" s="114"/>
      <c r="U98" s="196"/>
      <c r="V98" s="115" t="str">
        <f t="shared" si="12"/>
        <v/>
      </c>
      <c r="W98" s="200" t="str">
        <f t="shared" si="15"/>
        <v/>
      </c>
    </row>
    <row r="99" spans="2:23" ht="13.95" customHeight="1" x14ac:dyDescent="0.2">
      <c r="B99" s="17">
        <f t="shared" si="9"/>
        <v>0</v>
      </c>
      <c r="C99" s="17">
        <f>IF(I99="",0,IF(OR(I99=設定!$AS$4,I99=設定!$AS$5,I99=設定!$AS$6,I99=設定!$AS$7,I99=設定!$AS$8,I99=設定!$AS$9,I99=設定!$AS$12,I99=設定!$AS$13),1,0))</f>
        <v>0</v>
      </c>
      <c r="D99" s="123" t="str">
        <f t="shared" si="13"/>
        <v/>
      </c>
      <c r="E99" s="75" t="str">
        <f t="shared" ca="1" si="10"/>
        <v/>
      </c>
      <c r="F99" s="17" t="str">
        <f t="shared" si="11"/>
        <v>　</v>
      </c>
      <c r="G99" s="24" t="str">
        <f t="shared" si="14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89"/>
      <c r="T99" s="31"/>
      <c r="U99" s="190"/>
      <c r="V99" s="32" t="str">
        <f t="shared" si="12"/>
        <v/>
      </c>
      <c r="W99" s="200" t="str">
        <f t="shared" si="15"/>
        <v/>
      </c>
    </row>
    <row r="100" spans="2:23" ht="13.95" customHeight="1" x14ac:dyDescent="0.2">
      <c r="B100" s="17">
        <f>IF(C100=0,0,IF(C100=0,0,VLOOKUP(I100,基準１,3,FALSE))+IF(O100="",0,VLOOKUP(O100,性別,2,FALSE))+IF(K100="",0,IF(I100&lt;&gt;K100,5000-L100,2000-L100))+IF(I100="",0,100-J100)+ROW()*0.001)</f>
        <v>0</v>
      </c>
      <c r="C100" s="17">
        <f>IF(I100="",0,IF(OR(I100=設定!$AS$4,I100=設定!$AS$5,I100=設定!$AS$6,I100=設定!$AS$7,I100=設定!$AS$8,I100=設定!$AS$9,I100=設定!$AS$12,I100=設定!$AS$13),1,0))</f>
        <v>0</v>
      </c>
      <c r="D100" s="123" t="str">
        <f t="shared" si="13"/>
        <v/>
      </c>
      <c r="E100" s="75" t="str">
        <f t="shared" ca="1" si="10"/>
        <v/>
      </c>
      <c r="F100" s="17" t="str">
        <f>O209&amp;"　"&amp;P209</f>
        <v>　</v>
      </c>
      <c r="G100" s="24" t="str">
        <f t="shared" si="14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89"/>
      <c r="T100" s="31"/>
      <c r="U100" s="190"/>
      <c r="V100" s="32" t="str">
        <f t="shared" si="12"/>
        <v/>
      </c>
      <c r="W100" s="200" t="str">
        <f t="shared" si="15"/>
        <v/>
      </c>
    </row>
    <row r="101" spans="2:23" ht="13.95" customHeight="1" x14ac:dyDescent="0.2">
      <c r="B101" s="17">
        <f>IF(C101=0,0,IF(C101=0,0,VLOOKUP(I101,基準１,3,FALSE))+IF(O101="",0,VLOOKUP(O101,性別,2,FALSE))+IF(K101="",0,IF(I101&lt;&gt;K101,5000-L101,2000-L101))+IF(I101="",0,100-J101)+ROW()*0.001)</f>
        <v>0</v>
      </c>
      <c r="C101" s="17">
        <f>IF(I101="",0,IF(OR(I101=設定!$AS$4,I101=設定!$AS$5,I101=設定!$AS$6,I101=設定!$AS$7,I101=設定!$AS$8,I101=設定!$AS$9,I101=設定!$AS$12,I101=設定!$AS$13),1,0))</f>
        <v>0</v>
      </c>
      <c r="D101" s="123" t="str">
        <f t="shared" si="13"/>
        <v/>
      </c>
      <c r="E101" s="75" t="str">
        <f t="shared" ca="1" si="10"/>
        <v/>
      </c>
      <c r="F101" s="17" t="str">
        <f>O210&amp;"　"&amp;P210</f>
        <v>　</v>
      </c>
      <c r="G101" s="24" t="str">
        <f t="shared" si="14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89"/>
      <c r="T101" s="31"/>
      <c r="U101" s="190"/>
      <c r="V101" s="32" t="str">
        <f t="shared" si="12"/>
        <v/>
      </c>
      <c r="W101" s="200" t="str">
        <f t="shared" si="15"/>
        <v/>
      </c>
    </row>
    <row r="102" spans="2:23" ht="13.95" customHeight="1" x14ac:dyDescent="0.2">
      <c r="B102" s="17">
        <f>IF(C102=0,0,IF(C102=0,0,VLOOKUP(I102,基準１,3,FALSE))+IF(O102="",0,VLOOKUP(O102,性別,2,FALSE))+IF(K102="",0,IF(I102&lt;&gt;K102,5000-L102,2000-L102))+IF(I102="",0,100-J102)+ROW()*0.001)</f>
        <v>0</v>
      </c>
      <c r="C102" s="17">
        <f>IF(I102="",0,IF(OR(I102=設定!$AS$4,I102=設定!$AS$5,I102=設定!$AS$6,I102=設定!$AS$7,I102=設定!$AS$8,I102=設定!$AS$9,I102=設定!$AS$12,I102=設定!$AS$13),1,0))</f>
        <v>0</v>
      </c>
      <c r="D102" s="123" t="str">
        <f t="shared" si="13"/>
        <v/>
      </c>
      <c r="E102" s="75" t="str">
        <f t="shared" ca="1" si="10"/>
        <v/>
      </c>
      <c r="F102" s="17" t="str">
        <f>O211&amp;"　"&amp;P211</f>
        <v>　</v>
      </c>
      <c r="G102" s="24" t="str">
        <f t="shared" si="14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89"/>
      <c r="T102" s="31"/>
      <c r="U102" s="190"/>
      <c r="V102" s="32" t="str">
        <f t="shared" si="12"/>
        <v/>
      </c>
      <c r="W102" s="200" t="str">
        <f t="shared" si="15"/>
        <v/>
      </c>
    </row>
    <row r="103" spans="2:23" ht="13.95" customHeight="1" thickBot="1" x14ac:dyDescent="0.25">
      <c r="B103" s="17">
        <f>IF(C103=0,0,IF(C103=0,0,VLOOKUP(I103,基準１,3,FALSE))+IF(O103="",0,VLOOKUP(O103,性別,2,FALSE))+IF(K103="",0,IF(I103&lt;&gt;K103,5000-L103,2000-L103))+IF(I103="",0,100-J103)+ROW()*0.001)</f>
        <v>0</v>
      </c>
      <c r="C103" s="17">
        <f>IF(I103="",0,IF(OR(I103=設定!$AS$4,I103=設定!$AS$5,I103=設定!$AS$6,I103=設定!$AS$7,I103=設定!$AS$8,I103=設定!$AS$9,I103=設定!$AS$12,I103=設定!$AS$13),1,0))</f>
        <v>0</v>
      </c>
      <c r="D103" s="123" t="str">
        <f t="shared" si="13"/>
        <v/>
      </c>
      <c r="E103" s="75" t="str">
        <f t="shared" ca="1" si="10"/>
        <v/>
      </c>
      <c r="F103" s="17" t="str">
        <f>O212&amp;"　"&amp;P212</f>
        <v>　</v>
      </c>
      <c r="G103" s="24" t="str">
        <f t="shared" si="14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97"/>
      <c r="T103" s="98"/>
      <c r="U103" s="198"/>
      <c r="V103" s="99" t="str">
        <f t="shared" si="12"/>
        <v/>
      </c>
      <c r="W103" s="200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3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2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6">IF(J4="","",$O4&amp;J$2&amp;J4)</f>
        <v/>
      </c>
      <c r="K113" s="51" t="str">
        <f t="shared" ref="K113:K176" si="17">IF(K4="","",$O4&amp;K$3&amp;K4)</f>
        <v/>
      </c>
      <c r="L113" s="51" t="str">
        <f t="shared" ref="L113:L144" si="18">IF(L4="","",$O4&amp;L$3&amp;L4)</f>
        <v/>
      </c>
      <c r="M113" s="17" t="str">
        <f t="shared" ref="M113:N128" si="19">SUBSTITUTE(SUBSTITUTE(M4,"　","")," ","")</f>
        <v/>
      </c>
      <c r="N113" s="17" t="str">
        <f t="shared" si="19"/>
        <v/>
      </c>
      <c r="O113" s="17" t="str">
        <f t="shared" ref="O113:O176" si="20">IF(M4="","",IF(LEN(M113)=1,M113&amp;"　　",IF(LEN(M113)=2,LEFT(M113,1)&amp;"　"&amp;RIGHT(M113,1),M113)))</f>
        <v/>
      </c>
      <c r="P113" s="52" t="str">
        <f t="shared" ref="P113:P176" si="21">IF(N4="","",IF(LEN(N113)=1,"　　"&amp;N113,IF(LEN(N113)=2,LEFT(N113,1)&amp;"　"&amp;RIGHT(N113,1),N113)))</f>
        <v/>
      </c>
      <c r="R113" s="75">
        <f t="shared" ref="R113:R176" si="22">IFERROR(CODE(MID(P4,1,1)),500000)</f>
        <v>500000</v>
      </c>
      <c r="S113" s="46">
        <f t="shared" ref="S113:S144" si="23">IFERROR(CODE(MID(P4,3,1)),500000)</f>
        <v>500000</v>
      </c>
      <c r="T113" s="46">
        <f t="shared" ref="T113:T144" si="24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</row>
    <row r="114" spans="4:22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6"/>
        <v/>
      </c>
      <c r="K114" s="51" t="str">
        <f t="shared" si="17"/>
        <v/>
      </c>
      <c r="L114" s="51" t="str">
        <f t="shared" si="18"/>
        <v/>
      </c>
      <c r="M114" s="17" t="str">
        <f t="shared" si="19"/>
        <v/>
      </c>
      <c r="N114" s="17" t="str">
        <f t="shared" si="19"/>
        <v/>
      </c>
      <c r="O114" s="17" t="str">
        <f t="shared" si="20"/>
        <v/>
      </c>
      <c r="P114" s="52" t="str">
        <f t="shared" si="21"/>
        <v/>
      </c>
      <c r="R114" s="75">
        <f t="shared" si="22"/>
        <v>500000</v>
      </c>
      <c r="S114" s="46">
        <f t="shared" si="23"/>
        <v>500000</v>
      </c>
      <c r="T114" s="46">
        <f t="shared" si="24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V177" si="25">RANK(U114,$U$113:$U$212,1)</f>
        <v>1</v>
      </c>
    </row>
    <row r="115" spans="4:22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6"/>
        <v/>
      </c>
      <c r="K115" s="51" t="str">
        <f t="shared" si="17"/>
        <v/>
      </c>
      <c r="L115" s="51" t="str">
        <f t="shared" si="18"/>
        <v/>
      </c>
      <c r="M115" s="17" t="str">
        <f t="shared" si="19"/>
        <v/>
      </c>
      <c r="N115" s="17" t="str">
        <f t="shared" si="19"/>
        <v/>
      </c>
      <c r="O115" s="17" t="str">
        <f t="shared" si="20"/>
        <v/>
      </c>
      <c r="P115" s="52" t="str">
        <f t="shared" si="21"/>
        <v/>
      </c>
      <c r="R115" s="75">
        <f t="shared" si="22"/>
        <v>500000</v>
      </c>
      <c r="S115" s="46">
        <f t="shared" si="23"/>
        <v>500000</v>
      </c>
      <c r="T115" s="46">
        <f t="shared" si="24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5"/>
        <v>1</v>
      </c>
    </row>
    <row r="116" spans="4:22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6"/>
        <v/>
      </c>
      <c r="K116" s="51" t="str">
        <f t="shared" si="17"/>
        <v/>
      </c>
      <c r="L116" s="51" t="str">
        <f t="shared" si="18"/>
        <v/>
      </c>
      <c r="M116" s="17" t="str">
        <f t="shared" si="19"/>
        <v/>
      </c>
      <c r="N116" s="17" t="str">
        <f t="shared" si="19"/>
        <v/>
      </c>
      <c r="O116" s="17" t="str">
        <f t="shared" si="20"/>
        <v/>
      </c>
      <c r="P116" s="52" t="str">
        <f t="shared" si="21"/>
        <v/>
      </c>
      <c r="R116" s="75">
        <f t="shared" si="22"/>
        <v>500000</v>
      </c>
      <c r="S116" s="46">
        <f t="shared" si="23"/>
        <v>500000</v>
      </c>
      <c r="T116" s="46">
        <f t="shared" si="24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5"/>
        <v>1</v>
      </c>
    </row>
    <row r="117" spans="4:22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6"/>
        <v/>
      </c>
      <c r="K117" s="51" t="str">
        <f t="shared" si="17"/>
        <v/>
      </c>
      <c r="L117" s="51" t="str">
        <f t="shared" si="18"/>
        <v/>
      </c>
      <c r="M117" s="17" t="str">
        <f t="shared" si="19"/>
        <v/>
      </c>
      <c r="N117" s="17" t="str">
        <f t="shared" si="19"/>
        <v/>
      </c>
      <c r="O117" s="17" t="str">
        <f t="shared" si="20"/>
        <v/>
      </c>
      <c r="P117" s="52" t="str">
        <f t="shared" si="21"/>
        <v/>
      </c>
      <c r="R117" s="75">
        <f t="shared" si="22"/>
        <v>500000</v>
      </c>
      <c r="S117" s="46">
        <f t="shared" si="23"/>
        <v>500000</v>
      </c>
      <c r="T117" s="46">
        <f t="shared" si="24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5"/>
        <v>1</v>
      </c>
    </row>
    <row r="118" spans="4:22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6"/>
        <v/>
      </c>
      <c r="K118" s="51" t="str">
        <f t="shared" si="17"/>
        <v/>
      </c>
      <c r="L118" s="51" t="str">
        <f t="shared" si="18"/>
        <v/>
      </c>
      <c r="M118" s="17" t="str">
        <f t="shared" si="19"/>
        <v/>
      </c>
      <c r="N118" s="17" t="str">
        <f t="shared" si="19"/>
        <v/>
      </c>
      <c r="O118" s="17" t="str">
        <f t="shared" si="20"/>
        <v/>
      </c>
      <c r="P118" s="52" t="str">
        <f t="shared" si="21"/>
        <v/>
      </c>
      <c r="R118" s="75">
        <f>IFERROR(CODE(MID(P9,1,1)),500000)</f>
        <v>500000</v>
      </c>
      <c r="S118" s="46">
        <f t="shared" si="23"/>
        <v>500000</v>
      </c>
      <c r="T118" s="46">
        <f t="shared" si="24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5"/>
        <v>1</v>
      </c>
    </row>
    <row r="119" spans="4:22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6"/>
        <v/>
      </c>
      <c r="K119" s="51" t="str">
        <f t="shared" si="17"/>
        <v/>
      </c>
      <c r="L119" s="51" t="str">
        <f t="shared" si="18"/>
        <v/>
      </c>
      <c r="M119" s="17" t="str">
        <f t="shared" si="19"/>
        <v/>
      </c>
      <c r="N119" s="17" t="str">
        <f t="shared" si="19"/>
        <v/>
      </c>
      <c r="O119" s="17" t="str">
        <f t="shared" si="20"/>
        <v/>
      </c>
      <c r="P119" s="52" t="str">
        <f t="shared" si="21"/>
        <v/>
      </c>
      <c r="R119" s="75">
        <f t="shared" si="22"/>
        <v>500000</v>
      </c>
      <c r="S119" s="46">
        <f t="shared" si="23"/>
        <v>500000</v>
      </c>
      <c r="T119" s="46">
        <f t="shared" si="24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5"/>
        <v>1</v>
      </c>
    </row>
    <row r="120" spans="4:22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6"/>
        <v/>
      </c>
      <c r="K120" s="51" t="str">
        <f t="shared" si="17"/>
        <v/>
      </c>
      <c r="L120" s="51" t="str">
        <f t="shared" si="18"/>
        <v/>
      </c>
      <c r="M120" s="17" t="str">
        <f t="shared" si="19"/>
        <v/>
      </c>
      <c r="N120" s="17" t="str">
        <f t="shared" si="19"/>
        <v/>
      </c>
      <c r="O120" s="17" t="str">
        <f t="shared" si="20"/>
        <v/>
      </c>
      <c r="P120" s="52" t="str">
        <f t="shared" si="21"/>
        <v/>
      </c>
      <c r="R120" s="75">
        <f t="shared" si="22"/>
        <v>500000</v>
      </c>
      <c r="S120" s="46">
        <f t="shared" si="23"/>
        <v>500000</v>
      </c>
      <c r="T120" s="46">
        <f t="shared" si="24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5"/>
        <v>1</v>
      </c>
    </row>
    <row r="121" spans="4:22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6"/>
        <v/>
      </c>
      <c r="K121" s="51" t="str">
        <f t="shared" si="17"/>
        <v/>
      </c>
      <c r="L121" s="51" t="str">
        <f t="shared" si="18"/>
        <v/>
      </c>
      <c r="M121" s="17" t="str">
        <f t="shared" si="19"/>
        <v/>
      </c>
      <c r="N121" s="17" t="str">
        <f t="shared" si="19"/>
        <v/>
      </c>
      <c r="O121" s="17" t="str">
        <f t="shared" si="20"/>
        <v/>
      </c>
      <c r="P121" s="52" t="str">
        <f t="shared" si="21"/>
        <v/>
      </c>
      <c r="R121" s="75">
        <f t="shared" si="22"/>
        <v>500000</v>
      </c>
      <c r="S121" s="46">
        <f t="shared" si="23"/>
        <v>500000</v>
      </c>
      <c r="T121" s="46">
        <f t="shared" si="24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5"/>
        <v>1</v>
      </c>
    </row>
    <row r="122" spans="4:22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6"/>
        <v/>
      </c>
      <c r="K122" s="51" t="str">
        <f t="shared" si="17"/>
        <v/>
      </c>
      <c r="L122" s="51" t="str">
        <f t="shared" si="18"/>
        <v/>
      </c>
      <c r="M122" s="17" t="str">
        <f t="shared" si="19"/>
        <v/>
      </c>
      <c r="N122" s="17" t="str">
        <f t="shared" si="19"/>
        <v/>
      </c>
      <c r="O122" s="17" t="str">
        <f t="shared" si="20"/>
        <v/>
      </c>
      <c r="P122" s="52" t="str">
        <f t="shared" si="21"/>
        <v/>
      </c>
      <c r="R122" s="75">
        <f t="shared" si="22"/>
        <v>500000</v>
      </c>
      <c r="S122" s="46">
        <f t="shared" si="23"/>
        <v>500000</v>
      </c>
      <c r="T122" s="46">
        <f t="shared" si="24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5"/>
        <v>1</v>
      </c>
    </row>
    <row r="123" spans="4:22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6"/>
        <v/>
      </c>
      <c r="K123" s="51" t="str">
        <f t="shared" si="17"/>
        <v/>
      </c>
      <c r="L123" s="51" t="str">
        <f t="shared" si="18"/>
        <v/>
      </c>
      <c r="M123" s="17" t="str">
        <f t="shared" si="19"/>
        <v/>
      </c>
      <c r="N123" s="17" t="str">
        <f t="shared" si="19"/>
        <v/>
      </c>
      <c r="O123" s="17" t="str">
        <f t="shared" si="20"/>
        <v/>
      </c>
      <c r="P123" s="52" t="str">
        <f t="shared" si="21"/>
        <v/>
      </c>
      <c r="R123" s="75">
        <f t="shared" si="22"/>
        <v>500000</v>
      </c>
      <c r="S123" s="46">
        <f t="shared" si="23"/>
        <v>500000</v>
      </c>
      <c r="T123" s="46">
        <f t="shared" si="24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5"/>
        <v>1</v>
      </c>
    </row>
    <row r="124" spans="4:22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6"/>
        <v/>
      </c>
      <c r="K124" s="51" t="str">
        <f t="shared" si="17"/>
        <v/>
      </c>
      <c r="L124" s="51" t="str">
        <f t="shared" si="18"/>
        <v/>
      </c>
      <c r="M124" s="17" t="str">
        <f t="shared" si="19"/>
        <v/>
      </c>
      <c r="N124" s="17" t="str">
        <f t="shared" si="19"/>
        <v/>
      </c>
      <c r="O124" s="17" t="str">
        <f t="shared" si="20"/>
        <v/>
      </c>
      <c r="P124" s="52" t="str">
        <f t="shared" si="21"/>
        <v/>
      </c>
      <c r="R124" s="75">
        <f t="shared" si="22"/>
        <v>500000</v>
      </c>
      <c r="S124" s="46">
        <f t="shared" si="23"/>
        <v>500000</v>
      </c>
      <c r="T124" s="46">
        <f t="shared" si="24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5"/>
        <v>1</v>
      </c>
    </row>
    <row r="125" spans="4:22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6"/>
        <v/>
      </c>
      <c r="K125" s="51" t="str">
        <f t="shared" si="17"/>
        <v/>
      </c>
      <c r="L125" s="51" t="str">
        <f t="shared" si="18"/>
        <v/>
      </c>
      <c r="M125" s="17" t="str">
        <f t="shared" si="19"/>
        <v/>
      </c>
      <c r="N125" s="17" t="str">
        <f t="shared" si="19"/>
        <v/>
      </c>
      <c r="O125" s="17" t="str">
        <f t="shared" si="20"/>
        <v/>
      </c>
      <c r="P125" s="52" t="str">
        <f t="shared" si="21"/>
        <v/>
      </c>
      <c r="R125" s="75">
        <f t="shared" si="22"/>
        <v>500000</v>
      </c>
      <c r="S125" s="46">
        <f t="shared" si="23"/>
        <v>500000</v>
      </c>
      <c r="T125" s="46">
        <f t="shared" si="24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5"/>
        <v>1</v>
      </c>
    </row>
    <row r="126" spans="4:22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6"/>
        <v/>
      </c>
      <c r="K126" s="51" t="str">
        <f t="shared" si="17"/>
        <v/>
      </c>
      <c r="L126" s="51" t="str">
        <f t="shared" si="18"/>
        <v/>
      </c>
      <c r="M126" s="17" t="str">
        <f t="shared" si="19"/>
        <v/>
      </c>
      <c r="N126" s="17" t="str">
        <f t="shared" si="19"/>
        <v/>
      </c>
      <c r="O126" s="17" t="str">
        <f t="shared" si="20"/>
        <v/>
      </c>
      <c r="P126" s="52" t="str">
        <f t="shared" si="21"/>
        <v/>
      </c>
      <c r="R126" s="75">
        <f t="shared" si="22"/>
        <v>500000</v>
      </c>
      <c r="S126" s="46">
        <f t="shared" si="23"/>
        <v>500000</v>
      </c>
      <c r="T126" s="46">
        <f t="shared" si="24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5"/>
        <v>1</v>
      </c>
    </row>
    <row r="127" spans="4:22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6"/>
        <v/>
      </c>
      <c r="K127" s="51" t="str">
        <f t="shared" si="17"/>
        <v/>
      </c>
      <c r="L127" s="51" t="str">
        <f t="shared" si="18"/>
        <v/>
      </c>
      <c r="M127" s="17" t="str">
        <f t="shared" si="19"/>
        <v/>
      </c>
      <c r="N127" s="17" t="str">
        <f t="shared" si="19"/>
        <v/>
      </c>
      <c r="O127" s="17" t="str">
        <f t="shared" si="20"/>
        <v/>
      </c>
      <c r="P127" s="52" t="str">
        <f t="shared" si="21"/>
        <v/>
      </c>
      <c r="R127" s="75">
        <f t="shared" si="22"/>
        <v>500000</v>
      </c>
      <c r="S127" s="46">
        <f t="shared" si="23"/>
        <v>500000</v>
      </c>
      <c r="T127" s="46">
        <f t="shared" si="24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5"/>
        <v>1</v>
      </c>
    </row>
    <row r="128" spans="4:22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6"/>
        <v/>
      </c>
      <c r="K128" s="51" t="str">
        <f t="shared" si="17"/>
        <v/>
      </c>
      <c r="L128" s="51" t="str">
        <f t="shared" si="18"/>
        <v/>
      </c>
      <c r="M128" s="17" t="str">
        <f t="shared" si="19"/>
        <v/>
      </c>
      <c r="N128" s="17" t="str">
        <f t="shared" si="19"/>
        <v/>
      </c>
      <c r="O128" s="17" t="str">
        <f t="shared" si="20"/>
        <v/>
      </c>
      <c r="P128" s="52" t="str">
        <f t="shared" si="21"/>
        <v/>
      </c>
      <c r="R128" s="75">
        <f t="shared" si="22"/>
        <v>500000</v>
      </c>
      <c r="S128" s="46">
        <f t="shared" si="23"/>
        <v>500000</v>
      </c>
      <c r="T128" s="46">
        <f t="shared" si="24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5"/>
        <v>1</v>
      </c>
    </row>
    <row r="129" spans="6:22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6"/>
        <v/>
      </c>
      <c r="K129" s="51" t="str">
        <f t="shared" si="17"/>
        <v/>
      </c>
      <c r="L129" s="51" t="str">
        <f t="shared" si="18"/>
        <v/>
      </c>
      <c r="M129" s="17" t="str">
        <f t="shared" ref="M129:N144" si="26">SUBSTITUTE(SUBSTITUTE(M20,"　","")," ","")</f>
        <v/>
      </c>
      <c r="N129" s="17" t="str">
        <f t="shared" si="26"/>
        <v/>
      </c>
      <c r="O129" s="17" t="str">
        <f t="shared" si="20"/>
        <v/>
      </c>
      <c r="P129" s="52" t="str">
        <f t="shared" si="21"/>
        <v/>
      </c>
      <c r="R129" s="75">
        <f t="shared" si="22"/>
        <v>500000</v>
      </c>
      <c r="S129" s="46">
        <f t="shared" si="23"/>
        <v>500000</v>
      </c>
      <c r="T129" s="46">
        <f t="shared" si="24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5"/>
        <v>1</v>
      </c>
    </row>
    <row r="130" spans="6:22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6"/>
        <v/>
      </c>
      <c r="K130" s="51" t="str">
        <f t="shared" si="17"/>
        <v/>
      </c>
      <c r="L130" s="51" t="str">
        <f t="shared" si="18"/>
        <v/>
      </c>
      <c r="M130" s="17" t="str">
        <f t="shared" si="26"/>
        <v/>
      </c>
      <c r="N130" s="17" t="str">
        <f t="shared" si="26"/>
        <v/>
      </c>
      <c r="O130" s="17" t="str">
        <f t="shared" si="20"/>
        <v/>
      </c>
      <c r="P130" s="52" t="str">
        <f t="shared" si="21"/>
        <v/>
      </c>
      <c r="R130" s="75">
        <f t="shared" si="22"/>
        <v>500000</v>
      </c>
      <c r="S130" s="46">
        <f t="shared" si="23"/>
        <v>500000</v>
      </c>
      <c r="T130" s="46">
        <f t="shared" si="24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5"/>
        <v>1</v>
      </c>
    </row>
    <row r="131" spans="6:22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6"/>
        <v/>
      </c>
      <c r="K131" s="51" t="str">
        <f t="shared" si="17"/>
        <v/>
      </c>
      <c r="L131" s="51" t="str">
        <f t="shared" si="18"/>
        <v/>
      </c>
      <c r="M131" s="17" t="str">
        <f t="shared" si="26"/>
        <v/>
      </c>
      <c r="N131" s="17" t="str">
        <f t="shared" si="26"/>
        <v/>
      </c>
      <c r="O131" s="17" t="str">
        <f t="shared" si="20"/>
        <v/>
      </c>
      <c r="P131" s="52" t="str">
        <f t="shared" si="21"/>
        <v/>
      </c>
      <c r="R131" s="75">
        <f t="shared" si="22"/>
        <v>500000</v>
      </c>
      <c r="S131" s="46">
        <f t="shared" si="23"/>
        <v>500000</v>
      </c>
      <c r="T131" s="46">
        <f t="shared" si="24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5"/>
        <v>1</v>
      </c>
    </row>
    <row r="132" spans="6:22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6"/>
        <v/>
      </c>
      <c r="K132" s="51" t="str">
        <f t="shared" si="17"/>
        <v/>
      </c>
      <c r="L132" s="51" t="str">
        <f t="shared" si="18"/>
        <v/>
      </c>
      <c r="M132" s="17" t="str">
        <f t="shared" si="26"/>
        <v/>
      </c>
      <c r="N132" s="17" t="str">
        <f t="shared" si="26"/>
        <v/>
      </c>
      <c r="O132" s="17" t="str">
        <f t="shared" si="20"/>
        <v/>
      </c>
      <c r="P132" s="52" t="str">
        <f t="shared" si="21"/>
        <v/>
      </c>
      <c r="R132" s="75">
        <f t="shared" si="22"/>
        <v>500000</v>
      </c>
      <c r="S132" s="46">
        <f t="shared" si="23"/>
        <v>500000</v>
      </c>
      <c r="T132" s="46">
        <f t="shared" si="24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5"/>
        <v>1</v>
      </c>
    </row>
    <row r="133" spans="6:22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6"/>
        <v/>
      </c>
      <c r="K133" s="51" t="str">
        <f t="shared" si="17"/>
        <v/>
      </c>
      <c r="L133" s="51" t="str">
        <f t="shared" si="18"/>
        <v/>
      </c>
      <c r="M133" s="17" t="str">
        <f t="shared" si="26"/>
        <v/>
      </c>
      <c r="N133" s="17" t="str">
        <f t="shared" si="26"/>
        <v/>
      </c>
      <c r="O133" s="17" t="str">
        <f t="shared" si="20"/>
        <v/>
      </c>
      <c r="P133" s="52" t="str">
        <f t="shared" si="21"/>
        <v/>
      </c>
      <c r="R133" s="75">
        <f t="shared" si="22"/>
        <v>500000</v>
      </c>
      <c r="S133" s="46">
        <f t="shared" si="23"/>
        <v>500000</v>
      </c>
      <c r="T133" s="46">
        <f t="shared" si="24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5"/>
        <v>1</v>
      </c>
    </row>
    <row r="134" spans="6:22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6"/>
        <v/>
      </c>
      <c r="K134" s="51" t="str">
        <f t="shared" si="17"/>
        <v/>
      </c>
      <c r="L134" s="51" t="str">
        <f t="shared" si="18"/>
        <v/>
      </c>
      <c r="M134" s="17" t="str">
        <f t="shared" si="26"/>
        <v/>
      </c>
      <c r="N134" s="17" t="str">
        <f t="shared" si="26"/>
        <v/>
      </c>
      <c r="O134" s="17" t="str">
        <f t="shared" si="20"/>
        <v/>
      </c>
      <c r="P134" s="52" t="str">
        <f t="shared" si="21"/>
        <v/>
      </c>
      <c r="R134" s="75">
        <f t="shared" si="22"/>
        <v>500000</v>
      </c>
      <c r="S134" s="46">
        <f t="shared" si="23"/>
        <v>500000</v>
      </c>
      <c r="T134" s="46">
        <f t="shared" si="24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5"/>
        <v>1</v>
      </c>
    </row>
    <row r="135" spans="6:22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6"/>
        <v/>
      </c>
      <c r="K135" s="51" t="str">
        <f t="shared" si="17"/>
        <v/>
      </c>
      <c r="L135" s="51" t="str">
        <f t="shared" si="18"/>
        <v/>
      </c>
      <c r="M135" s="17" t="str">
        <f t="shared" si="26"/>
        <v/>
      </c>
      <c r="N135" s="17" t="str">
        <f t="shared" si="26"/>
        <v/>
      </c>
      <c r="O135" s="17" t="str">
        <f t="shared" si="20"/>
        <v/>
      </c>
      <c r="P135" s="52" t="str">
        <f t="shared" si="21"/>
        <v/>
      </c>
      <c r="R135" s="75">
        <f t="shared" si="22"/>
        <v>500000</v>
      </c>
      <c r="S135" s="46">
        <f t="shared" si="23"/>
        <v>500000</v>
      </c>
      <c r="T135" s="46">
        <f t="shared" si="24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5"/>
        <v>1</v>
      </c>
    </row>
    <row r="136" spans="6:22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6"/>
        <v/>
      </c>
      <c r="K136" s="51" t="str">
        <f t="shared" si="17"/>
        <v/>
      </c>
      <c r="L136" s="51" t="str">
        <f t="shared" si="18"/>
        <v/>
      </c>
      <c r="M136" s="17" t="str">
        <f t="shared" si="26"/>
        <v/>
      </c>
      <c r="N136" s="17" t="str">
        <f t="shared" si="26"/>
        <v/>
      </c>
      <c r="O136" s="17" t="str">
        <f t="shared" si="20"/>
        <v/>
      </c>
      <c r="P136" s="52" t="str">
        <f t="shared" si="21"/>
        <v/>
      </c>
      <c r="R136" s="75">
        <f t="shared" si="22"/>
        <v>500000</v>
      </c>
      <c r="S136" s="46">
        <f t="shared" si="23"/>
        <v>500000</v>
      </c>
      <c r="T136" s="46">
        <f t="shared" si="24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5"/>
        <v>1</v>
      </c>
    </row>
    <row r="137" spans="6:22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6"/>
        <v/>
      </c>
      <c r="K137" s="51" t="str">
        <f t="shared" si="17"/>
        <v/>
      </c>
      <c r="L137" s="51" t="str">
        <f t="shared" si="18"/>
        <v/>
      </c>
      <c r="M137" s="17" t="str">
        <f t="shared" si="26"/>
        <v/>
      </c>
      <c r="N137" s="17" t="str">
        <f t="shared" si="26"/>
        <v/>
      </c>
      <c r="O137" s="17" t="str">
        <f t="shared" si="20"/>
        <v/>
      </c>
      <c r="P137" s="52" t="str">
        <f t="shared" si="21"/>
        <v/>
      </c>
      <c r="R137" s="75">
        <f t="shared" si="22"/>
        <v>500000</v>
      </c>
      <c r="S137" s="46">
        <f t="shared" si="23"/>
        <v>500000</v>
      </c>
      <c r="T137" s="46">
        <f t="shared" si="24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5"/>
        <v>1</v>
      </c>
    </row>
    <row r="138" spans="6:22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6"/>
        <v/>
      </c>
      <c r="K138" s="51" t="str">
        <f t="shared" si="17"/>
        <v/>
      </c>
      <c r="L138" s="51" t="str">
        <f t="shared" si="18"/>
        <v/>
      </c>
      <c r="M138" s="17" t="str">
        <f t="shared" si="26"/>
        <v/>
      </c>
      <c r="N138" s="17" t="str">
        <f t="shared" si="26"/>
        <v/>
      </c>
      <c r="O138" s="17" t="str">
        <f t="shared" si="20"/>
        <v/>
      </c>
      <c r="P138" s="52" t="str">
        <f t="shared" si="21"/>
        <v/>
      </c>
      <c r="R138" s="75">
        <f t="shared" si="22"/>
        <v>500000</v>
      </c>
      <c r="S138" s="46">
        <f t="shared" si="23"/>
        <v>500000</v>
      </c>
      <c r="T138" s="46">
        <f t="shared" si="24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5"/>
        <v>1</v>
      </c>
    </row>
    <row r="139" spans="6:22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6"/>
        <v/>
      </c>
      <c r="K139" s="51" t="str">
        <f t="shared" si="17"/>
        <v/>
      </c>
      <c r="L139" s="51" t="str">
        <f t="shared" si="18"/>
        <v/>
      </c>
      <c r="M139" s="17" t="str">
        <f t="shared" si="26"/>
        <v/>
      </c>
      <c r="N139" s="17" t="str">
        <f t="shared" si="26"/>
        <v/>
      </c>
      <c r="O139" s="17" t="str">
        <f t="shared" si="20"/>
        <v/>
      </c>
      <c r="P139" s="52" t="str">
        <f t="shared" si="21"/>
        <v/>
      </c>
      <c r="R139" s="75">
        <f t="shared" si="22"/>
        <v>500000</v>
      </c>
      <c r="S139" s="46">
        <f t="shared" si="23"/>
        <v>500000</v>
      </c>
      <c r="T139" s="46">
        <f t="shared" si="24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5"/>
        <v>1</v>
      </c>
    </row>
    <row r="140" spans="6:22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6"/>
        <v/>
      </c>
      <c r="K140" s="51" t="str">
        <f t="shared" si="17"/>
        <v/>
      </c>
      <c r="L140" s="51" t="str">
        <f t="shared" si="18"/>
        <v/>
      </c>
      <c r="M140" s="17" t="str">
        <f t="shared" si="26"/>
        <v/>
      </c>
      <c r="N140" s="17" t="str">
        <f t="shared" si="26"/>
        <v/>
      </c>
      <c r="O140" s="17" t="str">
        <f t="shared" si="20"/>
        <v/>
      </c>
      <c r="P140" s="52" t="str">
        <f t="shared" si="21"/>
        <v/>
      </c>
      <c r="R140" s="75">
        <f t="shared" si="22"/>
        <v>500000</v>
      </c>
      <c r="S140" s="46">
        <f t="shared" si="23"/>
        <v>500000</v>
      </c>
      <c r="T140" s="46">
        <f t="shared" si="24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5"/>
        <v>1</v>
      </c>
    </row>
    <row r="141" spans="6:22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6"/>
        <v/>
      </c>
      <c r="K141" s="51" t="str">
        <f t="shared" si="17"/>
        <v/>
      </c>
      <c r="L141" s="51" t="str">
        <f t="shared" si="18"/>
        <v/>
      </c>
      <c r="M141" s="17" t="str">
        <f t="shared" si="26"/>
        <v/>
      </c>
      <c r="N141" s="17" t="str">
        <f t="shared" si="26"/>
        <v/>
      </c>
      <c r="O141" s="17" t="str">
        <f t="shared" si="20"/>
        <v/>
      </c>
      <c r="P141" s="52" t="str">
        <f t="shared" si="21"/>
        <v/>
      </c>
      <c r="R141" s="75">
        <f t="shared" si="22"/>
        <v>500000</v>
      </c>
      <c r="S141" s="46">
        <f t="shared" si="23"/>
        <v>500000</v>
      </c>
      <c r="T141" s="46">
        <f t="shared" si="24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5"/>
        <v>1</v>
      </c>
    </row>
    <row r="142" spans="6:22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6"/>
        <v/>
      </c>
      <c r="K142" s="51" t="str">
        <f t="shared" si="17"/>
        <v/>
      </c>
      <c r="L142" s="51" t="str">
        <f t="shared" si="18"/>
        <v/>
      </c>
      <c r="M142" s="17" t="str">
        <f t="shared" si="26"/>
        <v/>
      </c>
      <c r="N142" s="17" t="str">
        <f t="shared" si="26"/>
        <v/>
      </c>
      <c r="O142" s="17" t="str">
        <f t="shared" si="20"/>
        <v/>
      </c>
      <c r="P142" s="52" t="str">
        <f t="shared" si="21"/>
        <v/>
      </c>
      <c r="R142" s="75">
        <f t="shared" si="22"/>
        <v>500000</v>
      </c>
      <c r="S142" s="46">
        <f t="shared" si="23"/>
        <v>500000</v>
      </c>
      <c r="T142" s="46">
        <f t="shared" si="24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5"/>
        <v>1</v>
      </c>
    </row>
    <row r="143" spans="6:22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6"/>
        <v/>
      </c>
      <c r="K143" s="51" t="str">
        <f t="shared" si="17"/>
        <v/>
      </c>
      <c r="L143" s="51" t="str">
        <f t="shared" si="18"/>
        <v/>
      </c>
      <c r="M143" s="17" t="str">
        <f t="shared" si="26"/>
        <v/>
      </c>
      <c r="N143" s="17" t="str">
        <f t="shared" si="26"/>
        <v/>
      </c>
      <c r="O143" s="17" t="str">
        <f t="shared" si="20"/>
        <v/>
      </c>
      <c r="P143" s="52" t="str">
        <f t="shared" si="21"/>
        <v/>
      </c>
      <c r="R143" s="75">
        <f t="shared" si="22"/>
        <v>500000</v>
      </c>
      <c r="S143" s="46">
        <f t="shared" si="23"/>
        <v>500000</v>
      </c>
      <c r="T143" s="46">
        <f t="shared" si="24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5"/>
        <v>1</v>
      </c>
    </row>
    <row r="144" spans="6:22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6"/>
        <v/>
      </c>
      <c r="K144" s="51" t="str">
        <f t="shared" si="17"/>
        <v/>
      </c>
      <c r="L144" s="51" t="str">
        <f t="shared" si="18"/>
        <v/>
      </c>
      <c r="M144" s="17" t="str">
        <f t="shared" si="26"/>
        <v/>
      </c>
      <c r="N144" s="17" t="str">
        <f t="shared" si="26"/>
        <v/>
      </c>
      <c r="O144" s="17" t="str">
        <f t="shared" si="20"/>
        <v/>
      </c>
      <c r="P144" s="52" t="str">
        <f t="shared" si="21"/>
        <v/>
      </c>
      <c r="R144" s="75">
        <f t="shared" si="22"/>
        <v>500000</v>
      </c>
      <c r="S144" s="46">
        <f t="shared" si="23"/>
        <v>500000</v>
      </c>
      <c r="T144" s="46">
        <f t="shared" si="24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5"/>
        <v>1</v>
      </c>
    </row>
    <row r="145" spans="6:22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27">IF(J36="","",$O36&amp;J$2&amp;J36)</f>
        <v/>
      </c>
      <c r="K145" s="51" t="str">
        <f t="shared" si="17"/>
        <v/>
      </c>
      <c r="L145" s="51" t="str">
        <f t="shared" ref="L145:L176" si="28">IF(L36="","",$O36&amp;L$3&amp;L36)</f>
        <v/>
      </c>
      <c r="M145" s="17" t="str">
        <f t="shared" ref="M145:N160" si="29">SUBSTITUTE(SUBSTITUTE(M36,"　","")," ","")</f>
        <v/>
      </c>
      <c r="N145" s="17" t="str">
        <f t="shared" si="29"/>
        <v/>
      </c>
      <c r="O145" s="17" t="str">
        <f t="shared" si="20"/>
        <v/>
      </c>
      <c r="P145" s="52" t="str">
        <f t="shared" si="21"/>
        <v/>
      </c>
      <c r="R145" s="75">
        <f t="shared" si="22"/>
        <v>500000</v>
      </c>
      <c r="S145" s="46">
        <f t="shared" ref="S145:S176" si="30">IFERROR(CODE(MID(P36,3,1)),500000)</f>
        <v>500000</v>
      </c>
      <c r="T145" s="46">
        <f t="shared" ref="T145:T176" si="31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5"/>
        <v>1</v>
      </c>
    </row>
    <row r="146" spans="6:22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27"/>
        <v/>
      </c>
      <c r="K146" s="51" t="str">
        <f t="shared" si="17"/>
        <v/>
      </c>
      <c r="L146" s="51" t="str">
        <f t="shared" si="28"/>
        <v/>
      </c>
      <c r="M146" s="17" t="str">
        <f t="shared" si="29"/>
        <v/>
      </c>
      <c r="N146" s="17" t="str">
        <f t="shared" si="29"/>
        <v/>
      </c>
      <c r="O146" s="17" t="str">
        <f t="shared" si="20"/>
        <v/>
      </c>
      <c r="P146" s="52" t="str">
        <f t="shared" si="21"/>
        <v/>
      </c>
      <c r="R146" s="75">
        <f t="shared" si="22"/>
        <v>500000</v>
      </c>
      <c r="S146" s="46">
        <f t="shared" si="30"/>
        <v>500000</v>
      </c>
      <c r="T146" s="46">
        <f t="shared" si="31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5"/>
        <v>1</v>
      </c>
    </row>
    <row r="147" spans="6:22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27"/>
        <v/>
      </c>
      <c r="K147" s="51" t="str">
        <f t="shared" si="17"/>
        <v/>
      </c>
      <c r="L147" s="51" t="str">
        <f t="shared" si="28"/>
        <v/>
      </c>
      <c r="M147" s="17" t="str">
        <f t="shared" si="29"/>
        <v/>
      </c>
      <c r="N147" s="17" t="str">
        <f t="shared" si="29"/>
        <v/>
      </c>
      <c r="O147" s="17" t="str">
        <f t="shared" si="20"/>
        <v/>
      </c>
      <c r="P147" s="52" t="str">
        <f t="shared" si="21"/>
        <v/>
      </c>
      <c r="R147" s="75">
        <f t="shared" si="22"/>
        <v>500000</v>
      </c>
      <c r="S147" s="46">
        <f t="shared" si="30"/>
        <v>500000</v>
      </c>
      <c r="T147" s="46">
        <f t="shared" si="31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5"/>
        <v>1</v>
      </c>
    </row>
    <row r="148" spans="6:22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27"/>
        <v/>
      </c>
      <c r="K148" s="51" t="str">
        <f t="shared" si="17"/>
        <v/>
      </c>
      <c r="L148" s="51" t="str">
        <f t="shared" si="28"/>
        <v/>
      </c>
      <c r="M148" s="17" t="str">
        <f t="shared" si="29"/>
        <v/>
      </c>
      <c r="N148" s="17" t="str">
        <f t="shared" si="29"/>
        <v/>
      </c>
      <c r="O148" s="17" t="str">
        <f t="shared" si="20"/>
        <v/>
      </c>
      <c r="P148" s="52" t="str">
        <f t="shared" si="21"/>
        <v/>
      </c>
      <c r="R148" s="75">
        <f t="shared" si="22"/>
        <v>500000</v>
      </c>
      <c r="S148" s="46">
        <f t="shared" si="30"/>
        <v>500000</v>
      </c>
      <c r="T148" s="46">
        <f t="shared" si="31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5"/>
        <v>1</v>
      </c>
    </row>
    <row r="149" spans="6:22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27"/>
        <v/>
      </c>
      <c r="K149" s="51" t="str">
        <f t="shared" si="17"/>
        <v/>
      </c>
      <c r="L149" s="51" t="str">
        <f t="shared" si="28"/>
        <v/>
      </c>
      <c r="M149" s="17" t="str">
        <f t="shared" si="29"/>
        <v/>
      </c>
      <c r="N149" s="17" t="str">
        <f t="shared" si="29"/>
        <v/>
      </c>
      <c r="O149" s="17" t="str">
        <f t="shared" si="20"/>
        <v/>
      </c>
      <c r="P149" s="52" t="str">
        <f t="shared" si="21"/>
        <v/>
      </c>
      <c r="R149" s="75">
        <f t="shared" si="22"/>
        <v>500000</v>
      </c>
      <c r="S149" s="46">
        <f t="shared" si="30"/>
        <v>500000</v>
      </c>
      <c r="T149" s="46">
        <f t="shared" si="31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5"/>
        <v>1</v>
      </c>
    </row>
    <row r="150" spans="6:22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27"/>
        <v/>
      </c>
      <c r="K150" s="51" t="str">
        <f t="shared" si="17"/>
        <v/>
      </c>
      <c r="L150" s="51" t="str">
        <f t="shared" si="28"/>
        <v/>
      </c>
      <c r="M150" s="17" t="str">
        <f t="shared" si="29"/>
        <v/>
      </c>
      <c r="N150" s="17" t="str">
        <f t="shared" si="29"/>
        <v/>
      </c>
      <c r="O150" s="17" t="str">
        <f t="shared" si="20"/>
        <v/>
      </c>
      <c r="P150" s="52" t="str">
        <f t="shared" si="21"/>
        <v/>
      </c>
      <c r="R150" s="75">
        <f t="shared" si="22"/>
        <v>500000</v>
      </c>
      <c r="S150" s="46">
        <f t="shared" si="30"/>
        <v>500000</v>
      </c>
      <c r="T150" s="46">
        <f t="shared" si="31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5"/>
        <v>1</v>
      </c>
    </row>
    <row r="151" spans="6:22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27"/>
        <v/>
      </c>
      <c r="K151" s="51" t="str">
        <f t="shared" si="17"/>
        <v/>
      </c>
      <c r="L151" s="51" t="str">
        <f t="shared" si="28"/>
        <v/>
      </c>
      <c r="M151" s="17" t="str">
        <f t="shared" si="29"/>
        <v/>
      </c>
      <c r="N151" s="17" t="str">
        <f t="shared" si="29"/>
        <v/>
      </c>
      <c r="O151" s="17" t="str">
        <f t="shared" si="20"/>
        <v/>
      </c>
      <c r="P151" s="52" t="str">
        <f t="shared" si="21"/>
        <v/>
      </c>
      <c r="R151" s="75">
        <f t="shared" si="22"/>
        <v>500000</v>
      </c>
      <c r="S151" s="46">
        <f t="shared" si="30"/>
        <v>500000</v>
      </c>
      <c r="T151" s="46">
        <f t="shared" si="31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5"/>
        <v>1</v>
      </c>
    </row>
    <row r="152" spans="6:22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27"/>
        <v/>
      </c>
      <c r="K152" s="51" t="str">
        <f t="shared" si="17"/>
        <v/>
      </c>
      <c r="L152" s="51" t="str">
        <f t="shared" si="28"/>
        <v/>
      </c>
      <c r="M152" s="17" t="str">
        <f t="shared" si="29"/>
        <v/>
      </c>
      <c r="N152" s="17" t="str">
        <f t="shared" si="29"/>
        <v/>
      </c>
      <c r="O152" s="17" t="str">
        <f t="shared" si="20"/>
        <v/>
      </c>
      <c r="P152" s="52" t="str">
        <f t="shared" si="21"/>
        <v/>
      </c>
      <c r="R152" s="75">
        <f t="shared" si="22"/>
        <v>500000</v>
      </c>
      <c r="S152" s="46">
        <f t="shared" si="30"/>
        <v>500000</v>
      </c>
      <c r="T152" s="46">
        <f t="shared" si="31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5"/>
        <v>1</v>
      </c>
    </row>
    <row r="153" spans="6:22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27"/>
        <v/>
      </c>
      <c r="K153" s="51" t="str">
        <f t="shared" si="17"/>
        <v/>
      </c>
      <c r="L153" s="51" t="str">
        <f t="shared" si="28"/>
        <v/>
      </c>
      <c r="M153" s="17" t="str">
        <f t="shared" si="29"/>
        <v/>
      </c>
      <c r="N153" s="17" t="str">
        <f t="shared" si="29"/>
        <v/>
      </c>
      <c r="O153" s="17" t="str">
        <f t="shared" si="20"/>
        <v/>
      </c>
      <c r="P153" s="52" t="str">
        <f t="shared" si="21"/>
        <v/>
      </c>
      <c r="R153" s="75">
        <f t="shared" si="22"/>
        <v>500000</v>
      </c>
      <c r="S153" s="46">
        <f t="shared" si="30"/>
        <v>500000</v>
      </c>
      <c r="T153" s="46">
        <f t="shared" si="31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5"/>
        <v>1</v>
      </c>
    </row>
    <row r="154" spans="6:22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27"/>
        <v/>
      </c>
      <c r="K154" s="51" t="str">
        <f t="shared" si="17"/>
        <v/>
      </c>
      <c r="L154" s="51" t="str">
        <f t="shared" si="28"/>
        <v/>
      </c>
      <c r="M154" s="17" t="str">
        <f t="shared" si="29"/>
        <v/>
      </c>
      <c r="N154" s="17" t="str">
        <f t="shared" si="29"/>
        <v/>
      </c>
      <c r="O154" s="17" t="str">
        <f t="shared" si="20"/>
        <v/>
      </c>
      <c r="P154" s="52" t="str">
        <f t="shared" si="21"/>
        <v/>
      </c>
      <c r="R154" s="75">
        <f t="shared" si="22"/>
        <v>500000</v>
      </c>
      <c r="S154" s="46">
        <f t="shared" si="30"/>
        <v>500000</v>
      </c>
      <c r="T154" s="46">
        <f t="shared" si="31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5"/>
        <v>1</v>
      </c>
    </row>
    <row r="155" spans="6:22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27"/>
        <v/>
      </c>
      <c r="K155" s="51" t="str">
        <f t="shared" si="17"/>
        <v/>
      </c>
      <c r="L155" s="51" t="str">
        <f t="shared" si="28"/>
        <v/>
      </c>
      <c r="M155" s="17" t="str">
        <f t="shared" si="29"/>
        <v/>
      </c>
      <c r="N155" s="17" t="str">
        <f t="shared" si="29"/>
        <v/>
      </c>
      <c r="O155" s="17" t="str">
        <f t="shared" si="20"/>
        <v/>
      </c>
      <c r="P155" s="52" t="str">
        <f t="shared" si="21"/>
        <v/>
      </c>
      <c r="R155" s="75">
        <f t="shared" si="22"/>
        <v>500000</v>
      </c>
      <c r="S155" s="46">
        <f t="shared" si="30"/>
        <v>500000</v>
      </c>
      <c r="T155" s="46">
        <f t="shared" si="31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5"/>
        <v>1</v>
      </c>
    </row>
    <row r="156" spans="6:22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27"/>
        <v/>
      </c>
      <c r="K156" s="51" t="str">
        <f t="shared" si="17"/>
        <v/>
      </c>
      <c r="L156" s="51" t="str">
        <f t="shared" si="28"/>
        <v/>
      </c>
      <c r="M156" s="17" t="str">
        <f t="shared" si="29"/>
        <v/>
      </c>
      <c r="N156" s="17" t="str">
        <f t="shared" si="29"/>
        <v/>
      </c>
      <c r="O156" s="17" t="str">
        <f t="shared" si="20"/>
        <v/>
      </c>
      <c r="P156" s="52" t="str">
        <f t="shared" si="21"/>
        <v/>
      </c>
      <c r="R156" s="75">
        <f t="shared" si="22"/>
        <v>500000</v>
      </c>
      <c r="S156" s="46">
        <f t="shared" si="30"/>
        <v>500000</v>
      </c>
      <c r="T156" s="46">
        <f t="shared" si="31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5"/>
        <v>1</v>
      </c>
    </row>
    <row r="157" spans="6:22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27"/>
        <v/>
      </c>
      <c r="K157" s="51" t="str">
        <f t="shared" si="17"/>
        <v/>
      </c>
      <c r="L157" s="51" t="str">
        <f t="shared" si="28"/>
        <v/>
      </c>
      <c r="M157" s="17" t="str">
        <f t="shared" si="29"/>
        <v/>
      </c>
      <c r="N157" s="17" t="str">
        <f t="shared" si="29"/>
        <v/>
      </c>
      <c r="O157" s="17" t="str">
        <f t="shared" si="20"/>
        <v/>
      </c>
      <c r="P157" s="52" t="str">
        <f t="shared" si="21"/>
        <v/>
      </c>
      <c r="R157" s="75">
        <f t="shared" si="22"/>
        <v>500000</v>
      </c>
      <c r="S157" s="46">
        <f t="shared" si="30"/>
        <v>500000</v>
      </c>
      <c r="T157" s="46">
        <f t="shared" si="31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5"/>
        <v>1</v>
      </c>
    </row>
    <row r="158" spans="6:22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27"/>
        <v/>
      </c>
      <c r="K158" s="51" t="str">
        <f t="shared" si="17"/>
        <v/>
      </c>
      <c r="L158" s="51" t="str">
        <f t="shared" si="28"/>
        <v/>
      </c>
      <c r="M158" s="17" t="str">
        <f t="shared" si="29"/>
        <v/>
      </c>
      <c r="N158" s="17" t="str">
        <f t="shared" si="29"/>
        <v/>
      </c>
      <c r="O158" s="17" t="str">
        <f t="shared" si="20"/>
        <v/>
      </c>
      <c r="P158" s="52" t="str">
        <f t="shared" si="21"/>
        <v/>
      </c>
      <c r="R158" s="75">
        <f t="shared" si="22"/>
        <v>500000</v>
      </c>
      <c r="S158" s="46">
        <f t="shared" si="30"/>
        <v>500000</v>
      </c>
      <c r="T158" s="46">
        <f t="shared" si="31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5"/>
        <v>1</v>
      </c>
    </row>
    <row r="159" spans="6:22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27"/>
        <v/>
      </c>
      <c r="K159" s="51" t="str">
        <f t="shared" si="17"/>
        <v/>
      </c>
      <c r="L159" s="51" t="str">
        <f t="shared" si="28"/>
        <v/>
      </c>
      <c r="M159" s="17" t="str">
        <f t="shared" si="29"/>
        <v/>
      </c>
      <c r="N159" s="17" t="str">
        <f t="shared" si="29"/>
        <v/>
      </c>
      <c r="O159" s="17" t="str">
        <f t="shared" si="20"/>
        <v/>
      </c>
      <c r="P159" s="52" t="str">
        <f t="shared" si="21"/>
        <v/>
      </c>
      <c r="R159" s="75">
        <f t="shared" si="22"/>
        <v>500000</v>
      </c>
      <c r="S159" s="46">
        <f t="shared" si="30"/>
        <v>500000</v>
      </c>
      <c r="T159" s="46">
        <f t="shared" si="31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5"/>
        <v>1</v>
      </c>
    </row>
    <row r="160" spans="6:22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27"/>
        <v/>
      </c>
      <c r="K160" s="51" t="str">
        <f t="shared" si="17"/>
        <v/>
      </c>
      <c r="L160" s="51" t="str">
        <f t="shared" si="28"/>
        <v/>
      </c>
      <c r="M160" s="17" t="str">
        <f t="shared" si="29"/>
        <v/>
      </c>
      <c r="N160" s="17" t="str">
        <f t="shared" si="29"/>
        <v/>
      </c>
      <c r="O160" s="17" t="str">
        <f t="shared" si="20"/>
        <v/>
      </c>
      <c r="P160" s="52" t="str">
        <f t="shared" si="21"/>
        <v/>
      </c>
      <c r="R160" s="75">
        <f t="shared" si="22"/>
        <v>500000</v>
      </c>
      <c r="S160" s="46">
        <f t="shared" si="30"/>
        <v>500000</v>
      </c>
      <c r="T160" s="46">
        <f t="shared" si="31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5"/>
        <v>1</v>
      </c>
    </row>
    <row r="161" spans="6:22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27"/>
        <v/>
      </c>
      <c r="K161" s="51" t="str">
        <f t="shared" si="17"/>
        <v/>
      </c>
      <c r="L161" s="51" t="str">
        <f t="shared" si="28"/>
        <v/>
      </c>
      <c r="M161" s="17" t="str">
        <f t="shared" ref="M161:N176" si="32">SUBSTITUTE(SUBSTITUTE(M52,"　","")," ","")</f>
        <v/>
      </c>
      <c r="N161" s="17" t="str">
        <f t="shared" si="32"/>
        <v/>
      </c>
      <c r="O161" s="17" t="str">
        <f t="shared" si="20"/>
        <v/>
      </c>
      <c r="P161" s="52" t="str">
        <f t="shared" si="21"/>
        <v/>
      </c>
      <c r="R161" s="75">
        <f t="shared" si="22"/>
        <v>500000</v>
      </c>
      <c r="S161" s="46">
        <f t="shared" si="30"/>
        <v>500000</v>
      </c>
      <c r="T161" s="46">
        <f t="shared" si="31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5"/>
        <v>1</v>
      </c>
    </row>
    <row r="162" spans="6:22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27"/>
        <v/>
      </c>
      <c r="K162" s="51" t="str">
        <f t="shared" si="17"/>
        <v/>
      </c>
      <c r="L162" s="51" t="str">
        <f t="shared" si="28"/>
        <v/>
      </c>
      <c r="M162" s="17" t="str">
        <f t="shared" si="32"/>
        <v/>
      </c>
      <c r="N162" s="17" t="str">
        <f t="shared" si="32"/>
        <v/>
      </c>
      <c r="O162" s="17" t="str">
        <f t="shared" si="20"/>
        <v/>
      </c>
      <c r="P162" s="52" t="str">
        <f t="shared" si="21"/>
        <v/>
      </c>
      <c r="R162" s="75">
        <f t="shared" si="22"/>
        <v>500000</v>
      </c>
      <c r="S162" s="46">
        <f t="shared" si="30"/>
        <v>500000</v>
      </c>
      <c r="T162" s="46">
        <f t="shared" si="31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5"/>
        <v>1</v>
      </c>
    </row>
    <row r="163" spans="6:22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27"/>
        <v/>
      </c>
      <c r="K163" s="51" t="str">
        <f t="shared" si="17"/>
        <v/>
      </c>
      <c r="L163" s="51" t="str">
        <f t="shared" si="28"/>
        <v/>
      </c>
      <c r="M163" s="17" t="str">
        <f t="shared" si="32"/>
        <v/>
      </c>
      <c r="N163" s="17" t="str">
        <f t="shared" si="32"/>
        <v/>
      </c>
      <c r="O163" s="17" t="str">
        <f t="shared" si="20"/>
        <v/>
      </c>
      <c r="P163" s="52" t="str">
        <f t="shared" si="21"/>
        <v/>
      </c>
      <c r="R163" s="75">
        <f t="shared" si="22"/>
        <v>500000</v>
      </c>
      <c r="S163" s="46">
        <f t="shared" si="30"/>
        <v>500000</v>
      </c>
      <c r="T163" s="46">
        <f t="shared" si="31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5"/>
        <v>1</v>
      </c>
    </row>
    <row r="164" spans="6:22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27"/>
        <v/>
      </c>
      <c r="K164" s="51" t="str">
        <f t="shared" si="17"/>
        <v/>
      </c>
      <c r="L164" s="51" t="str">
        <f t="shared" si="28"/>
        <v/>
      </c>
      <c r="M164" s="17" t="str">
        <f t="shared" si="32"/>
        <v/>
      </c>
      <c r="N164" s="17" t="str">
        <f t="shared" si="32"/>
        <v/>
      </c>
      <c r="O164" s="17" t="str">
        <f t="shared" si="20"/>
        <v/>
      </c>
      <c r="P164" s="52" t="str">
        <f t="shared" si="21"/>
        <v/>
      </c>
      <c r="R164" s="75">
        <f t="shared" si="22"/>
        <v>500000</v>
      </c>
      <c r="S164" s="46">
        <f t="shared" si="30"/>
        <v>500000</v>
      </c>
      <c r="T164" s="46">
        <f t="shared" si="31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5"/>
        <v>1</v>
      </c>
    </row>
    <row r="165" spans="6:22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27"/>
        <v/>
      </c>
      <c r="K165" s="51" t="str">
        <f t="shared" si="17"/>
        <v/>
      </c>
      <c r="L165" s="51" t="str">
        <f t="shared" si="28"/>
        <v/>
      </c>
      <c r="M165" s="17" t="str">
        <f t="shared" si="32"/>
        <v/>
      </c>
      <c r="N165" s="17" t="str">
        <f t="shared" si="32"/>
        <v/>
      </c>
      <c r="O165" s="17" t="str">
        <f t="shared" si="20"/>
        <v/>
      </c>
      <c r="P165" s="52" t="str">
        <f t="shared" si="21"/>
        <v/>
      </c>
      <c r="R165" s="75">
        <f t="shared" si="22"/>
        <v>500000</v>
      </c>
      <c r="S165" s="46">
        <f t="shared" si="30"/>
        <v>500000</v>
      </c>
      <c r="T165" s="46">
        <f t="shared" si="31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5"/>
        <v>1</v>
      </c>
    </row>
    <row r="166" spans="6:22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27"/>
        <v/>
      </c>
      <c r="K166" s="51" t="str">
        <f t="shared" si="17"/>
        <v/>
      </c>
      <c r="L166" s="51" t="str">
        <f t="shared" si="28"/>
        <v/>
      </c>
      <c r="M166" s="17" t="str">
        <f t="shared" si="32"/>
        <v/>
      </c>
      <c r="N166" s="17" t="str">
        <f t="shared" si="32"/>
        <v/>
      </c>
      <c r="O166" s="17" t="str">
        <f t="shared" si="20"/>
        <v/>
      </c>
      <c r="P166" s="52" t="str">
        <f t="shared" si="21"/>
        <v/>
      </c>
      <c r="R166" s="75">
        <f t="shared" si="22"/>
        <v>500000</v>
      </c>
      <c r="S166" s="46">
        <f t="shared" si="30"/>
        <v>500000</v>
      </c>
      <c r="T166" s="46">
        <f t="shared" si="31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5"/>
        <v>1</v>
      </c>
    </row>
    <row r="167" spans="6:22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27"/>
        <v/>
      </c>
      <c r="K167" s="51" t="str">
        <f t="shared" si="17"/>
        <v/>
      </c>
      <c r="L167" s="51" t="str">
        <f t="shared" si="28"/>
        <v/>
      </c>
      <c r="M167" s="17" t="str">
        <f t="shared" si="32"/>
        <v/>
      </c>
      <c r="N167" s="17" t="str">
        <f t="shared" si="32"/>
        <v/>
      </c>
      <c r="O167" s="17" t="str">
        <f t="shared" si="20"/>
        <v/>
      </c>
      <c r="P167" s="52" t="str">
        <f t="shared" si="21"/>
        <v/>
      </c>
      <c r="R167" s="75">
        <f t="shared" si="22"/>
        <v>500000</v>
      </c>
      <c r="S167" s="46">
        <f t="shared" si="30"/>
        <v>500000</v>
      </c>
      <c r="T167" s="46">
        <f t="shared" si="31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5"/>
        <v>1</v>
      </c>
    </row>
    <row r="168" spans="6:22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27"/>
        <v/>
      </c>
      <c r="K168" s="51" t="str">
        <f t="shared" si="17"/>
        <v/>
      </c>
      <c r="L168" s="51" t="str">
        <f t="shared" si="28"/>
        <v/>
      </c>
      <c r="M168" s="17" t="str">
        <f t="shared" si="32"/>
        <v/>
      </c>
      <c r="N168" s="17" t="str">
        <f t="shared" si="32"/>
        <v/>
      </c>
      <c r="O168" s="17" t="str">
        <f t="shared" si="20"/>
        <v/>
      </c>
      <c r="P168" s="52" t="str">
        <f t="shared" si="21"/>
        <v/>
      </c>
      <c r="R168" s="75">
        <f t="shared" si="22"/>
        <v>500000</v>
      </c>
      <c r="S168" s="46">
        <f t="shared" si="30"/>
        <v>500000</v>
      </c>
      <c r="T168" s="46">
        <f t="shared" si="31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5"/>
        <v>1</v>
      </c>
    </row>
    <row r="169" spans="6:22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27"/>
        <v/>
      </c>
      <c r="K169" s="51" t="str">
        <f t="shared" si="17"/>
        <v/>
      </c>
      <c r="L169" s="51" t="str">
        <f t="shared" si="28"/>
        <v/>
      </c>
      <c r="M169" s="17" t="str">
        <f t="shared" si="32"/>
        <v/>
      </c>
      <c r="N169" s="17" t="str">
        <f t="shared" si="32"/>
        <v/>
      </c>
      <c r="O169" s="17" t="str">
        <f t="shared" si="20"/>
        <v/>
      </c>
      <c r="P169" s="52" t="str">
        <f t="shared" si="21"/>
        <v/>
      </c>
      <c r="R169" s="75">
        <f t="shared" si="22"/>
        <v>500000</v>
      </c>
      <c r="S169" s="46">
        <f t="shared" si="30"/>
        <v>500000</v>
      </c>
      <c r="T169" s="46">
        <f t="shared" si="31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5"/>
        <v>1</v>
      </c>
    </row>
    <row r="170" spans="6:22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27"/>
        <v/>
      </c>
      <c r="K170" s="51" t="str">
        <f t="shared" si="17"/>
        <v/>
      </c>
      <c r="L170" s="51" t="str">
        <f t="shared" si="28"/>
        <v/>
      </c>
      <c r="M170" s="17" t="str">
        <f t="shared" si="32"/>
        <v/>
      </c>
      <c r="N170" s="17" t="str">
        <f t="shared" si="32"/>
        <v/>
      </c>
      <c r="O170" s="17" t="str">
        <f t="shared" si="20"/>
        <v/>
      </c>
      <c r="P170" s="52" t="str">
        <f t="shared" si="21"/>
        <v/>
      </c>
      <c r="R170" s="75">
        <f t="shared" si="22"/>
        <v>500000</v>
      </c>
      <c r="S170" s="46">
        <f t="shared" si="30"/>
        <v>500000</v>
      </c>
      <c r="T170" s="46">
        <f t="shared" si="31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5"/>
        <v>1</v>
      </c>
    </row>
    <row r="171" spans="6:22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27"/>
        <v/>
      </c>
      <c r="K171" s="51" t="str">
        <f t="shared" si="17"/>
        <v/>
      </c>
      <c r="L171" s="51" t="str">
        <f t="shared" si="28"/>
        <v/>
      </c>
      <c r="M171" s="17" t="str">
        <f t="shared" si="32"/>
        <v/>
      </c>
      <c r="N171" s="17" t="str">
        <f t="shared" si="32"/>
        <v/>
      </c>
      <c r="O171" s="17" t="str">
        <f t="shared" si="20"/>
        <v/>
      </c>
      <c r="P171" s="52" t="str">
        <f t="shared" si="21"/>
        <v/>
      </c>
      <c r="R171" s="75">
        <f t="shared" si="22"/>
        <v>500000</v>
      </c>
      <c r="S171" s="46">
        <f t="shared" si="30"/>
        <v>500000</v>
      </c>
      <c r="T171" s="46">
        <f t="shared" si="31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5"/>
        <v>1</v>
      </c>
    </row>
    <row r="172" spans="6:22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27"/>
        <v/>
      </c>
      <c r="K172" s="51" t="str">
        <f t="shared" si="17"/>
        <v/>
      </c>
      <c r="L172" s="51" t="str">
        <f t="shared" si="28"/>
        <v/>
      </c>
      <c r="M172" s="17" t="str">
        <f t="shared" si="32"/>
        <v/>
      </c>
      <c r="N172" s="17" t="str">
        <f t="shared" si="32"/>
        <v/>
      </c>
      <c r="O172" s="17" t="str">
        <f t="shared" si="20"/>
        <v/>
      </c>
      <c r="P172" s="52" t="str">
        <f t="shared" si="21"/>
        <v/>
      </c>
      <c r="R172" s="75">
        <f t="shared" si="22"/>
        <v>500000</v>
      </c>
      <c r="S172" s="46">
        <f t="shared" si="30"/>
        <v>500000</v>
      </c>
      <c r="T172" s="46">
        <f t="shared" si="31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5"/>
        <v>1</v>
      </c>
    </row>
    <row r="173" spans="6:22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27"/>
        <v/>
      </c>
      <c r="K173" s="51" t="str">
        <f t="shared" si="17"/>
        <v/>
      </c>
      <c r="L173" s="51" t="str">
        <f t="shared" si="28"/>
        <v/>
      </c>
      <c r="M173" s="17" t="str">
        <f t="shared" si="32"/>
        <v/>
      </c>
      <c r="N173" s="17" t="str">
        <f t="shared" si="32"/>
        <v/>
      </c>
      <c r="O173" s="17" t="str">
        <f t="shared" si="20"/>
        <v/>
      </c>
      <c r="P173" s="52" t="str">
        <f t="shared" si="21"/>
        <v/>
      </c>
      <c r="R173" s="75">
        <f t="shared" si="22"/>
        <v>500000</v>
      </c>
      <c r="S173" s="46">
        <f t="shared" si="30"/>
        <v>500000</v>
      </c>
      <c r="T173" s="46">
        <f t="shared" si="31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5"/>
        <v>1</v>
      </c>
    </row>
    <row r="174" spans="6:22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27"/>
        <v/>
      </c>
      <c r="K174" s="51" t="str">
        <f t="shared" si="17"/>
        <v/>
      </c>
      <c r="L174" s="51" t="str">
        <f t="shared" si="28"/>
        <v/>
      </c>
      <c r="M174" s="17" t="str">
        <f t="shared" si="32"/>
        <v/>
      </c>
      <c r="N174" s="17" t="str">
        <f t="shared" si="32"/>
        <v/>
      </c>
      <c r="O174" s="17" t="str">
        <f t="shared" si="20"/>
        <v/>
      </c>
      <c r="P174" s="52" t="str">
        <f t="shared" si="21"/>
        <v/>
      </c>
      <c r="R174" s="75">
        <f t="shared" si="22"/>
        <v>500000</v>
      </c>
      <c r="S174" s="46">
        <f t="shared" si="30"/>
        <v>500000</v>
      </c>
      <c r="T174" s="46">
        <f t="shared" si="31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5"/>
        <v>1</v>
      </c>
    </row>
    <row r="175" spans="6:22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27"/>
        <v/>
      </c>
      <c r="K175" s="51" t="str">
        <f t="shared" si="17"/>
        <v/>
      </c>
      <c r="L175" s="51" t="str">
        <f t="shared" si="28"/>
        <v/>
      </c>
      <c r="M175" s="17" t="str">
        <f t="shared" si="32"/>
        <v/>
      </c>
      <c r="N175" s="17" t="str">
        <f t="shared" si="32"/>
        <v/>
      </c>
      <c r="O175" s="17" t="str">
        <f t="shared" si="20"/>
        <v/>
      </c>
      <c r="P175" s="52" t="str">
        <f t="shared" si="21"/>
        <v/>
      </c>
      <c r="R175" s="75">
        <f t="shared" si="22"/>
        <v>500000</v>
      </c>
      <c r="S175" s="46">
        <f t="shared" si="30"/>
        <v>500000</v>
      </c>
      <c r="T175" s="46">
        <f t="shared" si="31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5"/>
        <v>1</v>
      </c>
    </row>
    <row r="176" spans="6:22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27"/>
        <v/>
      </c>
      <c r="K176" s="51" t="str">
        <f t="shared" si="17"/>
        <v/>
      </c>
      <c r="L176" s="51" t="str">
        <f t="shared" si="28"/>
        <v/>
      </c>
      <c r="M176" s="17" t="str">
        <f t="shared" si="32"/>
        <v/>
      </c>
      <c r="N176" s="17" t="str">
        <f t="shared" si="32"/>
        <v/>
      </c>
      <c r="O176" s="17" t="str">
        <f t="shared" si="20"/>
        <v/>
      </c>
      <c r="P176" s="52" t="str">
        <f t="shared" si="21"/>
        <v/>
      </c>
      <c r="R176" s="75">
        <f t="shared" si="22"/>
        <v>500000</v>
      </c>
      <c r="S176" s="46">
        <f t="shared" si="30"/>
        <v>500000</v>
      </c>
      <c r="T176" s="46">
        <f t="shared" si="31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5"/>
        <v>1</v>
      </c>
    </row>
    <row r="177" spans="6:22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3">IF(J68="","",$O68&amp;J$2&amp;J68)</f>
        <v/>
      </c>
      <c r="K177" s="51" t="str">
        <f t="shared" ref="K177:K212" si="34">IF(K68="","",$O68&amp;K$3&amp;K68)</f>
        <v/>
      </c>
      <c r="L177" s="51" t="str">
        <f t="shared" ref="L177:L208" si="35">IF(L68="","",$O68&amp;L$3&amp;L68)</f>
        <v/>
      </c>
      <c r="M177" s="17" t="str">
        <f t="shared" ref="M177:N192" si="36">SUBSTITUTE(SUBSTITUTE(M68,"　","")," ","")</f>
        <v/>
      </c>
      <c r="N177" s="17" t="str">
        <f t="shared" si="36"/>
        <v/>
      </c>
      <c r="O177" s="17" t="str">
        <f t="shared" ref="O177:O212" si="37">IF(M68="","",IF(LEN(M177)=1,M177&amp;"　　",IF(LEN(M177)=2,LEFT(M177,1)&amp;"　"&amp;RIGHT(M177,1),M177)))</f>
        <v/>
      </c>
      <c r="P177" s="52" t="str">
        <f t="shared" ref="P177:P212" si="38">IF(N68="","",IF(LEN(N177)=1,"　　"&amp;N177,IF(LEN(N177)=2,LEFT(N177,1)&amp;"　"&amp;RIGHT(N177,1),N177)))</f>
        <v/>
      </c>
      <c r="R177" s="75">
        <f t="shared" ref="R177:R212" si="39">IFERROR(CODE(MID(P68,1,1)),500000)</f>
        <v>500000</v>
      </c>
      <c r="S177" s="46">
        <f t="shared" ref="S177:S182" si="40">IFERROR(CODE(MID(P68,3,1)),500000)</f>
        <v>500000</v>
      </c>
      <c r="T177" s="46">
        <f t="shared" ref="T177:T182" si="41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5"/>
        <v>1</v>
      </c>
    </row>
    <row r="178" spans="6:22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3"/>
        <v/>
      </c>
      <c r="K178" s="51" t="str">
        <f t="shared" si="34"/>
        <v/>
      </c>
      <c r="L178" s="51" t="str">
        <f t="shared" si="35"/>
        <v/>
      </c>
      <c r="M178" s="17" t="str">
        <f t="shared" si="36"/>
        <v/>
      </c>
      <c r="N178" s="17" t="str">
        <f t="shared" si="36"/>
        <v/>
      </c>
      <c r="O178" s="17" t="str">
        <f t="shared" si="37"/>
        <v/>
      </c>
      <c r="P178" s="52" t="str">
        <f t="shared" si="38"/>
        <v/>
      </c>
      <c r="R178" s="75">
        <f t="shared" si="39"/>
        <v>500000</v>
      </c>
      <c r="S178" s="46">
        <f t="shared" si="40"/>
        <v>500000</v>
      </c>
      <c r="T178" s="46">
        <f t="shared" si="41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V212" si="42">RANK(U178,$U$113:$U$212,1)</f>
        <v>1</v>
      </c>
    </row>
    <row r="179" spans="6:22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3"/>
        <v/>
      </c>
      <c r="K179" s="51" t="str">
        <f t="shared" si="34"/>
        <v/>
      </c>
      <c r="L179" s="51" t="str">
        <f t="shared" si="35"/>
        <v/>
      </c>
      <c r="M179" s="17" t="str">
        <f t="shared" si="36"/>
        <v/>
      </c>
      <c r="N179" s="17" t="str">
        <f t="shared" si="36"/>
        <v/>
      </c>
      <c r="O179" s="17" t="str">
        <f t="shared" si="37"/>
        <v/>
      </c>
      <c r="P179" s="52" t="str">
        <f t="shared" si="38"/>
        <v/>
      </c>
      <c r="R179" s="75">
        <f t="shared" si="39"/>
        <v>500000</v>
      </c>
      <c r="S179" s="46">
        <f t="shared" si="40"/>
        <v>500000</v>
      </c>
      <c r="T179" s="46">
        <f t="shared" si="41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2"/>
        <v>1</v>
      </c>
    </row>
    <row r="180" spans="6:22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3"/>
        <v/>
      </c>
      <c r="K180" s="51" t="str">
        <f t="shared" si="34"/>
        <v/>
      </c>
      <c r="L180" s="51" t="str">
        <f t="shared" si="35"/>
        <v/>
      </c>
      <c r="M180" s="17" t="str">
        <f t="shared" si="36"/>
        <v/>
      </c>
      <c r="N180" s="17" t="str">
        <f t="shared" si="36"/>
        <v/>
      </c>
      <c r="O180" s="17" t="str">
        <f t="shared" si="37"/>
        <v/>
      </c>
      <c r="P180" s="52" t="str">
        <f t="shared" si="38"/>
        <v/>
      </c>
      <c r="R180" s="75">
        <f t="shared" si="39"/>
        <v>500000</v>
      </c>
      <c r="S180" s="46">
        <f t="shared" si="40"/>
        <v>500000</v>
      </c>
      <c r="T180" s="46">
        <f t="shared" si="41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2"/>
        <v>1</v>
      </c>
    </row>
    <row r="181" spans="6:22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3"/>
        <v/>
      </c>
      <c r="K181" s="51" t="str">
        <f t="shared" si="34"/>
        <v/>
      </c>
      <c r="L181" s="51" t="str">
        <f t="shared" si="35"/>
        <v/>
      </c>
      <c r="M181" s="17" t="str">
        <f t="shared" si="36"/>
        <v/>
      </c>
      <c r="N181" s="17" t="str">
        <f t="shared" si="36"/>
        <v/>
      </c>
      <c r="O181" s="17" t="str">
        <f t="shared" si="37"/>
        <v/>
      </c>
      <c r="P181" s="52" t="str">
        <f t="shared" si="38"/>
        <v/>
      </c>
      <c r="R181" s="75">
        <f t="shared" si="39"/>
        <v>500000</v>
      </c>
      <c r="S181" s="46">
        <f t="shared" si="40"/>
        <v>500000</v>
      </c>
      <c r="T181" s="46">
        <f t="shared" si="41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2"/>
        <v>1</v>
      </c>
    </row>
    <row r="182" spans="6:22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3"/>
        <v/>
      </c>
      <c r="K182" s="51" t="str">
        <f t="shared" si="34"/>
        <v/>
      </c>
      <c r="L182" s="51" t="str">
        <f t="shared" si="35"/>
        <v/>
      </c>
      <c r="M182" s="17" t="str">
        <f t="shared" si="36"/>
        <v/>
      </c>
      <c r="N182" s="17" t="str">
        <f t="shared" si="36"/>
        <v/>
      </c>
      <c r="O182" s="17" t="str">
        <f t="shared" si="37"/>
        <v/>
      </c>
      <c r="P182" s="52" t="str">
        <f t="shared" si="38"/>
        <v/>
      </c>
      <c r="R182" s="75">
        <f t="shared" si="39"/>
        <v>500000</v>
      </c>
      <c r="S182" s="46">
        <f t="shared" si="40"/>
        <v>500000</v>
      </c>
      <c r="T182" s="46">
        <f t="shared" si="41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2"/>
        <v>1</v>
      </c>
    </row>
    <row r="183" spans="6:22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3"/>
        <v/>
      </c>
      <c r="K183" s="51" t="str">
        <f t="shared" si="34"/>
        <v/>
      </c>
      <c r="L183" s="51" t="str">
        <f t="shared" si="35"/>
        <v/>
      </c>
      <c r="M183" s="17" t="str">
        <f t="shared" si="36"/>
        <v/>
      </c>
      <c r="N183" s="17" t="str">
        <f t="shared" si="36"/>
        <v/>
      </c>
      <c r="O183" s="17" t="str">
        <f t="shared" si="37"/>
        <v/>
      </c>
      <c r="P183" s="52" t="str">
        <f t="shared" si="38"/>
        <v/>
      </c>
      <c r="R183" s="75">
        <f t="shared" si="39"/>
        <v>500000</v>
      </c>
      <c r="S183" s="46">
        <f t="shared" ref="S183:S212" si="43">IFERROR(CODE(MID(P74,3,1)),500000)</f>
        <v>500000</v>
      </c>
      <c r="T183" s="46">
        <f t="shared" ref="T183:T212" si="44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2"/>
        <v>1</v>
      </c>
    </row>
    <row r="184" spans="6:22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3"/>
        <v/>
      </c>
      <c r="K184" s="51" t="str">
        <f t="shared" si="34"/>
        <v/>
      </c>
      <c r="L184" s="51" t="str">
        <f t="shared" si="35"/>
        <v/>
      </c>
      <c r="M184" s="17" t="str">
        <f t="shared" si="36"/>
        <v/>
      </c>
      <c r="N184" s="17" t="str">
        <f t="shared" si="36"/>
        <v/>
      </c>
      <c r="O184" s="17" t="str">
        <f t="shared" si="37"/>
        <v/>
      </c>
      <c r="P184" s="52" t="str">
        <f t="shared" si="38"/>
        <v/>
      </c>
      <c r="R184" s="75">
        <f t="shared" si="39"/>
        <v>500000</v>
      </c>
      <c r="S184" s="46">
        <f t="shared" si="43"/>
        <v>500000</v>
      </c>
      <c r="T184" s="46">
        <f t="shared" si="44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2"/>
        <v>1</v>
      </c>
    </row>
    <row r="185" spans="6:22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3"/>
        <v/>
      </c>
      <c r="K185" s="51" t="str">
        <f t="shared" si="34"/>
        <v/>
      </c>
      <c r="L185" s="51" t="str">
        <f t="shared" si="35"/>
        <v/>
      </c>
      <c r="M185" s="17" t="str">
        <f t="shared" si="36"/>
        <v/>
      </c>
      <c r="N185" s="17" t="str">
        <f t="shared" si="36"/>
        <v/>
      </c>
      <c r="O185" s="17" t="str">
        <f t="shared" si="37"/>
        <v/>
      </c>
      <c r="P185" s="52" t="str">
        <f t="shared" si="38"/>
        <v/>
      </c>
      <c r="R185" s="75">
        <f t="shared" si="39"/>
        <v>500000</v>
      </c>
      <c r="S185" s="46">
        <f t="shared" si="43"/>
        <v>500000</v>
      </c>
      <c r="T185" s="46">
        <f t="shared" si="44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2"/>
        <v>1</v>
      </c>
    </row>
    <row r="186" spans="6:22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3"/>
        <v/>
      </c>
      <c r="K186" s="51" t="str">
        <f t="shared" si="34"/>
        <v/>
      </c>
      <c r="L186" s="51" t="str">
        <f t="shared" si="35"/>
        <v/>
      </c>
      <c r="M186" s="17" t="str">
        <f t="shared" si="36"/>
        <v/>
      </c>
      <c r="N186" s="17" t="str">
        <f t="shared" si="36"/>
        <v/>
      </c>
      <c r="O186" s="17" t="str">
        <f t="shared" si="37"/>
        <v/>
      </c>
      <c r="P186" s="52" t="str">
        <f t="shared" si="38"/>
        <v/>
      </c>
      <c r="R186" s="75">
        <f t="shared" si="39"/>
        <v>500000</v>
      </c>
      <c r="S186" s="46">
        <f t="shared" si="43"/>
        <v>500000</v>
      </c>
      <c r="T186" s="46">
        <f t="shared" si="44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2"/>
        <v>1</v>
      </c>
    </row>
    <row r="187" spans="6:22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3"/>
        <v/>
      </c>
      <c r="K187" s="51" t="str">
        <f t="shared" si="34"/>
        <v/>
      </c>
      <c r="L187" s="51" t="str">
        <f t="shared" si="35"/>
        <v/>
      </c>
      <c r="M187" s="17" t="str">
        <f t="shared" si="36"/>
        <v/>
      </c>
      <c r="N187" s="17" t="str">
        <f t="shared" si="36"/>
        <v/>
      </c>
      <c r="O187" s="17" t="str">
        <f t="shared" si="37"/>
        <v/>
      </c>
      <c r="P187" s="52" t="str">
        <f t="shared" si="38"/>
        <v/>
      </c>
      <c r="R187" s="75">
        <f t="shared" si="39"/>
        <v>500000</v>
      </c>
      <c r="S187" s="46">
        <f t="shared" si="43"/>
        <v>500000</v>
      </c>
      <c r="T187" s="46">
        <f t="shared" si="44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2"/>
        <v>1</v>
      </c>
    </row>
    <row r="188" spans="6:22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3"/>
        <v/>
      </c>
      <c r="K188" s="51" t="str">
        <f t="shared" si="34"/>
        <v/>
      </c>
      <c r="L188" s="51" t="str">
        <f t="shared" si="35"/>
        <v/>
      </c>
      <c r="M188" s="17" t="str">
        <f t="shared" si="36"/>
        <v/>
      </c>
      <c r="N188" s="17" t="str">
        <f t="shared" si="36"/>
        <v/>
      </c>
      <c r="O188" s="17" t="str">
        <f t="shared" si="37"/>
        <v/>
      </c>
      <c r="P188" s="52" t="str">
        <f t="shared" si="38"/>
        <v/>
      </c>
      <c r="R188" s="75">
        <f t="shared" si="39"/>
        <v>500000</v>
      </c>
      <c r="S188" s="46">
        <f t="shared" si="43"/>
        <v>500000</v>
      </c>
      <c r="T188" s="46">
        <f t="shared" si="44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2"/>
        <v>1</v>
      </c>
    </row>
    <row r="189" spans="6:22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3"/>
        <v/>
      </c>
      <c r="K189" s="51" t="str">
        <f t="shared" si="34"/>
        <v/>
      </c>
      <c r="L189" s="51" t="str">
        <f t="shared" si="35"/>
        <v/>
      </c>
      <c r="M189" s="17" t="str">
        <f t="shared" si="36"/>
        <v/>
      </c>
      <c r="N189" s="17" t="str">
        <f t="shared" si="36"/>
        <v/>
      </c>
      <c r="O189" s="17" t="str">
        <f t="shared" si="37"/>
        <v/>
      </c>
      <c r="P189" s="52" t="str">
        <f t="shared" si="38"/>
        <v/>
      </c>
      <c r="R189" s="75">
        <f t="shared" si="39"/>
        <v>500000</v>
      </c>
      <c r="S189" s="46">
        <f t="shared" si="43"/>
        <v>500000</v>
      </c>
      <c r="T189" s="46">
        <f t="shared" si="44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2"/>
        <v>1</v>
      </c>
    </row>
    <row r="190" spans="6:22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3"/>
        <v/>
      </c>
      <c r="K190" s="51" t="str">
        <f t="shared" si="34"/>
        <v/>
      </c>
      <c r="L190" s="51" t="str">
        <f t="shared" si="35"/>
        <v/>
      </c>
      <c r="M190" s="17" t="str">
        <f t="shared" si="36"/>
        <v/>
      </c>
      <c r="N190" s="17" t="str">
        <f t="shared" si="36"/>
        <v/>
      </c>
      <c r="O190" s="17" t="str">
        <f t="shared" si="37"/>
        <v/>
      </c>
      <c r="P190" s="52" t="str">
        <f t="shared" si="38"/>
        <v/>
      </c>
      <c r="R190" s="75">
        <f t="shared" si="39"/>
        <v>500000</v>
      </c>
      <c r="S190" s="46">
        <f t="shared" si="43"/>
        <v>500000</v>
      </c>
      <c r="T190" s="46">
        <f t="shared" si="44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2"/>
        <v>1</v>
      </c>
    </row>
    <row r="191" spans="6:22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3"/>
        <v/>
      </c>
      <c r="K191" s="51" t="str">
        <f t="shared" si="34"/>
        <v/>
      </c>
      <c r="L191" s="51" t="str">
        <f t="shared" si="35"/>
        <v/>
      </c>
      <c r="M191" s="17" t="str">
        <f t="shared" si="36"/>
        <v/>
      </c>
      <c r="N191" s="17" t="str">
        <f t="shared" si="36"/>
        <v/>
      </c>
      <c r="O191" s="17" t="str">
        <f t="shared" si="37"/>
        <v/>
      </c>
      <c r="P191" s="52" t="str">
        <f t="shared" si="38"/>
        <v/>
      </c>
      <c r="R191" s="75">
        <f t="shared" si="39"/>
        <v>500000</v>
      </c>
      <c r="S191" s="46">
        <f t="shared" si="43"/>
        <v>500000</v>
      </c>
      <c r="T191" s="46">
        <f t="shared" si="44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2"/>
        <v>1</v>
      </c>
    </row>
    <row r="192" spans="6:22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3"/>
        <v/>
      </c>
      <c r="K192" s="51" t="str">
        <f t="shared" si="34"/>
        <v/>
      </c>
      <c r="L192" s="51" t="str">
        <f t="shared" si="35"/>
        <v/>
      </c>
      <c r="M192" s="17" t="str">
        <f t="shared" si="36"/>
        <v/>
      </c>
      <c r="N192" s="17" t="str">
        <f t="shared" si="36"/>
        <v/>
      </c>
      <c r="O192" s="17" t="str">
        <f t="shared" si="37"/>
        <v/>
      </c>
      <c r="P192" s="52" t="str">
        <f t="shared" si="38"/>
        <v/>
      </c>
      <c r="R192" s="75">
        <f t="shared" si="39"/>
        <v>500000</v>
      </c>
      <c r="S192" s="46">
        <f t="shared" si="43"/>
        <v>500000</v>
      </c>
      <c r="T192" s="46">
        <f t="shared" si="44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2"/>
        <v>1</v>
      </c>
    </row>
    <row r="193" spans="6:22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3"/>
        <v/>
      </c>
      <c r="K193" s="51" t="str">
        <f t="shared" si="34"/>
        <v/>
      </c>
      <c r="L193" s="51" t="str">
        <f t="shared" si="35"/>
        <v/>
      </c>
      <c r="M193" s="17" t="str">
        <f t="shared" ref="M193:N208" si="45">SUBSTITUTE(SUBSTITUTE(M84,"　","")," ","")</f>
        <v/>
      </c>
      <c r="N193" s="17" t="str">
        <f t="shared" si="45"/>
        <v/>
      </c>
      <c r="O193" s="17" t="str">
        <f t="shared" si="37"/>
        <v/>
      </c>
      <c r="P193" s="52" t="str">
        <f t="shared" si="38"/>
        <v/>
      </c>
      <c r="R193" s="75">
        <f t="shared" si="39"/>
        <v>500000</v>
      </c>
      <c r="S193" s="46">
        <f t="shared" si="43"/>
        <v>500000</v>
      </c>
      <c r="T193" s="46">
        <f t="shared" si="44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2"/>
        <v>1</v>
      </c>
    </row>
    <row r="194" spans="6:22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3"/>
        <v/>
      </c>
      <c r="K194" s="51" t="str">
        <f t="shared" si="34"/>
        <v/>
      </c>
      <c r="L194" s="51" t="str">
        <f t="shared" si="35"/>
        <v/>
      </c>
      <c r="M194" s="17" t="str">
        <f t="shared" si="45"/>
        <v/>
      </c>
      <c r="N194" s="17" t="str">
        <f t="shared" si="45"/>
        <v/>
      </c>
      <c r="O194" s="17" t="str">
        <f t="shared" si="37"/>
        <v/>
      </c>
      <c r="P194" s="52" t="str">
        <f t="shared" si="38"/>
        <v/>
      </c>
      <c r="R194" s="75">
        <f t="shared" si="39"/>
        <v>500000</v>
      </c>
      <c r="S194" s="46">
        <f t="shared" si="43"/>
        <v>500000</v>
      </c>
      <c r="T194" s="46">
        <f t="shared" si="44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2"/>
        <v>1</v>
      </c>
    </row>
    <row r="195" spans="6:22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3"/>
        <v/>
      </c>
      <c r="K195" s="51" t="str">
        <f t="shared" si="34"/>
        <v/>
      </c>
      <c r="L195" s="51" t="str">
        <f t="shared" si="35"/>
        <v/>
      </c>
      <c r="M195" s="17" t="str">
        <f t="shared" si="45"/>
        <v/>
      </c>
      <c r="N195" s="17" t="str">
        <f t="shared" si="45"/>
        <v/>
      </c>
      <c r="O195" s="17" t="str">
        <f t="shared" si="37"/>
        <v/>
      </c>
      <c r="P195" s="52" t="str">
        <f t="shared" si="38"/>
        <v/>
      </c>
      <c r="R195" s="75">
        <f t="shared" si="39"/>
        <v>500000</v>
      </c>
      <c r="S195" s="46">
        <f t="shared" si="43"/>
        <v>500000</v>
      </c>
      <c r="T195" s="46">
        <f t="shared" si="44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2"/>
        <v>1</v>
      </c>
    </row>
    <row r="196" spans="6:22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3"/>
        <v/>
      </c>
      <c r="K196" s="51" t="str">
        <f t="shared" si="34"/>
        <v/>
      </c>
      <c r="L196" s="51" t="str">
        <f t="shared" si="35"/>
        <v/>
      </c>
      <c r="M196" s="17" t="str">
        <f t="shared" si="45"/>
        <v/>
      </c>
      <c r="N196" s="17" t="str">
        <f t="shared" si="45"/>
        <v/>
      </c>
      <c r="O196" s="17" t="str">
        <f t="shared" si="37"/>
        <v/>
      </c>
      <c r="P196" s="52" t="str">
        <f t="shared" si="38"/>
        <v/>
      </c>
      <c r="R196" s="75">
        <f t="shared" si="39"/>
        <v>500000</v>
      </c>
      <c r="S196" s="46">
        <f t="shared" si="43"/>
        <v>500000</v>
      </c>
      <c r="T196" s="46">
        <f t="shared" si="44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2"/>
        <v>1</v>
      </c>
    </row>
    <row r="197" spans="6:22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3"/>
        <v/>
      </c>
      <c r="K197" s="51" t="str">
        <f t="shared" si="34"/>
        <v/>
      </c>
      <c r="L197" s="51" t="str">
        <f t="shared" si="35"/>
        <v/>
      </c>
      <c r="M197" s="17" t="str">
        <f t="shared" si="45"/>
        <v/>
      </c>
      <c r="N197" s="17" t="str">
        <f t="shared" si="45"/>
        <v/>
      </c>
      <c r="O197" s="17" t="str">
        <f t="shared" si="37"/>
        <v/>
      </c>
      <c r="P197" s="52" t="str">
        <f t="shared" si="38"/>
        <v/>
      </c>
      <c r="R197" s="75">
        <f t="shared" si="39"/>
        <v>500000</v>
      </c>
      <c r="S197" s="46">
        <f t="shared" si="43"/>
        <v>500000</v>
      </c>
      <c r="T197" s="46">
        <f t="shared" si="44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2"/>
        <v>1</v>
      </c>
    </row>
    <row r="198" spans="6:22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3"/>
        <v/>
      </c>
      <c r="K198" s="51" t="str">
        <f t="shared" si="34"/>
        <v/>
      </c>
      <c r="L198" s="51" t="str">
        <f t="shared" si="35"/>
        <v/>
      </c>
      <c r="M198" s="17" t="str">
        <f t="shared" si="45"/>
        <v/>
      </c>
      <c r="N198" s="17" t="str">
        <f t="shared" si="45"/>
        <v/>
      </c>
      <c r="O198" s="17" t="str">
        <f t="shared" si="37"/>
        <v/>
      </c>
      <c r="P198" s="52" t="str">
        <f t="shared" si="38"/>
        <v/>
      </c>
      <c r="R198" s="75">
        <f t="shared" si="39"/>
        <v>500000</v>
      </c>
      <c r="S198" s="46">
        <f t="shared" si="43"/>
        <v>500000</v>
      </c>
      <c r="T198" s="46">
        <f t="shared" si="44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2"/>
        <v>1</v>
      </c>
    </row>
    <row r="199" spans="6:22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3"/>
        <v/>
      </c>
      <c r="K199" s="51" t="str">
        <f t="shared" si="34"/>
        <v/>
      </c>
      <c r="L199" s="51" t="str">
        <f t="shared" si="35"/>
        <v/>
      </c>
      <c r="M199" s="17" t="str">
        <f t="shared" si="45"/>
        <v/>
      </c>
      <c r="N199" s="17" t="str">
        <f t="shared" si="45"/>
        <v/>
      </c>
      <c r="O199" s="17" t="str">
        <f t="shared" si="37"/>
        <v/>
      </c>
      <c r="P199" s="52" t="str">
        <f t="shared" si="38"/>
        <v/>
      </c>
      <c r="R199" s="75">
        <f t="shared" si="39"/>
        <v>500000</v>
      </c>
      <c r="S199" s="46">
        <f t="shared" si="43"/>
        <v>500000</v>
      </c>
      <c r="T199" s="46">
        <f t="shared" si="44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2"/>
        <v>1</v>
      </c>
    </row>
    <row r="200" spans="6:22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3"/>
        <v/>
      </c>
      <c r="K200" s="51" t="str">
        <f t="shared" si="34"/>
        <v/>
      </c>
      <c r="L200" s="51" t="str">
        <f t="shared" si="35"/>
        <v/>
      </c>
      <c r="M200" s="17" t="str">
        <f t="shared" si="45"/>
        <v/>
      </c>
      <c r="N200" s="17" t="str">
        <f t="shared" si="45"/>
        <v/>
      </c>
      <c r="O200" s="17" t="str">
        <f t="shared" si="37"/>
        <v/>
      </c>
      <c r="P200" s="52" t="str">
        <f t="shared" si="38"/>
        <v/>
      </c>
      <c r="R200" s="75">
        <f t="shared" si="39"/>
        <v>500000</v>
      </c>
      <c r="S200" s="46">
        <f t="shared" si="43"/>
        <v>500000</v>
      </c>
      <c r="T200" s="46">
        <f t="shared" si="44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2"/>
        <v>1</v>
      </c>
    </row>
    <row r="201" spans="6:22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3"/>
        <v/>
      </c>
      <c r="K201" s="51" t="str">
        <f t="shared" si="34"/>
        <v/>
      </c>
      <c r="L201" s="51" t="str">
        <f t="shared" si="35"/>
        <v/>
      </c>
      <c r="M201" s="17" t="str">
        <f t="shared" si="45"/>
        <v/>
      </c>
      <c r="N201" s="17" t="str">
        <f t="shared" si="45"/>
        <v/>
      </c>
      <c r="O201" s="17" t="str">
        <f t="shared" si="37"/>
        <v/>
      </c>
      <c r="P201" s="52" t="str">
        <f t="shared" si="38"/>
        <v/>
      </c>
      <c r="R201" s="75">
        <f t="shared" si="39"/>
        <v>500000</v>
      </c>
      <c r="S201" s="46">
        <f t="shared" si="43"/>
        <v>500000</v>
      </c>
      <c r="T201" s="46">
        <f t="shared" si="44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2"/>
        <v>1</v>
      </c>
    </row>
    <row r="202" spans="6:22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3"/>
        <v/>
      </c>
      <c r="K202" s="51" t="str">
        <f t="shared" si="34"/>
        <v/>
      </c>
      <c r="L202" s="51" t="str">
        <f t="shared" si="35"/>
        <v/>
      </c>
      <c r="M202" s="17" t="str">
        <f t="shared" si="45"/>
        <v/>
      </c>
      <c r="N202" s="17" t="str">
        <f t="shared" si="45"/>
        <v/>
      </c>
      <c r="O202" s="17" t="str">
        <f t="shared" si="37"/>
        <v/>
      </c>
      <c r="P202" s="52" t="str">
        <f t="shared" si="38"/>
        <v/>
      </c>
      <c r="R202" s="75">
        <f t="shared" si="39"/>
        <v>500000</v>
      </c>
      <c r="S202" s="46">
        <f t="shared" si="43"/>
        <v>500000</v>
      </c>
      <c r="T202" s="46">
        <f t="shared" si="44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2"/>
        <v>1</v>
      </c>
    </row>
    <row r="203" spans="6:22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3"/>
        <v/>
      </c>
      <c r="K203" s="51" t="str">
        <f t="shared" si="34"/>
        <v/>
      </c>
      <c r="L203" s="51" t="str">
        <f t="shared" si="35"/>
        <v/>
      </c>
      <c r="M203" s="17" t="str">
        <f t="shared" si="45"/>
        <v/>
      </c>
      <c r="N203" s="17" t="str">
        <f t="shared" si="45"/>
        <v/>
      </c>
      <c r="O203" s="17" t="str">
        <f t="shared" si="37"/>
        <v/>
      </c>
      <c r="P203" s="52" t="str">
        <f t="shared" si="38"/>
        <v/>
      </c>
      <c r="R203" s="75">
        <f t="shared" si="39"/>
        <v>500000</v>
      </c>
      <c r="S203" s="46">
        <f t="shared" si="43"/>
        <v>500000</v>
      </c>
      <c r="T203" s="46">
        <f t="shared" si="44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2"/>
        <v>1</v>
      </c>
    </row>
    <row r="204" spans="6:22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3"/>
        <v/>
      </c>
      <c r="K204" s="51" t="str">
        <f t="shared" si="34"/>
        <v/>
      </c>
      <c r="L204" s="51" t="str">
        <f t="shared" si="35"/>
        <v/>
      </c>
      <c r="M204" s="17" t="str">
        <f t="shared" si="45"/>
        <v/>
      </c>
      <c r="N204" s="17" t="str">
        <f t="shared" si="45"/>
        <v/>
      </c>
      <c r="O204" s="17" t="str">
        <f t="shared" si="37"/>
        <v/>
      </c>
      <c r="P204" s="52" t="str">
        <f t="shared" si="38"/>
        <v/>
      </c>
      <c r="R204" s="75">
        <f t="shared" si="39"/>
        <v>500000</v>
      </c>
      <c r="S204" s="46">
        <f t="shared" si="43"/>
        <v>500000</v>
      </c>
      <c r="T204" s="46">
        <f t="shared" si="44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2"/>
        <v>1</v>
      </c>
    </row>
    <row r="205" spans="6:22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3"/>
        <v/>
      </c>
      <c r="K205" s="51" t="str">
        <f t="shared" si="34"/>
        <v/>
      </c>
      <c r="L205" s="51" t="str">
        <f t="shared" si="35"/>
        <v/>
      </c>
      <c r="M205" s="17" t="str">
        <f t="shared" si="45"/>
        <v/>
      </c>
      <c r="N205" s="17" t="str">
        <f t="shared" si="45"/>
        <v/>
      </c>
      <c r="O205" s="17" t="str">
        <f t="shared" si="37"/>
        <v/>
      </c>
      <c r="P205" s="52" t="str">
        <f t="shared" si="38"/>
        <v/>
      </c>
      <c r="R205" s="75">
        <f t="shared" si="39"/>
        <v>500000</v>
      </c>
      <c r="S205" s="46">
        <f t="shared" si="43"/>
        <v>500000</v>
      </c>
      <c r="T205" s="46">
        <f t="shared" si="44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2"/>
        <v>1</v>
      </c>
    </row>
    <row r="206" spans="6:22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3"/>
        <v/>
      </c>
      <c r="K206" s="51" t="str">
        <f t="shared" si="34"/>
        <v/>
      </c>
      <c r="L206" s="51" t="str">
        <f t="shared" si="35"/>
        <v/>
      </c>
      <c r="M206" s="17" t="str">
        <f t="shared" si="45"/>
        <v/>
      </c>
      <c r="N206" s="17" t="str">
        <f t="shared" si="45"/>
        <v/>
      </c>
      <c r="O206" s="17" t="str">
        <f t="shared" si="37"/>
        <v/>
      </c>
      <c r="P206" s="52" t="str">
        <f t="shared" si="38"/>
        <v/>
      </c>
      <c r="R206" s="75">
        <f t="shared" si="39"/>
        <v>500000</v>
      </c>
      <c r="S206" s="46">
        <f t="shared" si="43"/>
        <v>500000</v>
      </c>
      <c r="T206" s="46">
        <f t="shared" si="44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2"/>
        <v>1</v>
      </c>
    </row>
    <row r="207" spans="6:22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3"/>
        <v/>
      </c>
      <c r="K207" s="51" t="str">
        <f t="shared" si="34"/>
        <v/>
      </c>
      <c r="L207" s="51" t="str">
        <f t="shared" si="35"/>
        <v/>
      </c>
      <c r="M207" s="17" t="str">
        <f t="shared" si="45"/>
        <v/>
      </c>
      <c r="N207" s="17" t="str">
        <f t="shared" si="45"/>
        <v/>
      </c>
      <c r="O207" s="17" t="str">
        <f t="shared" si="37"/>
        <v/>
      </c>
      <c r="P207" s="52" t="str">
        <f t="shared" si="38"/>
        <v/>
      </c>
      <c r="R207" s="75">
        <f t="shared" si="39"/>
        <v>500000</v>
      </c>
      <c r="S207" s="46">
        <f t="shared" si="43"/>
        <v>500000</v>
      </c>
      <c r="T207" s="46">
        <f t="shared" si="44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2"/>
        <v>1</v>
      </c>
    </row>
    <row r="208" spans="6:22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3"/>
        <v/>
      </c>
      <c r="K208" s="51" t="str">
        <f t="shared" si="34"/>
        <v/>
      </c>
      <c r="L208" s="51" t="str">
        <f t="shared" si="35"/>
        <v/>
      </c>
      <c r="M208" s="17" t="str">
        <f t="shared" si="45"/>
        <v/>
      </c>
      <c r="N208" s="17" t="str">
        <f t="shared" si="45"/>
        <v/>
      </c>
      <c r="O208" s="17" t="str">
        <f t="shared" si="37"/>
        <v/>
      </c>
      <c r="P208" s="52" t="str">
        <f t="shared" si="38"/>
        <v/>
      </c>
      <c r="R208" s="75">
        <f t="shared" si="39"/>
        <v>500000</v>
      </c>
      <c r="S208" s="46">
        <f t="shared" si="43"/>
        <v>500000</v>
      </c>
      <c r="T208" s="46">
        <f t="shared" si="44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2"/>
        <v>1</v>
      </c>
    </row>
    <row r="209" spans="6:22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si="34"/>
        <v/>
      </c>
      <c r="L209" s="51" t="str">
        <f>IF(L100="","",$O100&amp;L$3&amp;L100)</f>
        <v/>
      </c>
      <c r="M209" s="17" t="str">
        <f t="shared" ref="M209:N212" si="46">SUBSTITUTE(SUBSTITUTE(M100,"　","")," ","")</f>
        <v/>
      </c>
      <c r="N209" s="17" t="str">
        <f t="shared" si="46"/>
        <v/>
      </c>
      <c r="O209" s="17" t="str">
        <f t="shared" si="37"/>
        <v/>
      </c>
      <c r="P209" s="52" t="str">
        <f t="shared" si="38"/>
        <v/>
      </c>
      <c r="R209" s="75">
        <f t="shared" si="39"/>
        <v>500000</v>
      </c>
      <c r="S209" s="46">
        <f t="shared" si="43"/>
        <v>500000</v>
      </c>
      <c r="T209" s="46">
        <f t="shared" si="44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2"/>
        <v>1</v>
      </c>
    </row>
    <row r="210" spans="6:22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34"/>
        <v/>
      </c>
      <c r="L210" s="51" t="str">
        <f>IF(L101="","",$O101&amp;L$3&amp;L101)</f>
        <v/>
      </c>
      <c r="M210" s="17" t="str">
        <f t="shared" si="46"/>
        <v/>
      </c>
      <c r="N210" s="17" t="str">
        <f t="shared" si="46"/>
        <v/>
      </c>
      <c r="O210" s="17" t="str">
        <f t="shared" si="37"/>
        <v/>
      </c>
      <c r="P210" s="52" t="str">
        <f t="shared" si="38"/>
        <v/>
      </c>
      <c r="R210" s="75">
        <f t="shared" si="39"/>
        <v>500000</v>
      </c>
      <c r="S210" s="46">
        <f t="shared" si="43"/>
        <v>500000</v>
      </c>
      <c r="T210" s="46">
        <f t="shared" si="44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2"/>
        <v>1</v>
      </c>
    </row>
    <row r="211" spans="6:22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34"/>
        <v/>
      </c>
      <c r="L211" s="51" t="str">
        <f>IF(L102="","",$O102&amp;L$3&amp;L102)</f>
        <v/>
      </c>
      <c r="M211" s="17" t="str">
        <f t="shared" si="46"/>
        <v/>
      </c>
      <c r="N211" s="17" t="str">
        <f t="shared" si="46"/>
        <v/>
      </c>
      <c r="O211" s="17" t="str">
        <f t="shared" si="37"/>
        <v/>
      </c>
      <c r="P211" s="52" t="str">
        <f t="shared" si="38"/>
        <v/>
      </c>
      <c r="R211" s="75">
        <f t="shared" si="39"/>
        <v>500000</v>
      </c>
      <c r="S211" s="46">
        <f t="shared" si="43"/>
        <v>500000</v>
      </c>
      <c r="T211" s="46">
        <f t="shared" si="44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2"/>
        <v>1</v>
      </c>
    </row>
    <row r="212" spans="6:22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34"/>
        <v/>
      </c>
      <c r="L212" s="51" t="str">
        <f>IF(L103="","",$O103&amp;L$3&amp;L103)</f>
        <v/>
      </c>
      <c r="M212" s="17" t="str">
        <f t="shared" si="46"/>
        <v/>
      </c>
      <c r="N212" s="17" t="str">
        <f t="shared" si="46"/>
        <v/>
      </c>
      <c r="O212" s="17" t="str">
        <f t="shared" si="37"/>
        <v/>
      </c>
      <c r="P212" s="52" t="str">
        <f t="shared" si="38"/>
        <v/>
      </c>
      <c r="R212" s="75">
        <f t="shared" si="39"/>
        <v>500000</v>
      </c>
      <c r="S212" s="46">
        <f t="shared" si="43"/>
        <v>500000</v>
      </c>
      <c r="T212" s="46">
        <f t="shared" si="44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8" type="Hiragana"/>
  <conditionalFormatting sqref="H4:O103 Q4:U103">
    <cfRule type="expression" dxfId="96" priority="34">
      <formula>$I4="○"</formula>
    </cfRule>
    <cfRule type="expression" dxfId="95" priority="35">
      <formula>$V4&lt;$E4</formula>
    </cfRule>
  </conditionalFormatting>
  <conditionalFormatting sqref="V4:V103">
    <cfRule type="expression" dxfId="94" priority="5">
      <formula>$I4="○"</formula>
    </cfRule>
  </conditionalFormatting>
  <conditionalFormatting sqref="V4:V103">
    <cfRule type="expression" dxfId="93" priority="6">
      <formula>$V4&lt;$E4</formula>
    </cfRule>
  </conditionalFormatting>
  <conditionalFormatting sqref="P9:P103">
    <cfRule type="expression" dxfId="92" priority="3">
      <formula>$I9="○"</formula>
    </cfRule>
    <cfRule type="expression" dxfId="91" priority="4">
      <formula>$V9&lt;$E9</formula>
    </cfRule>
  </conditionalFormatting>
  <conditionalFormatting sqref="P4:P8">
    <cfRule type="expression" dxfId="90" priority="1">
      <formula>$I4="○"</formula>
    </cfRule>
  </conditionalFormatting>
  <conditionalFormatting sqref="P4:P8">
    <cfRule type="expression" dxfId="89" priority="2">
      <formula>$V4&lt;$E4</formula>
    </cfRule>
  </conditionalFormatting>
  <dataValidations count="5">
    <dataValidation imeMode="on" allowBlank="1" showInputMessage="1" showErrorMessage="1" sqref="P4:Q103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>
      <formula1>6</formula1>
    </dataValidation>
    <dataValidation type="list" allowBlank="1" showInputMessage="1" showErrorMessage="1" sqref="O4:O103">
      <formula1>"男,女"</formula1>
    </dataValidation>
    <dataValidation type="whole" imeMode="off" operator="greaterThanOrEqual" allowBlank="1" showInputMessage="1" showErrorMessage="1" sqref="L4:L103">
      <formula1>1</formula1>
    </dataValidation>
    <dataValidation type="list" allowBlank="1" showInputMessage="1" showErrorMessage="1" sqref="K4:K103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設定!$AS$4:$AS$13</xm:f>
          </x14:formula1>
          <xm:sqref>I4:I103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W213"/>
  <sheetViews>
    <sheetView workbookViewId="0"/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33203125" style="17" hidden="1" customWidth="1"/>
    <col min="5" max="5" width="2.441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2" width="6.33203125" style="17" customWidth="1"/>
    <col min="23" max="23" width="9.44140625" style="17" customWidth="1"/>
    <col min="24" max="16384" width="3.6640625" style="17"/>
  </cols>
  <sheetData>
    <row r="1" spans="2:23" ht="23.4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</row>
    <row r="2" spans="2:23" ht="11.25" customHeight="1" x14ac:dyDescent="0.2">
      <c r="H2" s="540" t="s">
        <v>89</v>
      </c>
      <c r="I2" s="554" t="s">
        <v>90</v>
      </c>
      <c r="J2" s="555"/>
      <c r="K2" s="554" t="s">
        <v>86</v>
      </c>
      <c r="L2" s="555"/>
      <c r="M2" s="542" t="s">
        <v>73</v>
      </c>
      <c r="N2" s="543"/>
      <c r="O2" s="544" t="s">
        <v>74</v>
      </c>
      <c r="P2" s="546" t="s">
        <v>75</v>
      </c>
      <c r="Q2" s="552" t="s">
        <v>83</v>
      </c>
      <c r="R2" s="548" t="s">
        <v>84</v>
      </c>
      <c r="S2" s="556" t="s">
        <v>437</v>
      </c>
      <c r="T2" s="557"/>
      <c r="U2" s="558"/>
      <c r="V2" s="550" t="s">
        <v>76</v>
      </c>
    </row>
    <row r="3" spans="2:23" ht="57.45" customHeight="1" thickBot="1" x14ac:dyDescent="0.25">
      <c r="F3" s="17" t="s">
        <v>204</v>
      </c>
      <c r="G3" s="116" t="s">
        <v>203</v>
      </c>
      <c r="H3" s="541"/>
      <c r="I3" s="20" t="s">
        <v>87</v>
      </c>
      <c r="J3" s="58" t="s">
        <v>85</v>
      </c>
      <c r="K3" s="20" t="s">
        <v>87</v>
      </c>
      <c r="L3" s="58" t="s">
        <v>88</v>
      </c>
      <c r="M3" s="21" t="s">
        <v>77</v>
      </c>
      <c r="N3" s="22" t="s">
        <v>78</v>
      </c>
      <c r="O3" s="545"/>
      <c r="P3" s="547"/>
      <c r="Q3" s="553"/>
      <c r="R3" s="549"/>
      <c r="S3" s="199" t="s">
        <v>438</v>
      </c>
      <c r="T3" s="23" t="s">
        <v>79</v>
      </c>
      <c r="U3" s="22" t="s">
        <v>80</v>
      </c>
      <c r="V3" s="551"/>
    </row>
    <row r="4" spans="2:23" ht="13.95" customHeight="1" thickTop="1" x14ac:dyDescent="0.2">
      <c r="B4" s="17">
        <f t="shared" ref="B4:B35" si="0">IF(C4=0,0,IF(C4=0,0,VLOOKUP(I4,基準１,3,FALSE))+IF(O4="",0,VLOOKUP(O4,性別,2,FALSE))+IF(K4="",0,IF(I4&lt;&gt;K4,5000-L4,2000-L4))+IF(I4="",0,100-J4)+ROW()*0.001)</f>
        <v>0</v>
      </c>
      <c r="C4" s="17">
        <f>IF(I4="",0,IF(OR(I4=設定!$AS$4,I4=設定!$AS$5,I4=設定!$AS$6,I4=設定!$AS$7,I4=設定!$AS$8,I4=設定!$AS$9,I4=設定!$AS$12,I4=設定!$AS$13),1,0))</f>
        <v>0</v>
      </c>
      <c r="D4" s="123" t="str">
        <f>IF(I4="","",IF(L4="",J4,IF(I4=K4,"*"&amp;L4,"◆"&amp;L4)))</f>
        <v/>
      </c>
      <c r="E4" s="75" t="str">
        <f t="shared" ref="E4:E67" ca="1" si="1">IFERROR(VLOOKUP(I4,基準１,2,FALSE),"")</f>
        <v/>
      </c>
      <c r="F4" s="17" t="str">
        <f t="shared" ref="F4:F67" si="2">O113&amp;"　"&amp;P113</f>
        <v>　</v>
      </c>
      <c r="G4" s="24" t="str">
        <f>IF(COUNT(S4:U4)=0,"",DATE(S4,T4,U4))</f>
        <v/>
      </c>
      <c r="H4" s="25">
        <v>1</v>
      </c>
      <c r="I4" s="81"/>
      <c r="J4" s="27"/>
      <c r="K4" s="26"/>
      <c r="L4" s="27"/>
      <c r="M4" s="28"/>
      <c r="N4" s="29"/>
      <c r="O4" s="30"/>
      <c r="P4" s="53"/>
      <c r="Q4" s="73"/>
      <c r="R4" s="74"/>
      <c r="S4" s="189"/>
      <c r="T4" s="31"/>
      <c r="U4" s="190"/>
      <c r="V4" s="32" t="str">
        <f t="shared" ref="V4:V35" si="3">IFERROR(DATEDIF(G4,基準日,"Y"),"")</f>
        <v/>
      </c>
      <c r="W4" s="200" t="str">
        <f>IF(S4="","",DATE(S4,1,1))</f>
        <v/>
      </c>
    </row>
    <row r="5" spans="2:23" ht="13.95" customHeight="1" x14ac:dyDescent="0.2">
      <c r="B5" s="17">
        <f t="shared" si="0"/>
        <v>0</v>
      </c>
      <c r="C5" s="17">
        <f>IF(I5="",0,IF(OR(I5=設定!$AS$4,I5=設定!$AS$5,I5=設定!$AS$6,I5=設定!$AS$7,I5=設定!$AS$8,I5=設定!$AS$9,I5=設定!$AS$12,I5=設定!$AS$13),1,0))</f>
        <v>0</v>
      </c>
      <c r="D5" s="123" t="str">
        <f t="shared" ref="D5:D68" si="4">IF(I5="","",IF(L5="",J5,IF(I5=K5,"*"&amp;L5,"◆"&amp;L5)))</f>
        <v/>
      </c>
      <c r="E5" s="75" t="str">
        <f t="shared" ca="1" si="1"/>
        <v/>
      </c>
      <c r="F5" s="17" t="str">
        <f t="shared" si="2"/>
        <v>　</v>
      </c>
      <c r="G5" s="24" t="str">
        <f t="shared" ref="G5:G68" si="5">IF(COUNT(S5:U5)=0,"",DATE(S5,T5,U5))</f>
        <v/>
      </c>
      <c r="H5" s="25">
        <v>2</v>
      </c>
      <c r="I5" s="55"/>
      <c r="J5" s="34"/>
      <c r="K5" s="33"/>
      <c r="L5" s="34"/>
      <c r="M5" s="28"/>
      <c r="N5" s="29"/>
      <c r="O5" s="30"/>
      <c r="P5" s="53"/>
      <c r="Q5" s="73"/>
      <c r="R5" s="74"/>
      <c r="S5" s="189"/>
      <c r="T5" s="31"/>
      <c r="U5" s="190"/>
      <c r="V5" s="32" t="str">
        <f t="shared" si="3"/>
        <v/>
      </c>
      <c r="W5" s="200" t="str">
        <f t="shared" ref="W5:W68" si="6">IF(S5="","",DATE(S5,1,1))</f>
        <v/>
      </c>
    </row>
    <row r="6" spans="2:23" ht="13.95" customHeight="1" x14ac:dyDescent="0.2">
      <c r="B6" s="17">
        <f t="shared" si="0"/>
        <v>0</v>
      </c>
      <c r="C6" s="17">
        <f>IF(I6="",0,IF(OR(I6=設定!$AS$4,I6=設定!$AS$5,I6=設定!$AS$6,I6=設定!$AS$7,I6=設定!$AS$8,I6=設定!$AS$9,I6=設定!$AS$12,I6=設定!$AS$13),1,0))</f>
        <v>0</v>
      </c>
      <c r="D6" s="123" t="str">
        <f t="shared" si="4"/>
        <v/>
      </c>
      <c r="E6" s="75" t="str">
        <f t="shared" ca="1" si="1"/>
        <v/>
      </c>
      <c r="F6" s="17" t="str">
        <f t="shared" si="2"/>
        <v>　</v>
      </c>
      <c r="G6" s="24" t="str">
        <f t="shared" si="5"/>
        <v/>
      </c>
      <c r="H6" s="25">
        <v>3</v>
      </c>
      <c r="I6" s="55"/>
      <c r="J6" s="34"/>
      <c r="K6" s="33"/>
      <c r="L6" s="34"/>
      <c r="M6" s="28"/>
      <c r="N6" s="29"/>
      <c r="O6" s="30"/>
      <c r="P6" s="53"/>
      <c r="Q6" s="73"/>
      <c r="R6" s="74"/>
      <c r="S6" s="189"/>
      <c r="T6" s="31"/>
      <c r="U6" s="190"/>
      <c r="V6" s="32" t="str">
        <f t="shared" si="3"/>
        <v/>
      </c>
      <c r="W6" s="200" t="str">
        <f t="shared" si="6"/>
        <v/>
      </c>
    </row>
    <row r="7" spans="2:23" ht="13.95" customHeight="1" x14ac:dyDescent="0.2">
      <c r="B7" s="17">
        <f t="shared" si="0"/>
        <v>0</v>
      </c>
      <c r="C7" s="17">
        <f>IF(I7="",0,IF(OR(I7=設定!$AS$4,I7=設定!$AS$5,I7=設定!$AS$6,I7=設定!$AS$7,I7=設定!$AS$8,I7=設定!$AS$9,I7=設定!$AS$12,I7=設定!$AS$13),1,0))</f>
        <v>0</v>
      </c>
      <c r="D7" s="123" t="str">
        <f t="shared" si="4"/>
        <v/>
      </c>
      <c r="E7" s="75" t="str">
        <f t="shared" ca="1" si="1"/>
        <v/>
      </c>
      <c r="F7" s="17" t="str">
        <f t="shared" si="2"/>
        <v>　</v>
      </c>
      <c r="G7" s="24" t="str">
        <f t="shared" si="5"/>
        <v/>
      </c>
      <c r="H7" s="25">
        <v>4</v>
      </c>
      <c r="I7" s="55"/>
      <c r="J7" s="34"/>
      <c r="K7" s="33"/>
      <c r="L7" s="34"/>
      <c r="M7" s="28"/>
      <c r="N7" s="29"/>
      <c r="O7" s="30"/>
      <c r="P7" s="53"/>
      <c r="Q7" s="73"/>
      <c r="R7" s="74"/>
      <c r="S7" s="189"/>
      <c r="T7" s="31"/>
      <c r="U7" s="190"/>
      <c r="V7" s="32" t="str">
        <f t="shared" si="3"/>
        <v/>
      </c>
      <c r="W7" s="200" t="str">
        <f t="shared" si="6"/>
        <v/>
      </c>
    </row>
    <row r="8" spans="2:23" ht="13.95" customHeight="1" x14ac:dyDescent="0.2">
      <c r="B8" s="17">
        <f t="shared" si="0"/>
        <v>0</v>
      </c>
      <c r="C8" s="17">
        <f>IF(I8="",0,IF(OR(I8=設定!$AS$4,I8=設定!$AS$5,I8=設定!$AS$6,I8=設定!$AS$7,I8=設定!$AS$8,I8=設定!$AS$9,I8=設定!$AS$12,I8=設定!$AS$13),1,0))</f>
        <v>0</v>
      </c>
      <c r="D8" s="123" t="str">
        <f t="shared" si="4"/>
        <v/>
      </c>
      <c r="E8" s="75" t="str">
        <f t="shared" ca="1" si="1"/>
        <v/>
      </c>
      <c r="F8" s="17" t="str">
        <f t="shared" si="2"/>
        <v>　</v>
      </c>
      <c r="G8" s="24" t="str">
        <f t="shared" si="5"/>
        <v/>
      </c>
      <c r="H8" s="100">
        <v>5</v>
      </c>
      <c r="I8" s="82"/>
      <c r="J8" s="83"/>
      <c r="K8" s="84"/>
      <c r="L8" s="83"/>
      <c r="M8" s="101"/>
      <c r="N8" s="102"/>
      <c r="O8" s="117"/>
      <c r="P8" s="103"/>
      <c r="Q8" s="104"/>
      <c r="R8" s="105"/>
      <c r="S8" s="191"/>
      <c r="T8" s="106"/>
      <c r="U8" s="192"/>
      <c r="V8" s="107" t="str">
        <f t="shared" si="3"/>
        <v/>
      </c>
      <c r="W8" s="200" t="str">
        <f t="shared" si="6"/>
        <v/>
      </c>
    </row>
    <row r="9" spans="2:23" ht="13.95" customHeight="1" x14ac:dyDescent="0.2">
      <c r="B9" s="17">
        <f t="shared" si="0"/>
        <v>0</v>
      </c>
      <c r="C9" s="17">
        <f>IF(I9="",0,IF(OR(I9=設定!$AS$4,I9=設定!$AS$5,I9=設定!$AS$6,I9=設定!$AS$7,I9=設定!$AS$8,I9=設定!$AS$9,I9=設定!$AS$12,I9=設定!$AS$13),1,0))</f>
        <v>0</v>
      </c>
      <c r="D9" s="123" t="str">
        <f t="shared" si="4"/>
        <v/>
      </c>
      <c r="E9" s="75" t="str">
        <f t="shared" ca="1" si="1"/>
        <v/>
      </c>
      <c r="F9" s="17" t="str">
        <f t="shared" si="2"/>
        <v>　</v>
      </c>
      <c r="G9" s="24" t="str">
        <f t="shared" si="5"/>
        <v/>
      </c>
      <c r="H9" s="90">
        <v>6</v>
      </c>
      <c r="I9" s="85"/>
      <c r="J9" s="86"/>
      <c r="K9" s="87"/>
      <c r="L9" s="86"/>
      <c r="M9" s="66"/>
      <c r="N9" s="67"/>
      <c r="O9" s="68"/>
      <c r="P9" s="69"/>
      <c r="Q9" s="88"/>
      <c r="R9" s="89"/>
      <c r="S9" s="193"/>
      <c r="T9" s="71"/>
      <c r="U9" s="194"/>
      <c r="V9" s="43" t="str">
        <f t="shared" si="3"/>
        <v/>
      </c>
      <c r="W9" s="200" t="str">
        <f t="shared" si="6"/>
        <v/>
      </c>
    </row>
    <row r="10" spans="2:23" ht="13.95" customHeight="1" x14ac:dyDescent="0.2">
      <c r="B10" s="17">
        <f t="shared" si="0"/>
        <v>0</v>
      </c>
      <c r="C10" s="17">
        <f>IF(I10="",0,IF(OR(I10=設定!$AS$4,I10=設定!$AS$5,I10=設定!$AS$6,I10=設定!$AS$7,I10=設定!$AS$8,I10=設定!$AS$9,I10=設定!$AS$12,I10=設定!$AS$13),1,0))</f>
        <v>0</v>
      </c>
      <c r="D10" s="123" t="str">
        <f t="shared" si="4"/>
        <v/>
      </c>
      <c r="E10" s="75" t="str">
        <f t="shared" ca="1" si="1"/>
        <v/>
      </c>
      <c r="F10" s="17" t="str">
        <f t="shared" si="2"/>
        <v>　</v>
      </c>
      <c r="G10" s="24" t="str">
        <f t="shared" si="5"/>
        <v/>
      </c>
      <c r="H10" s="25">
        <v>7</v>
      </c>
      <c r="I10" s="55"/>
      <c r="J10" s="34"/>
      <c r="K10" s="33"/>
      <c r="L10" s="34"/>
      <c r="M10" s="28"/>
      <c r="N10" s="29"/>
      <c r="O10" s="30"/>
      <c r="P10" s="53"/>
      <c r="Q10" s="73"/>
      <c r="R10" s="74"/>
      <c r="S10" s="189"/>
      <c r="T10" s="31"/>
      <c r="U10" s="190"/>
      <c r="V10" s="32" t="str">
        <f t="shared" si="3"/>
        <v/>
      </c>
      <c r="W10" s="200" t="str">
        <f t="shared" si="6"/>
        <v/>
      </c>
    </row>
    <row r="11" spans="2:23" ht="13.95" customHeight="1" x14ac:dyDescent="0.2">
      <c r="B11" s="17">
        <f t="shared" si="0"/>
        <v>0</v>
      </c>
      <c r="C11" s="17">
        <f>IF(I11="",0,IF(OR(I11=設定!$AS$4,I11=設定!$AS$5,I11=設定!$AS$6,I11=設定!$AS$7,I11=設定!$AS$8,I11=設定!$AS$9,I11=設定!$AS$12,I11=設定!$AS$13),1,0))</f>
        <v>0</v>
      </c>
      <c r="D11" s="123" t="str">
        <f t="shared" si="4"/>
        <v/>
      </c>
      <c r="E11" s="75" t="str">
        <f t="shared" ca="1" si="1"/>
        <v/>
      </c>
      <c r="F11" s="17" t="str">
        <f t="shared" si="2"/>
        <v>　</v>
      </c>
      <c r="G11" s="24" t="str">
        <f t="shared" si="5"/>
        <v/>
      </c>
      <c r="H11" s="25">
        <v>8</v>
      </c>
      <c r="I11" s="55"/>
      <c r="J11" s="34"/>
      <c r="K11" s="33"/>
      <c r="L11" s="34"/>
      <c r="M11" s="28"/>
      <c r="N11" s="29"/>
      <c r="O11" s="30"/>
      <c r="P11" s="53"/>
      <c r="Q11" s="73"/>
      <c r="R11" s="74"/>
      <c r="S11" s="189"/>
      <c r="T11" s="31"/>
      <c r="U11" s="190"/>
      <c r="V11" s="32" t="str">
        <f t="shared" si="3"/>
        <v/>
      </c>
      <c r="W11" s="200" t="str">
        <f t="shared" si="6"/>
        <v/>
      </c>
    </row>
    <row r="12" spans="2:23" ht="13.95" customHeight="1" x14ac:dyDescent="0.2">
      <c r="B12" s="17">
        <f t="shared" si="0"/>
        <v>0</v>
      </c>
      <c r="C12" s="17">
        <f>IF(I12="",0,IF(OR(I12=設定!$AS$4,I12=設定!$AS$5,I12=設定!$AS$6,I12=設定!$AS$7,I12=設定!$AS$8,I12=設定!$AS$9,I12=設定!$AS$12,I12=設定!$AS$13),1,0))</f>
        <v>0</v>
      </c>
      <c r="D12" s="123" t="str">
        <f t="shared" si="4"/>
        <v/>
      </c>
      <c r="E12" s="75" t="str">
        <f t="shared" ca="1" si="1"/>
        <v/>
      </c>
      <c r="F12" s="17" t="str">
        <f t="shared" si="2"/>
        <v>　</v>
      </c>
      <c r="G12" s="24" t="str">
        <f t="shared" si="5"/>
        <v/>
      </c>
      <c r="H12" s="25">
        <v>9</v>
      </c>
      <c r="I12" s="55"/>
      <c r="J12" s="34"/>
      <c r="K12" s="33"/>
      <c r="L12" s="34"/>
      <c r="M12" s="28"/>
      <c r="N12" s="29"/>
      <c r="O12" s="30"/>
      <c r="P12" s="53"/>
      <c r="Q12" s="73"/>
      <c r="R12" s="74"/>
      <c r="S12" s="189"/>
      <c r="T12" s="31"/>
      <c r="U12" s="190"/>
      <c r="V12" s="32" t="str">
        <f t="shared" si="3"/>
        <v/>
      </c>
      <c r="W12" s="200" t="str">
        <f t="shared" si="6"/>
        <v/>
      </c>
    </row>
    <row r="13" spans="2:23" ht="13.95" customHeight="1" x14ac:dyDescent="0.2">
      <c r="B13" s="17">
        <f t="shared" si="0"/>
        <v>0</v>
      </c>
      <c r="C13" s="17">
        <f>IF(I13="",0,IF(OR(I13=設定!$AS$4,I13=設定!$AS$5,I13=設定!$AS$6,I13=設定!$AS$7,I13=設定!$AS$8,I13=設定!$AS$9,I13=設定!$AS$12,I13=設定!$AS$13),1,0))</f>
        <v>0</v>
      </c>
      <c r="D13" s="123" t="str">
        <f t="shared" si="4"/>
        <v/>
      </c>
      <c r="E13" s="75" t="str">
        <f t="shared" ca="1" si="1"/>
        <v/>
      </c>
      <c r="F13" s="17" t="str">
        <f t="shared" si="2"/>
        <v>　</v>
      </c>
      <c r="G13" s="24" t="str">
        <f t="shared" si="5"/>
        <v/>
      </c>
      <c r="H13" s="119">
        <v>10</v>
      </c>
      <c r="I13" s="56"/>
      <c r="J13" s="36"/>
      <c r="K13" s="35"/>
      <c r="L13" s="36"/>
      <c r="M13" s="108"/>
      <c r="N13" s="109"/>
      <c r="O13" s="118"/>
      <c r="P13" s="111"/>
      <c r="Q13" s="112"/>
      <c r="R13" s="113"/>
      <c r="S13" s="195"/>
      <c r="T13" s="114"/>
      <c r="U13" s="196"/>
      <c r="V13" s="115" t="str">
        <f t="shared" si="3"/>
        <v/>
      </c>
      <c r="W13" s="200" t="str">
        <f t="shared" si="6"/>
        <v/>
      </c>
    </row>
    <row r="14" spans="2:23" ht="13.95" customHeight="1" x14ac:dyDescent="0.2">
      <c r="B14" s="17">
        <f t="shared" si="0"/>
        <v>0</v>
      </c>
      <c r="C14" s="17">
        <f>IF(I14="",0,IF(OR(I14=設定!$AS$4,I14=設定!$AS$5,I14=設定!$AS$6,I14=設定!$AS$7,I14=設定!$AS$8,I14=設定!$AS$9,I14=設定!$AS$12,I14=設定!$AS$13),1,0))</f>
        <v>0</v>
      </c>
      <c r="D14" s="123" t="str">
        <f t="shared" si="4"/>
        <v/>
      </c>
      <c r="E14" s="75" t="str">
        <f t="shared" ca="1" si="1"/>
        <v/>
      </c>
      <c r="F14" s="17" t="str">
        <f t="shared" si="2"/>
        <v>　</v>
      </c>
      <c r="G14" s="24" t="str">
        <f t="shared" si="5"/>
        <v/>
      </c>
      <c r="H14" s="90">
        <v>11</v>
      </c>
      <c r="I14" s="85"/>
      <c r="J14" s="86"/>
      <c r="K14" s="87"/>
      <c r="L14" s="86"/>
      <c r="M14" s="66"/>
      <c r="N14" s="67"/>
      <c r="O14" s="68"/>
      <c r="P14" s="69"/>
      <c r="Q14" s="88"/>
      <c r="R14" s="89"/>
      <c r="S14" s="193"/>
      <c r="T14" s="71"/>
      <c r="U14" s="194"/>
      <c r="V14" s="43" t="str">
        <f t="shared" si="3"/>
        <v/>
      </c>
      <c r="W14" s="200" t="str">
        <f t="shared" si="6"/>
        <v/>
      </c>
    </row>
    <row r="15" spans="2:23" ht="13.95" customHeight="1" x14ac:dyDescent="0.2">
      <c r="B15" s="17">
        <f t="shared" si="0"/>
        <v>0</v>
      </c>
      <c r="C15" s="17">
        <f>IF(I15="",0,IF(OR(I15=設定!$AS$4,I15=設定!$AS$5,I15=設定!$AS$6,I15=設定!$AS$7,I15=設定!$AS$8,I15=設定!$AS$9,I15=設定!$AS$12,I15=設定!$AS$13),1,0))</f>
        <v>0</v>
      </c>
      <c r="D15" s="123" t="str">
        <f t="shared" si="4"/>
        <v/>
      </c>
      <c r="E15" s="75" t="str">
        <f t="shared" ca="1" si="1"/>
        <v/>
      </c>
      <c r="F15" s="17" t="str">
        <f t="shared" si="2"/>
        <v>　</v>
      </c>
      <c r="G15" s="24" t="str">
        <f t="shared" si="5"/>
        <v/>
      </c>
      <c r="H15" s="25">
        <v>12</v>
      </c>
      <c r="I15" s="55"/>
      <c r="J15" s="34"/>
      <c r="K15" s="33"/>
      <c r="L15" s="34"/>
      <c r="M15" s="28"/>
      <c r="N15" s="29"/>
      <c r="O15" s="30"/>
      <c r="P15" s="53"/>
      <c r="Q15" s="73"/>
      <c r="R15" s="74"/>
      <c r="S15" s="189"/>
      <c r="T15" s="31"/>
      <c r="U15" s="190"/>
      <c r="V15" s="32" t="str">
        <f t="shared" si="3"/>
        <v/>
      </c>
      <c r="W15" s="200" t="str">
        <f t="shared" si="6"/>
        <v/>
      </c>
    </row>
    <row r="16" spans="2:23" ht="13.95" customHeight="1" x14ac:dyDescent="0.2">
      <c r="B16" s="17">
        <f t="shared" si="0"/>
        <v>0</v>
      </c>
      <c r="C16" s="17">
        <f>IF(I16="",0,IF(OR(I16=設定!$AS$4,I16=設定!$AS$5,I16=設定!$AS$6,I16=設定!$AS$7,I16=設定!$AS$8,I16=設定!$AS$9,I16=設定!$AS$12,I16=設定!$AS$13),1,0))</f>
        <v>0</v>
      </c>
      <c r="D16" s="123" t="str">
        <f t="shared" si="4"/>
        <v/>
      </c>
      <c r="E16" s="75" t="str">
        <f t="shared" ca="1" si="1"/>
        <v/>
      </c>
      <c r="F16" s="17" t="str">
        <f t="shared" si="2"/>
        <v>　</v>
      </c>
      <c r="G16" s="24" t="str">
        <f t="shared" si="5"/>
        <v/>
      </c>
      <c r="H16" s="25">
        <v>13</v>
      </c>
      <c r="I16" s="55"/>
      <c r="J16" s="34"/>
      <c r="K16" s="33"/>
      <c r="L16" s="34"/>
      <c r="M16" s="28"/>
      <c r="N16" s="29"/>
      <c r="O16" s="30"/>
      <c r="P16" s="53"/>
      <c r="Q16" s="73"/>
      <c r="R16" s="74"/>
      <c r="S16" s="189"/>
      <c r="T16" s="31"/>
      <c r="U16" s="190"/>
      <c r="V16" s="32" t="str">
        <f t="shared" si="3"/>
        <v/>
      </c>
      <c r="W16" s="200" t="str">
        <f t="shared" si="6"/>
        <v/>
      </c>
    </row>
    <row r="17" spans="2:23" ht="13.95" customHeight="1" x14ac:dyDescent="0.2">
      <c r="B17" s="17">
        <f t="shared" si="0"/>
        <v>0</v>
      </c>
      <c r="C17" s="17">
        <f>IF(I17="",0,IF(OR(I17=設定!$AS$4,I17=設定!$AS$5,I17=設定!$AS$6,I17=設定!$AS$7,I17=設定!$AS$8,I17=設定!$AS$9,I17=設定!$AS$12,I17=設定!$AS$13),1,0))</f>
        <v>0</v>
      </c>
      <c r="D17" s="123" t="str">
        <f t="shared" si="4"/>
        <v/>
      </c>
      <c r="E17" s="75" t="str">
        <f t="shared" ca="1" si="1"/>
        <v/>
      </c>
      <c r="F17" s="17" t="str">
        <f t="shared" si="2"/>
        <v>　</v>
      </c>
      <c r="G17" s="24" t="str">
        <f t="shared" si="5"/>
        <v/>
      </c>
      <c r="H17" s="25">
        <v>14</v>
      </c>
      <c r="I17" s="55"/>
      <c r="J17" s="34"/>
      <c r="K17" s="33"/>
      <c r="L17" s="34"/>
      <c r="M17" s="28"/>
      <c r="N17" s="29"/>
      <c r="O17" s="30"/>
      <c r="P17" s="53"/>
      <c r="Q17" s="73"/>
      <c r="R17" s="74"/>
      <c r="S17" s="189"/>
      <c r="T17" s="31"/>
      <c r="U17" s="190"/>
      <c r="V17" s="32" t="str">
        <f t="shared" si="3"/>
        <v/>
      </c>
      <c r="W17" s="200" t="str">
        <f t="shared" si="6"/>
        <v/>
      </c>
    </row>
    <row r="18" spans="2:23" ht="13.95" customHeight="1" x14ac:dyDescent="0.2">
      <c r="B18" s="17">
        <f t="shared" si="0"/>
        <v>0</v>
      </c>
      <c r="C18" s="17">
        <f>IF(I18="",0,IF(OR(I18=設定!$AS$4,I18=設定!$AS$5,I18=設定!$AS$6,I18=設定!$AS$7,I18=設定!$AS$8,I18=設定!$AS$9,I18=設定!$AS$12,I18=設定!$AS$13),1,0))</f>
        <v>0</v>
      </c>
      <c r="D18" s="123" t="str">
        <f t="shared" si="4"/>
        <v/>
      </c>
      <c r="E18" s="75" t="str">
        <f t="shared" ca="1" si="1"/>
        <v/>
      </c>
      <c r="F18" s="17" t="str">
        <f t="shared" si="2"/>
        <v>　</v>
      </c>
      <c r="G18" s="24" t="str">
        <f t="shared" si="5"/>
        <v/>
      </c>
      <c r="H18" s="119">
        <v>15</v>
      </c>
      <c r="I18" s="56"/>
      <c r="J18" s="36"/>
      <c r="K18" s="35"/>
      <c r="L18" s="36"/>
      <c r="M18" s="108"/>
      <c r="N18" s="109"/>
      <c r="O18" s="118"/>
      <c r="P18" s="111"/>
      <c r="Q18" s="112"/>
      <c r="R18" s="113"/>
      <c r="S18" s="195"/>
      <c r="T18" s="114"/>
      <c r="U18" s="196"/>
      <c r="V18" s="115" t="str">
        <f t="shared" si="3"/>
        <v/>
      </c>
      <c r="W18" s="200" t="str">
        <f t="shared" si="6"/>
        <v/>
      </c>
    </row>
    <row r="19" spans="2:23" ht="13.95" customHeight="1" x14ac:dyDescent="0.2">
      <c r="B19" s="17">
        <f t="shared" si="0"/>
        <v>0</v>
      </c>
      <c r="C19" s="17">
        <f>IF(I19="",0,IF(OR(I19=設定!$AS$4,I19=設定!$AS$5,I19=設定!$AS$6,I19=設定!$AS$7,I19=設定!$AS$8,I19=設定!$AS$9,I19=設定!$AS$12,I19=設定!$AS$13),1,0))</f>
        <v>0</v>
      </c>
      <c r="D19" s="123" t="str">
        <f t="shared" si="4"/>
        <v/>
      </c>
      <c r="E19" s="75" t="str">
        <f t="shared" ca="1" si="1"/>
        <v/>
      </c>
      <c r="F19" s="17" t="str">
        <f t="shared" si="2"/>
        <v>　</v>
      </c>
      <c r="G19" s="24" t="str">
        <f t="shared" si="5"/>
        <v/>
      </c>
      <c r="H19" s="90">
        <v>16</v>
      </c>
      <c r="I19" s="85"/>
      <c r="J19" s="86"/>
      <c r="K19" s="87"/>
      <c r="L19" s="86"/>
      <c r="M19" s="66"/>
      <c r="N19" s="67"/>
      <c r="O19" s="68"/>
      <c r="P19" s="69"/>
      <c r="Q19" s="88"/>
      <c r="R19" s="89"/>
      <c r="S19" s="193"/>
      <c r="T19" s="71"/>
      <c r="U19" s="194"/>
      <c r="V19" s="43" t="str">
        <f t="shared" si="3"/>
        <v/>
      </c>
      <c r="W19" s="200" t="str">
        <f t="shared" si="6"/>
        <v/>
      </c>
    </row>
    <row r="20" spans="2:23" ht="13.95" customHeight="1" x14ac:dyDescent="0.2">
      <c r="B20" s="17">
        <f t="shared" si="0"/>
        <v>0</v>
      </c>
      <c r="C20" s="17">
        <f>IF(I20="",0,IF(OR(I20=設定!$AS$4,I20=設定!$AS$5,I20=設定!$AS$6,I20=設定!$AS$7,I20=設定!$AS$8,I20=設定!$AS$9,I20=設定!$AS$12,I20=設定!$AS$13),1,0))</f>
        <v>0</v>
      </c>
      <c r="D20" s="123" t="str">
        <f t="shared" si="4"/>
        <v/>
      </c>
      <c r="E20" s="75" t="str">
        <f t="shared" ca="1" si="1"/>
        <v/>
      </c>
      <c r="F20" s="17" t="str">
        <f t="shared" si="2"/>
        <v>　</v>
      </c>
      <c r="G20" s="24" t="str">
        <f t="shared" si="5"/>
        <v/>
      </c>
      <c r="H20" s="25">
        <v>17</v>
      </c>
      <c r="I20" s="55"/>
      <c r="J20" s="34"/>
      <c r="K20" s="33"/>
      <c r="L20" s="34"/>
      <c r="M20" s="28"/>
      <c r="N20" s="29"/>
      <c r="O20" s="30"/>
      <c r="P20" s="53"/>
      <c r="Q20" s="73"/>
      <c r="R20" s="74"/>
      <c r="S20" s="189"/>
      <c r="T20" s="31"/>
      <c r="U20" s="190"/>
      <c r="V20" s="32" t="str">
        <f t="shared" si="3"/>
        <v/>
      </c>
      <c r="W20" s="200" t="str">
        <f t="shared" si="6"/>
        <v/>
      </c>
    </row>
    <row r="21" spans="2:23" ht="13.95" customHeight="1" x14ac:dyDescent="0.2">
      <c r="B21" s="17">
        <f t="shared" si="0"/>
        <v>0</v>
      </c>
      <c r="C21" s="17">
        <f>IF(I21="",0,IF(OR(I21=設定!$AS$4,I21=設定!$AS$5,I21=設定!$AS$6,I21=設定!$AS$7,I21=設定!$AS$8,I21=設定!$AS$9,I21=設定!$AS$12,I21=設定!$AS$13),1,0))</f>
        <v>0</v>
      </c>
      <c r="D21" s="123" t="str">
        <f t="shared" si="4"/>
        <v/>
      </c>
      <c r="E21" s="75" t="str">
        <f t="shared" ca="1" si="1"/>
        <v/>
      </c>
      <c r="F21" s="17" t="str">
        <f t="shared" si="2"/>
        <v>　</v>
      </c>
      <c r="G21" s="24" t="str">
        <f t="shared" si="5"/>
        <v/>
      </c>
      <c r="H21" s="25">
        <v>18</v>
      </c>
      <c r="I21" s="55"/>
      <c r="J21" s="34"/>
      <c r="K21" s="33"/>
      <c r="L21" s="34"/>
      <c r="M21" s="28"/>
      <c r="N21" s="29"/>
      <c r="O21" s="30"/>
      <c r="P21" s="53"/>
      <c r="Q21" s="73"/>
      <c r="R21" s="74"/>
      <c r="S21" s="189"/>
      <c r="T21" s="31"/>
      <c r="U21" s="190"/>
      <c r="V21" s="32" t="str">
        <f t="shared" si="3"/>
        <v/>
      </c>
      <c r="W21" s="200" t="str">
        <f t="shared" si="6"/>
        <v/>
      </c>
    </row>
    <row r="22" spans="2:23" ht="13.95" customHeight="1" x14ac:dyDescent="0.2">
      <c r="B22" s="17">
        <f t="shared" si="0"/>
        <v>0</v>
      </c>
      <c r="C22" s="17">
        <f>IF(I22="",0,IF(OR(I22=設定!$AS$4,I22=設定!$AS$5,I22=設定!$AS$6,I22=設定!$AS$7,I22=設定!$AS$8,I22=設定!$AS$9,I22=設定!$AS$12,I22=設定!$AS$13),1,0))</f>
        <v>0</v>
      </c>
      <c r="D22" s="123" t="str">
        <f t="shared" si="4"/>
        <v/>
      </c>
      <c r="E22" s="75" t="str">
        <f t="shared" ca="1" si="1"/>
        <v/>
      </c>
      <c r="F22" s="17" t="str">
        <f t="shared" si="2"/>
        <v>　</v>
      </c>
      <c r="G22" s="24" t="str">
        <f t="shared" si="5"/>
        <v/>
      </c>
      <c r="H22" s="25">
        <v>19</v>
      </c>
      <c r="I22" s="55"/>
      <c r="J22" s="34"/>
      <c r="K22" s="33"/>
      <c r="L22" s="34"/>
      <c r="M22" s="28"/>
      <c r="N22" s="29"/>
      <c r="O22" s="30"/>
      <c r="P22" s="53"/>
      <c r="Q22" s="73"/>
      <c r="R22" s="74"/>
      <c r="S22" s="189"/>
      <c r="T22" s="31"/>
      <c r="U22" s="190"/>
      <c r="V22" s="32" t="str">
        <f t="shared" si="3"/>
        <v/>
      </c>
      <c r="W22" s="200" t="str">
        <f t="shared" si="6"/>
        <v/>
      </c>
    </row>
    <row r="23" spans="2:23" ht="13.95" customHeight="1" x14ac:dyDescent="0.2">
      <c r="B23" s="17">
        <f t="shared" si="0"/>
        <v>0</v>
      </c>
      <c r="C23" s="17">
        <f>IF(I23="",0,IF(OR(I23=設定!$AS$4,I23=設定!$AS$5,I23=設定!$AS$6,I23=設定!$AS$7,I23=設定!$AS$8,I23=設定!$AS$9,I23=設定!$AS$12,I23=設定!$AS$13),1,0))</f>
        <v>0</v>
      </c>
      <c r="D23" s="123" t="str">
        <f t="shared" si="4"/>
        <v/>
      </c>
      <c r="E23" s="75" t="str">
        <f t="shared" ca="1" si="1"/>
        <v/>
      </c>
      <c r="F23" s="17" t="str">
        <f t="shared" si="2"/>
        <v>　</v>
      </c>
      <c r="G23" s="24" t="str">
        <f t="shared" si="5"/>
        <v/>
      </c>
      <c r="H23" s="119">
        <v>20</v>
      </c>
      <c r="I23" s="56"/>
      <c r="J23" s="36"/>
      <c r="K23" s="35"/>
      <c r="L23" s="36"/>
      <c r="M23" s="108"/>
      <c r="N23" s="109"/>
      <c r="O23" s="118"/>
      <c r="P23" s="111"/>
      <c r="Q23" s="112"/>
      <c r="R23" s="113"/>
      <c r="S23" s="195"/>
      <c r="T23" s="114"/>
      <c r="U23" s="196"/>
      <c r="V23" s="115" t="str">
        <f t="shared" si="3"/>
        <v/>
      </c>
      <c r="W23" s="200" t="str">
        <f t="shared" si="6"/>
        <v/>
      </c>
    </row>
    <row r="24" spans="2:23" ht="13.95" customHeight="1" x14ac:dyDescent="0.2">
      <c r="B24" s="17">
        <f t="shared" si="0"/>
        <v>0</v>
      </c>
      <c r="C24" s="17">
        <f>IF(I24="",0,IF(OR(I24=設定!$AS$4,I24=設定!$AS$5,I24=設定!$AS$6,I24=設定!$AS$7,I24=設定!$AS$8,I24=設定!$AS$9,I24=設定!$AS$12,I24=設定!$AS$13),1,0))</f>
        <v>0</v>
      </c>
      <c r="D24" s="123" t="str">
        <f t="shared" si="4"/>
        <v/>
      </c>
      <c r="E24" s="75" t="str">
        <f t="shared" ca="1" si="1"/>
        <v/>
      </c>
      <c r="F24" s="17" t="str">
        <f t="shared" si="2"/>
        <v>　</v>
      </c>
      <c r="G24" s="24" t="str">
        <f t="shared" si="5"/>
        <v/>
      </c>
      <c r="H24" s="90">
        <v>21</v>
      </c>
      <c r="I24" s="85"/>
      <c r="J24" s="86"/>
      <c r="K24" s="87"/>
      <c r="L24" s="86"/>
      <c r="M24" s="66"/>
      <c r="N24" s="67"/>
      <c r="O24" s="68"/>
      <c r="P24" s="69"/>
      <c r="Q24" s="88"/>
      <c r="R24" s="89"/>
      <c r="S24" s="193"/>
      <c r="T24" s="71"/>
      <c r="U24" s="194"/>
      <c r="V24" s="43" t="str">
        <f t="shared" si="3"/>
        <v/>
      </c>
      <c r="W24" s="200" t="str">
        <f t="shared" si="6"/>
        <v/>
      </c>
    </row>
    <row r="25" spans="2:23" ht="13.95" customHeight="1" x14ac:dyDescent="0.2">
      <c r="B25" s="17">
        <f t="shared" si="0"/>
        <v>0</v>
      </c>
      <c r="C25" s="17">
        <f>IF(I25="",0,IF(OR(I25=設定!$AS$4,I25=設定!$AS$5,I25=設定!$AS$6,I25=設定!$AS$7,I25=設定!$AS$8,I25=設定!$AS$9,I25=設定!$AS$12,I25=設定!$AS$13),1,0))</f>
        <v>0</v>
      </c>
      <c r="D25" s="123" t="str">
        <f t="shared" si="4"/>
        <v/>
      </c>
      <c r="E25" s="75" t="str">
        <f t="shared" ca="1" si="1"/>
        <v/>
      </c>
      <c r="F25" s="17" t="str">
        <f t="shared" si="2"/>
        <v>　</v>
      </c>
      <c r="G25" s="24" t="str">
        <f t="shared" si="5"/>
        <v/>
      </c>
      <c r="H25" s="25">
        <v>22</v>
      </c>
      <c r="I25" s="55"/>
      <c r="J25" s="34"/>
      <c r="K25" s="33"/>
      <c r="L25" s="34"/>
      <c r="M25" s="28"/>
      <c r="N25" s="29"/>
      <c r="O25" s="30"/>
      <c r="P25" s="53"/>
      <c r="Q25" s="73"/>
      <c r="R25" s="74"/>
      <c r="S25" s="189"/>
      <c r="T25" s="31"/>
      <c r="U25" s="190"/>
      <c r="V25" s="32" t="str">
        <f t="shared" si="3"/>
        <v/>
      </c>
      <c r="W25" s="200" t="str">
        <f t="shared" si="6"/>
        <v/>
      </c>
    </row>
    <row r="26" spans="2:23" ht="13.95" customHeight="1" x14ac:dyDescent="0.2">
      <c r="B26" s="17">
        <f t="shared" si="0"/>
        <v>0</v>
      </c>
      <c r="C26" s="17">
        <f>IF(I26="",0,IF(OR(I26=設定!$AS$4,I26=設定!$AS$5,I26=設定!$AS$6,I26=設定!$AS$7,I26=設定!$AS$8,I26=設定!$AS$9,I26=設定!$AS$12,I26=設定!$AS$13),1,0))</f>
        <v>0</v>
      </c>
      <c r="D26" s="123" t="str">
        <f t="shared" si="4"/>
        <v/>
      </c>
      <c r="E26" s="75" t="str">
        <f t="shared" ca="1" si="1"/>
        <v/>
      </c>
      <c r="F26" s="17" t="str">
        <f t="shared" si="2"/>
        <v>　</v>
      </c>
      <c r="G26" s="24" t="str">
        <f t="shared" si="5"/>
        <v/>
      </c>
      <c r="H26" s="25">
        <v>23</v>
      </c>
      <c r="I26" s="55"/>
      <c r="J26" s="34"/>
      <c r="K26" s="33"/>
      <c r="L26" s="34"/>
      <c r="M26" s="28"/>
      <c r="N26" s="29"/>
      <c r="O26" s="30"/>
      <c r="P26" s="53"/>
      <c r="Q26" s="73"/>
      <c r="R26" s="74"/>
      <c r="S26" s="189"/>
      <c r="T26" s="31"/>
      <c r="U26" s="190"/>
      <c r="V26" s="32" t="str">
        <f t="shared" si="3"/>
        <v/>
      </c>
      <c r="W26" s="200" t="str">
        <f t="shared" si="6"/>
        <v/>
      </c>
    </row>
    <row r="27" spans="2:23" ht="13.95" customHeight="1" x14ac:dyDescent="0.2">
      <c r="B27" s="17">
        <f t="shared" si="0"/>
        <v>0</v>
      </c>
      <c r="C27" s="17">
        <f>IF(I27="",0,IF(OR(I27=設定!$AS$4,I27=設定!$AS$5,I27=設定!$AS$6,I27=設定!$AS$7,I27=設定!$AS$8,I27=設定!$AS$9,I27=設定!$AS$12,I27=設定!$AS$13),1,0))</f>
        <v>0</v>
      </c>
      <c r="D27" s="123" t="str">
        <f t="shared" si="4"/>
        <v/>
      </c>
      <c r="E27" s="75" t="str">
        <f t="shared" ca="1" si="1"/>
        <v/>
      </c>
      <c r="F27" s="17" t="str">
        <f t="shared" si="2"/>
        <v>　</v>
      </c>
      <c r="G27" s="24" t="str">
        <f t="shared" si="5"/>
        <v/>
      </c>
      <c r="H27" s="25">
        <v>24</v>
      </c>
      <c r="I27" s="55"/>
      <c r="J27" s="34"/>
      <c r="K27" s="33"/>
      <c r="L27" s="34"/>
      <c r="M27" s="28"/>
      <c r="N27" s="29"/>
      <c r="O27" s="30"/>
      <c r="P27" s="53"/>
      <c r="Q27" s="73"/>
      <c r="R27" s="74"/>
      <c r="S27" s="189"/>
      <c r="T27" s="31"/>
      <c r="U27" s="190"/>
      <c r="V27" s="32" t="str">
        <f t="shared" si="3"/>
        <v/>
      </c>
      <c r="W27" s="200" t="str">
        <f t="shared" si="6"/>
        <v/>
      </c>
    </row>
    <row r="28" spans="2:23" ht="13.95" customHeight="1" x14ac:dyDescent="0.2">
      <c r="B28" s="17">
        <f t="shared" si="0"/>
        <v>0</v>
      </c>
      <c r="C28" s="17">
        <f>IF(I28="",0,IF(OR(I28=設定!$AS$4,I28=設定!$AS$5,I28=設定!$AS$6,I28=設定!$AS$7,I28=設定!$AS$8,I28=設定!$AS$9,I28=設定!$AS$12,I28=設定!$AS$13),1,0))</f>
        <v>0</v>
      </c>
      <c r="D28" s="123" t="str">
        <f t="shared" si="4"/>
        <v/>
      </c>
      <c r="E28" s="75" t="str">
        <f t="shared" ca="1" si="1"/>
        <v/>
      </c>
      <c r="F28" s="17" t="str">
        <f t="shared" si="2"/>
        <v>　</v>
      </c>
      <c r="G28" s="24" t="str">
        <f t="shared" si="5"/>
        <v/>
      </c>
      <c r="H28" s="119">
        <v>25</v>
      </c>
      <c r="I28" s="56"/>
      <c r="J28" s="36"/>
      <c r="K28" s="35"/>
      <c r="L28" s="36"/>
      <c r="M28" s="108"/>
      <c r="N28" s="109"/>
      <c r="O28" s="118"/>
      <c r="P28" s="111"/>
      <c r="Q28" s="112"/>
      <c r="R28" s="113"/>
      <c r="S28" s="195"/>
      <c r="T28" s="114"/>
      <c r="U28" s="196"/>
      <c r="V28" s="115" t="str">
        <f t="shared" si="3"/>
        <v/>
      </c>
      <c r="W28" s="200" t="str">
        <f t="shared" si="6"/>
        <v/>
      </c>
    </row>
    <row r="29" spans="2:23" ht="13.95" customHeight="1" x14ac:dyDescent="0.2">
      <c r="B29" s="17">
        <f t="shared" si="0"/>
        <v>0</v>
      </c>
      <c r="C29" s="17">
        <f>IF(I29="",0,IF(OR(I29=設定!$AS$4,I29=設定!$AS$5,I29=設定!$AS$6,I29=設定!$AS$7,I29=設定!$AS$8,I29=設定!$AS$9,I29=設定!$AS$12,I29=設定!$AS$13),1,0))</f>
        <v>0</v>
      </c>
      <c r="D29" s="123" t="str">
        <f t="shared" si="4"/>
        <v/>
      </c>
      <c r="E29" s="75" t="str">
        <f t="shared" ca="1" si="1"/>
        <v/>
      </c>
      <c r="F29" s="17" t="str">
        <f t="shared" si="2"/>
        <v>　</v>
      </c>
      <c r="G29" s="24" t="str">
        <f t="shared" si="5"/>
        <v/>
      </c>
      <c r="H29" s="90">
        <v>26</v>
      </c>
      <c r="I29" s="85"/>
      <c r="J29" s="86"/>
      <c r="K29" s="87"/>
      <c r="L29" s="86"/>
      <c r="M29" s="66"/>
      <c r="N29" s="67"/>
      <c r="O29" s="68"/>
      <c r="P29" s="69"/>
      <c r="Q29" s="88"/>
      <c r="R29" s="89"/>
      <c r="S29" s="193"/>
      <c r="T29" s="71"/>
      <c r="U29" s="194"/>
      <c r="V29" s="43" t="str">
        <f t="shared" si="3"/>
        <v/>
      </c>
      <c r="W29" s="200" t="str">
        <f t="shared" si="6"/>
        <v/>
      </c>
    </row>
    <row r="30" spans="2:23" ht="13.95" customHeight="1" x14ac:dyDescent="0.2">
      <c r="B30" s="17">
        <f t="shared" si="0"/>
        <v>0</v>
      </c>
      <c r="C30" s="17">
        <f>IF(I30="",0,IF(OR(I30=設定!$AS$4,I30=設定!$AS$5,I30=設定!$AS$6,I30=設定!$AS$7,I30=設定!$AS$8,I30=設定!$AS$9,I30=設定!$AS$12,I30=設定!$AS$13),1,0))</f>
        <v>0</v>
      </c>
      <c r="D30" s="123" t="str">
        <f t="shared" si="4"/>
        <v/>
      </c>
      <c r="E30" s="75" t="str">
        <f t="shared" ca="1" si="1"/>
        <v/>
      </c>
      <c r="F30" s="17" t="str">
        <f t="shared" si="2"/>
        <v>　</v>
      </c>
      <c r="G30" s="24" t="str">
        <f t="shared" si="5"/>
        <v/>
      </c>
      <c r="H30" s="25">
        <v>27</v>
      </c>
      <c r="I30" s="55"/>
      <c r="J30" s="34"/>
      <c r="K30" s="33"/>
      <c r="L30" s="34"/>
      <c r="M30" s="28"/>
      <c r="N30" s="29"/>
      <c r="O30" s="30"/>
      <c r="P30" s="53"/>
      <c r="Q30" s="73"/>
      <c r="R30" s="74"/>
      <c r="S30" s="189"/>
      <c r="T30" s="31"/>
      <c r="U30" s="190"/>
      <c r="V30" s="32" t="str">
        <f t="shared" si="3"/>
        <v/>
      </c>
      <c r="W30" s="200" t="str">
        <f t="shared" si="6"/>
        <v/>
      </c>
    </row>
    <row r="31" spans="2:23" ht="13.95" customHeight="1" x14ac:dyDescent="0.2">
      <c r="B31" s="17">
        <f t="shared" si="0"/>
        <v>0</v>
      </c>
      <c r="C31" s="17">
        <f>IF(I31="",0,IF(OR(I31=設定!$AS$4,I31=設定!$AS$5,I31=設定!$AS$6,I31=設定!$AS$7,I31=設定!$AS$8,I31=設定!$AS$9,I31=設定!$AS$12,I31=設定!$AS$13),1,0))</f>
        <v>0</v>
      </c>
      <c r="D31" s="123" t="str">
        <f t="shared" si="4"/>
        <v/>
      </c>
      <c r="E31" s="75" t="str">
        <f t="shared" ca="1" si="1"/>
        <v/>
      </c>
      <c r="F31" s="17" t="str">
        <f t="shared" si="2"/>
        <v>　</v>
      </c>
      <c r="G31" s="24" t="str">
        <f t="shared" si="5"/>
        <v/>
      </c>
      <c r="H31" s="25">
        <v>28</v>
      </c>
      <c r="I31" s="55"/>
      <c r="J31" s="34"/>
      <c r="K31" s="33"/>
      <c r="L31" s="34"/>
      <c r="M31" s="28"/>
      <c r="N31" s="29"/>
      <c r="O31" s="30"/>
      <c r="P31" s="53"/>
      <c r="Q31" s="73"/>
      <c r="R31" s="74"/>
      <c r="S31" s="189"/>
      <c r="T31" s="31"/>
      <c r="U31" s="190"/>
      <c r="V31" s="32" t="str">
        <f t="shared" si="3"/>
        <v/>
      </c>
      <c r="W31" s="200" t="str">
        <f t="shared" si="6"/>
        <v/>
      </c>
    </row>
    <row r="32" spans="2:23" ht="13.95" customHeight="1" x14ac:dyDescent="0.2">
      <c r="B32" s="17">
        <f t="shared" si="0"/>
        <v>0</v>
      </c>
      <c r="C32" s="17">
        <f>IF(I32="",0,IF(OR(I32=設定!$AS$4,I32=設定!$AS$5,I32=設定!$AS$6,I32=設定!$AS$7,I32=設定!$AS$8,I32=設定!$AS$9,I32=設定!$AS$12,I32=設定!$AS$13),1,0))</f>
        <v>0</v>
      </c>
      <c r="D32" s="123" t="str">
        <f t="shared" si="4"/>
        <v/>
      </c>
      <c r="E32" s="75" t="str">
        <f t="shared" ca="1" si="1"/>
        <v/>
      </c>
      <c r="F32" s="17" t="str">
        <f t="shared" si="2"/>
        <v>　</v>
      </c>
      <c r="G32" s="24" t="str">
        <f t="shared" si="5"/>
        <v/>
      </c>
      <c r="H32" s="25">
        <v>29</v>
      </c>
      <c r="I32" s="55"/>
      <c r="J32" s="34"/>
      <c r="K32" s="33"/>
      <c r="L32" s="34"/>
      <c r="M32" s="28"/>
      <c r="N32" s="29"/>
      <c r="O32" s="30"/>
      <c r="P32" s="53"/>
      <c r="Q32" s="73"/>
      <c r="R32" s="74"/>
      <c r="S32" s="189"/>
      <c r="T32" s="31"/>
      <c r="U32" s="190"/>
      <c r="V32" s="32" t="str">
        <f t="shared" si="3"/>
        <v/>
      </c>
      <c r="W32" s="200" t="str">
        <f t="shared" si="6"/>
        <v/>
      </c>
    </row>
    <row r="33" spans="2:23" ht="13.95" customHeight="1" x14ac:dyDescent="0.2">
      <c r="B33" s="17">
        <f t="shared" si="0"/>
        <v>0</v>
      </c>
      <c r="C33" s="17">
        <f>IF(I33="",0,IF(OR(I33=設定!$AS$4,I33=設定!$AS$5,I33=設定!$AS$6,I33=設定!$AS$7,I33=設定!$AS$8,I33=設定!$AS$9,I33=設定!$AS$12,I33=設定!$AS$13),1,0))</f>
        <v>0</v>
      </c>
      <c r="D33" s="123" t="str">
        <f t="shared" si="4"/>
        <v/>
      </c>
      <c r="E33" s="75" t="str">
        <f t="shared" ca="1" si="1"/>
        <v/>
      </c>
      <c r="F33" s="17" t="str">
        <f t="shared" si="2"/>
        <v>　</v>
      </c>
      <c r="G33" s="24" t="str">
        <f t="shared" si="5"/>
        <v/>
      </c>
      <c r="H33" s="119">
        <v>30</v>
      </c>
      <c r="I33" s="56"/>
      <c r="J33" s="36"/>
      <c r="K33" s="35"/>
      <c r="L33" s="36"/>
      <c r="M33" s="108"/>
      <c r="N33" s="109"/>
      <c r="O33" s="118"/>
      <c r="P33" s="111"/>
      <c r="Q33" s="112"/>
      <c r="R33" s="113"/>
      <c r="S33" s="195"/>
      <c r="T33" s="114"/>
      <c r="U33" s="196"/>
      <c r="V33" s="115" t="str">
        <f t="shared" si="3"/>
        <v/>
      </c>
      <c r="W33" s="200" t="str">
        <f t="shared" si="6"/>
        <v/>
      </c>
    </row>
    <row r="34" spans="2:23" ht="13.95" customHeight="1" x14ac:dyDescent="0.2">
      <c r="B34" s="17">
        <f t="shared" si="0"/>
        <v>0</v>
      </c>
      <c r="C34" s="17">
        <f>IF(I34="",0,IF(OR(I34=設定!$AS$4,I34=設定!$AS$5,I34=設定!$AS$6,I34=設定!$AS$7,I34=設定!$AS$8,I34=設定!$AS$9,I34=設定!$AS$12,I34=設定!$AS$13),1,0))</f>
        <v>0</v>
      </c>
      <c r="D34" s="123" t="str">
        <f t="shared" si="4"/>
        <v/>
      </c>
      <c r="E34" s="75" t="str">
        <f t="shared" ca="1" si="1"/>
        <v/>
      </c>
      <c r="F34" s="17" t="str">
        <f t="shared" si="2"/>
        <v>　</v>
      </c>
      <c r="G34" s="24" t="str">
        <f t="shared" si="5"/>
        <v/>
      </c>
      <c r="H34" s="90">
        <v>31</v>
      </c>
      <c r="I34" s="85"/>
      <c r="J34" s="86"/>
      <c r="K34" s="87"/>
      <c r="L34" s="86"/>
      <c r="M34" s="66"/>
      <c r="N34" s="67"/>
      <c r="O34" s="68"/>
      <c r="P34" s="69"/>
      <c r="Q34" s="88"/>
      <c r="R34" s="89"/>
      <c r="S34" s="193"/>
      <c r="T34" s="71"/>
      <c r="U34" s="194"/>
      <c r="V34" s="43" t="str">
        <f t="shared" si="3"/>
        <v/>
      </c>
      <c r="W34" s="200" t="str">
        <f t="shared" si="6"/>
        <v/>
      </c>
    </row>
    <row r="35" spans="2:23" ht="13.95" customHeight="1" x14ac:dyDescent="0.2">
      <c r="B35" s="17">
        <f t="shared" si="0"/>
        <v>0</v>
      </c>
      <c r="C35" s="17">
        <f>IF(I35="",0,IF(OR(I35=設定!$AS$4,I35=設定!$AS$5,I35=設定!$AS$6,I35=設定!$AS$7,I35=設定!$AS$8,I35=設定!$AS$9,I35=設定!$AS$12,I35=設定!$AS$13),1,0))</f>
        <v>0</v>
      </c>
      <c r="D35" s="123" t="str">
        <f t="shared" si="4"/>
        <v/>
      </c>
      <c r="E35" s="75" t="str">
        <f t="shared" ca="1" si="1"/>
        <v/>
      </c>
      <c r="F35" s="17" t="str">
        <f t="shared" si="2"/>
        <v>　</v>
      </c>
      <c r="G35" s="24" t="str">
        <f t="shared" si="5"/>
        <v/>
      </c>
      <c r="H35" s="25">
        <v>32</v>
      </c>
      <c r="I35" s="55"/>
      <c r="J35" s="34"/>
      <c r="K35" s="33"/>
      <c r="L35" s="34"/>
      <c r="M35" s="28"/>
      <c r="N35" s="29"/>
      <c r="O35" s="30"/>
      <c r="P35" s="53"/>
      <c r="Q35" s="73"/>
      <c r="R35" s="74"/>
      <c r="S35" s="189"/>
      <c r="T35" s="31"/>
      <c r="U35" s="190"/>
      <c r="V35" s="32" t="str">
        <f t="shared" si="3"/>
        <v/>
      </c>
      <c r="W35" s="200" t="str">
        <f t="shared" si="6"/>
        <v/>
      </c>
    </row>
    <row r="36" spans="2:23" ht="13.95" customHeight="1" x14ac:dyDescent="0.2">
      <c r="B36" s="17">
        <f t="shared" ref="B36:B67" si="7">IF(C36=0,0,IF(C36=0,0,VLOOKUP(I36,基準１,3,FALSE))+IF(O36="",0,VLOOKUP(O36,性別,2,FALSE))+IF(K36="",0,IF(I36&lt;&gt;K36,5000-L36,2000-L36))+IF(I36="",0,100-J36)+ROW()*0.001)</f>
        <v>0</v>
      </c>
      <c r="C36" s="17">
        <f>IF(I36="",0,IF(OR(I36=設定!$AS$4,I36=設定!$AS$5,I36=設定!$AS$6,I36=設定!$AS$7,I36=設定!$AS$8,I36=設定!$AS$9,I36=設定!$AS$12,I36=設定!$AS$13),1,0))</f>
        <v>0</v>
      </c>
      <c r="D36" s="123" t="str">
        <f t="shared" si="4"/>
        <v/>
      </c>
      <c r="E36" s="75" t="str">
        <f t="shared" ca="1" si="1"/>
        <v/>
      </c>
      <c r="F36" s="17" t="str">
        <f t="shared" si="2"/>
        <v>　</v>
      </c>
      <c r="G36" s="24" t="str">
        <f t="shared" si="5"/>
        <v/>
      </c>
      <c r="H36" s="25">
        <v>33</v>
      </c>
      <c r="I36" s="55"/>
      <c r="J36" s="34"/>
      <c r="K36" s="33"/>
      <c r="L36" s="34"/>
      <c r="M36" s="28"/>
      <c r="N36" s="29"/>
      <c r="O36" s="30"/>
      <c r="P36" s="53"/>
      <c r="Q36" s="73"/>
      <c r="R36" s="74"/>
      <c r="S36" s="189"/>
      <c r="T36" s="31"/>
      <c r="U36" s="190"/>
      <c r="V36" s="32" t="str">
        <f t="shared" ref="V36:V67" si="8">IFERROR(DATEDIF(G36,基準日,"Y"),"")</f>
        <v/>
      </c>
      <c r="W36" s="200" t="str">
        <f t="shared" si="6"/>
        <v/>
      </c>
    </row>
    <row r="37" spans="2:23" ht="13.95" customHeight="1" x14ac:dyDescent="0.2">
      <c r="B37" s="17">
        <f t="shared" si="7"/>
        <v>0</v>
      </c>
      <c r="C37" s="17">
        <f>IF(I37="",0,IF(OR(I37=設定!$AS$4,I37=設定!$AS$5,I37=設定!$AS$6,I37=設定!$AS$7,I37=設定!$AS$8,I37=設定!$AS$9,I37=設定!$AS$12,I37=設定!$AS$13),1,0))</f>
        <v>0</v>
      </c>
      <c r="D37" s="123" t="str">
        <f t="shared" si="4"/>
        <v/>
      </c>
      <c r="E37" s="75" t="str">
        <f t="shared" ca="1" si="1"/>
        <v/>
      </c>
      <c r="F37" s="17" t="str">
        <f t="shared" si="2"/>
        <v>　</v>
      </c>
      <c r="G37" s="24" t="str">
        <f t="shared" si="5"/>
        <v/>
      </c>
      <c r="H37" s="25">
        <v>34</v>
      </c>
      <c r="I37" s="55"/>
      <c r="J37" s="34"/>
      <c r="K37" s="33"/>
      <c r="L37" s="34"/>
      <c r="M37" s="28"/>
      <c r="N37" s="29"/>
      <c r="O37" s="30"/>
      <c r="P37" s="53"/>
      <c r="Q37" s="73"/>
      <c r="R37" s="74"/>
      <c r="S37" s="189"/>
      <c r="T37" s="31"/>
      <c r="U37" s="190"/>
      <c r="V37" s="32" t="str">
        <f t="shared" si="8"/>
        <v/>
      </c>
      <c r="W37" s="200" t="str">
        <f t="shared" si="6"/>
        <v/>
      </c>
    </row>
    <row r="38" spans="2:23" ht="13.95" customHeight="1" x14ac:dyDescent="0.2">
      <c r="B38" s="17">
        <f t="shared" si="7"/>
        <v>0</v>
      </c>
      <c r="C38" s="17">
        <f>IF(I38="",0,IF(OR(I38=設定!$AS$4,I38=設定!$AS$5,I38=設定!$AS$6,I38=設定!$AS$7,I38=設定!$AS$8,I38=設定!$AS$9,I38=設定!$AS$12,I38=設定!$AS$13),1,0))</f>
        <v>0</v>
      </c>
      <c r="D38" s="123" t="str">
        <f t="shared" si="4"/>
        <v/>
      </c>
      <c r="E38" s="75" t="str">
        <f t="shared" ca="1" si="1"/>
        <v/>
      </c>
      <c r="F38" s="17" t="str">
        <f t="shared" si="2"/>
        <v>　</v>
      </c>
      <c r="G38" s="24" t="str">
        <f t="shared" si="5"/>
        <v/>
      </c>
      <c r="H38" s="119">
        <v>35</v>
      </c>
      <c r="I38" s="56"/>
      <c r="J38" s="36"/>
      <c r="K38" s="35"/>
      <c r="L38" s="36"/>
      <c r="M38" s="108"/>
      <c r="N38" s="109"/>
      <c r="O38" s="118"/>
      <c r="P38" s="111"/>
      <c r="Q38" s="112"/>
      <c r="R38" s="113"/>
      <c r="S38" s="195"/>
      <c r="T38" s="114"/>
      <c r="U38" s="196"/>
      <c r="V38" s="115" t="str">
        <f t="shared" si="8"/>
        <v/>
      </c>
      <c r="W38" s="200" t="str">
        <f t="shared" si="6"/>
        <v/>
      </c>
    </row>
    <row r="39" spans="2:23" ht="13.95" customHeight="1" x14ac:dyDescent="0.2">
      <c r="B39" s="17">
        <f t="shared" si="7"/>
        <v>0</v>
      </c>
      <c r="C39" s="17">
        <f>IF(I39="",0,IF(OR(I39=設定!$AS$4,I39=設定!$AS$5,I39=設定!$AS$6,I39=設定!$AS$7,I39=設定!$AS$8,I39=設定!$AS$9,I39=設定!$AS$12,I39=設定!$AS$13),1,0))</f>
        <v>0</v>
      </c>
      <c r="D39" s="123" t="str">
        <f t="shared" si="4"/>
        <v/>
      </c>
      <c r="E39" s="75" t="str">
        <f t="shared" ca="1" si="1"/>
        <v/>
      </c>
      <c r="F39" s="17" t="str">
        <f t="shared" si="2"/>
        <v>　</v>
      </c>
      <c r="G39" s="24" t="str">
        <f t="shared" si="5"/>
        <v/>
      </c>
      <c r="H39" s="90">
        <v>36</v>
      </c>
      <c r="I39" s="85"/>
      <c r="J39" s="86"/>
      <c r="K39" s="87"/>
      <c r="L39" s="86"/>
      <c r="M39" s="66"/>
      <c r="N39" s="67"/>
      <c r="O39" s="68"/>
      <c r="P39" s="69"/>
      <c r="Q39" s="88"/>
      <c r="R39" s="89"/>
      <c r="S39" s="193"/>
      <c r="T39" s="71"/>
      <c r="U39" s="194"/>
      <c r="V39" s="43" t="str">
        <f t="shared" si="8"/>
        <v/>
      </c>
      <c r="W39" s="200" t="str">
        <f t="shared" si="6"/>
        <v/>
      </c>
    </row>
    <row r="40" spans="2:23" ht="13.95" customHeight="1" x14ac:dyDescent="0.2">
      <c r="B40" s="17">
        <f t="shared" si="7"/>
        <v>0</v>
      </c>
      <c r="C40" s="17">
        <f>IF(I40="",0,IF(OR(I40=設定!$AS$4,I40=設定!$AS$5,I40=設定!$AS$6,I40=設定!$AS$7,I40=設定!$AS$8,I40=設定!$AS$9,I40=設定!$AS$12,I40=設定!$AS$13),1,0))</f>
        <v>0</v>
      </c>
      <c r="D40" s="123" t="str">
        <f t="shared" si="4"/>
        <v/>
      </c>
      <c r="E40" s="75" t="str">
        <f t="shared" ca="1" si="1"/>
        <v/>
      </c>
      <c r="F40" s="17" t="str">
        <f t="shared" si="2"/>
        <v>　</v>
      </c>
      <c r="G40" s="24" t="str">
        <f t="shared" si="5"/>
        <v/>
      </c>
      <c r="H40" s="25">
        <v>37</v>
      </c>
      <c r="I40" s="55"/>
      <c r="J40" s="34"/>
      <c r="K40" s="33"/>
      <c r="L40" s="34"/>
      <c r="M40" s="28"/>
      <c r="N40" s="29"/>
      <c r="O40" s="30"/>
      <c r="P40" s="53"/>
      <c r="Q40" s="73"/>
      <c r="R40" s="74"/>
      <c r="S40" s="189"/>
      <c r="T40" s="31"/>
      <c r="U40" s="190"/>
      <c r="V40" s="32" t="str">
        <f t="shared" si="8"/>
        <v/>
      </c>
      <c r="W40" s="200" t="str">
        <f t="shared" si="6"/>
        <v/>
      </c>
    </row>
    <row r="41" spans="2:23" ht="13.95" customHeight="1" x14ac:dyDescent="0.2">
      <c r="B41" s="17">
        <f t="shared" si="7"/>
        <v>0</v>
      </c>
      <c r="C41" s="17">
        <f>IF(I41="",0,IF(OR(I41=設定!$AS$4,I41=設定!$AS$5,I41=設定!$AS$6,I41=設定!$AS$7,I41=設定!$AS$8,I41=設定!$AS$9,I41=設定!$AS$12,I41=設定!$AS$13),1,0))</f>
        <v>0</v>
      </c>
      <c r="D41" s="123" t="str">
        <f t="shared" si="4"/>
        <v/>
      </c>
      <c r="E41" s="75" t="str">
        <f t="shared" ca="1" si="1"/>
        <v/>
      </c>
      <c r="F41" s="17" t="str">
        <f t="shared" si="2"/>
        <v>　</v>
      </c>
      <c r="G41" s="24" t="str">
        <f t="shared" si="5"/>
        <v/>
      </c>
      <c r="H41" s="25">
        <v>38</v>
      </c>
      <c r="I41" s="55"/>
      <c r="J41" s="34"/>
      <c r="K41" s="33"/>
      <c r="L41" s="34"/>
      <c r="M41" s="28"/>
      <c r="N41" s="29"/>
      <c r="O41" s="30"/>
      <c r="P41" s="53"/>
      <c r="Q41" s="73"/>
      <c r="R41" s="74"/>
      <c r="S41" s="189"/>
      <c r="T41" s="31"/>
      <c r="U41" s="190"/>
      <c r="V41" s="32" t="str">
        <f t="shared" si="8"/>
        <v/>
      </c>
      <c r="W41" s="200" t="str">
        <f t="shared" si="6"/>
        <v/>
      </c>
    </row>
    <row r="42" spans="2:23" ht="13.95" customHeight="1" x14ac:dyDescent="0.2">
      <c r="B42" s="17">
        <f t="shared" si="7"/>
        <v>0</v>
      </c>
      <c r="C42" s="17">
        <f>IF(I42="",0,IF(OR(I42=設定!$AS$4,I42=設定!$AS$5,I42=設定!$AS$6,I42=設定!$AS$7,I42=設定!$AS$8,I42=設定!$AS$9,I42=設定!$AS$12,I42=設定!$AS$13),1,0))</f>
        <v>0</v>
      </c>
      <c r="D42" s="123" t="str">
        <f t="shared" si="4"/>
        <v/>
      </c>
      <c r="E42" s="75" t="str">
        <f t="shared" ca="1" si="1"/>
        <v/>
      </c>
      <c r="F42" s="17" t="str">
        <f t="shared" si="2"/>
        <v>　</v>
      </c>
      <c r="G42" s="24" t="str">
        <f t="shared" si="5"/>
        <v/>
      </c>
      <c r="H42" s="25">
        <v>39</v>
      </c>
      <c r="I42" s="55"/>
      <c r="J42" s="34"/>
      <c r="K42" s="33"/>
      <c r="L42" s="34"/>
      <c r="M42" s="28"/>
      <c r="N42" s="29"/>
      <c r="O42" s="30"/>
      <c r="P42" s="53"/>
      <c r="Q42" s="73"/>
      <c r="R42" s="74"/>
      <c r="S42" s="189"/>
      <c r="T42" s="31"/>
      <c r="U42" s="190"/>
      <c r="V42" s="32" t="str">
        <f t="shared" si="8"/>
        <v/>
      </c>
      <c r="W42" s="200" t="str">
        <f t="shared" si="6"/>
        <v/>
      </c>
    </row>
    <row r="43" spans="2:23" ht="13.95" customHeight="1" x14ac:dyDescent="0.2">
      <c r="B43" s="17">
        <f t="shared" si="7"/>
        <v>0</v>
      </c>
      <c r="C43" s="17">
        <f>IF(I43="",0,IF(OR(I43=設定!$AS$4,I43=設定!$AS$5,I43=設定!$AS$6,I43=設定!$AS$7,I43=設定!$AS$8,I43=設定!$AS$9,I43=設定!$AS$12,I43=設定!$AS$13),1,0))</f>
        <v>0</v>
      </c>
      <c r="D43" s="123" t="str">
        <f t="shared" si="4"/>
        <v/>
      </c>
      <c r="E43" s="75" t="str">
        <f t="shared" ca="1" si="1"/>
        <v/>
      </c>
      <c r="F43" s="17" t="str">
        <f t="shared" si="2"/>
        <v>　</v>
      </c>
      <c r="G43" s="24" t="str">
        <f t="shared" si="5"/>
        <v/>
      </c>
      <c r="H43" s="119">
        <v>40</v>
      </c>
      <c r="I43" s="56"/>
      <c r="J43" s="36"/>
      <c r="K43" s="35"/>
      <c r="L43" s="36"/>
      <c r="M43" s="108"/>
      <c r="N43" s="109"/>
      <c r="O43" s="118"/>
      <c r="P43" s="111"/>
      <c r="Q43" s="112"/>
      <c r="R43" s="113"/>
      <c r="S43" s="195"/>
      <c r="T43" s="114"/>
      <c r="U43" s="196"/>
      <c r="V43" s="115" t="str">
        <f t="shared" si="8"/>
        <v/>
      </c>
      <c r="W43" s="200" t="str">
        <f t="shared" si="6"/>
        <v/>
      </c>
    </row>
    <row r="44" spans="2:23" ht="13.95" customHeight="1" x14ac:dyDescent="0.2">
      <c r="B44" s="17">
        <f t="shared" si="7"/>
        <v>0</v>
      </c>
      <c r="C44" s="17">
        <f>IF(I44="",0,IF(OR(I44=設定!$AS$4,I44=設定!$AS$5,I44=設定!$AS$6,I44=設定!$AS$7,I44=設定!$AS$8,I44=設定!$AS$9,I44=設定!$AS$12,I44=設定!$AS$13),1,0))</f>
        <v>0</v>
      </c>
      <c r="D44" s="123" t="str">
        <f t="shared" si="4"/>
        <v/>
      </c>
      <c r="E44" s="75" t="str">
        <f t="shared" ca="1" si="1"/>
        <v/>
      </c>
      <c r="F44" s="17" t="str">
        <f t="shared" si="2"/>
        <v>　</v>
      </c>
      <c r="G44" s="24" t="str">
        <f t="shared" si="5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93"/>
      <c r="T44" s="71"/>
      <c r="U44" s="194"/>
      <c r="V44" s="43" t="str">
        <f t="shared" si="8"/>
        <v/>
      </c>
      <c r="W44" s="200" t="str">
        <f t="shared" si="6"/>
        <v/>
      </c>
    </row>
    <row r="45" spans="2:23" ht="13.95" customHeight="1" x14ac:dyDescent="0.2">
      <c r="B45" s="17">
        <f t="shared" si="7"/>
        <v>0</v>
      </c>
      <c r="C45" s="17">
        <f>IF(I45="",0,IF(OR(I45=設定!$AS$4,I45=設定!$AS$5,I45=設定!$AS$6,I45=設定!$AS$7,I45=設定!$AS$8,I45=設定!$AS$9,I45=設定!$AS$12,I45=設定!$AS$13),1,0))</f>
        <v>0</v>
      </c>
      <c r="D45" s="123" t="str">
        <f t="shared" si="4"/>
        <v/>
      </c>
      <c r="E45" s="75" t="str">
        <f t="shared" ca="1" si="1"/>
        <v/>
      </c>
      <c r="F45" s="17" t="str">
        <f t="shared" si="2"/>
        <v>　</v>
      </c>
      <c r="G45" s="24" t="str">
        <f t="shared" si="5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89"/>
      <c r="T45" s="31"/>
      <c r="U45" s="190"/>
      <c r="V45" s="32" t="str">
        <f t="shared" si="8"/>
        <v/>
      </c>
      <c r="W45" s="200" t="str">
        <f t="shared" si="6"/>
        <v/>
      </c>
    </row>
    <row r="46" spans="2:23" ht="13.95" customHeight="1" x14ac:dyDescent="0.2">
      <c r="B46" s="17">
        <f t="shared" si="7"/>
        <v>0</v>
      </c>
      <c r="C46" s="17">
        <f>IF(I46="",0,IF(OR(I46=設定!$AS$4,I46=設定!$AS$5,I46=設定!$AS$6,I46=設定!$AS$7,I46=設定!$AS$8,I46=設定!$AS$9,I46=設定!$AS$12,I46=設定!$AS$13),1,0))</f>
        <v>0</v>
      </c>
      <c r="D46" s="123" t="str">
        <f t="shared" si="4"/>
        <v/>
      </c>
      <c r="E46" s="75" t="str">
        <f t="shared" ca="1" si="1"/>
        <v/>
      </c>
      <c r="F46" s="17" t="str">
        <f t="shared" si="2"/>
        <v>　</v>
      </c>
      <c r="G46" s="24" t="str">
        <f t="shared" si="5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89"/>
      <c r="T46" s="31"/>
      <c r="U46" s="190"/>
      <c r="V46" s="32" t="str">
        <f t="shared" si="8"/>
        <v/>
      </c>
      <c r="W46" s="200" t="str">
        <f t="shared" si="6"/>
        <v/>
      </c>
    </row>
    <row r="47" spans="2:23" ht="13.95" customHeight="1" x14ac:dyDescent="0.2">
      <c r="B47" s="17">
        <f t="shared" si="7"/>
        <v>0</v>
      </c>
      <c r="C47" s="17">
        <f>IF(I47="",0,IF(OR(I47=設定!$AS$4,I47=設定!$AS$5,I47=設定!$AS$6,I47=設定!$AS$7,I47=設定!$AS$8,I47=設定!$AS$9,I47=設定!$AS$12,I47=設定!$AS$13),1,0))</f>
        <v>0</v>
      </c>
      <c r="D47" s="123" t="str">
        <f t="shared" si="4"/>
        <v/>
      </c>
      <c r="E47" s="75" t="str">
        <f t="shared" ca="1" si="1"/>
        <v/>
      </c>
      <c r="F47" s="17" t="str">
        <f t="shared" si="2"/>
        <v>　</v>
      </c>
      <c r="G47" s="24" t="str">
        <f t="shared" si="5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89"/>
      <c r="T47" s="31"/>
      <c r="U47" s="190"/>
      <c r="V47" s="32" t="str">
        <f t="shared" si="8"/>
        <v/>
      </c>
      <c r="W47" s="200" t="str">
        <f t="shared" si="6"/>
        <v/>
      </c>
    </row>
    <row r="48" spans="2:23" ht="13.95" customHeight="1" x14ac:dyDescent="0.2">
      <c r="B48" s="17">
        <f t="shared" si="7"/>
        <v>0</v>
      </c>
      <c r="C48" s="17">
        <f>IF(I48="",0,IF(OR(I48=設定!$AS$4,I48=設定!$AS$5,I48=設定!$AS$6,I48=設定!$AS$7,I48=設定!$AS$8,I48=設定!$AS$9,I48=設定!$AS$12,I48=設定!$AS$13),1,0))</f>
        <v>0</v>
      </c>
      <c r="D48" s="123" t="str">
        <f t="shared" si="4"/>
        <v/>
      </c>
      <c r="E48" s="75" t="str">
        <f t="shared" ca="1" si="1"/>
        <v/>
      </c>
      <c r="F48" s="17" t="str">
        <f t="shared" si="2"/>
        <v>　</v>
      </c>
      <c r="G48" s="24" t="str">
        <f t="shared" si="5"/>
        <v/>
      </c>
      <c r="H48" s="119">
        <v>45</v>
      </c>
      <c r="I48" s="56"/>
      <c r="J48" s="36"/>
      <c r="K48" s="35"/>
      <c r="L48" s="36"/>
      <c r="M48" s="108"/>
      <c r="N48" s="109"/>
      <c r="O48" s="118"/>
      <c r="P48" s="111"/>
      <c r="Q48" s="112"/>
      <c r="R48" s="113"/>
      <c r="S48" s="195"/>
      <c r="T48" s="114"/>
      <c r="U48" s="196"/>
      <c r="V48" s="115" t="str">
        <f t="shared" si="8"/>
        <v/>
      </c>
      <c r="W48" s="200" t="str">
        <f t="shared" si="6"/>
        <v/>
      </c>
    </row>
    <row r="49" spans="2:23" ht="13.95" customHeight="1" x14ac:dyDescent="0.2">
      <c r="B49" s="17">
        <f t="shared" si="7"/>
        <v>0</v>
      </c>
      <c r="C49" s="17">
        <f>IF(I49="",0,IF(OR(I49=設定!$AS$4,I49=設定!$AS$5,I49=設定!$AS$6,I49=設定!$AS$7,I49=設定!$AS$8,I49=設定!$AS$9,I49=設定!$AS$12,I49=設定!$AS$13),1,0))</f>
        <v>0</v>
      </c>
      <c r="D49" s="123" t="str">
        <f t="shared" si="4"/>
        <v/>
      </c>
      <c r="E49" s="75" t="str">
        <f t="shared" ca="1" si="1"/>
        <v/>
      </c>
      <c r="F49" s="17" t="str">
        <f t="shared" si="2"/>
        <v>　</v>
      </c>
      <c r="G49" s="24" t="str">
        <f t="shared" si="5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93"/>
      <c r="T49" s="71"/>
      <c r="U49" s="194"/>
      <c r="V49" s="43" t="str">
        <f t="shared" si="8"/>
        <v/>
      </c>
      <c r="W49" s="200" t="str">
        <f t="shared" si="6"/>
        <v/>
      </c>
    </row>
    <row r="50" spans="2:23" ht="13.95" customHeight="1" x14ac:dyDescent="0.2">
      <c r="B50" s="17">
        <f t="shared" si="7"/>
        <v>0</v>
      </c>
      <c r="C50" s="17">
        <f>IF(I50="",0,IF(OR(I50=設定!$AS$4,I50=設定!$AS$5,I50=設定!$AS$6,I50=設定!$AS$7,I50=設定!$AS$8,I50=設定!$AS$9,I50=設定!$AS$12,I50=設定!$AS$13),1,0))</f>
        <v>0</v>
      </c>
      <c r="D50" s="123" t="str">
        <f t="shared" si="4"/>
        <v/>
      </c>
      <c r="E50" s="75" t="str">
        <f t="shared" ca="1" si="1"/>
        <v/>
      </c>
      <c r="F50" s="17" t="str">
        <f t="shared" si="2"/>
        <v>　</v>
      </c>
      <c r="G50" s="24" t="str">
        <f t="shared" si="5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89"/>
      <c r="T50" s="31"/>
      <c r="U50" s="190"/>
      <c r="V50" s="32" t="str">
        <f t="shared" si="8"/>
        <v/>
      </c>
      <c r="W50" s="200" t="str">
        <f t="shared" si="6"/>
        <v/>
      </c>
    </row>
    <row r="51" spans="2:23" ht="13.95" customHeight="1" x14ac:dyDescent="0.2">
      <c r="B51" s="17">
        <f t="shared" si="7"/>
        <v>0</v>
      </c>
      <c r="C51" s="17">
        <f>IF(I51="",0,IF(OR(I51=設定!$AS$4,I51=設定!$AS$5,I51=設定!$AS$6,I51=設定!$AS$7,I51=設定!$AS$8,I51=設定!$AS$9,I51=設定!$AS$12,I51=設定!$AS$13),1,0))</f>
        <v>0</v>
      </c>
      <c r="D51" s="123" t="str">
        <f t="shared" si="4"/>
        <v/>
      </c>
      <c r="E51" s="75" t="str">
        <f t="shared" ca="1" si="1"/>
        <v/>
      </c>
      <c r="F51" s="17" t="str">
        <f t="shared" si="2"/>
        <v>　</v>
      </c>
      <c r="G51" s="24" t="str">
        <f t="shared" si="5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89"/>
      <c r="T51" s="31"/>
      <c r="U51" s="190"/>
      <c r="V51" s="32" t="str">
        <f t="shared" si="8"/>
        <v/>
      </c>
      <c r="W51" s="200" t="str">
        <f t="shared" si="6"/>
        <v/>
      </c>
    </row>
    <row r="52" spans="2:23" ht="13.95" customHeight="1" x14ac:dyDescent="0.2">
      <c r="B52" s="17">
        <f t="shared" si="7"/>
        <v>0</v>
      </c>
      <c r="C52" s="17">
        <f>IF(I52="",0,IF(OR(I52=設定!$AS$4,I52=設定!$AS$5,I52=設定!$AS$6,I52=設定!$AS$7,I52=設定!$AS$8,I52=設定!$AS$9,I52=設定!$AS$12,I52=設定!$AS$13),1,0))</f>
        <v>0</v>
      </c>
      <c r="D52" s="123" t="str">
        <f t="shared" si="4"/>
        <v/>
      </c>
      <c r="E52" s="75" t="str">
        <f t="shared" ca="1" si="1"/>
        <v/>
      </c>
      <c r="F52" s="17" t="str">
        <f t="shared" si="2"/>
        <v>　</v>
      </c>
      <c r="G52" s="24" t="str">
        <f t="shared" si="5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89"/>
      <c r="T52" s="31"/>
      <c r="U52" s="190"/>
      <c r="V52" s="32" t="str">
        <f t="shared" si="8"/>
        <v/>
      </c>
      <c r="W52" s="200" t="str">
        <f t="shared" si="6"/>
        <v/>
      </c>
    </row>
    <row r="53" spans="2:23" ht="13.95" customHeight="1" x14ac:dyDescent="0.2">
      <c r="B53" s="17">
        <f t="shared" si="7"/>
        <v>0</v>
      </c>
      <c r="C53" s="17">
        <f>IF(I53="",0,IF(OR(I53=設定!$AS$4,I53=設定!$AS$5,I53=設定!$AS$6,I53=設定!$AS$7,I53=設定!$AS$8,I53=設定!$AS$9,I53=設定!$AS$12,I53=設定!$AS$13),1,0))</f>
        <v>0</v>
      </c>
      <c r="D53" s="123" t="str">
        <f t="shared" si="4"/>
        <v/>
      </c>
      <c r="E53" s="75" t="str">
        <f t="shared" ca="1" si="1"/>
        <v/>
      </c>
      <c r="F53" s="17" t="str">
        <f t="shared" si="2"/>
        <v>　</v>
      </c>
      <c r="G53" s="24" t="str">
        <f t="shared" si="5"/>
        <v/>
      </c>
      <c r="H53" s="119">
        <v>50</v>
      </c>
      <c r="I53" s="56"/>
      <c r="J53" s="36"/>
      <c r="K53" s="35"/>
      <c r="L53" s="36"/>
      <c r="M53" s="108"/>
      <c r="N53" s="109"/>
      <c r="O53" s="118"/>
      <c r="P53" s="111"/>
      <c r="Q53" s="112"/>
      <c r="R53" s="113"/>
      <c r="S53" s="195"/>
      <c r="T53" s="114"/>
      <c r="U53" s="196"/>
      <c r="V53" s="115" t="str">
        <f t="shared" si="8"/>
        <v/>
      </c>
      <c r="W53" s="200" t="str">
        <f t="shared" si="6"/>
        <v/>
      </c>
    </row>
    <row r="54" spans="2:23" ht="13.95" customHeight="1" x14ac:dyDescent="0.2">
      <c r="B54" s="17">
        <f t="shared" si="7"/>
        <v>0</v>
      </c>
      <c r="C54" s="17">
        <f>IF(I54="",0,IF(OR(I54=設定!$AS$4,I54=設定!$AS$5,I54=設定!$AS$6,I54=設定!$AS$7,I54=設定!$AS$8,I54=設定!$AS$9,I54=設定!$AS$12,I54=設定!$AS$13),1,0))</f>
        <v>0</v>
      </c>
      <c r="D54" s="123" t="str">
        <f t="shared" si="4"/>
        <v/>
      </c>
      <c r="E54" s="75" t="str">
        <f t="shared" ca="1" si="1"/>
        <v/>
      </c>
      <c r="F54" s="17" t="str">
        <f t="shared" si="2"/>
        <v>　</v>
      </c>
      <c r="G54" s="24" t="str">
        <f t="shared" si="5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93"/>
      <c r="T54" s="71"/>
      <c r="U54" s="194"/>
      <c r="V54" s="43" t="str">
        <f t="shared" si="8"/>
        <v/>
      </c>
      <c r="W54" s="200" t="str">
        <f t="shared" si="6"/>
        <v/>
      </c>
    </row>
    <row r="55" spans="2:23" ht="13.95" customHeight="1" x14ac:dyDescent="0.2">
      <c r="B55" s="17">
        <f t="shared" si="7"/>
        <v>0</v>
      </c>
      <c r="C55" s="17">
        <f>IF(I55="",0,IF(OR(I55=設定!$AS$4,I55=設定!$AS$5,I55=設定!$AS$6,I55=設定!$AS$7,I55=設定!$AS$8,I55=設定!$AS$9,I55=設定!$AS$12,I55=設定!$AS$13),1,0))</f>
        <v>0</v>
      </c>
      <c r="D55" s="123" t="str">
        <f t="shared" si="4"/>
        <v/>
      </c>
      <c r="E55" s="75" t="str">
        <f t="shared" ca="1" si="1"/>
        <v/>
      </c>
      <c r="F55" s="17" t="str">
        <f t="shared" si="2"/>
        <v>　</v>
      </c>
      <c r="G55" s="24" t="str">
        <f t="shared" si="5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89"/>
      <c r="T55" s="31"/>
      <c r="U55" s="190"/>
      <c r="V55" s="32" t="str">
        <f t="shared" si="8"/>
        <v/>
      </c>
      <c r="W55" s="200" t="str">
        <f t="shared" si="6"/>
        <v/>
      </c>
    </row>
    <row r="56" spans="2:23" ht="13.95" customHeight="1" x14ac:dyDescent="0.2">
      <c r="B56" s="17">
        <f t="shared" si="7"/>
        <v>0</v>
      </c>
      <c r="C56" s="17">
        <f>IF(I56="",0,IF(OR(I56=設定!$AS$4,I56=設定!$AS$5,I56=設定!$AS$6,I56=設定!$AS$7,I56=設定!$AS$8,I56=設定!$AS$9,I56=設定!$AS$12,I56=設定!$AS$13),1,0))</f>
        <v>0</v>
      </c>
      <c r="D56" s="123" t="str">
        <f t="shared" si="4"/>
        <v/>
      </c>
      <c r="E56" s="75" t="str">
        <f t="shared" ca="1" si="1"/>
        <v/>
      </c>
      <c r="F56" s="17" t="str">
        <f t="shared" si="2"/>
        <v>　</v>
      </c>
      <c r="G56" s="24" t="str">
        <f t="shared" si="5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89"/>
      <c r="T56" s="31"/>
      <c r="U56" s="190"/>
      <c r="V56" s="32" t="str">
        <f t="shared" si="8"/>
        <v/>
      </c>
      <c r="W56" s="200" t="str">
        <f t="shared" si="6"/>
        <v/>
      </c>
    </row>
    <row r="57" spans="2:23" ht="13.95" customHeight="1" x14ac:dyDescent="0.2">
      <c r="B57" s="17">
        <f t="shared" si="7"/>
        <v>0</v>
      </c>
      <c r="C57" s="17">
        <f>IF(I57="",0,IF(OR(I57=設定!$AS$4,I57=設定!$AS$5,I57=設定!$AS$6,I57=設定!$AS$7,I57=設定!$AS$8,I57=設定!$AS$9,I57=設定!$AS$12,I57=設定!$AS$13),1,0))</f>
        <v>0</v>
      </c>
      <c r="D57" s="123" t="str">
        <f t="shared" si="4"/>
        <v/>
      </c>
      <c r="E57" s="75" t="str">
        <f t="shared" ca="1" si="1"/>
        <v/>
      </c>
      <c r="F57" s="17" t="str">
        <f t="shared" si="2"/>
        <v>　</v>
      </c>
      <c r="G57" s="24" t="str">
        <f t="shared" si="5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89"/>
      <c r="T57" s="31"/>
      <c r="U57" s="190"/>
      <c r="V57" s="32" t="str">
        <f t="shared" si="8"/>
        <v/>
      </c>
      <c r="W57" s="200" t="str">
        <f t="shared" si="6"/>
        <v/>
      </c>
    </row>
    <row r="58" spans="2:23" ht="13.95" customHeight="1" x14ac:dyDescent="0.2">
      <c r="B58" s="17">
        <f t="shared" si="7"/>
        <v>0</v>
      </c>
      <c r="C58" s="17">
        <f>IF(I58="",0,IF(OR(I58=設定!$AS$4,I58=設定!$AS$5,I58=設定!$AS$6,I58=設定!$AS$7,I58=設定!$AS$8,I58=設定!$AS$9,I58=設定!$AS$12,I58=設定!$AS$13),1,0))</f>
        <v>0</v>
      </c>
      <c r="D58" s="123" t="str">
        <f t="shared" si="4"/>
        <v/>
      </c>
      <c r="E58" s="75" t="str">
        <f t="shared" ca="1" si="1"/>
        <v/>
      </c>
      <c r="F58" s="17" t="str">
        <f t="shared" si="2"/>
        <v>　</v>
      </c>
      <c r="G58" s="24" t="str">
        <f t="shared" si="5"/>
        <v/>
      </c>
      <c r="H58" s="119">
        <v>55</v>
      </c>
      <c r="I58" s="56"/>
      <c r="J58" s="36"/>
      <c r="K58" s="35"/>
      <c r="L58" s="36"/>
      <c r="M58" s="108"/>
      <c r="N58" s="109"/>
      <c r="O58" s="118"/>
      <c r="P58" s="111"/>
      <c r="Q58" s="112"/>
      <c r="R58" s="113"/>
      <c r="S58" s="195"/>
      <c r="T58" s="114"/>
      <c r="U58" s="196"/>
      <c r="V58" s="115" t="str">
        <f t="shared" si="8"/>
        <v/>
      </c>
      <c r="W58" s="200" t="str">
        <f t="shared" si="6"/>
        <v/>
      </c>
    </row>
    <row r="59" spans="2:23" ht="13.95" customHeight="1" x14ac:dyDescent="0.2">
      <c r="B59" s="17">
        <f t="shared" si="7"/>
        <v>0</v>
      </c>
      <c r="C59" s="17">
        <f>IF(I59="",0,IF(OR(I59=設定!$AS$4,I59=設定!$AS$5,I59=設定!$AS$6,I59=設定!$AS$7,I59=設定!$AS$8,I59=設定!$AS$9,I59=設定!$AS$12,I59=設定!$AS$13),1,0))</f>
        <v>0</v>
      </c>
      <c r="D59" s="123" t="str">
        <f t="shared" si="4"/>
        <v/>
      </c>
      <c r="E59" s="75" t="str">
        <f t="shared" ca="1" si="1"/>
        <v/>
      </c>
      <c r="F59" s="17" t="str">
        <f t="shared" si="2"/>
        <v>　</v>
      </c>
      <c r="G59" s="24" t="str">
        <f t="shared" si="5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93"/>
      <c r="T59" s="71"/>
      <c r="U59" s="194"/>
      <c r="V59" s="43" t="str">
        <f t="shared" si="8"/>
        <v/>
      </c>
      <c r="W59" s="200" t="str">
        <f t="shared" si="6"/>
        <v/>
      </c>
    </row>
    <row r="60" spans="2:23" ht="13.95" customHeight="1" x14ac:dyDescent="0.2">
      <c r="B60" s="17">
        <f t="shared" si="7"/>
        <v>0</v>
      </c>
      <c r="C60" s="17">
        <f>IF(I60="",0,IF(OR(I60=設定!$AS$4,I60=設定!$AS$5,I60=設定!$AS$6,I60=設定!$AS$7,I60=設定!$AS$8,I60=設定!$AS$9,I60=設定!$AS$12,I60=設定!$AS$13),1,0))</f>
        <v>0</v>
      </c>
      <c r="D60" s="123" t="str">
        <f t="shared" si="4"/>
        <v/>
      </c>
      <c r="E60" s="75" t="str">
        <f t="shared" ca="1" si="1"/>
        <v/>
      </c>
      <c r="F60" s="17" t="str">
        <f t="shared" si="2"/>
        <v>　</v>
      </c>
      <c r="G60" s="24" t="str">
        <f t="shared" si="5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89"/>
      <c r="T60" s="31"/>
      <c r="U60" s="190"/>
      <c r="V60" s="32" t="str">
        <f t="shared" si="8"/>
        <v/>
      </c>
      <c r="W60" s="200" t="str">
        <f t="shared" si="6"/>
        <v/>
      </c>
    </row>
    <row r="61" spans="2:23" ht="13.95" customHeight="1" x14ac:dyDescent="0.2">
      <c r="B61" s="17">
        <f t="shared" si="7"/>
        <v>0</v>
      </c>
      <c r="C61" s="17">
        <f>IF(I61="",0,IF(OR(I61=設定!$AS$4,I61=設定!$AS$5,I61=設定!$AS$6,I61=設定!$AS$7,I61=設定!$AS$8,I61=設定!$AS$9,I61=設定!$AS$12,I61=設定!$AS$13),1,0))</f>
        <v>0</v>
      </c>
      <c r="D61" s="123" t="str">
        <f t="shared" si="4"/>
        <v/>
      </c>
      <c r="E61" s="75" t="str">
        <f t="shared" ca="1" si="1"/>
        <v/>
      </c>
      <c r="F61" s="17" t="str">
        <f t="shared" si="2"/>
        <v>　</v>
      </c>
      <c r="G61" s="24" t="str">
        <f t="shared" si="5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89"/>
      <c r="T61" s="31"/>
      <c r="U61" s="190"/>
      <c r="V61" s="32" t="str">
        <f t="shared" si="8"/>
        <v/>
      </c>
      <c r="W61" s="200" t="str">
        <f t="shared" si="6"/>
        <v/>
      </c>
    </row>
    <row r="62" spans="2:23" ht="13.95" customHeight="1" x14ac:dyDescent="0.2">
      <c r="B62" s="17">
        <f t="shared" si="7"/>
        <v>0</v>
      </c>
      <c r="C62" s="17">
        <f>IF(I62="",0,IF(OR(I62=設定!$AS$4,I62=設定!$AS$5,I62=設定!$AS$6,I62=設定!$AS$7,I62=設定!$AS$8,I62=設定!$AS$9,I62=設定!$AS$12,I62=設定!$AS$13),1,0))</f>
        <v>0</v>
      </c>
      <c r="D62" s="123" t="str">
        <f t="shared" si="4"/>
        <v/>
      </c>
      <c r="E62" s="75" t="str">
        <f t="shared" ca="1" si="1"/>
        <v/>
      </c>
      <c r="F62" s="17" t="str">
        <f t="shared" si="2"/>
        <v>　</v>
      </c>
      <c r="G62" s="24" t="str">
        <f t="shared" si="5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89"/>
      <c r="T62" s="31"/>
      <c r="U62" s="190"/>
      <c r="V62" s="32" t="str">
        <f t="shared" si="8"/>
        <v/>
      </c>
      <c r="W62" s="200" t="str">
        <f t="shared" si="6"/>
        <v/>
      </c>
    </row>
    <row r="63" spans="2:23" ht="13.95" customHeight="1" x14ac:dyDescent="0.2">
      <c r="B63" s="17">
        <f t="shared" si="7"/>
        <v>0</v>
      </c>
      <c r="C63" s="17">
        <f>IF(I63="",0,IF(OR(I63=設定!$AS$4,I63=設定!$AS$5,I63=設定!$AS$6,I63=設定!$AS$7,I63=設定!$AS$8,I63=設定!$AS$9,I63=設定!$AS$12,I63=設定!$AS$13),1,0))</f>
        <v>0</v>
      </c>
      <c r="D63" s="123" t="str">
        <f t="shared" si="4"/>
        <v/>
      </c>
      <c r="E63" s="75" t="str">
        <f t="shared" ca="1" si="1"/>
        <v/>
      </c>
      <c r="F63" s="17" t="str">
        <f t="shared" si="2"/>
        <v>　</v>
      </c>
      <c r="G63" s="24" t="str">
        <f t="shared" si="5"/>
        <v/>
      </c>
      <c r="H63" s="119">
        <v>60</v>
      </c>
      <c r="I63" s="56"/>
      <c r="J63" s="36"/>
      <c r="K63" s="35"/>
      <c r="L63" s="36"/>
      <c r="M63" s="108"/>
      <c r="N63" s="109"/>
      <c r="O63" s="118"/>
      <c r="P63" s="111"/>
      <c r="Q63" s="112"/>
      <c r="R63" s="113"/>
      <c r="S63" s="195"/>
      <c r="T63" s="114"/>
      <c r="U63" s="196"/>
      <c r="V63" s="115" t="str">
        <f t="shared" si="8"/>
        <v/>
      </c>
      <c r="W63" s="200" t="str">
        <f t="shared" si="6"/>
        <v/>
      </c>
    </row>
    <row r="64" spans="2:23" ht="13.95" customHeight="1" x14ac:dyDescent="0.2">
      <c r="B64" s="17">
        <f t="shared" si="7"/>
        <v>0</v>
      </c>
      <c r="C64" s="17">
        <f>IF(I64="",0,IF(OR(I64=設定!$AS$4,I64=設定!$AS$5,I64=設定!$AS$6,I64=設定!$AS$7,I64=設定!$AS$8,I64=設定!$AS$9,I64=設定!$AS$12,I64=設定!$AS$13),1,0))</f>
        <v>0</v>
      </c>
      <c r="D64" s="123" t="str">
        <f t="shared" si="4"/>
        <v/>
      </c>
      <c r="E64" s="75" t="str">
        <f t="shared" ca="1" si="1"/>
        <v/>
      </c>
      <c r="F64" s="17" t="str">
        <f t="shared" si="2"/>
        <v>　</v>
      </c>
      <c r="G64" s="24" t="str">
        <f t="shared" si="5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93"/>
      <c r="T64" s="71"/>
      <c r="U64" s="194"/>
      <c r="V64" s="43" t="str">
        <f t="shared" si="8"/>
        <v/>
      </c>
      <c r="W64" s="200" t="str">
        <f t="shared" si="6"/>
        <v/>
      </c>
    </row>
    <row r="65" spans="2:23" ht="13.95" customHeight="1" x14ac:dyDescent="0.2">
      <c r="B65" s="17">
        <f t="shared" si="7"/>
        <v>0</v>
      </c>
      <c r="C65" s="17">
        <f>IF(I65="",0,IF(OR(I65=設定!$AS$4,I65=設定!$AS$5,I65=設定!$AS$6,I65=設定!$AS$7,I65=設定!$AS$8,I65=設定!$AS$9,I65=設定!$AS$12,I65=設定!$AS$13),1,0))</f>
        <v>0</v>
      </c>
      <c r="D65" s="123" t="str">
        <f t="shared" si="4"/>
        <v/>
      </c>
      <c r="E65" s="75" t="str">
        <f t="shared" ca="1" si="1"/>
        <v/>
      </c>
      <c r="F65" s="17" t="str">
        <f t="shared" si="2"/>
        <v>　</v>
      </c>
      <c r="G65" s="24" t="str">
        <f t="shared" si="5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89"/>
      <c r="T65" s="31"/>
      <c r="U65" s="190"/>
      <c r="V65" s="32" t="str">
        <f t="shared" si="8"/>
        <v/>
      </c>
      <c r="W65" s="200" t="str">
        <f t="shared" si="6"/>
        <v/>
      </c>
    </row>
    <row r="66" spans="2:23" ht="13.95" customHeight="1" x14ac:dyDescent="0.2">
      <c r="B66" s="17">
        <f t="shared" si="7"/>
        <v>0</v>
      </c>
      <c r="C66" s="17">
        <f>IF(I66="",0,IF(OR(I66=設定!$AS$4,I66=設定!$AS$5,I66=設定!$AS$6,I66=設定!$AS$7,I66=設定!$AS$8,I66=設定!$AS$9,I66=設定!$AS$12,I66=設定!$AS$13),1,0))</f>
        <v>0</v>
      </c>
      <c r="D66" s="123" t="str">
        <f t="shared" si="4"/>
        <v/>
      </c>
      <c r="E66" s="75" t="str">
        <f t="shared" ca="1" si="1"/>
        <v/>
      </c>
      <c r="F66" s="17" t="str">
        <f t="shared" si="2"/>
        <v>　</v>
      </c>
      <c r="G66" s="24" t="str">
        <f t="shared" si="5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89"/>
      <c r="T66" s="31"/>
      <c r="U66" s="190"/>
      <c r="V66" s="32" t="str">
        <f t="shared" si="8"/>
        <v/>
      </c>
      <c r="W66" s="200" t="str">
        <f t="shared" si="6"/>
        <v/>
      </c>
    </row>
    <row r="67" spans="2:23" ht="13.95" customHeight="1" x14ac:dyDescent="0.2">
      <c r="B67" s="17">
        <f t="shared" si="7"/>
        <v>0</v>
      </c>
      <c r="C67" s="17">
        <f>IF(I67="",0,IF(OR(I67=設定!$AS$4,I67=設定!$AS$5,I67=設定!$AS$6,I67=設定!$AS$7,I67=設定!$AS$8,I67=設定!$AS$9,I67=設定!$AS$12,I67=設定!$AS$13),1,0))</f>
        <v>0</v>
      </c>
      <c r="D67" s="123" t="str">
        <f t="shared" si="4"/>
        <v/>
      </c>
      <c r="E67" s="75" t="str">
        <f t="shared" ca="1" si="1"/>
        <v/>
      </c>
      <c r="F67" s="17" t="str">
        <f t="shared" si="2"/>
        <v>　</v>
      </c>
      <c r="G67" s="24" t="str">
        <f t="shared" si="5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89"/>
      <c r="T67" s="31"/>
      <c r="U67" s="190"/>
      <c r="V67" s="32" t="str">
        <f t="shared" si="8"/>
        <v/>
      </c>
      <c r="W67" s="200" t="str">
        <f t="shared" si="6"/>
        <v/>
      </c>
    </row>
    <row r="68" spans="2:23" ht="13.95" customHeight="1" x14ac:dyDescent="0.2">
      <c r="B68" s="17">
        <f t="shared" ref="B68:B99" si="9">IF(C68=0,0,IF(C68=0,0,VLOOKUP(I68,基準１,3,FALSE))+IF(O68="",0,VLOOKUP(O68,性別,2,FALSE))+IF(K68="",0,IF(I68&lt;&gt;K68,5000-L68,2000-L68))+IF(I68="",0,100-J68)+ROW()*0.001)</f>
        <v>0</v>
      </c>
      <c r="C68" s="17">
        <f>IF(I68="",0,IF(OR(I68=設定!$AS$4,I68=設定!$AS$5,I68=設定!$AS$6,I68=設定!$AS$7,I68=設定!$AS$8,I68=設定!$AS$9,I68=設定!$AS$12,I68=設定!$AS$13),1,0))</f>
        <v>0</v>
      </c>
      <c r="D68" s="123" t="str">
        <f t="shared" si="4"/>
        <v/>
      </c>
      <c r="E68" s="75" t="str">
        <f t="shared" ref="E68:E103" ca="1" si="10">IFERROR(VLOOKUP(I68,基準１,2,FALSE),"")</f>
        <v/>
      </c>
      <c r="F68" s="17" t="str">
        <f t="shared" ref="F68:F99" si="11">O177&amp;"　"&amp;P177</f>
        <v>　</v>
      </c>
      <c r="G68" s="24" t="str">
        <f t="shared" si="5"/>
        <v/>
      </c>
      <c r="H68" s="119">
        <v>65</v>
      </c>
      <c r="I68" s="56"/>
      <c r="J68" s="36"/>
      <c r="K68" s="35"/>
      <c r="L68" s="36"/>
      <c r="M68" s="108"/>
      <c r="N68" s="109"/>
      <c r="O68" s="118"/>
      <c r="P68" s="111"/>
      <c r="Q68" s="112"/>
      <c r="R68" s="113"/>
      <c r="S68" s="195"/>
      <c r="T68" s="114"/>
      <c r="U68" s="196"/>
      <c r="V68" s="115" t="str">
        <f t="shared" ref="V68:V103" si="12">IFERROR(DATEDIF(G68,基準日,"Y"),"")</f>
        <v/>
      </c>
      <c r="W68" s="200" t="str">
        <f t="shared" si="6"/>
        <v/>
      </c>
    </row>
    <row r="69" spans="2:23" ht="13.95" customHeight="1" x14ac:dyDescent="0.2">
      <c r="B69" s="17">
        <f t="shared" si="9"/>
        <v>0</v>
      </c>
      <c r="C69" s="17">
        <f>IF(I69="",0,IF(OR(I69=設定!$AS$4,I69=設定!$AS$5,I69=設定!$AS$6,I69=設定!$AS$7,I69=設定!$AS$8,I69=設定!$AS$9,I69=設定!$AS$12,I69=設定!$AS$13),1,0))</f>
        <v>0</v>
      </c>
      <c r="D69" s="123" t="str">
        <f t="shared" ref="D69:D103" si="13">IF(I69="","",IF(L69="",J69,IF(I69=K69,"*"&amp;L69,"◆"&amp;L69)))</f>
        <v/>
      </c>
      <c r="E69" s="75" t="str">
        <f t="shared" ca="1" si="10"/>
        <v/>
      </c>
      <c r="F69" s="17" t="str">
        <f t="shared" si="11"/>
        <v>　</v>
      </c>
      <c r="G69" s="24" t="str">
        <f t="shared" ref="G69:G103" si="14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93"/>
      <c r="T69" s="71"/>
      <c r="U69" s="194"/>
      <c r="V69" s="43" t="str">
        <f t="shared" si="12"/>
        <v/>
      </c>
      <c r="W69" s="200" t="str">
        <f t="shared" ref="W69:W103" si="15">IF(S69="","",DATE(S69,1,1))</f>
        <v/>
      </c>
    </row>
    <row r="70" spans="2:23" ht="13.95" customHeight="1" x14ac:dyDescent="0.2">
      <c r="B70" s="17">
        <f t="shared" si="9"/>
        <v>0</v>
      </c>
      <c r="C70" s="17">
        <f>IF(I70="",0,IF(OR(I70=設定!$AS$4,I70=設定!$AS$5,I70=設定!$AS$6,I70=設定!$AS$7,I70=設定!$AS$8,I70=設定!$AS$9,I70=設定!$AS$12,I70=設定!$AS$13),1,0))</f>
        <v>0</v>
      </c>
      <c r="D70" s="123" t="str">
        <f t="shared" si="13"/>
        <v/>
      </c>
      <c r="E70" s="75" t="str">
        <f t="shared" ca="1" si="10"/>
        <v/>
      </c>
      <c r="F70" s="17" t="str">
        <f t="shared" si="11"/>
        <v>　</v>
      </c>
      <c r="G70" s="24" t="str">
        <f t="shared" si="14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89"/>
      <c r="T70" s="31"/>
      <c r="U70" s="190"/>
      <c r="V70" s="32" t="str">
        <f t="shared" si="12"/>
        <v/>
      </c>
      <c r="W70" s="200" t="str">
        <f t="shared" si="15"/>
        <v/>
      </c>
    </row>
    <row r="71" spans="2:23" ht="13.95" customHeight="1" x14ac:dyDescent="0.2">
      <c r="B71" s="17">
        <f t="shared" si="9"/>
        <v>0</v>
      </c>
      <c r="C71" s="17">
        <f>IF(I71="",0,IF(OR(I71=設定!$AS$4,I71=設定!$AS$5,I71=設定!$AS$6,I71=設定!$AS$7,I71=設定!$AS$8,I71=設定!$AS$9,I71=設定!$AS$12,I71=設定!$AS$13),1,0))</f>
        <v>0</v>
      </c>
      <c r="D71" s="123" t="str">
        <f t="shared" si="13"/>
        <v/>
      </c>
      <c r="E71" s="75" t="str">
        <f t="shared" ca="1" si="10"/>
        <v/>
      </c>
      <c r="F71" s="17" t="str">
        <f t="shared" si="11"/>
        <v>　</v>
      </c>
      <c r="G71" s="24" t="str">
        <f t="shared" si="14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89"/>
      <c r="T71" s="31"/>
      <c r="U71" s="190"/>
      <c r="V71" s="32" t="str">
        <f t="shared" si="12"/>
        <v/>
      </c>
      <c r="W71" s="200" t="str">
        <f t="shared" si="15"/>
        <v/>
      </c>
    </row>
    <row r="72" spans="2:23" ht="13.95" customHeight="1" x14ac:dyDescent="0.2">
      <c r="B72" s="17">
        <f t="shared" si="9"/>
        <v>0</v>
      </c>
      <c r="C72" s="17">
        <f>IF(I72="",0,IF(OR(I72=設定!$AS$4,I72=設定!$AS$5,I72=設定!$AS$6,I72=設定!$AS$7,I72=設定!$AS$8,I72=設定!$AS$9,I72=設定!$AS$12,I72=設定!$AS$13),1,0))</f>
        <v>0</v>
      </c>
      <c r="D72" s="123" t="str">
        <f t="shared" si="13"/>
        <v/>
      </c>
      <c r="E72" s="75" t="str">
        <f t="shared" ca="1" si="10"/>
        <v/>
      </c>
      <c r="F72" s="17" t="str">
        <f t="shared" si="11"/>
        <v>　</v>
      </c>
      <c r="G72" s="24" t="str">
        <f t="shared" si="14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89"/>
      <c r="T72" s="31"/>
      <c r="U72" s="190"/>
      <c r="V72" s="32" t="str">
        <f t="shared" si="12"/>
        <v/>
      </c>
      <c r="W72" s="200" t="str">
        <f t="shared" si="15"/>
        <v/>
      </c>
    </row>
    <row r="73" spans="2:23" ht="13.95" customHeight="1" x14ac:dyDescent="0.2">
      <c r="B73" s="17">
        <f t="shared" si="9"/>
        <v>0</v>
      </c>
      <c r="C73" s="17">
        <f>IF(I73="",0,IF(OR(I73=設定!$AS$4,I73=設定!$AS$5,I73=設定!$AS$6,I73=設定!$AS$7,I73=設定!$AS$8,I73=設定!$AS$9,I73=設定!$AS$12,I73=設定!$AS$13),1,0))</f>
        <v>0</v>
      </c>
      <c r="D73" s="123" t="str">
        <f t="shared" si="13"/>
        <v/>
      </c>
      <c r="E73" s="75" t="str">
        <f t="shared" ca="1" si="10"/>
        <v/>
      </c>
      <c r="F73" s="17" t="str">
        <f t="shared" si="11"/>
        <v>　</v>
      </c>
      <c r="G73" s="24" t="str">
        <f t="shared" si="14"/>
        <v/>
      </c>
      <c r="H73" s="119">
        <v>70</v>
      </c>
      <c r="I73" s="56"/>
      <c r="J73" s="36"/>
      <c r="K73" s="35"/>
      <c r="L73" s="36"/>
      <c r="M73" s="108"/>
      <c r="N73" s="109"/>
      <c r="O73" s="118"/>
      <c r="P73" s="111"/>
      <c r="Q73" s="112"/>
      <c r="R73" s="113"/>
      <c r="S73" s="195"/>
      <c r="T73" s="114"/>
      <c r="U73" s="196"/>
      <c r="V73" s="115" t="str">
        <f t="shared" si="12"/>
        <v/>
      </c>
      <c r="W73" s="200" t="str">
        <f t="shared" si="15"/>
        <v/>
      </c>
    </row>
    <row r="74" spans="2:23" ht="13.95" customHeight="1" x14ac:dyDescent="0.2">
      <c r="B74" s="17">
        <f t="shared" si="9"/>
        <v>0</v>
      </c>
      <c r="C74" s="17">
        <f>IF(I74="",0,IF(OR(I74=設定!$AS$4,I74=設定!$AS$5,I74=設定!$AS$6,I74=設定!$AS$7,I74=設定!$AS$8,I74=設定!$AS$9,I74=設定!$AS$12,I74=設定!$AS$13),1,0))</f>
        <v>0</v>
      </c>
      <c r="D74" s="123" t="str">
        <f t="shared" si="13"/>
        <v/>
      </c>
      <c r="E74" s="75" t="str">
        <f t="shared" ca="1" si="10"/>
        <v/>
      </c>
      <c r="F74" s="17" t="str">
        <f t="shared" si="11"/>
        <v>　</v>
      </c>
      <c r="G74" s="24" t="str">
        <f t="shared" si="14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93"/>
      <c r="T74" s="71"/>
      <c r="U74" s="194"/>
      <c r="V74" s="43" t="str">
        <f t="shared" si="12"/>
        <v/>
      </c>
      <c r="W74" s="200" t="str">
        <f t="shared" si="15"/>
        <v/>
      </c>
    </row>
    <row r="75" spans="2:23" ht="13.95" customHeight="1" x14ac:dyDescent="0.2">
      <c r="B75" s="17">
        <f t="shared" si="9"/>
        <v>0</v>
      </c>
      <c r="C75" s="17">
        <f>IF(I75="",0,IF(OR(I75=設定!$AS$4,I75=設定!$AS$5,I75=設定!$AS$6,I75=設定!$AS$7,I75=設定!$AS$8,I75=設定!$AS$9,I75=設定!$AS$12,I75=設定!$AS$13),1,0))</f>
        <v>0</v>
      </c>
      <c r="D75" s="123" t="str">
        <f t="shared" si="13"/>
        <v/>
      </c>
      <c r="E75" s="75" t="str">
        <f t="shared" ca="1" si="10"/>
        <v/>
      </c>
      <c r="F75" s="17" t="str">
        <f t="shared" si="11"/>
        <v>　</v>
      </c>
      <c r="G75" s="24" t="str">
        <f t="shared" si="14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89"/>
      <c r="T75" s="31"/>
      <c r="U75" s="190"/>
      <c r="V75" s="32" t="str">
        <f t="shared" si="12"/>
        <v/>
      </c>
      <c r="W75" s="200" t="str">
        <f t="shared" si="15"/>
        <v/>
      </c>
    </row>
    <row r="76" spans="2:23" ht="13.95" customHeight="1" x14ac:dyDescent="0.2">
      <c r="B76" s="17">
        <f t="shared" si="9"/>
        <v>0</v>
      </c>
      <c r="C76" s="17">
        <f>IF(I76="",0,IF(OR(I76=設定!$AS$4,I76=設定!$AS$5,I76=設定!$AS$6,I76=設定!$AS$7,I76=設定!$AS$8,I76=設定!$AS$9,I76=設定!$AS$12,I76=設定!$AS$13),1,0))</f>
        <v>0</v>
      </c>
      <c r="D76" s="123" t="str">
        <f t="shared" si="13"/>
        <v/>
      </c>
      <c r="E76" s="75" t="str">
        <f t="shared" ca="1" si="10"/>
        <v/>
      </c>
      <c r="F76" s="17" t="str">
        <f t="shared" si="11"/>
        <v>　</v>
      </c>
      <c r="G76" s="24" t="str">
        <f t="shared" si="14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89"/>
      <c r="T76" s="31"/>
      <c r="U76" s="190"/>
      <c r="V76" s="32" t="str">
        <f t="shared" si="12"/>
        <v/>
      </c>
      <c r="W76" s="200" t="str">
        <f t="shared" si="15"/>
        <v/>
      </c>
    </row>
    <row r="77" spans="2:23" ht="13.95" customHeight="1" x14ac:dyDescent="0.2">
      <c r="B77" s="17">
        <f t="shared" si="9"/>
        <v>0</v>
      </c>
      <c r="C77" s="17">
        <f>IF(I77="",0,IF(OR(I77=設定!$AS$4,I77=設定!$AS$5,I77=設定!$AS$6,I77=設定!$AS$7,I77=設定!$AS$8,I77=設定!$AS$9,I77=設定!$AS$12,I77=設定!$AS$13),1,0))</f>
        <v>0</v>
      </c>
      <c r="D77" s="123" t="str">
        <f t="shared" si="13"/>
        <v/>
      </c>
      <c r="E77" s="75" t="str">
        <f t="shared" ca="1" si="10"/>
        <v/>
      </c>
      <c r="F77" s="17" t="str">
        <f t="shared" si="11"/>
        <v>　</v>
      </c>
      <c r="G77" s="24" t="str">
        <f t="shared" si="14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89"/>
      <c r="T77" s="31"/>
      <c r="U77" s="190"/>
      <c r="V77" s="32" t="str">
        <f t="shared" si="12"/>
        <v/>
      </c>
      <c r="W77" s="200" t="str">
        <f t="shared" si="15"/>
        <v/>
      </c>
    </row>
    <row r="78" spans="2:23" ht="13.95" customHeight="1" x14ac:dyDescent="0.2">
      <c r="B78" s="17">
        <f t="shared" si="9"/>
        <v>0</v>
      </c>
      <c r="C78" s="17">
        <f>IF(I78="",0,IF(OR(I78=設定!$AS$4,I78=設定!$AS$5,I78=設定!$AS$6,I78=設定!$AS$7,I78=設定!$AS$8,I78=設定!$AS$9,I78=設定!$AS$12,I78=設定!$AS$13),1,0))</f>
        <v>0</v>
      </c>
      <c r="D78" s="123" t="str">
        <f t="shared" si="13"/>
        <v/>
      </c>
      <c r="E78" s="75" t="str">
        <f t="shared" ca="1" si="10"/>
        <v/>
      </c>
      <c r="F78" s="17" t="str">
        <f t="shared" si="11"/>
        <v>　</v>
      </c>
      <c r="G78" s="24" t="str">
        <f t="shared" si="14"/>
        <v/>
      </c>
      <c r="H78" s="119">
        <v>75</v>
      </c>
      <c r="I78" s="56"/>
      <c r="J78" s="36"/>
      <c r="K78" s="35"/>
      <c r="L78" s="36"/>
      <c r="M78" s="108"/>
      <c r="N78" s="109"/>
      <c r="O78" s="118"/>
      <c r="P78" s="111"/>
      <c r="Q78" s="112"/>
      <c r="R78" s="113"/>
      <c r="S78" s="195"/>
      <c r="T78" s="114"/>
      <c r="U78" s="196"/>
      <c r="V78" s="115" t="str">
        <f t="shared" si="12"/>
        <v/>
      </c>
      <c r="W78" s="200" t="str">
        <f t="shared" si="15"/>
        <v/>
      </c>
    </row>
    <row r="79" spans="2:23" ht="13.95" customHeight="1" x14ac:dyDescent="0.2">
      <c r="B79" s="17">
        <f t="shared" si="9"/>
        <v>0</v>
      </c>
      <c r="C79" s="17">
        <f>IF(I79="",0,IF(OR(I79=設定!$AS$4,I79=設定!$AS$5,I79=設定!$AS$6,I79=設定!$AS$7,I79=設定!$AS$8,I79=設定!$AS$9,I79=設定!$AS$12,I79=設定!$AS$13),1,0))</f>
        <v>0</v>
      </c>
      <c r="D79" s="123" t="str">
        <f t="shared" si="13"/>
        <v/>
      </c>
      <c r="E79" s="75" t="str">
        <f t="shared" ca="1" si="10"/>
        <v/>
      </c>
      <c r="F79" s="17" t="str">
        <f t="shared" si="11"/>
        <v>　</v>
      </c>
      <c r="G79" s="24" t="str">
        <f t="shared" si="14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93"/>
      <c r="T79" s="71"/>
      <c r="U79" s="194"/>
      <c r="V79" s="43" t="str">
        <f t="shared" si="12"/>
        <v/>
      </c>
      <c r="W79" s="200" t="str">
        <f t="shared" si="15"/>
        <v/>
      </c>
    </row>
    <row r="80" spans="2:23" ht="13.95" customHeight="1" x14ac:dyDescent="0.2">
      <c r="B80" s="17">
        <f t="shared" si="9"/>
        <v>0</v>
      </c>
      <c r="C80" s="17">
        <f>IF(I80="",0,IF(OR(I80=設定!$AS$4,I80=設定!$AS$5,I80=設定!$AS$6,I80=設定!$AS$7,I80=設定!$AS$8,I80=設定!$AS$9,I80=設定!$AS$12,I80=設定!$AS$13),1,0))</f>
        <v>0</v>
      </c>
      <c r="D80" s="123" t="str">
        <f t="shared" si="13"/>
        <v/>
      </c>
      <c r="E80" s="75" t="str">
        <f t="shared" ca="1" si="10"/>
        <v/>
      </c>
      <c r="F80" s="17" t="str">
        <f t="shared" si="11"/>
        <v>　</v>
      </c>
      <c r="G80" s="24" t="str">
        <f t="shared" si="14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89"/>
      <c r="T80" s="31"/>
      <c r="U80" s="190"/>
      <c r="V80" s="32" t="str">
        <f t="shared" si="12"/>
        <v/>
      </c>
      <c r="W80" s="200" t="str">
        <f t="shared" si="15"/>
        <v/>
      </c>
    </row>
    <row r="81" spans="2:23" ht="13.95" customHeight="1" x14ac:dyDescent="0.2">
      <c r="B81" s="17">
        <f t="shared" si="9"/>
        <v>0</v>
      </c>
      <c r="C81" s="17">
        <f>IF(I81="",0,IF(OR(I81=設定!$AS$4,I81=設定!$AS$5,I81=設定!$AS$6,I81=設定!$AS$7,I81=設定!$AS$8,I81=設定!$AS$9,I81=設定!$AS$12,I81=設定!$AS$13),1,0))</f>
        <v>0</v>
      </c>
      <c r="D81" s="123" t="str">
        <f t="shared" si="13"/>
        <v/>
      </c>
      <c r="E81" s="75" t="str">
        <f t="shared" ca="1" si="10"/>
        <v/>
      </c>
      <c r="F81" s="17" t="str">
        <f t="shared" si="11"/>
        <v>　</v>
      </c>
      <c r="G81" s="24" t="str">
        <f t="shared" si="14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89"/>
      <c r="T81" s="31"/>
      <c r="U81" s="190"/>
      <c r="V81" s="32" t="str">
        <f t="shared" si="12"/>
        <v/>
      </c>
      <c r="W81" s="200" t="str">
        <f t="shared" si="15"/>
        <v/>
      </c>
    </row>
    <row r="82" spans="2:23" ht="13.95" customHeight="1" x14ac:dyDescent="0.2">
      <c r="B82" s="17">
        <f t="shared" si="9"/>
        <v>0</v>
      </c>
      <c r="C82" s="17">
        <f>IF(I82="",0,IF(OR(I82=設定!$AS$4,I82=設定!$AS$5,I82=設定!$AS$6,I82=設定!$AS$7,I82=設定!$AS$8,I82=設定!$AS$9,I82=設定!$AS$12,I82=設定!$AS$13),1,0))</f>
        <v>0</v>
      </c>
      <c r="D82" s="123" t="str">
        <f t="shared" si="13"/>
        <v/>
      </c>
      <c r="E82" s="75" t="str">
        <f t="shared" ca="1" si="10"/>
        <v/>
      </c>
      <c r="F82" s="17" t="str">
        <f t="shared" si="11"/>
        <v>　</v>
      </c>
      <c r="G82" s="24" t="str">
        <f t="shared" si="14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89"/>
      <c r="T82" s="31"/>
      <c r="U82" s="190"/>
      <c r="V82" s="32" t="str">
        <f t="shared" si="12"/>
        <v/>
      </c>
      <c r="W82" s="200" t="str">
        <f t="shared" si="15"/>
        <v/>
      </c>
    </row>
    <row r="83" spans="2:23" ht="13.95" customHeight="1" x14ac:dyDescent="0.2">
      <c r="B83" s="17">
        <f t="shared" si="9"/>
        <v>0</v>
      </c>
      <c r="C83" s="17">
        <f>IF(I83="",0,IF(OR(I83=設定!$AS$4,I83=設定!$AS$5,I83=設定!$AS$6,I83=設定!$AS$7,I83=設定!$AS$8,I83=設定!$AS$9,I83=設定!$AS$12,I83=設定!$AS$13),1,0))</f>
        <v>0</v>
      </c>
      <c r="D83" s="123" t="str">
        <f t="shared" si="13"/>
        <v/>
      </c>
      <c r="E83" s="75" t="str">
        <f t="shared" ca="1" si="10"/>
        <v/>
      </c>
      <c r="F83" s="17" t="str">
        <f t="shared" si="11"/>
        <v>　</v>
      </c>
      <c r="G83" s="24" t="str">
        <f t="shared" si="14"/>
        <v/>
      </c>
      <c r="H83" s="119">
        <v>80</v>
      </c>
      <c r="I83" s="56"/>
      <c r="J83" s="36"/>
      <c r="K83" s="35"/>
      <c r="L83" s="36"/>
      <c r="M83" s="108"/>
      <c r="N83" s="109"/>
      <c r="O83" s="118"/>
      <c r="P83" s="111"/>
      <c r="Q83" s="112"/>
      <c r="R83" s="113"/>
      <c r="S83" s="195"/>
      <c r="T83" s="114"/>
      <c r="U83" s="196"/>
      <c r="V83" s="115" t="str">
        <f t="shared" si="12"/>
        <v/>
      </c>
      <c r="W83" s="200" t="str">
        <f t="shared" si="15"/>
        <v/>
      </c>
    </row>
    <row r="84" spans="2:23" ht="13.95" customHeight="1" x14ac:dyDescent="0.2">
      <c r="B84" s="17">
        <f t="shared" si="9"/>
        <v>0</v>
      </c>
      <c r="C84" s="17">
        <f>IF(I84="",0,IF(OR(I84=設定!$AS$4,I84=設定!$AS$5,I84=設定!$AS$6,I84=設定!$AS$7,I84=設定!$AS$8,I84=設定!$AS$9,I84=設定!$AS$12,I84=設定!$AS$13),1,0))</f>
        <v>0</v>
      </c>
      <c r="D84" s="123" t="str">
        <f t="shared" si="13"/>
        <v/>
      </c>
      <c r="E84" s="75" t="str">
        <f t="shared" ca="1" si="10"/>
        <v/>
      </c>
      <c r="F84" s="17" t="str">
        <f t="shared" si="11"/>
        <v>　</v>
      </c>
      <c r="G84" s="24" t="str">
        <f t="shared" si="14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93"/>
      <c r="T84" s="71"/>
      <c r="U84" s="194"/>
      <c r="V84" s="43" t="str">
        <f t="shared" si="12"/>
        <v/>
      </c>
      <c r="W84" s="200" t="str">
        <f t="shared" si="15"/>
        <v/>
      </c>
    </row>
    <row r="85" spans="2:23" ht="13.95" customHeight="1" x14ac:dyDescent="0.2">
      <c r="B85" s="17">
        <f t="shared" si="9"/>
        <v>0</v>
      </c>
      <c r="C85" s="17">
        <f>IF(I85="",0,IF(OR(I85=設定!$AS$4,I85=設定!$AS$5,I85=設定!$AS$6,I85=設定!$AS$7,I85=設定!$AS$8,I85=設定!$AS$9,I85=設定!$AS$12,I85=設定!$AS$13),1,0))</f>
        <v>0</v>
      </c>
      <c r="D85" s="123" t="str">
        <f t="shared" si="13"/>
        <v/>
      </c>
      <c r="E85" s="75" t="str">
        <f t="shared" ca="1" si="10"/>
        <v/>
      </c>
      <c r="F85" s="17" t="str">
        <f t="shared" si="11"/>
        <v>　</v>
      </c>
      <c r="G85" s="24" t="str">
        <f t="shared" si="14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89"/>
      <c r="T85" s="31"/>
      <c r="U85" s="190"/>
      <c r="V85" s="32" t="str">
        <f t="shared" si="12"/>
        <v/>
      </c>
      <c r="W85" s="200" t="str">
        <f t="shared" si="15"/>
        <v/>
      </c>
    </row>
    <row r="86" spans="2:23" ht="13.95" customHeight="1" x14ac:dyDescent="0.2">
      <c r="B86" s="17">
        <f t="shared" si="9"/>
        <v>0</v>
      </c>
      <c r="C86" s="17">
        <f>IF(I86="",0,IF(OR(I86=設定!$AS$4,I86=設定!$AS$5,I86=設定!$AS$6,I86=設定!$AS$7,I86=設定!$AS$8,I86=設定!$AS$9,I86=設定!$AS$12,I86=設定!$AS$13),1,0))</f>
        <v>0</v>
      </c>
      <c r="D86" s="123" t="str">
        <f t="shared" si="13"/>
        <v/>
      </c>
      <c r="E86" s="75" t="str">
        <f t="shared" ca="1" si="10"/>
        <v/>
      </c>
      <c r="F86" s="17" t="str">
        <f t="shared" si="11"/>
        <v>　</v>
      </c>
      <c r="G86" s="24" t="str">
        <f t="shared" si="14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89"/>
      <c r="T86" s="31"/>
      <c r="U86" s="190"/>
      <c r="V86" s="32" t="str">
        <f t="shared" si="12"/>
        <v/>
      </c>
      <c r="W86" s="200" t="str">
        <f t="shared" si="15"/>
        <v/>
      </c>
    </row>
    <row r="87" spans="2:23" ht="13.95" customHeight="1" x14ac:dyDescent="0.2">
      <c r="B87" s="17">
        <f t="shared" si="9"/>
        <v>0</v>
      </c>
      <c r="C87" s="17">
        <f>IF(I87="",0,IF(OR(I87=設定!$AS$4,I87=設定!$AS$5,I87=設定!$AS$6,I87=設定!$AS$7,I87=設定!$AS$8,I87=設定!$AS$9,I87=設定!$AS$12,I87=設定!$AS$13),1,0))</f>
        <v>0</v>
      </c>
      <c r="D87" s="123" t="str">
        <f t="shared" si="13"/>
        <v/>
      </c>
      <c r="E87" s="75" t="str">
        <f t="shared" ca="1" si="10"/>
        <v/>
      </c>
      <c r="F87" s="17" t="str">
        <f t="shared" si="11"/>
        <v>　</v>
      </c>
      <c r="G87" s="24" t="str">
        <f t="shared" si="14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89"/>
      <c r="T87" s="31"/>
      <c r="U87" s="190"/>
      <c r="V87" s="32" t="str">
        <f t="shared" si="12"/>
        <v/>
      </c>
      <c r="W87" s="200" t="str">
        <f t="shared" si="15"/>
        <v/>
      </c>
    </row>
    <row r="88" spans="2:23" ht="13.95" customHeight="1" x14ac:dyDescent="0.2">
      <c r="B88" s="17">
        <f t="shared" si="9"/>
        <v>0</v>
      </c>
      <c r="C88" s="17">
        <f>IF(I88="",0,IF(OR(I88=設定!$AS$4,I88=設定!$AS$5,I88=設定!$AS$6,I88=設定!$AS$7,I88=設定!$AS$8,I88=設定!$AS$9,I88=設定!$AS$12,I88=設定!$AS$13),1,0))</f>
        <v>0</v>
      </c>
      <c r="D88" s="123" t="str">
        <f t="shared" si="13"/>
        <v/>
      </c>
      <c r="E88" s="75" t="str">
        <f t="shared" ca="1" si="10"/>
        <v/>
      </c>
      <c r="F88" s="17" t="str">
        <f t="shared" si="11"/>
        <v>　</v>
      </c>
      <c r="G88" s="24" t="str">
        <f t="shared" si="14"/>
        <v/>
      </c>
      <c r="H88" s="119">
        <v>85</v>
      </c>
      <c r="I88" s="56"/>
      <c r="J88" s="36"/>
      <c r="K88" s="35"/>
      <c r="L88" s="36"/>
      <c r="M88" s="108"/>
      <c r="N88" s="109"/>
      <c r="O88" s="118"/>
      <c r="P88" s="111"/>
      <c r="Q88" s="112"/>
      <c r="R88" s="113"/>
      <c r="S88" s="195"/>
      <c r="T88" s="114"/>
      <c r="U88" s="196"/>
      <c r="V88" s="115" t="str">
        <f t="shared" si="12"/>
        <v/>
      </c>
      <c r="W88" s="200" t="str">
        <f t="shared" si="15"/>
        <v/>
      </c>
    </row>
    <row r="89" spans="2:23" ht="13.95" customHeight="1" x14ac:dyDescent="0.2">
      <c r="B89" s="17">
        <f t="shared" si="9"/>
        <v>0</v>
      </c>
      <c r="C89" s="17">
        <f>IF(I89="",0,IF(OR(I89=設定!$AS$4,I89=設定!$AS$5,I89=設定!$AS$6,I89=設定!$AS$7,I89=設定!$AS$8,I89=設定!$AS$9,I89=設定!$AS$12,I89=設定!$AS$13),1,0))</f>
        <v>0</v>
      </c>
      <c r="D89" s="123" t="str">
        <f t="shared" si="13"/>
        <v/>
      </c>
      <c r="E89" s="75" t="str">
        <f t="shared" ca="1" si="10"/>
        <v/>
      </c>
      <c r="F89" s="17" t="str">
        <f t="shared" si="11"/>
        <v>　</v>
      </c>
      <c r="G89" s="24" t="str">
        <f t="shared" si="14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93"/>
      <c r="T89" s="71"/>
      <c r="U89" s="194"/>
      <c r="V89" s="43" t="str">
        <f t="shared" si="12"/>
        <v/>
      </c>
      <c r="W89" s="200" t="str">
        <f t="shared" si="15"/>
        <v/>
      </c>
    </row>
    <row r="90" spans="2:23" ht="13.95" customHeight="1" x14ac:dyDescent="0.2">
      <c r="B90" s="17">
        <f t="shared" si="9"/>
        <v>0</v>
      </c>
      <c r="C90" s="17">
        <f>IF(I90="",0,IF(OR(I90=設定!$AS$4,I90=設定!$AS$5,I90=設定!$AS$6,I90=設定!$AS$7,I90=設定!$AS$8,I90=設定!$AS$9,I90=設定!$AS$12,I90=設定!$AS$13),1,0))</f>
        <v>0</v>
      </c>
      <c r="D90" s="123" t="str">
        <f t="shared" si="13"/>
        <v/>
      </c>
      <c r="E90" s="75" t="str">
        <f t="shared" ca="1" si="10"/>
        <v/>
      </c>
      <c r="F90" s="17" t="str">
        <f t="shared" si="11"/>
        <v>　</v>
      </c>
      <c r="G90" s="24" t="str">
        <f t="shared" si="14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89"/>
      <c r="T90" s="31"/>
      <c r="U90" s="190"/>
      <c r="V90" s="32" t="str">
        <f t="shared" si="12"/>
        <v/>
      </c>
      <c r="W90" s="200" t="str">
        <f t="shared" si="15"/>
        <v/>
      </c>
    </row>
    <row r="91" spans="2:23" ht="13.95" customHeight="1" x14ac:dyDescent="0.2">
      <c r="B91" s="17">
        <f t="shared" si="9"/>
        <v>0</v>
      </c>
      <c r="C91" s="17">
        <f>IF(I91="",0,IF(OR(I91=設定!$AS$4,I91=設定!$AS$5,I91=設定!$AS$6,I91=設定!$AS$7,I91=設定!$AS$8,I91=設定!$AS$9,I91=設定!$AS$12,I91=設定!$AS$13),1,0))</f>
        <v>0</v>
      </c>
      <c r="D91" s="123" t="str">
        <f t="shared" si="13"/>
        <v/>
      </c>
      <c r="E91" s="75" t="str">
        <f t="shared" ca="1" si="10"/>
        <v/>
      </c>
      <c r="F91" s="17" t="str">
        <f t="shared" si="11"/>
        <v>　</v>
      </c>
      <c r="G91" s="24" t="str">
        <f t="shared" si="14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89"/>
      <c r="T91" s="31"/>
      <c r="U91" s="190"/>
      <c r="V91" s="32" t="str">
        <f t="shared" si="12"/>
        <v/>
      </c>
      <c r="W91" s="200" t="str">
        <f t="shared" si="15"/>
        <v/>
      </c>
    </row>
    <row r="92" spans="2:23" ht="13.95" customHeight="1" x14ac:dyDescent="0.2">
      <c r="B92" s="17">
        <f t="shared" si="9"/>
        <v>0</v>
      </c>
      <c r="C92" s="17">
        <f>IF(I92="",0,IF(OR(I92=設定!$AS$4,I92=設定!$AS$5,I92=設定!$AS$6,I92=設定!$AS$7,I92=設定!$AS$8,I92=設定!$AS$9,I92=設定!$AS$12,I92=設定!$AS$13),1,0))</f>
        <v>0</v>
      </c>
      <c r="D92" s="123" t="str">
        <f t="shared" si="13"/>
        <v/>
      </c>
      <c r="E92" s="75" t="str">
        <f t="shared" ca="1" si="10"/>
        <v/>
      </c>
      <c r="F92" s="17" t="str">
        <f t="shared" si="11"/>
        <v>　</v>
      </c>
      <c r="G92" s="24" t="str">
        <f t="shared" si="14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89"/>
      <c r="T92" s="31"/>
      <c r="U92" s="190"/>
      <c r="V92" s="32" t="str">
        <f t="shared" si="12"/>
        <v/>
      </c>
      <c r="W92" s="200" t="str">
        <f t="shared" si="15"/>
        <v/>
      </c>
    </row>
    <row r="93" spans="2:23" ht="13.95" customHeight="1" x14ac:dyDescent="0.2">
      <c r="B93" s="17">
        <f t="shared" si="9"/>
        <v>0</v>
      </c>
      <c r="C93" s="17">
        <f>IF(I93="",0,IF(OR(I93=設定!$AS$4,I93=設定!$AS$5,I93=設定!$AS$6,I93=設定!$AS$7,I93=設定!$AS$8,I93=設定!$AS$9,I93=設定!$AS$12,I93=設定!$AS$13),1,0))</f>
        <v>0</v>
      </c>
      <c r="D93" s="123" t="str">
        <f t="shared" si="13"/>
        <v/>
      </c>
      <c r="E93" s="75" t="str">
        <f t="shared" ca="1" si="10"/>
        <v/>
      </c>
      <c r="F93" s="17" t="str">
        <f t="shared" si="11"/>
        <v>　</v>
      </c>
      <c r="G93" s="24" t="str">
        <f t="shared" si="14"/>
        <v/>
      </c>
      <c r="H93" s="119">
        <v>90</v>
      </c>
      <c r="I93" s="56"/>
      <c r="J93" s="36"/>
      <c r="K93" s="35"/>
      <c r="L93" s="36"/>
      <c r="M93" s="108"/>
      <c r="N93" s="109"/>
      <c r="O93" s="118"/>
      <c r="P93" s="111"/>
      <c r="Q93" s="112"/>
      <c r="R93" s="113"/>
      <c r="S93" s="195"/>
      <c r="T93" s="114"/>
      <c r="U93" s="196"/>
      <c r="V93" s="115" t="str">
        <f t="shared" si="12"/>
        <v/>
      </c>
      <c r="W93" s="200" t="str">
        <f t="shared" si="15"/>
        <v/>
      </c>
    </row>
    <row r="94" spans="2:23" ht="13.95" customHeight="1" x14ac:dyDescent="0.2">
      <c r="B94" s="17">
        <f t="shared" si="9"/>
        <v>0</v>
      </c>
      <c r="C94" s="17">
        <f>IF(I94="",0,IF(OR(I94=設定!$AS$4,I94=設定!$AS$5,I94=設定!$AS$6,I94=設定!$AS$7,I94=設定!$AS$8,I94=設定!$AS$9,I94=設定!$AS$12,I94=設定!$AS$13),1,0))</f>
        <v>0</v>
      </c>
      <c r="D94" s="123" t="str">
        <f t="shared" si="13"/>
        <v/>
      </c>
      <c r="E94" s="75" t="str">
        <f t="shared" ca="1" si="10"/>
        <v/>
      </c>
      <c r="F94" s="17" t="str">
        <f t="shared" si="11"/>
        <v>　</v>
      </c>
      <c r="G94" s="24" t="str">
        <f t="shared" si="14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93"/>
      <c r="T94" s="71"/>
      <c r="U94" s="194"/>
      <c r="V94" s="43" t="str">
        <f t="shared" si="12"/>
        <v/>
      </c>
      <c r="W94" s="200" t="str">
        <f t="shared" si="15"/>
        <v/>
      </c>
    </row>
    <row r="95" spans="2:23" ht="13.95" customHeight="1" x14ac:dyDescent="0.2">
      <c r="B95" s="17">
        <f t="shared" si="9"/>
        <v>0</v>
      </c>
      <c r="C95" s="17">
        <f>IF(I95="",0,IF(OR(I95=設定!$AS$4,I95=設定!$AS$5,I95=設定!$AS$6,I95=設定!$AS$7,I95=設定!$AS$8,I95=設定!$AS$9,I95=設定!$AS$12,I95=設定!$AS$13),1,0))</f>
        <v>0</v>
      </c>
      <c r="D95" s="123" t="str">
        <f t="shared" si="13"/>
        <v/>
      </c>
      <c r="E95" s="75" t="str">
        <f t="shared" ca="1" si="10"/>
        <v/>
      </c>
      <c r="F95" s="17" t="str">
        <f t="shared" si="11"/>
        <v>　</v>
      </c>
      <c r="G95" s="24" t="str">
        <f t="shared" si="14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89"/>
      <c r="T95" s="31"/>
      <c r="U95" s="190"/>
      <c r="V95" s="32" t="str">
        <f t="shared" si="12"/>
        <v/>
      </c>
      <c r="W95" s="200" t="str">
        <f t="shared" si="15"/>
        <v/>
      </c>
    </row>
    <row r="96" spans="2:23" ht="13.95" customHeight="1" x14ac:dyDescent="0.2">
      <c r="B96" s="17">
        <f t="shared" si="9"/>
        <v>0</v>
      </c>
      <c r="C96" s="17">
        <f>IF(I96="",0,IF(OR(I96=設定!$AS$4,I96=設定!$AS$5,I96=設定!$AS$6,I96=設定!$AS$7,I96=設定!$AS$8,I96=設定!$AS$9,I96=設定!$AS$12,I96=設定!$AS$13),1,0))</f>
        <v>0</v>
      </c>
      <c r="D96" s="123" t="str">
        <f t="shared" si="13"/>
        <v/>
      </c>
      <c r="E96" s="75" t="str">
        <f t="shared" ca="1" si="10"/>
        <v/>
      </c>
      <c r="F96" s="17" t="str">
        <f t="shared" si="11"/>
        <v>　</v>
      </c>
      <c r="G96" s="24" t="str">
        <f t="shared" si="14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89"/>
      <c r="T96" s="31"/>
      <c r="U96" s="190"/>
      <c r="V96" s="32" t="str">
        <f t="shared" si="12"/>
        <v/>
      </c>
      <c r="W96" s="200" t="str">
        <f t="shared" si="15"/>
        <v/>
      </c>
    </row>
    <row r="97" spans="2:23" ht="13.95" customHeight="1" x14ac:dyDescent="0.2">
      <c r="B97" s="17">
        <f t="shared" si="9"/>
        <v>0</v>
      </c>
      <c r="C97" s="17">
        <f>IF(I97="",0,IF(OR(I97=設定!$AS$4,I97=設定!$AS$5,I97=設定!$AS$6,I97=設定!$AS$7,I97=設定!$AS$8,I97=設定!$AS$9,I97=設定!$AS$12,I97=設定!$AS$13),1,0))</f>
        <v>0</v>
      </c>
      <c r="D97" s="123" t="str">
        <f t="shared" si="13"/>
        <v/>
      </c>
      <c r="E97" s="75" t="str">
        <f t="shared" ca="1" si="10"/>
        <v/>
      </c>
      <c r="F97" s="17" t="str">
        <f t="shared" si="11"/>
        <v>　</v>
      </c>
      <c r="G97" s="24" t="str">
        <f t="shared" si="14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89"/>
      <c r="T97" s="31"/>
      <c r="U97" s="190"/>
      <c r="V97" s="32" t="str">
        <f t="shared" si="12"/>
        <v/>
      </c>
      <c r="W97" s="200" t="str">
        <f t="shared" si="15"/>
        <v/>
      </c>
    </row>
    <row r="98" spans="2:23" ht="13.95" customHeight="1" x14ac:dyDescent="0.2">
      <c r="B98" s="17">
        <f t="shared" si="9"/>
        <v>0</v>
      </c>
      <c r="C98" s="17">
        <f>IF(I98="",0,IF(OR(I98=設定!$AS$4,I98=設定!$AS$5,I98=設定!$AS$6,I98=設定!$AS$7,I98=設定!$AS$8,I98=設定!$AS$9,I98=設定!$AS$12,I98=設定!$AS$13),1,0))</f>
        <v>0</v>
      </c>
      <c r="D98" s="123" t="str">
        <f t="shared" si="13"/>
        <v/>
      </c>
      <c r="E98" s="75" t="str">
        <f t="shared" ca="1" si="10"/>
        <v/>
      </c>
      <c r="F98" s="17" t="str">
        <f t="shared" si="11"/>
        <v>　</v>
      </c>
      <c r="G98" s="24" t="str">
        <f t="shared" si="14"/>
        <v/>
      </c>
      <c r="H98" s="119">
        <v>95</v>
      </c>
      <c r="I98" s="56"/>
      <c r="J98" s="36"/>
      <c r="K98" s="35"/>
      <c r="L98" s="36"/>
      <c r="M98" s="108"/>
      <c r="N98" s="109"/>
      <c r="O98" s="118"/>
      <c r="P98" s="111"/>
      <c r="Q98" s="112"/>
      <c r="R98" s="113"/>
      <c r="S98" s="195"/>
      <c r="T98" s="114"/>
      <c r="U98" s="196"/>
      <c r="V98" s="115" t="str">
        <f t="shared" si="12"/>
        <v/>
      </c>
      <c r="W98" s="200" t="str">
        <f t="shared" si="15"/>
        <v/>
      </c>
    </row>
    <row r="99" spans="2:23" ht="13.95" customHeight="1" x14ac:dyDescent="0.2">
      <c r="B99" s="17">
        <f t="shared" si="9"/>
        <v>0</v>
      </c>
      <c r="C99" s="17">
        <f>IF(I99="",0,IF(OR(I99=設定!$AS$4,I99=設定!$AS$5,I99=設定!$AS$6,I99=設定!$AS$7,I99=設定!$AS$8,I99=設定!$AS$9,I99=設定!$AS$12,I99=設定!$AS$13),1,0))</f>
        <v>0</v>
      </c>
      <c r="D99" s="123" t="str">
        <f t="shared" si="13"/>
        <v/>
      </c>
      <c r="E99" s="75" t="str">
        <f t="shared" ca="1" si="10"/>
        <v/>
      </c>
      <c r="F99" s="17" t="str">
        <f t="shared" si="11"/>
        <v>　</v>
      </c>
      <c r="G99" s="24" t="str">
        <f t="shared" si="14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89"/>
      <c r="T99" s="31"/>
      <c r="U99" s="190"/>
      <c r="V99" s="32" t="str">
        <f t="shared" si="12"/>
        <v/>
      </c>
      <c r="W99" s="200" t="str">
        <f t="shared" si="15"/>
        <v/>
      </c>
    </row>
    <row r="100" spans="2:23" ht="13.95" customHeight="1" x14ac:dyDescent="0.2">
      <c r="B100" s="17">
        <f>IF(C100=0,0,IF(C100=0,0,VLOOKUP(I100,基準１,3,FALSE))+IF(O100="",0,VLOOKUP(O100,性別,2,FALSE))+IF(K100="",0,IF(I100&lt;&gt;K100,5000-L100,2000-L100))+IF(I100="",0,100-J100)+ROW()*0.001)</f>
        <v>0</v>
      </c>
      <c r="C100" s="17">
        <f>IF(I100="",0,IF(OR(I100=設定!$AS$4,I100=設定!$AS$5,I100=設定!$AS$6,I100=設定!$AS$7,I100=設定!$AS$8,I100=設定!$AS$9,I100=設定!$AS$12,I100=設定!$AS$13),1,0))</f>
        <v>0</v>
      </c>
      <c r="D100" s="123" t="str">
        <f t="shared" si="13"/>
        <v/>
      </c>
      <c r="E100" s="75" t="str">
        <f t="shared" ca="1" si="10"/>
        <v/>
      </c>
      <c r="F100" s="17" t="str">
        <f>O209&amp;"　"&amp;P209</f>
        <v>　</v>
      </c>
      <c r="G100" s="24" t="str">
        <f t="shared" si="14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89"/>
      <c r="T100" s="31"/>
      <c r="U100" s="190"/>
      <c r="V100" s="32" t="str">
        <f t="shared" si="12"/>
        <v/>
      </c>
      <c r="W100" s="200" t="str">
        <f t="shared" si="15"/>
        <v/>
      </c>
    </row>
    <row r="101" spans="2:23" ht="13.95" customHeight="1" x14ac:dyDescent="0.2">
      <c r="B101" s="17">
        <f>IF(C101=0,0,IF(C101=0,0,VLOOKUP(I101,基準１,3,FALSE))+IF(O101="",0,VLOOKUP(O101,性別,2,FALSE))+IF(K101="",0,IF(I101&lt;&gt;K101,5000-L101,2000-L101))+IF(I101="",0,100-J101)+ROW()*0.001)</f>
        <v>0</v>
      </c>
      <c r="C101" s="17">
        <f>IF(I101="",0,IF(OR(I101=設定!$AS$4,I101=設定!$AS$5,I101=設定!$AS$6,I101=設定!$AS$7,I101=設定!$AS$8,I101=設定!$AS$9,I101=設定!$AS$12,I101=設定!$AS$13),1,0))</f>
        <v>0</v>
      </c>
      <c r="D101" s="123" t="str">
        <f t="shared" si="13"/>
        <v/>
      </c>
      <c r="E101" s="75" t="str">
        <f t="shared" ca="1" si="10"/>
        <v/>
      </c>
      <c r="F101" s="17" t="str">
        <f>O210&amp;"　"&amp;P210</f>
        <v>　</v>
      </c>
      <c r="G101" s="24" t="str">
        <f t="shared" si="14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89"/>
      <c r="T101" s="31"/>
      <c r="U101" s="190"/>
      <c r="V101" s="32" t="str">
        <f t="shared" si="12"/>
        <v/>
      </c>
      <c r="W101" s="200" t="str">
        <f t="shared" si="15"/>
        <v/>
      </c>
    </row>
    <row r="102" spans="2:23" ht="13.95" customHeight="1" x14ac:dyDescent="0.2">
      <c r="B102" s="17">
        <f>IF(C102=0,0,IF(C102=0,0,VLOOKUP(I102,基準１,3,FALSE))+IF(O102="",0,VLOOKUP(O102,性別,2,FALSE))+IF(K102="",0,IF(I102&lt;&gt;K102,5000-L102,2000-L102))+IF(I102="",0,100-J102)+ROW()*0.001)</f>
        <v>0</v>
      </c>
      <c r="C102" s="17">
        <f>IF(I102="",0,IF(OR(I102=設定!$AS$4,I102=設定!$AS$5,I102=設定!$AS$6,I102=設定!$AS$7,I102=設定!$AS$8,I102=設定!$AS$9,I102=設定!$AS$12,I102=設定!$AS$13),1,0))</f>
        <v>0</v>
      </c>
      <c r="D102" s="123" t="str">
        <f t="shared" si="13"/>
        <v/>
      </c>
      <c r="E102" s="75" t="str">
        <f t="shared" ca="1" si="10"/>
        <v/>
      </c>
      <c r="F102" s="17" t="str">
        <f>O211&amp;"　"&amp;P211</f>
        <v>　</v>
      </c>
      <c r="G102" s="24" t="str">
        <f t="shared" si="14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89"/>
      <c r="T102" s="31"/>
      <c r="U102" s="190"/>
      <c r="V102" s="32" t="str">
        <f t="shared" si="12"/>
        <v/>
      </c>
      <c r="W102" s="200" t="str">
        <f t="shared" si="15"/>
        <v/>
      </c>
    </row>
    <row r="103" spans="2:23" ht="13.95" customHeight="1" thickBot="1" x14ac:dyDescent="0.25">
      <c r="B103" s="17">
        <f>IF(C103=0,0,IF(C103=0,0,VLOOKUP(I103,基準１,3,FALSE))+IF(O103="",0,VLOOKUP(O103,性別,2,FALSE))+IF(K103="",0,IF(I103&lt;&gt;K103,5000-L103,2000-L103))+IF(I103="",0,100-J103)+ROW()*0.001)</f>
        <v>0</v>
      </c>
      <c r="C103" s="17">
        <f>IF(I103="",0,IF(OR(I103=設定!$AS$4,I103=設定!$AS$5,I103=設定!$AS$6,I103=設定!$AS$7,I103=設定!$AS$8,I103=設定!$AS$9,I103=設定!$AS$12,I103=設定!$AS$13),1,0))</f>
        <v>0</v>
      </c>
      <c r="D103" s="123" t="str">
        <f t="shared" si="13"/>
        <v/>
      </c>
      <c r="E103" s="75" t="str">
        <f t="shared" ca="1" si="10"/>
        <v/>
      </c>
      <c r="F103" s="17" t="str">
        <f>O212&amp;"　"&amp;P212</f>
        <v>　</v>
      </c>
      <c r="G103" s="24" t="str">
        <f t="shared" si="14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97"/>
      <c r="T103" s="98"/>
      <c r="U103" s="198"/>
      <c r="V103" s="99" t="str">
        <f t="shared" si="12"/>
        <v/>
      </c>
      <c r="W103" s="200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3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2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6">IF(J4="","",$O4&amp;J$2&amp;J4)</f>
        <v/>
      </c>
      <c r="K113" s="51" t="str">
        <f t="shared" ref="K113:K176" si="17">IF(K4="","",$O4&amp;K$3&amp;K4)</f>
        <v/>
      </c>
      <c r="L113" s="51" t="str">
        <f t="shared" ref="L113:L144" si="18">IF(L4="","",$O4&amp;L$3&amp;L4)</f>
        <v/>
      </c>
      <c r="M113" s="17" t="str">
        <f t="shared" ref="M113:N128" si="19">SUBSTITUTE(SUBSTITUTE(M4,"　","")," ","")</f>
        <v/>
      </c>
      <c r="N113" s="17" t="str">
        <f t="shared" si="19"/>
        <v/>
      </c>
      <c r="O113" s="17" t="str">
        <f t="shared" ref="O113:O176" si="20">IF(M4="","",IF(LEN(M113)=1,M113&amp;"　　",IF(LEN(M113)=2,LEFT(M113,1)&amp;"　"&amp;RIGHT(M113,1),M113)))</f>
        <v/>
      </c>
      <c r="P113" s="52" t="str">
        <f t="shared" ref="P113:P176" si="21">IF(N4="","",IF(LEN(N113)=1,"　　"&amp;N113,IF(LEN(N113)=2,LEFT(N113,1)&amp;"　"&amp;RIGHT(N113,1),N113)))</f>
        <v/>
      </c>
      <c r="R113" s="75">
        <f t="shared" ref="R113:R176" si="22">IFERROR(CODE(MID(P4,1,1)),500000)</f>
        <v>500000</v>
      </c>
      <c r="S113" s="46">
        <f t="shared" ref="S113:S144" si="23">IFERROR(CODE(MID(P4,3,1)),500000)</f>
        <v>500000</v>
      </c>
      <c r="T113" s="46">
        <f t="shared" ref="T113:T144" si="24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</row>
    <row r="114" spans="4:22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6"/>
        <v/>
      </c>
      <c r="K114" s="51" t="str">
        <f t="shared" si="17"/>
        <v/>
      </c>
      <c r="L114" s="51" t="str">
        <f t="shared" si="18"/>
        <v/>
      </c>
      <c r="M114" s="17" t="str">
        <f t="shared" si="19"/>
        <v/>
      </c>
      <c r="N114" s="17" t="str">
        <f t="shared" si="19"/>
        <v/>
      </c>
      <c r="O114" s="17" t="str">
        <f t="shared" si="20"/>
        <v/>
      </c>
      <c r="P114" s="52" t="str">
        <f t="shared" si="21"/>
        <v/>
      </c>
      <c r="R114" s="75">
        <f t="shared" si="22"/>
        <v>500000</v>
      </c>
      <c r="S114" s="46">
        <f t="shared" si="23"/>
        <v>500000</v>
      </c>
      <c r="T114" s="46">
        <f t="shared" si="24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V177" si="25">RANK(U114,$U$113:$U$212,1)</f>
        <v>1</v>
      </c>
    </row>
    <row r="115" spans="4:22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6"/>
        <v/>
      </c>
      <c r="K115" s="51" t="str">
        <f t="shared" si="17"/>
        <v/>
      </c>
      <c r="L115" s="51" t="str">
        <f t="shared" si="18"/>
        <v/>
      </c>
      <c r="M115" s="17" t="str">
        <f t="shared" si="19"/>
        <v/>
      </c>
      <c r="N115" s="17" t="str">
        <f t="shared" si="19"/>
        <v/>
      </c>
      <c r="O115" s="17" t="str">
        <f t="shared" si="20"/>
        <v/>
      </c>
      <c r="P115" s="52" t="str">
        <f t="shared" si="21"/>
        <v/>
      </c>
      <c r="R115" s="75">
        <f t="shared" si="22"/>
        <v>500000</v>
      </c>
      <c r="S115" s="46">
        <f t="shared" si="23"/>
        <v>500000</v>
      </c>
      <c r="T115" s="46">
        <f t="shared" si="24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5"/>
        <v>1</v>
      </c>
    </row>
    <row r="116" spans="4:22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6"/>
        <v/>
      </c>
      <c r="K116" s="51" t="str">
        <f t="shared" si="17"/>
        <v/>
      </c>
      <c r="L116" s="51" t="str">
        <f t="shared" si="18"/>
        <v/>
      </c>
      <c r="M116" s="17" t="str">
        <f t="shared" si="19"/>
        <v/>
      </c>
      <c r="N116" s="17" t="str">
        <f t="shared" si="19"/>
        <v/>
      </c>
      <c r="O116" s="17" t="str">
        <f t="shared" si="20"/>
        <v/>
      </c>
      <c r="P116" s="52" t="str">
        <f t="shared" si="21"/>
        <v/>
      </c>
      <c r="R116" s="75">
        <f t="shared" si="22"/>
        <v>500000</v>
      </c>
      <c r="S116" s="46">
        <f t="shared" si="23"/>
        <v>500000</v>
      </c>
      <c r="T116" s="46">
        <f t="shared" si="24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5"/>
        <v>1</v>
      </c>
    </row>
    <row r="117" spans="4:22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6"/>
        <v/>
      </c>
      <c r="K117" s="51" t="str">
        <f t="shared" si="17"/>
        <v/>
      </c>
      <c r="L117" s="51" t="str">
        <f t="shared" si="18"/>
        <v/>
      </c>
      <c r="M117" s="17" t="str">
        <f t="shared" si="19"/>
        <v/>
      </c>
      <c r="N117" s="17" t="str">
        <f t="shared" si="19"/>
        <v/>
      </c>
      <c r="O117" s="17" t="str">
        <f t="shared" si="20"/>
        <v/>
      </c>
      <c r="P117" s="52" t="str">
        <f t="shared" si="21"/>
        <v/>
      </c>
      <c r="R117" s="75">
        <f t="shared" si="22"/>
        <v>500000</v>
      </c>
      <c r="S117" s="46">
        <f t="shared" si="23"/>
        <v>500000</v>
      </c>
      <c r="T117" s="46">
        <f t="shared" si="24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5"/>
        <v>1</v>
      </c>
    </row>
    <row r="118" spans="4:22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6"/>
        <v/>
      </c>
      <c r="K118" s="51" t="str">
        <f t="shared" si="17"/>
        <v/>
      </c>
      <c r="L118" s="51" t="str">
        <f t="shared" si="18"/>
        <v/>
      </c>
      <c r="M118" s="17" t="str">
        <f t="shared" si="19"/>
        <v/>
      </c>
      <c r="N118" s="17" t="str">
        <f t="shared" si="19"/>
        <v/>
      </c>
      <c r="O118" s="17" t="str">
        <f t="shared" si="20"/>
        <v/>
      </c>
      <c r="P118" s="52" t="str">
        <f t="shared" si="21"/>
        <v/>
      </c>
      <c r="R118" s="75">
        <f>IFERROR(CODE(MID(P9,1,1)),500000)</f>
        <v>500000</v>
      </c>
      <c r="S118" s="46">
        <f t="shared" si="23"/>
        <v>500000</v>
      </c>
      <c r="T118" s="46">
        <f t="shared" si="24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5"/>
        <v>1</v>
      </c>
    </row>
    <row r="119" spans="4:22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6"/>
        <v/>
      </c>
      <c r="K119" s="51" t="str">
        <f t="shared" si="17"/>
        <v/>
      </c>
      <c r="L119" s="51" t="str">
        <f t="shared" si="18"/>
        <v/>
      </c>
      <c r="M119" s="17" t="str">
        <f t="shared" si="19"/>
        <v/>
      </c>
      <c r="N119" s="17" t="str">
        <f t="shared" si="19"/>
        <v/>
      </c>
      <c r="O119" s="17" t="str">
        <f t="shared" si="20"/>
        <v/>
      </c>
      <c r="P119" s="52" t="str">
        <f t="shared" si="21"/>
        <v/>
      </c>
      <c r="R119" s="75">
        <f t="shared" si="22"/>
        <v>500000</v>
      </c>
      <c r="S119" s="46">
        <f t="shared" si="23"/>
        <v>500000</v>
      </c>
      <c r="T119" s="46">
        <f t="shared" si="24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5"/>
        <v>1</v>
      </c>
    </row>
    <row r="120" spans="4:22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6"/>
        <v/>
      </c>
      <c r="K120" s="51" t="str">
        <f t="shared" si="17"/>
        <v/>
      </c>
      <c r="L120" s="51" t="str">
        <f t="shared" si="18"/>
        <v/>
      </c>
      <c r="M120" s="17" t="str">
        <f t="shared" si="19"/>
        <v/>
      </c>
      <c r="N120" s="17" t="str">
        <f t="shared" si="19"/>
        <v/>
      </c>
      <c r="O120" s="17" t="str">
        <f t="shared" si="20"/>
        <v/>
      </c>
      <c r="P120" s="52" t="str">
        <f t="shared" si="21"/>
        <v/>
      </c>
      <c r="R120" s="75">
        <f t="shared" si="22"/>
        <v>500000</v>
      </c>
      <c r="S120" s="46">
        <f t="shared" si="23"/>
        <v>500000</v>
      </c>
      <c r="T120" s="46">
        <f t="shared" si="24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5"/>
        <v>1</v>
      </c>
    </row>
    <row r="121" spans="4:22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6"/>
        <v/>
      </c>
      <c r="K121" s="51" t="str">
        <f t="shared" si="17"/>
        <v/>
      </c>
      <c r="L121" s="51" t="str">
        <f t="shared" si="18"/>
        <v/>
      </c>
      <c r="M121" s="17" t="str">
        <f t="shared" si="19"/>
        <v/>
      </c>
      <c r="N121" s="17" t="str">
        <f t="shared" si="19"/>
        <v/>
      </c>
      <c r="O121" s="17" t="str">
        <f t="shared" si="20"/>
        <v/>
      </c>
      <c r="P121" s="52" t="str">
        <f t="shared" si="21"/>
        <v/>
      </c>
      <c r="R121" s="75">
        <f t="shared" si="22"/>
        <v>500000</v>
      </c>
      <c r="S121" s="46">
        <f t="shared" si="23"/>
        <v>500000</v>
      </c>
      <c r="T121" s="46">
        <f t="shared" si="24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5"/>
        <v>1</v>
      </c>
    </row>
    <row r="122" spans="4:22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6"/>
        <v/>
      </c>
      <c r="K122" s="51" t="str">
        <f t="shared" si="17"/>
        <v/>
      </c>
      <c r="L122" s="51" t="str">
        <f t="shared" si="18"/>
        <v/>
      </c>
      <c r="M122" s="17" t="str">
        <f t="shared" si="19"/>
        <v/>
      </c>
      <c r="N122" s="17" t="str">
        <f t="shared" si="19"/>
        <v/>
      </c>
      <c r="O122" s="17" t="str">
        <f t="shared" si="20"/>
        <v/>
      </c>
      <c r="P122" s="52" t="str">
        <f t="shared" si="21"/>
        <v/>
      </c>
      <c r="R122" s="75">
        <f t="shared" si="22"/>
        <v>500000</v>
      </c>
      <c r="S122" s="46">
        <f t="shared" si="23"/>
        <v>500000</v>
      </c>
      <c r="T122" s="46">
        <f t="shared" si="24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5"/>
        <v>1</v>
      </c>
    </row>
    <row r="123" spans="4:22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6"/>
        <v/>
      </c>
      <c r="K123" s="51" t="str">
        <f t="shared" si="17"/>
        <v/>
      </c>
      <c r="L123" s="51" t="str">
        <f t="shared" si="18"/>
        <v/>
      </c>
      <c r="M123" s="17" t="str">
        <f t="shared" si="19"/>
        <v/>
      </c>
      <c r="N123" s="17" t="str">
        <f t="shared" si="19"/>
        <v/>
      </c>
      <c r="O123" s="17" t="str">
        <f t="shared" si="20"/>
        <v/>
      </c>
      <c r="P123" s="52" t="str">
        <f t="shared" si="21"/>
        <v/>
      </c>
      <c r="R123" s="75">
        <f t="shared" si="22"/>
        <v>500000</v>
      </c>
      <c r="S123" s="46">
        <f t="shared" si="23"/>
        <v>500000</v>
      </c>
      <c r="T123" s="46">
        <f t="shared" si="24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5"/>
        <v>1</v>
      </c>
    </row>
    <row r="124" spans="4:22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6"/>
        <v/>
      </c>
      <c r="K124" s="51" t="str">
        <f t="shared" si="17"/>
        <v/>
      </c>
      <c r="L124" s="51" t="str">
        <f t="shared" si="18"/>
        <v/>
      </c>
      <c r="M124" s="17" t="str">
        <f t="shared" si="19"/>
        <v/>
      </c>
      <c r="N124" s="17" t="str">
        <f t="shared" si="19"/>
        <v/>
      </c>
      <c r="O124" s="17" t="str">
        <f t="shared" si="20"/>
        <v/>
      </c>
      <c r="P124" s="52" t="str">
        <f t="shared" si="21"/>
        <v/>
      </c>
      <c r="R124" s="75">
        <f t="shared" si="22"/>
        <v>500000</v>
      </c>
      <c r="S124" s="46">
        <f t="shared" si="23"/>
        <v>500000</v>
      </c>
      <c r="T124" s="46">
        <f t="shared" si="24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5"/>
        <v>1</v>
      </c>
    </row>
    <row r="125" spans="4:22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6"/>
        <v/>
      </c>
      <c r="K125" s="51" t="str">
        <f t="shared" si="17"/>
        <v/>
      </c>
      <c r="L125" s="51" t="str">
        <f t="shared" si="18"/>
        <v/>
      </c>
      <c r="M125" s="17" t="str">
        <f t="shared" si="19"/>
        <v/>
      </c>
      <c r="N125" s="17" t="str">
        <f t="shared" si="19"/>
        <v/>
      </c>
      <c r="O125" s="17" t="str">
        <f t="shared" si="20"/>
        <v/>
      </c>
      <c r="P125" s="52" t="str">
        <f t="shared" si="21"/>
        <v/>
      </c>
      <c r="R125" s="75">
        <f t="shared" si="22"/>
        <v>500000</v>
      </c>
      <c r="S125" s="46">
        <f t="shared" si="23"/>
        <v>500000</v>
      </c>
      <c r="T125" s="46">
        <f t="shared" si="24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5"/>
        <v>1</v>
      </c>
    </row>
    <row r="126" spans="4:22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6"/>
        <v/>
      </c>
      <c r="K126" s="51" t="str">
        <f t="shared" si="17"/>
        <v/>
      </c>
      <c r="L126" s="51" t="str">
        <f t="shared" si="18"/>
        <v/>
      </c>
      <c r="M126" s="17" t="str">
        <f t="shared" si="19"/>
        <v/>
      </c>
      <c r="N126" s="17" t="str">
        <f t="shared" si="19"/>
        <v/>
      </c>
      <c r="O126" s="17" t="str">
        <f t="shared" si="20"/>
        <v/>
      </c>
      <c r="P126" s="52" t="str">
        <f t="shared" si="21"/>
        <v/>
      </c>
      <c r="R126" s="75">
        <f t="shared" si="22"/>
        <v>500000</v>
      </c>
      <c r="S126" s="46">
        <f t="shared" si="23"/>
        <v>500000</v>
      </c>
      <c r="T126" s="46">
        <f t="shared" si="24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5"/>
        <v>1</v>
      </c>
    </row>
    <row r="127" spans="4:22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6"/>
        <v/>
      </c>
      <c r="K127" s="51" t="str">
        <f t="shared" si="17"/>
        <v/>
      </c>
      <c r="L127" s="51" t="str">
        <f t="shared" si="18"/>
        <v/>
      </c>
      <c r="M127" s="17" t="str">
        <f t="shared" si="19"/>
        <v/>
      </c>
      <c r="N127" s="17" t="str">
        <f t="shared" si="19"/>
        <v/>
      </c>
      <c r="O127" s="17" t="str">
        <f t="shared" si="20"/>
        <v/>
      </c>
      <c r="P127" s="52" t="str">
        <f t="shared" si="21"/>
        <v/>
      </c>
      <c r="R127" s="75">
        <f t="shared" si="22"/>
        <v>500000</v>
      </c>
      <c r="S127" s="46">
        <f t="shared" si="23"/>
        <v>500000</v>
      </c>
      <c r="T127" s="46">
        <f t="shared" si="24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5"/>
        <v>1</v>
      </c>
    </row>
    <row r="128" spans="4:22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6"/>
        <v/>
      </c>
      <c r="K128" s="51" t="str">
        <f t="shared" si="17"/>
        <v/>
      </c>
      <c r="L128" s="51" t="str">
        <f t="shared" si="18"/>
        <v/>
      </c>
      <c r="M128" s="17" t="str">
        <f t="shared" si="19"/>
        <v/>
      </c>
      <c r="N128" s="17" t="str">
        <f t="shared" si="19"/>
        <v/>
      </c>
      <c r="O128" s="17" t="str">
        <f t="shared" si="20"/>
        <v/>
      </c>
      <c r="P128" s="52" t="str">
        <f t="shared" si="21"/>
        <v/>
      </c>
      <c r="R128" s="75">
        <f t="shared" si="22"/>
        <v>500000</v>
      </c>
      <c r="S128" s="46">
        <f t="shared" si="23"/>
        <v>500000</v>
      </c>
      <c r="T128" s="46">
        <f t="shared" si="24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5"/>
        <v>1</v>
      </c>
    </row>
    <row r="129" spans="6:22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6"/>
        <v/>
      </c>
      <c r="K129" s="51" t="str">
        <f t="shared" si="17"/>
        <v/>
      </c>
      <c r="L129" s="51" t="str">
        <f t="shared" si="18"/>
        <v/>
      </c>
      <c r="M129" s="17" t="str">
        <f t="shared" ref="M129:N144" si="26">SUBSTITUTE(SUBSTITUTE(M20,"　","")," ","")</f>
        <v/>
      </c>
      <c r="N129" s="17" t="str">
        <f t="shared" si="26"/>
        <v/>
      </c>
      <c r="O129" s="17" t="str">
        <f t="shared" si="20"/>
        <v/>
      </c>
      <c r="P129" s="52" t="str">
        <f t="shared" si="21"/>
        <v/>
      </c>
      <c r="R129" s="75">
        <f t="shared" si="22"/>
        <v>500000</v>
      </c>
      <c r="S129" s="46">
        <f t="shared" si="23"/>
        <v>500000</v>
      </c>
      <c r="T129" s="46">
        <f t="shared" si="24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5"/>
        <v>1</v>
      </c>
    </row>
    <row r="130" spans="6:22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6"/>
        <v/>
      </c>
      <c r="K130" s="51" t="str">
        <f t="shared" si="17"/>
        <v/>
      </c>
      <c r="L130" s="51" t="str">
        <f t="shared" si="18"/>
        <v/>
      </c>
      <c r="M130" s="17" t="str">
        <f t="shared" si="26"/>
        <v/>
      </c>
      <c r="N130" s="17" t="str">
        <f t="shared" si="26"/>
        <v/>
      </c>
      <c r="O130" s="17" t="str">
        <f t="shared" si="20"/>
        <v/>
      </c>
      <c r="P130" s="52" t="str">
        <f t="shared" si="21"/>
        <v/>
      </c>
      <c r="R130" s="75">
        <f t="shared" si="22"/>
        <v>500000</v>
      </c>
      <c r="S130" s="46">
        <f t="shared" si="23"/>
        <v>500000</v>
      </c>
      <c r="T130" s="46">
        <f t="shared" si="24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5"/>
        <v>1</v>
      </c>
    </row>
    <row r="131" spans="6:22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6"/>
        <v/>
      </c>
      <c r="K131" s="51" t="str">
        <f t="shared" si="17"/>
        <v/>
      </c>
      <c r="L131" s="51" t="str">
        <f t="shared" si="18"/>
        <v/>
      </c>
      <c r="M131" s="17" t="str">
        <f t="shared" si="26"/>
        <v/>
      </c>
      <c r="N131" s="17" t="str">
        <f t="shared" si="26"/>
        <v/>
      </c>
      <c r="O131" s="17" t="str">
        <f t="shared" si="20"/>
        <v/>
      </c>
      <c r="P131" s="52" t="str">
        <f t="shared" si="21"/>
        <v/>
      </c>
      <c r="R131" s="75">
        <f t="shared" si="22"/>
        <v>500000</v>
      </c>
      <c r="S131" s="46">
        <f t="shared" si="23"/>
        <v>500000</v>
      </c>
      <c r="T131" s="46">
        <f t="shared" si="24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5"/>
        <v>1</v>
      </c>
    </row>
    <row r="132" spans="6:22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6"/>
        <v/>
      </c>
      <c r="K132" s="51" t="str">
        <f t="shared" si="17"/>
        <v/>
      </c>
      <c r="L132" s="51" t="str">
        <f t="shared" si="18"/>
        <v/>
      </c>
      <c r="M132" s="17" t="str">
        <f t="shared" si="26"/>
        <v/>
      </c>
      <c r="N132" s="17" t="str">
        <f t="shared" si="26"/>
        <v/>
      </c>
      <c r="O132" s="17" t="str">
        <f t="shared" si="20"/>
        <v/>
      </c>
      <c r="P132" s="52" t="str">
        <f t="shared" si="21"/>
        <v/>
      </c>
      <c r="R132" s="75">
        <f t="shared" si="22"/>
        <v>500000</v>
      </c>
      <c r="S132" s="46">
        <f t="shared" si="23"/>
        <v>500000</v>
      </c>
      <c r="T132" s="46">
        <f t="shared" si="24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5"/>
        <v>1</v>
      </c>
    </row>
    <row r="133" spans="6:22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6"/>
        <v/>
      </c>
      <c r="K133" s="51" t="str">
        <f t="shared" si="17"/>
        <v/>
      </c>
      <c r="L133" s="51" t="str">
        <f t="shared" si="18"/>
        <v/>
      </c>
      <c r="M133" s="17" t="str">
        <f t="shared" si="26"/>
        <v/>
      </c>
      <c r="N133" s="17" t="str">
        <f t="shared" si="26"/>
        <v/>
      </c>
      <c r="O133" s="17" t="str">
        <f t="shared" si="20"/>
        <v/>
      </c>
      <c r="P133" s="52" t="str">
        <f t="shared" si="21"/>
        <v/>
      </c>
      <c r="R133" s="75">
        <f t="shared" si="22"/>
        <v>500000</v>
      </c>
      <c r="S133" s="46">
        <f t="shared" si="23"/>
        <v>500000</v>
      </c>
      <c r="T133" s="46">
        <f t="shared" si="24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5"/>
        <v>1</v>
      </c>
    </row>
    <row r="134" spans="6:22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6"/>
        <v/>
      </c>
      <c r="K134" s="51" t="str">
        <f t="shared" si="17"/>
        <v/>
      </c>
      <c r="L134" s="51" t="str">
        <f t="shared" si="18"/>
        <v/>
      </c>
      <c r="M134" s="17" t="str">
        <f t="shared" si="26"/>
        <v/>
      </c>
      <c r="N134" s="17" t="str">
        <f t="shared" si="26"/>
        <v/>
      </c>
      <c r="O134" s="17" t="str">
        <f t="shared" si="20"/>
        <v/>
      </c>
      <c r="P134" s="52" t="str">
        <f t="shared" si="21"/>
        <v/>
      </c>
      <c r="R134" s="75">
        <f t="shared" si="22"/>
        <v>500000</v>
      </c>
      <c r="S134" s="46">
        <f t="shared" si="23"/>
        <v>500000</v>
      </c>
      <c r="T134" s="46">
        <f t="shared" si="24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5"/>
        <v>1</v>
      </c>
    </row>
    <row r="135" spans="6:22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6"/>
        <v/>
      </c>
      <c r="K135" s="51" t="str">
        <f t="shared" si="17"/>
        <v/>
      </c>
      <c r="L135" s="51" t="str">
        <f t="shared" si="18"/>
        <v/>
      </c>
      <c r="M135" s="17" t="str">
        <f t="shared" si="26"/>
        <v/>
      </c>
      <c r="N135" s="17" t="str">
        <f t="shared" si="26"/>
        <v/>
      </c>
      <c r="O135" s="17" t="str">
        <f t="shared" si="20"/>
        <v/>
      </c>
      <c r="P135" s="52" t="str">
        <f t="shared" si="21"/>
        <v/>
      </c>
      <c r="R135" s="75">
        <f t="shared" si="22"/>
        <v>500000</v>
      </c>
      <c r="S135" s="46">
        <f t="shared" si="23"/>
        <v>500000</v>
      </c>
      <c r="T135" s="46">
        <f t="shared" si="24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5"/>
        <v>1</v>
      </c>
    </row>
    <row r="136" spans="6:22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6"/>
        <v/>
      </c>
      <c r="K136" s="51" t="str">
        <f t="shared" si="17"/>
        <v/>
      </c>
      <c r="L136" s="51" t="str">
        <f t="shared" si="18"/>
        <v/>
      </c>
      <c r="M136" s="17" t="str">
        <f t="shared" si="26"/>
        <v/>
      </c>
      <c r="N136" s="17" t="str">
        <f t="shared" si="26"/>
        <v/>
      </c>
      <c r="O136" s="17" t="str">
        <f t="shared" si="20"/>
        <v/>
      </c>
      <c r="P136" s="52" t="str">
        <f t="shared" si="21"/>
        <v/>
      </c>
      <c r="R136" s="75">
        <f t="shared" si="22"/>
        <v>500000</v>
      </c>
      <c r="S136" s="46">
        <f t="shared" si="23"/>
        <v>500000</v>
      </c>
      <c r="T136" s="46">
        <f t="shared" si="24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5"/>
        <v>1</v>
      </c>
    </row>
    <row r="137" spans="6:22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6"/>
        <v/>
      </c>
      <c r="K137" s="51" t="str">
        <f t="shared" si="17"/>
        <v/>
      </c>
      <c r="L137" s="51" t="str">
        <f t="shared" si="18"/>
        <v/>
      </c>
      <c r="M137" s="17" t="str">
        <f t="shared" si="26"/>
        <v/>
      </c>
      <c r="N137" s="17" t="str">
        <f t="shared" si="26"/>
        <v/>
      </c>
      <c r="O137" s="17" t="str">
        <f t="shared" si="20"/>
        <v/>
      </c>
      <c r="P137" s="52" t="str">
        <f t="shared" si="21"/>
        <v/>
      </c>
      <c r="R137" s="75">
        <f t="shared" si="22"/>
        <v>500000</v>
      </c>
      <c r="S137" s="46">
        <f t="shared" si="23"/>
        <v>500000</v>
      </c>
      <c r="T137" s="46">
        <f t="shared" si="24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5"/>
        <v>1</v>
      </c>
    </row>
    <row r="138" spans="6:22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6"/>
        <v/>
      </c>
      <c r="K138" s="51" t="str">
        <f t="shared" si="17"/>
        <v/>
      </c>
      <c r="L138" s="51" t="str">
        <f t="shared" si="18"/>
        <v/>
      </c>
      <c r="M138" s="17" t="str">
        <f t="shared" si="26"/>
        <v/>
      </c>
      <c r="N138" s="17" t="str">
        <f t="shared" si="26"/>
        <v/>
      </c>
      <c r="O138" s="17" t="str">
        <f t="shared" si="20"/>
        <v/>
      </c>
      <c r="P138" s="52" t="str">
        <f t="shared" si="21"/>
        <v/>
      </c>
      <c r="R138" s="75">
        <f t="shared" si="22"/>
        <v>500000</v>
      </c>
      <c r="S138" s="46">
        <f t="shared" si="23"/>
        <v>500000</v>
      </c>
      <c r="T138" s="46">
        <f t="shared" si="24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5"/>
        <v>1</v>
      </c>
    </row>
    <row r="139" spans="6:22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6"/>
        <v/>
      </c>
      <c r="K139" s="51" t="str">
        <f t="shared" si="17"/>
        <v/>
      </c>
      <c r="L139" s="51" t="str">
        <f t="shared" si="18"/>
        <v/>
      </c>
      <c r="M139" s="17" t="str">
        <f t="shared" si="26"/>
        <v/>
      </c>
      <c r="N139" s="17" t="str">
        <f t="shared" si="26"/>
        <v/>
      </c>
      <c r="O139" s="17" t="str">
        <f t="shared" si="20"/>
        <v/>
      </c>
      <c r="P139" s="52" t="str">
        <f t="shared" si="21"/>
        <v/>
      </c>
      <c r="R139" s="75">
        <f t="shared" si="22"/>
        <v>500000</v>
      </c>
      <c r="S139" s="46">
        <f t="shared" si="23"/>
        <v>500000</v>
      </c>
      <c r="T139" s="46">
        <f t="shared" si="24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5"/>
        <v>1</v>
      </c>
    </row>
    <row r="140" spans="6:22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6"/>
        <v/>
      </c>
      <c r="K140" s="51" t="str">
        <f t="shared" si="17"/>
        <v/>
      </c>
      <c r="L140" s="51" t="str">
        <f t="shared" si="18"/>
        <v/>
      </c>
      <c r="M140" s="17" t="str">
        <f t="shared" si="26"/>
        <v/>
      </c>
      <c r="N140" s="17" t="str">
        <f t="shared" si="26"/>
        <v/>
      </c>
      <c r="O140" s="17" t="str">
        <f t="shared" si="20"/>
        <v/>
      </c>
      <c r="P140" s="52" t="str">
        <f t="shared" si="21"/>
        <v/>
      </c>
      <c r="R140" s="75">
        <f t="shared" si="22"/>
        <v>500000</v>
      </c>
      <c r="S140" s="46">
        <f t="shared" si="23"/>
        <v>500000</v>
      </c>
      <c r="T140" s="46">
        <f t="shared" si="24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5"/>
        <v>1</v>
      </c>
    </row>
    <row r="141" spans="6:22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6"/>
        <v/>
      </c>
      <c r="K141" s="51" t="str">
        <f t="shared" si="17"/>
        <v/>
      </c>
      <c r="L141" s="51" t="str">
        <f t="shared" si="18"/>
        <v/>
      </c>
      <c r="M141" s="17" t="str">
        <f t="shared" si="26"/>
        <v/>
      </c>
      <c r="N141" s="17" t="str">
        <f t="shared" si="26"/>
        <v/>
      </c>
      <c r="O141" s="17" t="str">
        <f t="shared" si="20"/>
        <v/>
      </c>
      <c r="P141" s="52" t="str">
        <f t="shared" si="21"/>
        <v/>
      </c>
      <c r="R141" s="75">
        <f t="shared" si="22"/>
        <v>500000</v>
      </c>
      <c r="S141" s="46">
        <f t="shared" si="23"/>
        <v>500000</v>
      </c>
      <c r="T141" s="46">
        <f t="shared" si="24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5"/>
        <v>1</v>
      </c>
    </row>
    <row r="142" spans="6:22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6"/>
        <v/>
      </c>
      <c r="K142" s="51" t="str">
        <f t="shared" si="17"/>
        <v/>
      </c>
      <c r="L142" s="51" t="str">
        <f t="shared" si="18"/>
        <v/>
      </c>
      <c r="M142" s="17" t="str">
        <f t="shared" si="26"/>
        <v/>
      </c>
      <c r="N142" s="17" t="str">
        <f t="shared" si="26"/>
        <v/>
      </c>
      <c r="O142" s="17" t="str">
        <f t="shared" si="20"/>
        <v/>
      </c>
      <c r="P142" s="52" t="str">
        <f t="shared" si="21"/>
        <v/>
      </c>
      <c r="R142" s="75">
        <f t="shared" si="22"/>
        <v>500000</v>
      </c>
      <c r="S142" s="46">
        <f t="shared" si="23"/>
        <v>500000</v>
      </c>
      <c r="T142" s="46">
        <f t="shared" si="24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5"/>
        <v>1</v>
      </c>
    </row>
    <row r="143" spans="6:22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6"/>
        <v/>
      </c>
      <c r="K143" s="51" t="str">
        <f t="shared" si="17"/>
        <v/>
      </c>
      <c r="L143" s="51" t="str">
        <f t="shared" si="18"/>
        <v/>
      </c>
      <c r="M143" s="17" t="str">
        <f t="shared" si="26"/>
        <v/>
      </c>
      <c r="N143" s="17" t="str">
        <f t="shared" si="26"/>
        <v/>
      </c>
      <c r="O143" s="17" t="str">
        <f t="shared" si="20"/>
        <v/>
      </c>
      <c r="P143" s="52" t="str">
        <f t="shared" si="21"/>
        <v/>
      </c>
      <c r="R143" s="75">
        <f t="shared" si="22"/>
        <v>500000</v>
      </c>
      <c r="S143" s="46">
        <f t="shared" si="23"/>
        <v>500000</v>
      </c>
      <c r="T143" s="46">
        <f t="shared" si="24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5"/>
        <v>1</v>
      </c>
    </row>
    <row r="144" spans="6:22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6"/>
        <v/>
      </c>
      <c r="K144" s="51" t="str">
        <f t="shared" si="17"/>
        <v/>
      </c>
      <c r="L144" s="51" t="str">
        <f t="shared" si="18"/>
        <v/>
      </c>
      <c r="M144" s="17" t="str">
        <f t="shared" si="26"/>
        <v/>
      </c>
      <c r="N144" s="17" t="str">
        <f t="shared" si="26"/>
        <v/>
      </c>
      <c r="O144" s="17" t="str">
        <f t="shared" si="20"/>
        <v/>
      </c>
      <c r="P144" s="52" t="str">
        <f t="shared" si="21"/>
        <v/>
      </c>
      <c r="R144" s="75">
        <f t="shared" si="22"/>
        <v>500000</v>
      </c>
      <c r="S144" s="46">
        <f t="shared" si="23"/>
        <v>500000</v>
      </c>
      <c r="T144" s="46">
        <f t="shared" si="24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5"/>
        <v>1</v>
      </c>
    </row>
    <row r="145" spans="6:22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27">IF(J36="","",$O36&amp;J$2&amp;J36)</f>
        <v/>
      </c>
      <c r="K145" s="51" t="str">
        <f t="shared" si="17"/>
        <v/>
      </c>
      <c r="L145" s="51" t="str">
        <f t="shared" ref="L145:L176" si="28">IF(L36="","",$O36&amp;L$3&amp;L36)</f>
        <v/>
      </c>
      <c r="M145" s="17" t="str">
        <f t="shared" ref="M145:N160" si="29">SUBSTITUTE(SUBSTITUTE(M36,"　","")," ","")</f>
        <v/>
      </c>
      <c r="N145" s="17" t="str">
        <f t="shared" si="29"/>
        <v/>
      </c>
      <c r="O145" s="17" t="str">
        <f t="shared" si="20"/>
        <v/>
      </c>
      <c r="P145" s="52" t="str">
        <f t="shared" si="21"/>
        <v/>
      </c>
      <c r="R145" s="75">
        <f t="shared" si="22"/>
        <v>500000</v>
      </c>
      <c r="S145" s="46">
        <f t="shared" ref="S145:S176" si="30">IFERROR(CODE(MID(P36,3,1)),500000)</f>
        <v>500000</v>
      </c>
      <c r="T145" s="46">
        <f t="shared" ref="T145:T176" si="31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5"/>
        <v>1</v>
      </c>
    </row>
    <row r="146" spans="6:22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27"/>
        <v/>
      </c>
      <c r="K146" s="51" t="str">
        <f t="shared" si="17"/>
        <v/>
      </c>
      <c r="L146" s="51" t="str">
        <f t="shared" si="28"/>
        <v/>
      </c>
      <c r="M146" s="17" t="str">
        <f t="shared" si="29"/>
        <v/>
      </c>
      <c r="N146" s="17" t="str">
        <f t="shared" si="29"/>
        <v/>
      </c>
      <c r="O146" s="17" t="str">
        <f t="shared" si="20"/>
        <v/>
      </c>
      <c r="P146" s="52" t="str">
        <f t="shared" si="21"/>
        <v/>
      </c>
      <c r="R146" s="75">
        <f t="shared" si="22"/>
        <v>500000</v>
      </c>
      <c r="S146" s="46">
        <f t="shared" si="30"/>
        <v>500000</v>
      </c>
      <c r="T146" s="46">
        <f t="shared" si="31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5"/>
        <v>1</v>
      </c>
    </row>
    <row r="147" spans="6:22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27"/>
        <v/>
      </c>
      <c r="K147" s="51" t="str">
        <f t="shared" si="17"/>
        <v/>
      </c>
      <c r="L147" s="51" t="str">
        <f t="shared" si="28"/>
        <v/>
      </c>
      <c r="M147" s="17" t="str">
        <f t="shared" si="29"/>
        <v/>
      </c>
      <c r="N147" s="17" t="str">
        <f t="shared" si="29"/>
        <v/>
      </c>
      <c r="O147" s="17" t="str">
        <f t="shared" si="20"/>
        <v/>
      </c>
      <c r="P147" s="52" t="str">
        <f t="shared" si="21"/>
        <v/>
      </c>
      <c r="R147" s="75">
        <f t="shared" si="22"/>
        <v>500000</v>
      </c>
      <c r="S147" s="46">
        <f t="shared" si="30"/>
        <v>500000</v>
      </c>
      <c r="T147" s="46">
        <f t="shared" si="31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5"/>
        <v>1</v>
      </c>
    </row>
    <row r="148" spans="6:22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27"/>
        <v/>
      </c>
      <c r="K148" s="51" t="str">
        <f t="shared" si="17"/>
        <v/>
      </c>
      <c r="L148" s="51" t="str">
        <f t="shared" si="28"/>
        <v/>
      </c>
      <c r="M148" s="17" t="str">
        <f t="shared" si="29"/>
        <v/>
      </c>
      <c r="N148" s="17" t="str">
        <f t="shared" si="29"/>
        <v/>
      </c>
      <c r="O148" s="17" t="str">
        <f t="shared" si="20"/>
        <v/>
      </c>
      <c r="P148" s="52" t="str">
        <f t="shared" si="21"/>
        <v/>
      </c>
      <c r="R148" s="75">
        <f t="shared" si="22"/>
        <v>500000</v>
      </c>
      <c r="S148" s="46">
        <f t="shared" si="30"/>
        <v>500000</v>
      </c>
      <c r="T148" s="46">
        <f t="shared" si="31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5"/>
        <v>1</v>
      </c>
    </row>
    <row r="149" spans="6:22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27"/>
        <v/>
      </c>
      <c r="K149" s="51" t="str">
        <f t="shared" si="17"/>
        <v/>
      </c>
      <c r="L149" s="51" t="str">
        <f t="shared" si="28"/>
        <v/>
      </c>
      <c r="M149" s="17" t="str">
        <f t="shared" si="29"/>
        <v/>
      </c>
      <c r="N149" s="17" t="str">
        <f t="shared" si="29"/>
        <v/>
      </c>
      <c r="O149" s="17" t="str">
        <f t="shared" si="20"/>
        <v/>
      </c>
      <c r="P149" s="52" t="str">
        <f t="shared" si="21"/>
        <v/>
      </c>
      <c r="R149" s="75">
        <f t="shared" si="22"/>
        <v>500000</v>
      </c>
      <c r="S149" s="46">
        <f t="shared" si="30"/>
        <v>500000</v>
      </c>
      <c r="T149" s="46">
        <f t="shared" si="31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5"/>
        <v>1</v>
      </c>
    </row>
    <row r="150" spans="6:22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27"/>
        <v/>
      </c>
      <c r="K150" s="51" t="str">
        <f t="shared" si="17"/>
        <v/>
      </c>
      <c r="L150" s="51" t="str">
        <f t="shared" si="28"/>
        <v/>
      </c>
      <c r="M150" s="17" t="str">
        <f t="shared" si="29"/>
        <v/>
      </c>
      <c r="N150" s="17" t="str">
        <f t="shared" si="29"/>
        <v/>
      </c>
      <c r="O150" s="17" t="str">
        <f t="shared" si="20"/>
        <v/>
      </c>
      <c r="P150" s="52" t="str">
        <f t="shared" si="21"/>
        <v/>
      </c>
      <c r="R150" s="75">
        <f t="shared" si="22"/>
        <v>500000</v>
      </c>
      <c r="S150" s="46">
        <f t="shared" si="30"/>
        <v>500000</v>
      </c>
      <c r="T150" s="46">
        <f t="shared" si="31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5"/>
        <v>1</v>
      </c>
    </row>
    <row r="151" spans="6:22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27"/>
        <v/>
      </c>
      <c r="K151" s="51" t="str">
        <f t="shared" si="17"/>
        <v/>
      </c>
      <c r="L151" s="51" t="str">
        <f t="shared" si="28"/>
        <v/>
      </c>
      <c r="M151" s="17" t="str">
        <f t="shared" si="29"/>
        <v/>
      </c>
      <c r="N151" s="17" t="str">
        <f t="shared" si="29"/>
        <v/>
      </c>
      <c r="O151" s="17" t="str">
        <f t="shared" si="20"/>
        <v/>
      </c>
      <c r="P151" s="52" t="str">
        <f t="shared" si="21"/>
        <v/>
      </c>
      <c r="R151" s="75">
        <f t="shared" si="22"/>
        <v>500000</v>
      </c>
      <c r="S151" s="46">
        <f t="shared" si="30"/>
        <v>500000</v>
      </c>
      <c r="T151" s="46">
        <f t="shared" si="31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5"/>
        <v>1</v>
      </c>
    </row>
    <row r="152" spans="6:22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27"/>
        <v/>
      </c>
      <c r="K152" s="51" t="str">
        <f t="shared" si="17"/>
        <v/>
      </c>
      <c r="L152" s="51" t="str">
        <f t="shared" si="28"/>
        <v/>
      </c>
      <c r="M152" s="17" t="str">
        <f t="shared" si="29"/>
        <v/>
      </c>
      <c r="N152" s="17" t="str">
        <f t="shared" si="29"/>
        <v/>
      </c>
      <c r="O152" s="17" t="str">
        <f t="shared" si="20"/>
        <v/>
      </c>
      <c r="P152" s="52" t="str">
        <f t="shared" si="21"/>
        <v/>
      </c>
      <c r="R152" s="75">
        <f t="shared" si="22"/>
        <v>500000</v>
      </c>
      <c r="S152" s="46">
        <f t="shared" si="30"/>
        <v>500000</v>
      </c>
      <c r="T152" s="46">
        <f t="shared" si="31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5"/>
        <v>1</v>
      </c>
    </row>
    <row r="153" spans="6:22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27"/>
        <v/>
      </c>
      <c r="K153" s="51" t="str">
        <f t="shared" si="17"/>
        <v/>
      </c>
      <c r="L153" s="51" t="str">
        <f t="shared" si="28"/>
        <v/>
      </c>
      <c r="M153" s="17" t="str">
        <f t="shared" si="29"/>
        <v/>
      </c>
      <c r="N153" s="17" t="str">
        <f t="shared" si="29"/>
        <v/>
      </c>
      <c r="O153" s="17" t="str">
        <f t="shared" si="20"/>
        <v/>
      </c>
      <c r="P153" s="52" t="str">
        <f t="shared" si="21"/>
        <v/>
      </c>
      <c r="R153" s="75">
        <f t="shared" si="22"/>
        <v>500000</v>
      </c>
      <c r="S153" s="46">
        <f t="shared" si="30"/>
        <v>500000</v>
      </c>
      <c r="T153" s="46">
        <f t="shared" si="31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5"/>
        <v>1</v>
      </c>
    </row>
    <row r="154" spans="6:22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27"/>
        <v/>
      </c>
      <c r="K154" s="51" t="str">
        <f t="shared" si="17"/>
        <v/>
      </c>
      <c r="L154" s="51" t="str">
        <f t="shared" si="28"/>
        <v/>
      </c>
      <c r="M154" s="17" t="str">
        <f t="shared" si="29"/>
        <v/>
      </c>
      <c r="N154" s="17" t="str">
        <f t="shared" si="29"/>
        <v/>
      </c>
      <c r="O154" s="17" t="str">
        <f t="shared" si="20"/>
        <v/>
      </c>
      <c r="P154" s="52" t="str">
        <f t="shared" si="21"/>
        <v/>
      </c>
      <c r="R154" s="75">
        <f t="shared" si="22"/>
        <v>500000</v>
      </c>
      <c r="S154" s="46">
        <f t="shared" si="30"/>
        <v>500000</v>
      </c>
      <c r="T154" s="46">
        <f t="shared" si="31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5"/>
        <v>1</v>
      </c>
    </row>
    <row r="155" spans="6:22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27"/>
        <v/>
      </c>
      <c r="K155" s="51" t="str">
        <f t="shared" si="17"/>
        <v/>
      </c>
      <c r="L155" s="51" t="str">
        <f t="shared" si="28"/>
        <v/>
      </c>
      <c r="M155" s="17" t="str">
        <f t="shared" si="29"/>
        <v/>
      </c>
      <c r="N155" s="17" t="str">
        <f t="shared" si="29"/>
        <v/>
      </c>
      <c r="O155" s="17" t="str">
        <f t="shared" si="20"/>
        <v/>
      </c>
      <c r="P155" s="52" t="str">
        <f t="shared" si="21"/>
        <v/>
      </c>
      <c r="R155" s="75">
        <f t="shared" si="22"/>
        <v>500000</v>
      </c>
      <c r="S155" s="46">
        <f t="shared" si="30"/>
        <v>500000</v>
      </c>
      <c r="T155" s="46">
        <f t="shared" si="31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5"/>
        <v>1</v>
      </c>
    </row>
    <row r="156" spans="6:22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27"/>
        <v/>
      </c>
      <c r="K156" s="51" t="str">
        <f t="shared" si="17"/>
        <v/>
      </c>
      <c r="L156" s="51" t="str">
        <f t="shared" si="28"/>
        <v/>
      </c>
      <c r="M156" s="17" t="str">
        <f t="shared" si="29"/>
        <v/>
      </c>
      <c r="N156" s="17" t="str">
        <f t="shared" si="29"/>
        <v/>
      </c>
      <c r="O156" s="17" t="str">
        <f t="shared" si="20"/>
        <v/>
      </c>
      <c r="P156" s="52" t="str">
        <f t="shared" si="21"/>
        <v/>
      </c>
      <c r="R156" s="75">
        <f t="shared" si="22"/>
        <v>500000</v>
      </c>
      <c r="S156" s="46">
        <f t="shared" si="30"/>
        <v>500000</v>
      </c>
      <c r="T156" s="46">
        <f t="shared" si="31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5"/>
        <v>1</v>
      </c>
    </row>
    <row r="157" spans="6:22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27"/>
        <v/>
      </c>
      <c r="K157" s="51" t="str">
        <f t="shared" si="17"/>
        <v/>
      </c>
      <c r="L157" s="51" t="str">
        <f t="shared" si="28"/>
        <v/>
      </c>
      <c r="M157" s="17" t="str">
        <f t="shared" si="29"/>
        <v/>
      </c>
      <c r="N157" s="17" t="str">
        <f t="shared" si="29"/>
        <v/>
      </c>
      <c r="O157" s="17" t="str">
        <f t="shared" si="20"/>
        <v/>
      </c>
      <c r="P157" s="52" t="str">
        <f t="shared" si="21"/>
        <v/>
      </c>
      <c r="R157" s="75">
        <f t="shared" si="22"/>
        <v>500000</v>
      </c>
      <c r="S157" s="46">
        <f t="shared" si="30"/>
        <v>500000</v>
      </c>
      <c r="T157" s="46">
        <f t="shared" si="31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5"/>
        <v>1</v>
      </c>
    </row>
    <row r="158" spans="6:22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27"/>
        <v/>
      </c>
      <c r="K158" s="51" t="str">
        <f t="shared" si="17"/>
        <v/>
      </c>
      <c r="L158" s="51" t="str">
        <f t="shared" si="28"/>
        <v/>
      </c>
      <c r="M158" s="17" t="str">
        <f t="shared" si="29"/>
        <v/>
      </c>
      <c r="N158" s="17" t="str">
        <f t="shared" si="29"/>
        <v/>
      </c>
      <c r="O158" s="17" t="str">
        <f t="shared" si="20"/>
        <v/>
      </c>
      <c r="P158" s="52" t="str">
        <f t="shared" si="21"/>
        <v/>
      </c>
      <c r="R158" s="75">
        <f t="shared" si="22"/>
        <v>500000</v>
      </c>
      <c r="S158" s="46">
        <f t="shared" si="30"/>
        <v>500000</v>
      </c>
      <c r="T158" s="46">
        <f t="shared" si="31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5"/>
        <v>1</v>
      </c>
    </row>
    <row r="159" spans="6:22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27"/>
        <v/>
      </c>
      <c r="K159" s="51" t="str">
        <f t="shared" si="17"/>
        <v/>
      </c>
      <c r="L159" s="51" t="str">
        <f t="shared" si="28"/>
        <v/>
      </c>
      <c r="M159" s="17" t="str">
        <f t="shared" si="29"/>
        <v/>
      </c>
      <c r="N159" s="17" t="str">
        <f t="shared" si="29"/>
        <v/>
      </c>
      <c r="O159" s="17" t="str">
        <f t="shared" si="20"/>
        <v/>
      </c>
      <c r="P159" s="52" t="str">
        <f t="shared" si="21"/>
        <v/>
      </c>
      <c r="R159" s="75">
        <f t="shared" si="22"/>
        <v>500000</v>
      </c>
      <c r="S159" s="46">
        <f t="shared" si="30"/>
        <v>500000</v>
      </c>
      <c r="T159" s="46">
        <f t="shared" si="31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5"/>
        <v>1</v>
      </c>
    </row>
    <row r="160" spans="6:22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27"/>
        <v/>
      </c>
      <c r="K160" s="51" t="str">
        <f t="shared" si="17"/>
        <v/>
      </c>
      <c r="L160" s="51" t="str">
        <f t="shared" si="28"/>
        <v/>
      </c>
      <c r="M160" s="17" t="str">
        <f t="shared" si="29"/>
        <v/>
      </c>
      <c r="N160" s="17" t="str">
        <f t="shared" si="29"/>
        <v/>
      </c>
      <c r="O160" s="17" t="str">
        <f t="shared" si="20"/>
        <v/>
      </c>
      <c r="P160" s="52" t="str">
        <f t="shared" si="21"/>
        <v/>
      </c>
      <c r="R160" s="75">
        <f t="shared" si="22"/>
        <v>500000</v>
      </c>
      <c r="S160" s="46">
        <f t="shared" si="30"/>
        <v>500000</v>
      </c>
      <c r="T160" s="46">
        <f t="shared" si="31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5"/>
        <v>1</v>
      </c>
    </row>
    <row r="161" spans="6:22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27"/>
        <v/>
      </c>
      <c r="K161" s="51" t="str">
        <f t="shared" si="17"/>
        <v/>
      </c>
      <c r="L161" s="51" t="str">
        <f t="shared" si="28"/>
        <v/>
      </c>
      <c r="M161" s="17" t="str">
        <f t="shared" ref="M161:N176" si="32">SUBSTITUTE(SUBSTITUTE(M52,"　","")," ","")</f>
        <v/>
      </c>
      <c r="N161" s="17" t="str">
        <f t="shared" si="32"/>
        <v/>
      </c>
      <c r="O161" s="17" t="str">
        <f t="shared" si="20"/>
        <v/>
      </c>
      <c r="P161" s="52" t="str">
        <f t="shared" si="21"/>
        <v/>
      </c>
      <c r="R161" s="75">
        <f t="shared" si="22"/>
        <v>500000</v>
      </c>
      <c r="S161" s="46">
        <f t="shared" si="30"/>
        <v>500000</v>
      </c>
      <c r="T161" s="46">
        <f t="shared" si="31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5"/>
        <v>1</v>
      </c>
    </row>
    <row r="162" spans="6:22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27"/>
        <v/>
      </c>
      <c r="K162" s="51" t="str">
        <f t="shared" si="17"/>
        <v/>
      </c>
      <c r="L162" s="51" t="str">
        <f t="shared" si="28"/>
        <v/>
      </c>
      <c r="M162" s="17" t="str">
        <f t="shared" si="32"/>
        <v/>
      </c>
      <c r="N162" s="17" t="str">
        <f t="shared" si="32"/>
        <v/>
      </c>
      <c r="O162" s="17" t="str">
        <f t="shared" si="20"/>
        <v/>
      </c>
      <c r="P162" s="52" t="str">
        <f t="shared" si="21"/>
        <v/>
      </c>
      <c r="R162" s="75">
        <f t="shared" si="22"/>
        <v>500000</v>
      </c>
      <c r="S162" s="46">
        <f t="shared" si="30"/>
        <v>500000</v>
      </c>
      <c r="T162" s="46">
        <f t="shared" si="31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5"/>
        <v>1</v>
      </c>
    </row>
    <row r="163" spans="6:22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27"/>
        <v/>
      </c>
      <c r="K163" s="51" t="str">
        <f t="shared" si="17"/>
        <v/>
      </c>
      <c r="L163" s="51" t="str">
        <f t="shared" si="28"/>
        <v/>
      </c>
      <c r="M163" s="17" t="str">
        <f t="shared" si="32"/>
        <v/>
      </c>
      <c r="N163" s="17" t="str">
        <f t="shared" si="32"/>
        <v/>
      </c>
      <c r="O163" s="17" t="str">
        <f t="shared" si="20"/>
        <v/>
      </c>
      <c r="P163" s="52" t="str">
        <f t="shared" si="21"/>
        <v/>
      </c>
      <c r="R163" s="75">
        <f t="shared" si="22"/>
        <v>500000</v>
      </c>
      <c r="S163" s="46">
        <f t="shared" si="30"/>
        <v>500000</v>
      </c>
      <c r="T163" s="46">
        <f t="shared" si="31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5"/>
        <v>1</v>
      </c>
    </row>
    <row r="164" spans="6:22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27"/>
        <v/>
      </c>
      <c r="K164" s="51" t="str">
        <f t="shared" si="17"/>
        <v/>
      </c>
      <c r="L164" s="51" t="str">
        <f t="shared" si="28"/>
        <v/>
      </c>
      <c r="M164" s="17" t="str">
        <f t="shared" si="32"/>
        <v/>
      </c>
      <c r="N164" s="17" t="str">
        <f t="shared" si="32"/>
        <v/>
      </c>
      <c r="O164" s="17" t="str">
        <f t="shared" si="20"/>
        <v/>
      </c>
      <c r="P164" s="52" t="str">
        <f t="shared" si="21"/>
        <v/>
      </c>
      <c r="R164" s="75">
        <f t="shared" si="22"/>
        <v>500000</v>
      </c>
      <c r="S164" s="46">
        <f t="shared" si="30"/>
        <v>500000</v>
      </c>
      <c r="T164" s="46">
        <f t="shared" si="31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5"/>
        <v>1</v>
      </c>
    </row>
    <row r="165" spans="6:22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27"/>
        <v/>
      </c>
      <c r="K165" s="51" t="str">
        <f t="shared" si="17"/>
        <v/>
      </c>
      <c r="L165" s="51" t="str">
        <f t="shared" si="28"/>
        <v/>
      </c>
      <c r="M165" s="17" t="str">
        <f t="shared" si="32"/>
        <v/>
      </c>
      <c r="N165" s="17" t="str">
        <f t="shared" si="32"/>
        <v/>
      </c>
      <c r="O165" s="17" t="str">
        <f t="shared" si="20"/>
        <v/>
      </c>
      <c r="P165" s="52" t="str">
        <f t="shared" si="21"/>
        <v/>
      </c>
      <c r="R165" s="75">
        <f t="shared" si="22"/>
        <v>500000</v>
      </c>
      <c r="S165" s="46">
        <f t="shared" si="30"/>
        <v>500000</v>
      </c>
      <c r="T165" s="46">
        <f t="shared" si="31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5"/>
        <v>1</v>
      </c>
    </row>
    <row r="166" spans="6:22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27"/>
        <v/>
      </c>
      <c r="K166" s="51" t="str">
        <f t="shared" si="17"/>
        <v/>
      </c>
      <c r="L166" s="51" t="str">
        <f t="shared" si="28"/>
        <v/>
      </c>
      <c r="M166" s="17" t="str">
        <f t="shared" si="32"/>
        <v/>
      </c>
      <c r="N166" s="17" t="str">
        <f t="shared" si="32"/>
        <v/>
      </c>
      <c r="O166" s="17" t="str">
        <f t="shared" si="20"/>
        <v/>
      </c>
      <c r="P166" s="52" t="str">
        <f t="shared" si="21"/>
        <v/>
      </c>
      <c r="R166" s="75">
        <f t="shared" si="22"/>
        <v>500000</v>
      </c>
      <c r="S166" s="46">
        <f t="shared" si="30"/>
        <v>500000</v>
      </c>
      <c r="T166" s="46">
        <f t="shared" si="31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5"/>
        <v>1</v>
      </c>
    </row>
    <row r="167" spans="6:22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27"/>
        <v/>
      </c>
      <c r="K167" s="51" t="str">
        <f t="shared" si="17"/>
        <v/>
      </c>
      <c r="L167" s="51" t="str">
        <f t="shared" si="28"/>
        <v/>
      </c>
      <c r="M167" s="17" t="str">
        <f t="shared" si="32"/>
        <v/>
      </c>
      <c r="N167" s="17" t="str">
        <f t="shared" si="32"/>
        <v/>
      </c>
      <c r="O167" s="17" t="str">
        <f t="shared" si="20"/>
        <v/>
      </c>
      <c r="P167" s="52" t="str">
        <f t="shared" si="21"/>
        <v/>
      </c>
      <c r="R167" s="75">
        <f t="shared" si="22"/>
        <v>500000</v>
      </c>
      <c r="S167" s="46">
        <f t="shared" si="30"/>
        <v>500000</v>
      </c>
      <c r="T167" s="46">
        <f t="shared" si="31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5"/>
        <v>1</v>
      </c>
    </row>
    <row r="168" spans="6:22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27"/>
        <v/>
      </c>
      <c r="K168" s="51" t="str">
        <f t="shared" si="17"/>
        <v/>
      </c>
      <c r="L168" s="51" t="str">
        <f t="shared" si="28"/>
        <v/>
      </c>
      <c r="M168" s="17" t="str">
        <f t="shared" si="32"/>
        <v/>
      </c>
      <c r="N168" s="17" t="str">
        <f t="shared" si="32"/>
        <v/>
      </c>
      <c r="O168" s="17" t="str">
        <f t="shared" si="20"/>
        <v/>
      </c>
      <c r="P168" s="52" t="str">
        <f t="shared" si="21"/>
        <v/>
      </c>
      <c r="R168" s="75">
        <f t="shared" si="22"/>
        <v>500000</v>
      </c>
      <c r="S168" s="46">
        <f t="shared" si="30"/>
        <v>500000</v>
      </c>
      <c r="T168" s="46">
        <f t="shared" si="31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5"/>
        <v>1</v>
      </c>
    </row>
    <row r="169" spans="6:22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27"/>
        <v/>
      </c>
      <c r="K169" s="51" t="str">
        <f t="shared" si="17"/>
        <v/>
      </c>
      <c r="L169" s="51" t="str">
        <f t="shared" si="28"/>
        <v/>
      </c>
      <c r="M169" s="17" t="str">
        <f t="shared" si="32"/>
        <v/>
      </c>
      <c r="N169" s="17" t="str">
        <f t="shared" si="32"/>
        <v/>
      </c>
      <c r="O169" s="17" t="str">
        <f t="shared" si="20"/>
        <v/>
      </c>
      <c r="P169" s="52" t="str">
        <f t="shared" si="21"/>
        <v/>
      </c>
      <c r="R169" s="75">
        <f t="shared" si="22"/>
        <v>500000</v>
      </c>
      <c r="S169" s="46">
        <f t="shared" si="30"/>
        <v>500000</v>
      </c>
      <c r="T169" s="46">
        <f t="shared" si="31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5"/>
        <v>1</v>
      </c>
    </row>
    <row r="170" spans="6:22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27"/>
        <v/>
      </c>
      <c r="K170" s="51" t="str">
        <f t="shared" si="17"/>
        <v/>
      </c>
      <c r="L170" s="51" t="str">
        <f t="shared" si="28"/>
        <v/>
      </c>
      <c r="M170" s="17" t="str">
        <f t="shared" si="32"/>
        <v/>
      </c>
      <c r="N170" s="17" t="str">
        <f t="shared" si="32"/>
        <v/>
      </c>
      <c r="O170" s="17" t="str">
        <f t="shared" si="20"/>
        <v/>
      </c>
      <c r="P170" s="52" t="str">
        <f t="shared" si="21"/>
        <v/>
      </c>
      <c r="R170" s="75">
        <f t="shared" si="22"/>
        <v>500000</v>
      </c>
      <c r="S170" s="46">
        <f t="shared" si="30"/>
        <v>500000</v>
      </c>
      <c r="T170" s="46">
        <f t="shared" si="31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5"/>
        <v>1</v>
      </c>
    </row>
    <row r="171" spans="6:22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27"/>
        <v/>
      </c>
      <c r="K171" s="51" t="str">
        <f t="shared" si="17"/>
        <v/>
      </c>
      <c r="L171" s="51" t="str">
        <f t="shared" si="28"/>
        <v/>
      </c>
      <c r="M171" s="17" t="str">
        <f t="shared" si="32"/>
        <v/>
      </c>
      <c r="N171" s="17" t="str">
        <f t="shared" si="32"/>
        <v/>
      </c>
      <c r="O171" s="17" t="str">
        <f t="shared" si="20"/>
        <v/>
      </c>
      <c r="P171" s="52" t="str">
        <f t="shared" si="21"/>
        <v/>
      </c>
      <c r="R171" s="75">
        <f t="shared" si="22"/>
        <v>500000</v>
      </c>
      <c r="S171" s="46">
        <f t="shared" si="30"/>
        <v>500000</v>
      </c>
      <c r="T171" s="46">
        <f t="shared" si="31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5"/>
        <v>1</v>
      </c>
    </row>
    <row r="172" spans="6:22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27"/>
        <v/>
      </c>
      <c r="K172" s="51" t="str">
        <f t="shared" si="17"/>
        <v/>
      </c>
      <c r="L172" s="51" t="str">
        <f t="shared" si="28"/>
        <v/>
      </c>
      <c r="M172" s="17" t="str">
        <f t="shared" si="32"/>
        <v/>
      </c>
      <c r="N172" s="17" t="str">
        <f t="shared" si="32"/>
        <v/>
      </c>
      <c r="O172" s="17" t="str">
        <f t="shared" si="20"/>
        <v/>
      </c>
      <c r="P172" s="52" t="str">
        <f t="shared" si="21"/>
        <v/>
      </c>
      <c r="R172" s="75">
        <f t="shared" si="22"/>
        <v>500000</v>
      </c>
      <c r="S172" s="46">
        <f t="shared" si="30"/>
        <v>500000</v>
      </c>
      <c r="T172" s="46">
        <f t="shared" si="31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5"/>
        <v>1</v>
      </c>
    </row>
    <row r="173" spans="6:22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27"/>
        <v/>
      </c>
      <c r="K173" s="51" t="str">
        <f t="shared" si="17"/>
        <v/>
      </c>
      <c r="L173" s="51" t="str">
        <f t="shared" si="28"/>
        <v/>
      </c>
      <c r="M173" s="17" t="str">
        <f t="shared" si="32"/>
        <v/>
      </c>
      <c r="N173" s="17" t="str">
        <f t="shared" si="32"/>
        <v/>
      </c>
      <c r="O173" s="17" t="str">
        <f t="shared" si="20"/>
        <v/>
      </c>
      <c r="P173" s="52" t="str">
        <f t="shared" si="21"/>
        <v/>
      </c>
      <c r="R173" s="75">
        <f t="shared" si="22"/>
        <v>500000</v>
      </c>
      <c r="S173" s="46">
        <f t="shared" si="30"/>
        <v>500000</v>
      </c>
      <c r="T173" s="46">
        <f t="shared" si="31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5"/>
        <v>1</v>
      </c>
    </row>
    <row r="174" spans="6:22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27"/>
        <v/>
      </c>
      <c r="K174" s="51" t="str">
        <f t="shared" si="17"/>
        <v/>
      </c>
      <c r="L174" s="51" t="str">
        <f t="shared" si="28"/>
        <v/>
      </c>
      <c r="M174" s="17" t="str">
        <f t="shared" si="32"/>
        <v/>
      </c>
      <c r="N174" s="17" t="str">
        <f t="shared" si="32"/>
        <v/>
      </c>
      <c r="O174" s="17" t="str">
        <f t="shared" si="20"/>
        <v/>
      </c>
      <c r="P174" s="52" t="str">
        <f t="shared" si="21"/>
        <v/>
      </c>
      <c r="R174" s="75">
        <f t="shared" si="22"/>
        <v>500000</v>
      </c>
      <c r="S174" s="46">
        <f t="shared" si="30"/>
        <v>500000</v>
      </c>
      <c r="T174" s="46">
        <f t="shared" si="31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5"/>
        <v>1</v>
      </c>
    </row>
    <row r="175" spans="6:22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27"/>
        <v/>
      </c>
      <c r="K175" s="51" t="str">
        <f t="shared" si="17"/>
        <v/>
      </c>
      <c r="L175" s="51" t="str">
        <f t="shared" si="28"/>
        <v/>
      </c>
      <c r="M175" s="17" t="str">
        <f t="shared" si="32"/>
        <v/>
      </c>
      <c r="N175" s="17" t="str">
        <f t="shared" si="32"/>
        <v/>
      </c>
      <c r="O175" s="17" t="str">
        <f t="shared" si="20"/>
        <v/>
      </c>
      <c r="P175" s="52" t="str">
        <f t="shared" si="21"/>
        <v/>
      </c>
      <c r="R175" s="75">
        <f t="shared" si="22"/>
        <v>500000</v>
      </c>
      <c r="S175" s="46">
        <f t="shared" si="30"/>
        <v>500000</v>
      </c>
      <c r="T175" s="46">
        <f t="shared" si="31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5"/>
        <v>1</v>
      </c>
    </row>
    <row r="176" spans="6:22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27"/>
        <v/>
      </c>
      <c r="K176" s="51" t="str">
        <f t="shared" si="17"/>
        <v/>
      </c>
      <c r="L176" s="51" t="str">
        <f t="shared" si="28"/>
        <v/>
      </c>
      <c r="M176" s="17" t="str">
        <f t="shared" si="32"/>
        <v/>
      </c>
      <c r="N176" s="17" t="str">
        <f t="shared" si="32"/>
        <v/>
      </c>
      <c r="O176" s="17" t="str">
        <f t="shared" si="20"/>
        <v/>
      </c>
      <c r="P176" s="52" t="str">
        <f t="shared" si="21"/>
        <v/>
      </c>
      <c r="R176" s="75">
        <f t="shared" si="22"/>
        <v>500000</v>
      </c>
      <c r="S176" s="46">
        <f t="shared" si="30"/>
        <v>500000</v>
      </c>
      <c r="T176" s="46">
        <f t="shared" si="31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5"/>
        <v>1</v>
      </c>
    </row>
    <row r="177" spans="6:22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3">IF(J68="","",$O68&amp;J$2&amp;J68)</f>
        <v/>
      </c>
      <c r="K177" s="51" t="str">
        <f t="shared" ref="K177:K212" si="34">IF(K68="","",$O68&amp;K$3&amp;K68)</f>
        <v/>
      </c>
      <c r="L177" s="51" t="str">
        <f t="shared" ref="L177:L208" si="35">IF(L68="","",$O68&amp;L$3&amp;L68)</f>
        <v/>
      </c>
      <c r="M177" s="17" t="str">
        <f t="shared" ref="M177:N192" si="36">SUBSTITUTE(SUBSTITUTE(M68,"　","")," ","")</f>
        <v/>
      </c>
      <c r="N177" s="17" t="str">
        <f t="shared" si="36"/>
        <v/>
      </c>
      <c r="O177" s="17" t="str">
        <f t="shared" ref="O177:O212" si="37">IF(M68="","",IF(LEN(M177)=1,M177&amp;"　　",IF(LEN(M177)=2,LEFT(M177,1)&amp;"　"&amp;RIGHT(M177,1),M177)))</f>
        <v/>
      </c>
      <c r="P177" s="52" t="str">
        <f t="shared" ref="P177:P212" si="38">IF(N68="","",IF(LEN(N177)=1,"　　"&amp;N177,IF(LEN(N177)=2,LEFT(N177,1)&amp;"　"&amp;RIGHT(N177,1),N177)))</f>
        <v/>
      </c>
      <c r="R177" s="75">
        <f t="shared" ref="R177:R212" si="39">IFERROR(CODE(MID(P68,1,1)),500000)</f>
        <v>500000</v>
      </c>
      <c r="S177" s="46">
        <f t="shared" ref="S177:S182" si="40">IFERROR(CODE(MID(P68,3,1)),500000)</f>
        <v>500000</v>
      </c>
      <c r="T177" s="46">
        <f t="shared" ref="T177:T182" si="41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5"/>
        <v>1</v>
      </c>
    </row>
    <row r="178" spans="6:22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3"/>
        <v/>
      </c>
      <c r="K178" s="51" t="str">
        <f t="shared" si="34"/>
        <v/>
      </c>
      <c r="L178" s="51" t="str">
        <f t="shared" si="35"/>
        <v/>
      </c>
      <c r="M178" s="17" t="str">
        <f t="shared" si="36"/>
        <v/>
      </c>
      <c r="N178" s="17" t="str">
        <f t="shared" si="36"/>
        <v/>
      </c>
      <c r="O178" s="17" t="str">
        <f t="shared" si="37"/>
        <v/>
      </c>
      <c r="P178" s="52" t="str">
        <f t="shared" si="38"/>
        <v/>
      </c>
      <c r="R178" s="75">
        <f t="shared" si="39"/>
        <v>500000</v>
      </c>
      <c r="S178" s="46">
        <f t="shared" si="40"/>
        <v>500000</v>
      </c>
      <c r="T178" s="46">
        <f t="shared" si="41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V212" si="42">RANK(U178,$U$113:$U$212,1)</f>
        <v>1</v>
      </c>
    </row>
    <row r="179" spans="6:22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3"/>
        <v/>
      </c>
      <c r="K179" s="51" t="str">
        <f t="shared" si="34"/>
        <v/>
      </c>
      <c r="L179" s="51" t="str">
        <f t="shared" si="35"/>
        <v/>
      </c>
      <c r="M179" s="17" t="str">
        <f t="shared" si="36"/>
        <v/>
      </c>
      <c r="N179" s="17" t="str">
        <f t="shared" si="36"/>
        <v/>
      </c>
      <c r="O179" s="17" t="str">
        <f t="shared" si="37"/>
        <v/>
      </c>
      <c r="P179" s="52" t="str">
        <f t="shared" si="38"/>
        <v/>
      </c>
      <c r="R179" s="75">
        <f t="shared" si="39"/>
        <v>500000</v>
      </c>
      <c r="S179" s="46">
        <f t="shared" si="40"/>
        <v>500000</v>
      </c>
      <c r="T179" s="46">
        <f t="shared" si="41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2"/>
        <v>1</v>
      </c>
    </row>
    <row r="180" spans="6:22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3"/>
        <v/>
      </c>
      <c r="K180" s="51" t="str">
        <f t="shared" si="34"/>
        <v/>
      </c>
      <c r="L180" s="51" t="str">
        <f t="shared" si="35"/>
        <v/>
      </c>
      <c r="M180" s="17" t="str">
        <f t="shared" si="36"/>
        <v/>
      </c>
      <c r="N180" s="17" t="str">
        <f t="shared" si="36"/>
        <v/>
      </c>
      <c r="O180" s="17" t="str">
        <f t="shared" si="37"/>
        <v/>
      </c>
      <c r="P180" s="52" t="str">
        <f t="shared" si="38"/>
        <v/>
      </c>
      <c r="R180" s="75">
        <f t="shared" si="39"/>
        <v>500000</v>
      </c>
      <c r="S180" s="46">
        <f t="shared" si="40"/>
        <v>500000</v>
      </c>
      <c r="T180" s="46">
        <f t="shared" si="41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2"/>
        <v>1</v>
      </c>
    </row>
    <row r="181" spans="6:22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3"/>
        <v/>
      </c>
      <c r="K181" s="51" t="str">
        <f t="shared" si="34"/>
        <v/>
      </c>
      <c r="L181" s="51" t="str">
        <f t="shared" si="35"/>
        <v/>
      </c>
      <c r="M181" s="17" t="str">
        <f t="shared" si="36"/>
        <v/>
      </c>
      <c r="N181" s="17" t="str">
        <f t="shared" si="36"/>
        <v/>
      </c>
      <c r="O181" s="17" t="str">
        <f t="shared" si="37"/>
        <v/>
      </c>
      <c r="P181" s="52" t="str">
        <f t="shared" si="38"/>
        <v/>
      </c>
      <c r="R181" s="75">
        <f t="shared" si="39"/>
        <v>500000</v>
      </c>
      <c r="S181" s="46">
        <f t="shared" si="40"/>
        <v>500000</v>
      </c>
      <c r="T181" s="46">
        <f t="shared" si="41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2"/>
        <v>1</v>
      </c>
    </row>
    <row r="182" spans="6:22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3"/>
        <v/>
      </c>
      <c r="K182" s="51" t="str">
        <f t="shared" si="34"/>
        <v/>
      </c>
      <c r="L182" s="51" t="str">
        <f t="shared" si="35"/>
        <v/>
      </c>
      <c r="M182" s="17" t="str">
        <f t="shared" si="36"/>
        <v/>
      </c>
      <c r="N182" s="17" t="str">
        <f t="shared" si="36"/>
        <v/>
      </c>
      <c r="O182" s="17" t="str">
        <f t="shared" si="37"/>
        <v/>
      </c>
      <c r="P182" s="52" t="str">
        <f t="shared" si="38"/>
        <v/>
      </c>
      <c r="R182" s="75">
        <f t="shared" si="39"/>
        <v>500000</v>
      </c>
      <c r="S182" s="46">
        <f t="shared" si="40"/>
        <v>500000</v>
      </c>
      <c r="T182" s="46">
        <f t="shared" si="41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2"/>
        <v>1</v>
      </c>
    </row>
    <row r="183" spans="6:22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3"/>
        <v/>
      </c>
      <c r="K183" s="51" t="str">
        <f t="shared" si="34"/>
        <v/>
      </c>
      <c r="L183" s="51" t="str">
        <f t="shared" si="35"/>
        <v/>
      </c>
      <c r="M183" s="17" t="str">
        <f t="shared" si="36"/>
        <v/>
      </c>
      <c r="N183" s="17" t="str">
        <f t="shared" si="36"/>
        <v/>
      </c>
      <c r="O183" s="17" t="str">
        <f t="shared" si="37"/>
        <v/>
      </c>
      <c r="P183" s="52" t="str">
        <f t="shared" si="38"/>
        <v/>
      </c>
      <c r="R183" s="75">
        <f t="shared" si="39"/>
        <v>500000</v>
      </c>
      <c r="S183" s="46">
        <f t="shared" ref="S183:S212" si="43">IFERROR(CODE(MID(P74,3,1)),500000)</f>
        <v>500000</v>
      </c>
      <c r="T183" s="46">
        <f t="shared" ref="T183:T212" si="44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2"/>
        <v>1</v>
      </c>
    </row>
    <row r="184" spans="6:22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3"/>
        <v/>
      </c>
      <c r="K184" s="51" t="str">
        <f t="shared" si="34"/>
        <v/>
      </c>
      <c r="L184" s="51" t="str">
        <f t="shared" si="35"/>
        <v/>
      </c>
      <c r="M184" s="17" t="str">
        <f t="shared" si="36"/>
        <v/>
      </c>
      <c r="N184" s="17" t="str">
        <f t="shared" si="36"/>
        <v/>
      </c>
      <c r="O184" s="17" t="str">
        <f t="shared" si="37"/>
        <v/>
      </c>
      <c r="P184" s="52" t="str">
        <f t="shared" si="38"/>
        <v/>
      </c>
      <c r="R184" s="75">
        <f t="shared" si="39"/>
        <v>500000</v>
      </c>
      <c r="S184" s="46">
        <f t="shared" si="43"/>
        <v>500000</v>
      </c>
      <c r="T184" s="46">
        <f t="shared" si="44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2"/>
        <v>1</v>
      </c>
    </row>
    <row r="185" spans="6:22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3"/>
        <v/>
      </c>
      <c r="K185" s="51" t="str">
        <f t="shared" si="34"/>
        <v/>
      </c>
      <c r="L185" s="51" t="str">
        <f t="shared" si="35"/>
        <v/>
      </c>
      <c r="M185" s="17" t="str">
        <f t="shared" si="36"/>
        <v/>
      </c>
      <c r="N185" s="17" t="str">
        <f t="shared" si="36"/>
        <v/>
      </c>
      <c r="O185" s="17" t="str">
        <f t="shared" si="37"/>
        <v/>
      </c>
      <c r="P185" s="52" t="str">
        <f t="shared" si="38"/>
        <v/>
      </c>
      <c r="R185" s="75">
        <f t="shared" si="39"/>
        <v>500000</v>
      </c>
      <c r="S185" s="46">
        <f t="shared" si="43"/>
        <v>500000</v>
      </c>
      <c r="T185" s="46">
        <f t="shared" si="44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2"/>
        <v>1</v>
      </c>
    </row>
    <row r="186" spans="6:22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3"/>
        <v/>
      </c>
      <c r="K186" s="51" t="str">
        <f t="shared" si="34"/>
        <v/>
      </c>
      <c r="L186" s="51" t="str">
        <f t="shared" si="35"/>
        <v/>
      </c>
      <c r="M186" s="17" t="str">
        <f t="shared" si="36"/>
        <v/>
      </c>
      <c r="N186" s="17" t="str">
        <f t="shared" si="36"/>
        <v/>
      </c>
      <c r="O186" s="17" t="str">
        <f t="shared" si="37"/>
        <v/>
      </c>
      <c r="P186" s="52" t="str">
        <f t="shared" si="38"/>
        <v/>
      </c>
      <c r="R186" s="75">
        <f t="shared" si="39"/>
        <v>500000</v>
      </c>
      <c r="S186" s="46">
        <f t="shared" si="43"/>
        <v>500000</v>
      </c>
      <c r="T186" s="46">
        <f t="shared" si="44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2"/>
        <v>1</v>
      </c>
    </row>
    <row r="187" spans="6:22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3"/>
        <v/>
      </c>
      <c r="K187" s="51" t="str">
        <f t="shared" si="34"/>
        <v/>
      </c>
      <c r="L187" s="51" t="str">
        <f t="shared" si="35"/>
        <v/>
      </c>
      <c r="M187" s="17" t="str">
        <f t="shared" si="36"/>
        <v/>
      </c>
      <c r="N187" s="17" t="str">
        <f t="shared" si="36"/>
        <v/>
      </c>
      <c r="O187" s="17" t="str">
        <f t="shared" si="37"/>
        <v/>
      </c>
      <c r="P187" s="52" t="str">
        <f t="shared" si="38"/>
        <v/>
      </c>
      <c r="R187" s="75">
        <f t="shared" si="39"/>
        <v>500000</v>
      </c>
      <c r="S187" s="46">
        <f t="shared" si="43"/>
        <v>500000</v>
      </c>
      <c r="T187" s="46">
        <f t="shared" si="44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2"/>
        <v>1</v>
      </c>
    </row>
    <row r="188" spans="6:22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3"/>
        <v/>
      </c>
      <c r="K188" s="51" t="str">
        <f t="shared" si="34"/>
        <v/>
      </c>
      <c r="L188" s="51" t="str">
        <f t="shared" si="35"/>
        <v/>
      </c>
      <c r="M188" s="17" t="str">
        <f t="shared" si="36"/>
        <v/>
      </c>
      <c r="N188" s="17" t="str">
        <f t="shared" si="36"/>
        <v/>
      </c>
      <c r="O188" s="17" t="str">
        <f t="shared" si="37"/>
        <v/>
      </c>
      <c r="P188" s="52" t="str">
        <f t="shared" si="38"/>
        <v/>
      </c>
      <c r="R188" s="75">
        <f t="shared" si="39"/>
        <v>500000</v>
      </c>
      <c r="S188" s="46">
        <f t="shared" si="43"/>
        <v>500000</v>
      </c>
      <c r="T188" s="46">
        <f t="shared" si="44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2"/>
        <v>1</v>
      </c>
    </row>
    <row r="189" spans="6:22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3"/>
        <v/>
      </c>
      <c r="K189" s="51" t="str">
        <f t="shared" si="34"/>
        <v/>
      </c>
      <c r="L189" s="51" t="str">
        <f t="shared" si="35"/>
        <v/>
      </c>
      <c r="M189" s="17" t="str">
        <f t="shared" si="36"/>
        <v/>
      </c>
      <c r="N189" s="17" t="str">
        <f t="shared" si="36"/>
        <v/>
      </c>
      <c r="O189" s="17" t="str">
        <f t="shared" si="37"/>
        <v/>
      </c>
      <c r="P189" s="52" t="str">
        <f t="shared" si="38"/>
        <v/>
      </c>
      <c r="R189" s="75">
        <f t="shared" si="39"/>
        <v>500000</v>
      </c>
      <c r="S189" s="46">
        <f t="shared" si="43"/>
        <v>500000</v>
      </c>
      <c r="T189" s="46">
        <f t="shared" si="44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2"/>
        <v>1</v>
      </c>
    </row>
    <row r="190" spans="6:22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3"/>
        <v/>
      </c>
      <c r="K190" s="51" t="str">
        <f t="shared" si="34"/>
        <v/>
      </c>
      <c r="L190" s="51" t="str">
        <f t="shared" si="35"/>
        <v/>
      </c>
      <c r="M190" s="17" t="str">
        <f t="shared" si="36"/>
        <v/>
      </c>
      <c r="N190" s="17" t="str">
        <f t="shared" si="36"/>
        <v/>
      </c>
      <c r="O190" s="17" t="str">
        <f t="shared" si="37"/>
        <v/>
      </c>
      <c r="P190" s="52" t="str">
        <f t="shared" si="38"/>
        <v/>
      </c>
      <c r="R190" s="75">
        <f t="shared" si="39"/>
        <v>500000</v>
      </c>
      <c r="S190" s="46">
        <f t="shared" si="43"/>
        <v>500000</v>
      </c>
      <c r="T190" s="46">
        <f t="shared" si="44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2"/>
        <v>1</v>
      </c>
    </row>
    <row r="191" spans="6:22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3"/>
        <v/>
      </c>
      <c r="K191" s="51" t="str">
        <f t="shared" si="34"/>
        <v/>
      </c>
      <c r="L191" s="51" t="str">
        <f t="shared" si="35"/>
        <v/>
      </c>
      <c r="M191" s="17" t="str">
        <f t="shared" si="36"/>
        <v/>
      </c>
      <c r="N191" s="17" t="str">
        <f t="shared" si="36"/>
        <v/>
      </c>
      <c r="O191" s="17" t="str">
        <f t="shared" si="37"/>
        <v/>
      </c>
      <c r="P191" s="52" t="str">
        <f t="shared" si="38"/>
        <v/>
      </c>
      <c r="R191" s="75">
        <f t="shared" si="39"/>
        <v>500000</v>
      </c>
      <c r="S191" s="46">
        <f t="shared" si="43"/>
        <v>500000</v>
      </c>
      <c r="T191" s="46">
        <f t="shared" si="44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2"/>
        <v>1</v>
      </c>
    </row>
    <row r="192" spans="6:22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3"/>
        <v/>
      </c>
      <c r="K192" s="51" t="str">
        <f t="shared" si="34"/>
        <v/>
      </c>
      <c r="L192" s="51" t="str">
        <f t="shared" si="35"/>
        <v/>
      </c>
      <c r="M192" s="17" t="str">
        <f t="shared" si="36"/>
        <v/>
      </c>
      <c r="N192" s="17" t="str">
        <f t="shared" si="36"/>
        <v/>
      </c>
      <c r="O192" s="17" t="str">
        <f t="shared" si="37"/>
        <v/>
      </c>
      <c r="P192" s="52" t="str">
        <f t="shared" si="38"/>
        <v/>
      </c>
      <c r="R192" s="75">
        <f t="shared" si="39"/>
        <v>500000</v>
      </c>
      <c r="S192" s="46">
        <f t="shared" si="43"/>
        <v>500000</v>
      </c>
      <c r="T192" s="46">
        <f t="shared" si="44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2"/>
        <v>1</v>
      </c>
    </row>
    <row r="193" spans="6:22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3"/>
        <v/>
      </c>
      <c r="K193" s="51" t="str">
        <f t="shared" si="34"/>
        <v/>
      </c>
      <c r="L193" s="51" t="str">
        <f t="shared" si="35"/>
        <v/>
      </c>
      <c r="M193" s="17" t="str">
        <f t="shared" ref="M193:N208" si="45">SUBSTITUTE(SUBSTITUTE(M84,"　","")," ","")</f>
        <v/>
      </c>
      <c r="N193" s="17" t="str">
        <f t="shared" si="45"/>
        <v/>
      </c>
      <c r="O193" s="17" t="str">
        <f t="shared" si="37"/>
        <v/>
      </c>
      <c r="P193" s="52" t="str">
        <f t="shared" si="38"/>
        <v/>
      </c>
      <c r="R193" s="75">
        <f t="shared" si="39"/>
        <v>500000</v>
      </c>
      <c r="S193" s="46">
        <f t="shared" si="43"/>
        <v>500000</v>
      </c>
      <c r="T193" s="46">
        <f t="shared" si="44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2"/>
        <v>1</v>
      </c>
    </row>
    <row r="194" spans="6:22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3"/>
        <v/>
      </c>
      <c r="K194" s="51" t="str">
        <f t="shared" si="34"/>
        <v/>
      </c>
      <c r="L194" s="51" t="str">
        <f t="shared" si="35"/>
        <v/>
      </c>
      <c r="M194" s="17" t="str">
        <f t="shared" si="45"/>
        <v/>
      </c>
      <c r="N194" s="17" t="str">
        <f t="shared" si="45"/>
        <v/>
      </c>
      <c r="O194" s="17" t="str">
        <f t="shared" si="37"/>
        <v/>
      </c>
      <c r="P194" s="52" t="str">
        <f t="shared" si="38"/>
        <v/>
      </c>
      <c r="R194" s="75">
        <f t="shared" si="39"/>
        <v>500000</v>
      </c>
      <c r="S194" s="46">
        <f t="shared" si="43"/>
        <v>500000</v>
      </c>
      <c r="T194" s="46">
        <f t="shared" si="44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2"/>
        <v>1</v>
      </c>
    </row>
    <row r="195" spans="6:22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3"/>
        <v/>
      </c>
      <c r="K195" s="51" t="str">
        <f t="shared" si="34"/>
        <v/>
      </c>
      <c r="L195" s="51" t="str">
        <f t="shared" si="35"/>
        <v/>
      </c>
      <c r="M195" s="17" t="str">
        <f t="shared" si="45"/>
        <v/>
      </c>
      <c r="N195" s="17" t="str">
        <f t="shared" si="45"/>
        <v/>
      </c>
      <c r="O195" s="17" t="str">
        <f t="shared" si="37"/>
        <v/>
      </c>
      <c r="P195" s="52" t="str">
        <f t="shared" si="38"/>
        <v/>
      </c>
      <c r="R195" s="75">
        <f t="shared" si="39"/>
        <v>500000</v>
      </c>
      <c r="S195" s="46">
        <f t="shared" si="43"/>
        <v>500000</v>
      </c>
      <c r="T195" s="46">
        <f t="shared" si="44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2"/>
        <v>1</v>
      </c>
    </row>
    <row r="196" spans="6:22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3"/>
        <v/>
      </c>
      <c r="K196" s="51" t="str">
        <f t="shared" si="34"/>
        <v/>
      </c>
      <c r="L196" s="51" t="str">
        <f t="shared" si="35"/>
        <v/>
      </c>
      <c r="M196" s="17" t="str">
        <f t="shared" si="45"/>
        <v/>
      </c>
      <c r="N196" s="17" t="str">
        <f t="shared" si="45"/>
        <v/>
      </c>
      <c r="O196" s="17" t="str">
        <f t="shared" si="37"/>
        <v/>
      </c>
      <c r="P196" s="52" t="str">
        <f t="shared" si="38"/>
        <v/>
      </c>
      <c r="R196" s="75">
        <f t="shared" si="39"/>
        <v>500000</v>
      </c>
      <c r="S196" s="46">
        <f t="shared" si="43"/>
        <v>500000</v>
      </c>
      <c r="T196" s="46">
        <f t="shared" si="44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2"/>
        <v>1</v>
      </c>
    </row>
    <row r="197" spans="6:22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3"/>
        <v/>
      </c>
      <c r="K197" s="51" t="str">
        <f t="shared" si="34"/>
        <v/>
      </c>
      <c r="L197" s="51" t="str">
        <f t="shared" si="35"/>
        <v/>
      </c>
      <c r="M197" s="17" t="str">
        <f t="shared" si="45"/>
        <v/>
      </c>
      <c r="N197" s="17" t="str">
        <f t="shared" si="45"/>
        <v/>
      </c>
      <c r="O197" s="17" t="str">
        <f t="shared" si="37"/>
        <v/>
      </c>
      <c r="P197" s="52" t="str">
        <f t="shared" si="38"/>
        <v/>
      </c>
      <c r="R197" s="75">
        <f t="shared" si="39"/>
        <v>500000</v>
      </c>
      <c r="S197" s="46">
        <f t="shared" si="43"/>
        <v>500000</v>
      </c>
      <c r="T197" s="46">
        <f t="shared" si="44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2"/>
        <v>1</v>
      </c>
    </row>
    <row r="198" spans="6:22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3"/>
        <v/>
      </c>
      <c r="K198" s="51" t="str">
        <f t="shared" si="34"/>
        <v/>
      </c>
      <c r="L198" s="51" t="str">
        <f t="shared" si="35"/>
        <v/>
      </c>
      <c r="M198" s="17" t="str">
        <f t="shared" si="45"/>
        <v/>
      </c>
      <c r="N198" s="17" t="str">
        <f t="shared" si="45"/>
        <v/>
      </c>
      <c r="O198" s="17" t="str">
        <f t="shared" si="37"/>
        <v/>
      </c>
      <c r="P198" s="52" t="str">
        <f t="shared" si="38"/>
        <v/>
      </c>
      <c r="R198" s="75">
        <f t="shared" si="39"/>
        <v>500000</v>
      </c>
      <c r="S198" s="46">
        <f t="shared" si="43"/>
        <v>500000</v>
      </c>
      <c r="T198" s="46">
        <f t="shared" si="44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2"/>
        <v>1</v>
      </c>
    </row>
    <row r="199" spans="6:22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3"/>
        <v/>
      </c>
      <c r="K199" s="51" t="str">
        <f t="shared" si="34"/>
        <v/>
      </c>
      <c r="L199" s="51" t="str">
        <f t="shared" si="35"/>
        <v/>
      </c>
      <c r="M199" s="17" t="str">
        <f t="shared" si="45"/>
        <v/>
      </c>
      <c r="N199" s="17" t="str">
        <f t="shared" si="45"/>
        <v/>
      </c>
      <c r="O199" s="17" t="str">
        <f t="shared" si="37"/>
        <v/>
      </c>
      <c r="P199" s="52" t="str">
        <f t="shared" si="38"/>
        <v/>
      </c>
      <c r="R199" s="75">
        <f t="shared" si="39"/>
        <v>500000</v>
      </c>
      <c r="S199" s="46">
        <f t="shared" si="43"/>
        <v>500000</v>
      </c>
      <c r="T199" s="46">
        <f t="shared" si="44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2"/>
        <v>1</v>
      </c>
    </row>
    <row r="200" spans="6:22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3"/>
        <v/>
      </c>
      <c r="K200" s="51" t="str">
        <f t="shared" si="34"/>
        <v/>
      </c>
      <c r="L200" s="51" t="str">
        <f t="shared" si="35"/>
        <v/>
      </c>
      <c r="M200" s="17" t="str">
        <f t="shared" si="45"/>
        <v/>
      </c>
      <c r="N200" s="17" t="str">
        <f t="shared" si="45"/>
        <v/>
      </c>
      <c r="O200" s="17" t="str">
        <f t="shared" si="37"/>
        <v/>
      </c>
      <c r="P200" s="52" t="str">
        <f t="shared" si="38"/>
        <v/>
      </c>
      <c r="R200" s="75">
        <f t="shared" si="39"/>
        <v>500000</v>
      </c>
      <c r="S200" s="46">
        <f t="shared" si="43"/>
        <v>500000</v>
      </c>
      <c r="T200" s="46">
        <f t="shared" si="44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2"/>
        <v>1</v>
      </c>
    </row>
    <row r="201" spans="6:22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3"/>
        <v/>
      </c>
      <c r="K201" s="51" t="str">
        <f t="shared" si="34"/>
        <v/>
      </c>
      <c r="L201" s="51" t="str">
        <f t="shared" si="35"/>
        <v/>
      </c>
      <c r="M201" s="17" t="str">
        <f t="shared" si="45"/>
        <v/>
      </c>
      <c r="N201" s="17" t="str">
        <f t="shared" si="45"/>
        <v/>
      </c>
      <c r="O201" s="17" t="str">
        <f t="shared" si="37"/>
        <v/>
      </c>
      <c r="P201" s="52" t="str">
        <f t="shared" si="38"/>
        <v/>
      </c>
      <c r="R201" s="75">
        <f t="shared" si="39"/>
        <v>500000</v>
      </c>
      <c r="S201" s="46">
        <f t="shared" si="43"/>
        <v>500000</v>
      </c>
      <c r="T201" s="46">
        <f t="shared" si="44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2"/>
        <v>1</v>
      </c>
    </row>
    <row r="202" spans="6:22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3"/>
        <v/>
      </c>
      <c r="K202" s="51" t="str">
        <f t="shared" si="34"/>
        <v/>
      </c>
      <c r="L202" s="51" t="str">
        <f t="shared" si="35"/>
        <v/>
      </c>
      <c r="M202" s="17" t="str">
        <f t="shared" si="45"/>
        <v/>
      </c>
      <c r="N202" s="17" t="str">
        <f t="shared" si="45"/>
        <v/>
      </c>
      <c r="O202" s="17" t="str">
        <f t="shared" si="37"/>
        <v/>
      </c>
      <c r="P202" s="52" t="str">
        <f t="shared" si="38"/>
        <v/>
      </c>
      <c r="R202" s="75">
        <f t="shared" si="39"/>
        <v>500000</v>
      </c>
      <c r="S202" s="46">
        <f t="shared" si="43"/>
        <v>500000</v>
      </c>
      <c r="T202" s="46">
        <f t="shared" si="44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2"/>
        <v>1</v>
      </c>
    </row>
    <row r="203" spans="6:22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3"/>
        <v/>
      </c>
      <c r="K203" s="51" t="str">
        <f t="shared" si="34"/>
        <v/>
      </c>
      <c r="L203" s="51" t="str">
        <f t="shared" si="35"/>
        <v/>
      </c>
      <c r="M203" s="17" t="str">
        <f t="shared" si="45"/>
        <v/>
      </c>
      <c r="N203" s="17" t="str">
        <f t="shared" si="45"/>
        <v/>
      </c>
      <c r="O203" s="17" t="str">
        <f t="shared" si="37"/>
        <v/>
      </c>
      <c r="P203" s="52" t="str">
        <f t="shared" si="38"/>
        <v/>
      </c>
      <c r="R203" s="75">
        <f t="shared" si="39"/>
        <v>500000</v>
      </c>
      <c r="S203" s="46">
        <f t="shared" si="43"/>
        <v>500000</v>
      </c>
      <c r="T203" s="46">
        <f t="shared" si="44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2"/>
        <v>1</v>
      </c>
    </row>
    <row r="204" spans="6:22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3"/>
        <v/>
      </c>
      <c r="K204" s="51" t="str">
        <f t="shared" si="34"/>
        <v/>
      </c>
      <c r="L204" s="51" t="str">
        <f t="shared" si="35"/>
        <v/>
      </c>
      <c r="M204" s="17" t="str">
        <f t="shared" si="45"/>
        <v/>
      </c>
      <c r="N204" s="17" t="str">
        <f t="shared" si="45"/>
        <v/>
      </c>
      <c r="O204" s="17" t="str">
        <f t="shared" si="37"/>
        <v/>
      </c>
      <c r="P204" s="52" t="str">
        <f t="shared" si="38"/>
        <v/>
      </c>
      <c r="R204" s="75">
        <f t="shared" si="39"/>
        <v>500000</v>
      </c>
      <c r="S204" s="46">
        <f t="shared" si="43"/>
        <v>500000</v>
      </c>
      <c r="T204" s="46">
        <f t="shared" si="44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2"/>
        <v>1</v>
      </c>
    </row>
    <row r="205" spans="6:22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3"/>
        <v/>
      </c>
      <c r="K205" s="51" t="str">
        <f t="shared" si="34"/>
        <v/>
      </c>
      <c r="L205" s="51" t="str">
        <f t="shared" si="35"/>
        <v/>
      </c>
      <c r="M205" s="17" t="str">
        <f t="shared" si="45"/>
        <v/>
      </c>
      <c r="N205" s="17" t="str">
        <f t="shared" si="45"/>
        <v/>
      </c>
      <c r="O205" s="17" t="str">
        <f t="shared" si="37"/>
        <v/>
      </c>
      <c r="P205" s="52" t="str">
        <f t="shared" si="38"/>
        <v/>
      </c>
      <c r="R205" s="75">
        <f t="shared" si="39"/>
        <v>500000</v>
      </c>
      <c r="S205" s="46">
        <f t="shared" si="43"/>
        <v>500000</v>
      </c>
      <c r="T205" s="46">
        <f t="shared" si="44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2"/>
        <v>1</v>
      </c>
    </row>
    <row r="206" spans="6:22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3"/>
        <v/>
      </c>
      <c r="K206" s="51" t="str">
        <f t="shared" si="34"/>
        <v/>
      </c>
      <c r="L206" s="51" t="str">
        <f t="shared" si="35"/>
        <v/>
      </c>
      <c r="M206" s="17" t="str">
        <f t="shared" si="45"/>
        <v/>
      </c>
      <c r="N206" s="17" t="str">
        <f t="shared" si="45"/>
        <v/>
      </c>
      <c r="O206" s="17" t="str">
        <f t="shared" si="37"/>
        <v/>
      </c>
      <c r="P206" s="52" t="str">
        <f t="shared" si="38"/>
        <v/>
      </c>
      <c r="R206" s="75">
        <f t="shared" si="39"/>
        <v>500000</v>
      </c>
      <c r="S206" s="46">
        <f t="shared" si="43"/>
        <v>500000</v>
      </c>
      <c r="T206" s="46">
        <f t="shared" si="44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2"/>
        <v>1</v>
      </c>
    </row>
    <row r="207" spans="6:22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3"/>
        <v/>
      </c>
      <c r="K207" s="51" t="str">
        <f t="shared" si="34"/>
        <v/>
      </c>
      <c r="L207" s="51" t="str">
        <f t="shared" si="35"/>
        <v/>
      </c>
      <c r="M207" s="17" t="str">
        <f t="shared" si="45"/>
        <v/>
      </c>
      <c r="N207" s="17" t="str">
        <f t="shared" si="45"/>
        <v/>
      </c>
      <c r="O207" s="17" t="str">
        <f t="shared" si="37"/>
        <v/>
      </c>
      <c r="P207" s="52" t="str">
        <f t="shared" si="38"/>
        <v/>
      </c>
      <c r="R207" s="75">
        <f t="shared" si="39"/>
        <v>500000</v>
      </c>
      <c r="S207" s="46">
        <f t="shared" si="43"/>
        <v>500000</v>
      </c>
      <c r="T207" s="46">
        <f t="shared" si="44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2"/>
        <v>1</v>
      </c>
    </row>
    <row r="208" spans="6:22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3"/>
        <v/>
      </c>
      <c r="K208" s="51" t="str">
        <f t="shared" si="34"/>
        <v/>
      </c>
      <c r="L208" s="51" t="str">
        <f t="shared" si="35"/>
        <v/>
      </c>
      <c r="M208" s="17" t="str">
        <f t="shared" si="45"/>
        <v/>
      </c>
      <c r="N208" s="17" t="str">
        <f t="shared" si="45"/>
        <v/>
      </c>
      <c r="O208" s="17" t="str">
        <f t="shared" si="37"/>
        <v/>
      </c>
      <c r="P208" s="52" t="str">
        <f t="shared" si="38"/>
        <v/>
      </c>
      <c r="R208" s="75">
        <f t="shared" si="39"/>
        <v>500000</v>
      </c>
      <c r="S208" s="46">
        <f t="shared" si="43"/>
        <v>500000</v>
      </c>
      <c r="T208" s="46">
        <f t="shared" si="44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2"/>
        <v>1</v>
      </c>
    </row>
    <row r="209" spans="6:22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si="34"/>
        <v/>
      </c>
      <c r="L209" s="51" t="str">
        <f>IF(L100="","",$O100&amp;L$3&amp;L100)</f>
        <v/>
      </c>
      <c r="M209" s="17" t="str">
        <f t="shared" ref="M209:N212" si="46">SUBSTITUTE(SUBSTITUTE(M100,"　","")," ","")</f>
        <v/>
      </c>
      <c r="N209" s="17" t="str">
        <f t="shared" si="46"/>
        <v/>
      </c>
      <c r="O209" s="17" t="str">
        <f t="shared" si="37"/>
        <v/>
      </c>
      <c r="P209" s="52" t="str">
        <f t="shared" si="38"/>
        <v/>
      </c>
      <c r="R209" s="75">
        <f t="shared" si="39"/>
        <v>500000</v>
      </c>
      <c r="S209" s="46">
        <f t="shared" si="43"/>
        <v>500000</v>
      </c>
      <c r="T209" s="46">
        <f t="shared" si="44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2"/>
        <v>1</v>
      </c>
    </row>
    <row r="210" spans="6:22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34"/>
        <v/>
      </c>
      <c r="L210" s="51" t="str">
        <f>IF(L101="","",$O101&amp;L$3&amp;L101)</f>
        <v/>
      </c>
      <c r="M210" s="17" t="str">
        <f t="shared" si="46"/>
        <v/>
      </c>
      <c r="N210" s="17" t="str">
        <f t="shared" si="46"/>
        <v/>
      </c>
      <c r="O210" s="17" t="str">
        <f t="shared" si="37"/>
        <v/>
      </c>
      <c r="P210" s="52" t="str">
        <f t="shared" si="38"/>
        <v/>
      </c>
      <c r="R210" s="75">
        <f t="shared" si="39"/>
        <v>500000</v>
      </c>
      <c r="S210" s="46">
        <f t="shared" si="43"/>
        <v>500000</v>
      </c>
      <c r="T210" s="46">
        <f t="shared" si="44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2"/>
        <v>1</v>
      </c>
    </row>
    <row r="211" spans="6:22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34"/>
        <v/>
      </c>
      <c r="L211" s="51" t="str">
        <f>IF(L102="","",$O102&amp;L$3&amp;L102)</f>
        <v/>
      </c>
      <c r="M211" s="17" t="str">
        <f t="shared" si="46"/>
        <v/>
      </c>
      <c r="N211" s="17" t="str">
        <f t="shared" si="46"/>
        <v/>
      </c>
      <c r="O211" s="17" t="str">
        <f t="shared" si="37"/>
        <v/>
      </c>
      <c r="P211" s="52" t="str">
        <f t="shared" si="38"/>
        <v/>
      </c>
      <c r="R211" s="75">
        <f t="shared" si="39"/>
        <v>500000</v>
      </c>
      <c r="S211" s="46">
        <f t="shared" si="43"/>
        <v>500000</v>
      </c>
      <c r="T211" s="46">
        <f t="shared" si="44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2"/>
        <v>1</v>
      </c>
    </row>
    <row r="212" spans="6:22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34"/>
        <v/>
      </c>
      <c r="L212" s="51" t="str">
        <f>IF(L103="","",$O103&amp;L$3&amp;L103)</f>
        <v/>
      </c>
      <c r="M212" s="17" t="str">
        <f t="shared" si="46"/>
        <v/>
      </c>
      <c r="N212" s="17" t="str">
        <f t="shared" si="46"/>
        <v/>
      </c>
      <c r="O212" s="17" t="str">
        <f t="shared" si="37"/>
        <v/>
      </c>
      <c r="P212" s="52" t="str">
        <f t="shared" si="38"/>
        <v/>
      </c>
      <c r="R212" s="75">
        <f t="shared" si="39"/>
        <v>500000</v>
      </c>
      <c r="S212" s="46">
        <f t="shared" si="43"/>
        <v>500000</v>
      </c>
      <c r="T212" s="46">
        <f t="shared" si="44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8" type="Hiragana"/>
  <conditionalFormatting sqref="H4:O103 Q4:U103">
    <cfRule type="expression" dxfId="88" priority="32">
      <formula>$I4="○"</formula>
    </cfRule>
    <cfRule type="expression" dxfId="87" priority="33">
      <formula>$V4&lt;$E4</formula>
    </cfRule>
  </conditionalFormatting>
  <conditionalFormatting sqref="V4:V103">
    <cfRule type="expression" dxfId="86" priority="5">
      <formula>$I4="○"</formula>
    </cfRule>
  </conditionalFormatting>
  <conditionalFormatting sqref="V4:V103">
    <cfRule type="expression" dxfId="85" priority="6">
      <formula>$V4&lt;$E4</formula>
    </cfRule>
  </conditionalFormatting>
  <conditionalFormatting sqref="P9:P103">
    <cfRule type="expression" dxfId="84" priority="3">
      <formula>$I9="○"</formula>
    </cfRule>
    <cfRule type="expression" dxfId="83" priority="4">
      <formula>$V9&lt;$E9</formula>
    </cfRule>
  </conditionalFormatting>
  <conditionalFormatting sqref="P4:P8">
    <cfRule type="expression" dxfId="82" priority="1">
      <formula>$I4="○"</formula>
    </cfRule>
  </conditionalFormatting>
  <conditionalFormatting sqref="P4:P8">
    <cfRule type="expression" dxfId="81" priority="2">
      <formula>$V4&lt;$E4</formula>
    </cfRule>
  </conditionalFormatting>
  <dataValidations count="5">
    <dataValidation type="whole" imeMode="off" operator="greaterThanOrEqual" allowBlank="1" showInputMessage="1" showErrorMessage="1" sqref="L4:L103">
      <formula1>1</formula1>
    </dataValidation>
    <dataValidation type="list" allowBlank="1" showInputMessage="1" showErrorMessage="1" sqref="O4:O103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>
      <formula1>6</formula1>
    </dataValidation>
    <dataValidation imeMode="on" allowBlank="1" showInputMessage="1" showErrorMessage="1" sqref="P4:Q103"/>
    <dataValidation type="list" allowBlank="1" showInputMessage="1" showErrorMessage="1" sqref="K4:K103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設定!$AS$4:$AS$13</xm:f>
          </x14:formula1>
          <xm:sqref>I4:I103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414"/>
  <sheetViews>
    <sheetView showGridLines="0" zoomScale="70" zoomScaleNormal="70" workbookViewId="0"/>
  </sheetViews>
  <sheetFormatPr defaultColWidth="3.6640625" defaultRowHeight="13.2" x14ac:dyDescent="0.2"/>
  <cols>
    <col min="1" max="1" width="4" style="17" customWidth="1"/>
    <col min="2" max="2" width="5.77734375" style="17" customWidth="1"/>
    <col min="3" max="3" width="14.109375" style="17" customWidth="1"/>
    <col min="4" max="6" width="7" style="17" customWidth="1"/>
    <col min="7" max="8" width="5.77734375" style="17" customWidth="1"/>
    <col min="9" max="10" width="15.77734375" style="127" customWidth="1"/>
    <col min="11" max="12" width="3" style="17" customWidth="1"/>
    <col min="13" max="13" width="11" style="17" customWidth="1"/>
    <col min="14" max="14" width="13.109375" style="17" customWidth="1"/>
    <col min="15" max="16" width="3" style="17" customWidth="1"/>
    <col min="17" max="17" width="4" style="17" customWidth="1"/>
    <col min="18" max="19" width="7" style="17" customWidth="1"/>
    <col min="20" max="21" width="14" style="17" customWidth="1"/>
    <col min="22" max="22" width="11" style="17" customWidth="1"/>
    <col min="23" max="24" width="4.33203125" style="46" customWidth="1"/>
    <col min="25" max="27" width="4.33203125" style="17" customWidth="1"/>
    <col min="28" max="29" width="9.88671875" style="17" customWidth="1"/>
    <col min="30" max="30" width="4.33203125" style="17" customWidth="1"/>
    <col min="31" max="31" width="21" style="52" customWidth="1"/>
    <col min="32" max="32" width="21" style="17" customWidth="1"/>
    <col min="33" max="33" width="17.33203125" style="17" customWidth="1"/>
    <col min="34" max="34" width="6" style="46" customWidth="1"/>
    <col min="35" max="36" width="4.33203125" style="46" customWidth="1"/>
    <col min="37" max="38" width="6.33203125" style="17" customWidth="1"/>
    <col min="39" max="39" width="8.88671875" style="17" customWidth="1"/>
    <col min="40" max="16384" width="3.6640625" style="17"/>
  </cols>
  <sheetData>
    <row r="1" spans="2:39" ht="23.4" customHeight="1" thickBot="1" x14ac:dyDescent="0.25">
      <c r="W1" s="18"/>
      <c r="X1" s="18"/>
      <c r="Y1" s="19"/>
      <c r="Z1" s="19"/>
      <c r="AA1" s="19"/>
      <c r="AB1" s="19"/>
      <c r="AC1" s="19"/>
      <c r="AD1" s="19"/>
      <c r="AF1" s="19"/>
      <c r="AG1" s="19"/>
      <c r="AH1" s="18"/>
      <c r="AI1" s="18"/>
      <c r="AJ1" s="18"/>
      <c r="AK1" s="19"/>
      <c r="AL1" s="19"/>
    </row>
    <row r="2" spans="2:39" ht="11.25" customHeight="1" x14ac:dyDescent="0.2">
      <c r="W2" s="540" t="s">
        <v>89</v>
      </c>
      <c r="X2" s="554" t="s">
        <v>90</v>
      </c>
      <c r="Y2" s="555"/>
      <c r="Z2" s="554" t="s">
        <v>86</v>
      </c>
      <c r="AA2" s="555"/>
      <c r="AB2" s="542" t="s">
        <v>73</v>
      </c>
      <c r="AC2" s="543"/>
      <c r="AD2" s="544" t="s">
        <v>74</v>
      </c>
      <c r="AE2" s="546" t="s">
        <v>75</v>
      </c>
      <c r="AF2" s="552" t="s">
        <v>83</v>
      </c>
      <c r="AG2" s="548" t="s">
        <v>84</v>
      </c>
      <c r="AH2" s="556" t="s">
        <v>437</v>
      </c>
      <c r="AI2" s="557"/>
      <c r="AJ2" s="558"/>
      <c r="AK2" s="550" t="s">
        <v>76</v>
      </c>
      <c r="AL2" s="579" t="s">
        <v>192</v>
      </c>
    </row>
    <row r="3" spans="2:39" ht="57.45" customHeight="1" thickBot="1" x14ac:dyDescent="0.25">
      <c r="H3" s="125" t="s">
        <v>214</v>
      </c>
      <c r="I3" s="126" t="s">
        <v>217</v>
      </c>
      <c r="J3" s="126" t="s">
        <v>218</v>
      </c>
      <c r="K3" s="131" t="s">
        <v>219</v>
      </c>
      <c r="L3" s="131" t="s">
        <v>220</v>
      </c>
      <c r="M3" s="131" t="s">
        <v>221</v>
      </c>
      <c r="N3" s="131" t="s">
        <v>222</v>
      </c>
      <c r="O3" s="131" t="s">
        <v>223</v>
      </c>
      <c r="P3" s="131" t="s">
        <v>224</v>
      </c>
      <c r="Q3" s="131" t="s">
        <v>225</v>
      </c>
      <c r="R3" s="126" t="s">
        <v>215</v>
      </c>
      <c r="S3" s="126" t="s">
        <v>216</v>
      </c>
      <c r="T3" s="125" t="s">
        <v>226</v>
      </c>
      <c r="U3" s="132"/>
      <c r="W3" s="541"/>
      <c r="X3" s="20" t="s">
        <v>87</v>
      </c>
      <c r="Y3" s="58" t="s">
        <v>85</v>
      </c>
      <c r="Z3" s="20" t="s">
        <v>87</v>
      </c>
      <c r="AA3" s="58" t="s">
        <v>88</v>
      </c>
      <c r="AB3" s="21" t="s">
        <v>77</v>
      </c>
      <c r="AC3" s="22" t="s">
        <v>78</v>
      </c>
      <c r="AD3" s="545"/>
      <c r="AE3" s="547"/>
      <c r="AF3" s="553"/>
      <c r="AG3" s="549"/>
      <c r="AH3" s="199" t="s">
        <v>438</v>
      </c>
      <c r="AI3" s="23" t="s">
        <v>79</v>
      </c>
      <c r="AJ3" s="22" t="s">
        <v>80</v>
      </c>
      <c r="AK3" s="551"/>
      <c r="AL3" s="580"/>
    </row>
    <row r="4" spans="2:39" ht="13.95" customHeight="1" thickTop="1" x14ac:dyDescent="0.2">
      <c r="B4" s="17">
        <f ca="1">IF(C4="","",RANK(C4,$C$4:$C$203))</f>
        <v>1</v>
      </c>
      <c r="C4" s="314">
        <f ca="1">IF(D4=0,0,IF(大会=3,IF(AND(Y4="",AA4=""),"",100000+T4+100-Y4+IF(AA4="",0,1000+100-'D1'!AA4)),IF(X4="","",VLOOKUP(X4,基準２,3,FALSE)+T4+100-Y4+IF(Z4="",0,VLOOKUP(Z4,基準２,3,FALSE)/100+'D1'!AA4-100))))</f>
        <v>0</v>
      </c>
      <c r="D4" s="125">
        <f ca="1">IF(大会=3,IF(AND(Y4="",AA4=""),0,1),IF(E4="",0,IF(OR(E4=設定!$AV$4,E4=設定!$AV$5,E4=設定!$AV$6,E4=設定!$AV$7,E4=設定!$AV$8,E4=設定!$AV$9,E4=設定!$AV$12,E4=設定!$AV$13),1,0)))</f>
        <v>0</v>
      </c>
      <c r="E4" s="125">
        <f>X4</f>
        <v>0</v>
      </c>
      <c r="F4" s="125">
        <f>Y4</f>
        <v>0</v>
      </c>
      <c r="G4" s="125" t="str">
        <f>IF(AA4="","",IF(X4=Z4,"*"&amp;AA4,"◆"&amp;AA4))</f>
        <v/>
      </c>
      <c r="H4" s="125" t="str">
        <f>IF(X4="","",VLOOKUP(X4,設定!$AV$4:$AW$13,2,FALSE))</f>
        <v/>
      </c>
      <c r="I4" s="128" t="str">
        <f>AD213&amp;"　"&amp;AE213</f>
        <v>　</v>
      </c>
      <c r="J4" s="128" t="str">
        <f>AD214&amp;"　"&amp;AE214</f>
        <v>　</v>
      </c>
      <c r="K4" s="125">
        <f>AD4</f>
        <v>0</v>
      </c>
      <c r="L4" s="125">
        <f>AD5</f>
        <v>0</v>
      </c>
      <c r="M4" s="125">
        <f>AG4</f>
        <v>0</v>
      </c>
      <c r="N4" s="125">
        <f>AG5</f>
        <v>0</v>
      </c>
      <c r="O4" s="125" t="str">
        <f>AK4</f>
        <v/>
      </c>
      <c r="P4" s="125" t="str">
        <f>AK5</f>
        <v/>
      </c>
      <c r="Q4" s="125" t="str">
        <f>AL4</f>
        <v/>
      </c>
      <c r="R4" s="125">
        <f>IF(K4=0,0,VLOOKUP(K4,性別,2,FALSE))</f>
        <v>0</v>
      </c>
      <c r="S4" s="125">
        <f>IF(L4=0,0,VLOOKUP(L4,性別,2,FALSE))</f>
        <v>0</v>
      </c>
      <c r="T4" s="125">
        <f>S4+R4</f>
        <v>0</v>
      </c>
      <c r="U4" s="132">
        <f ca="1">IF(C4="","",IF(Q4&lt;H4,1,0))</f>
        <v>0</v>
      </c>
      <c r="V4" s="24" t="str">
        <f>IF(COUNT(AH4:AJ4)=0,"",DATE(AH4,AI4,AJ4))</f>
        <v/>
      </c>
      <c r="W4" s="574">
        <v>1</v>
      </c>
      <c r="X4" s="575"/>
      <c r="Y4" s="576"/>
      <c r="Z4" s="577"/>
      <c r="AA4" s="576"/>
      <c r="AB4" s="59"/>
      <c r="AC4" s="60"/>
      <c r="AD4" s="61"/>
      <c r="AE4" s="62"/>
      <c r="AF4" s="60"/>
      <c r="AG4" s="63"/>
      <c r="AH4" s="201"/>
      <c r="AI4" s="64"/>
      <c r="AJ4" s="202"/>
      <c r="AK4" s="65" t="str">
        <f t="shared" ref="AK4:AK35" si="0">IFERROR(DATEDIF(V4,基準日,"Y"),"")</f>
        <v/>
      </c>
      <c r="AL4" s="578" t="str">
        <f>IF(SUM(AK4:AK5)=0,"",SUM(AK4:AK5))</f>
        <v/>
      </c>
      <c r="AM4" s="200" t="str">
        <f>IF(AH4="","",DATE(AH4,1,1))</f>
        <v/>
      </c>
    </row>
    <row r="5" spans="2:39" ht="13.95" customHeight="1" x14ac:dyDescent="0.2">
      <c r="C5" s="314" t="str">
        <f>IF(X5="","",VLOOKUP(X5,基準２,3,FALSE)+T5+100-Y5+IF(Z5="",0,VLOOKUP(Z5,基準２,3,FALSE)/100+'D1'!AA5-100))</f>
        <v/>
      </c>
      <c r="D5" s="125"/>
      <c r="E5" s="125"/>
      <c r="F5" s="125"/>
      <c r="G5" s="125"/>
      <c r="H5" s="125"/>
      <c r="I5" s="128"/>
      <c r="J5" s="128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32">
        <f ca="1">IF(C4="","",IF(Q4&lt;H4,1,0))</f>
        <v>0</v>
      </c>
      <c r="V5" s="24" t="str">
        <f t="shared" ref="V5:V68" si="1">IF(COUNT(AH5:AJ5)=0,"",DATE(AH5,AI5,AJ5))</f>
        <v/>
      </c>
      <c r="W5" s="569"/>
      <c r="X5" s="570"/>
      <c r="Y5" s="571"/>
      <c r="Z5" s="572"/>
      <c r="AA5" s="571"/>
      <c r="AB5" s="37"/>
      <c r="AC5" s="38"/>
      <c r="AD5" s="39"/>
      <c r="AE5" s="54"/>
      <c r="AF5" s="38"/>
      <c r="AG5" s="40"/>
      <c r="AH5" s="203"/>
      <c r="AI5" s="41"/>
      <c r="AJ5" s="204"/>
      <c r="AK5" s="42" t="str">
        <f t="shared" si="0"/>
        <v/>
      </c>
      <c r="AL5" s="573"/>
      <c r="AM5" s="200" t="str">
        <f t="shared" ref="AM5:AM68" si="2">IF(AH5="","",DATE(AH5,1,1))</f>
        <v/>
      </c>
    </row>
    <row r="6" spans="2:39" ht="13.95" customHeight="1" x14ac:dyDescent="0.2">
      <c r="B6" s="17">
        <f ca="1">IF(C6="","",RANK(C6,$C$4:$C$203))</f>
        <v>1</v>
      </c>
      <c r="C6" s="314">
        <f ca="1">IF(D6=0,0,IF(大会=3,IF(AND(Y6="",AA6=""),"",100000+T6+100-Y6+IF(AA6="",0,1000+100-'D1'!AA6)),IF(X6="","",VLOOKUP(X6,基準２,3,FALSE)+T6+100-Y6+IF(Z6="",0,VLOOKUP(Z6,基準２,3,FALSE)/100+'D1'!AA6-100))))</f>
        <v>0</v>
      </c>
      <c r="D6" s="125">
        <f ca="1">IF(大会=3,IF(AND(Y6="",AA6=""),0,1),IF(E6="",0,IF(OR(E6=設定!$AV$4,E6=設定!$AV$5,E6=設定!$AV$6,E6=設定!$AV$7,E6=設定!$AV$8,E6=設定!$AV$9,E6=設定!$AV$12,E6=設定!$AV$13),1,0)))</f>
        <v>0</v>
      </c>
      <c r="E6" s="125">
        <f>X6</f>
        <v>0</v>
      </c>
      <c r="F6" s="125">
        <f>Y6</f>
        <v>0</v>
      </c>
      <c r="G6" s="125" t="str">
        <f>IF(AA6="","",IF(X6=Z6,"*"&amp;AA6,"◆"&amp;AA6))</f>
        <v/>
      </c>
      <c r="H6" s="125" t="str">
        <f>IF(X6="","",VLOOKUP(X6,設定!$AV$4:$AW$13,2,FALSE))</f>
        <v/>
      </c>
      <c r="I6" s="128" t="str">
        <f>AD215&amp;"　"&amp;AE215</f>
        <v>　</v>
      </c>
      <c r="J6" s="128" t="str">
        <f>AD216&amp;"　"&amp;AE216</f>
        <v>　</v>
      </c>
      <c r="K6" s="125">
        <f>AD6</f>
        <v>0</v>
      </c>
      <c r="L6" s="125">
        <f>AD7</f>
        <v>0</v>
      </c>
      <c r="M6" s="125">
        <f>AG6</f>
        <v>0</v>
      </c>
      <c r="N6" s="125">
        <f>AG7</f>
        <v>0</v>
      </c>
      <c r="O6" s="125" t="str">
        <f>AK6</f>
        <v/>
      </c>
      <c r="P6" s="125" t="str">
        <f>AK7</f>
        <v/>
      </c>
      <c r="Q6" s="125" t="str">
        <f>AL6</f>
        <v/>
      </c>
      <c r="R6" s="125">
        <f>IF(K6=0,0,VLOOKUP(K6,性別,2,FALSE))</f>
        <v>0</v>
      </c>
      <c r="S6" s="125">
        <f>IF(L6=0,0,VLOOKUP(L6,性別,2,FALSE))</f>
        <v>0</v>
      </c>
      <c r="T6" s="125">
        <f>S6+R6</f>
        <v>0</v>
      </c>
      <c r="U6" s="132">
        <f ca="1">IF(C6="","",IF(Q6&lt;H6,1,0))</f>
        <v>0</v>
      </c>
      <c r="V6" s="24" t="str">
        <f t="shared" si="1"/>
        <v/>
      </c>
      <c r="W6" s="559">
        <v>2</v>
      </c>
      <c r="X6" s="561"/>
      <c r="Y6" s="563"/>
      <c r="Z6" s="565"/>
      <c r="AA6" s="563"/>
      <c r="AB6" s="66"/>
      <c r="AC6" s="67"/>
      <c r="AD6" s="68"/>
      <c r="AE6" s="69"/>
      <c r="AF6" s="67"/>
      <c r="AG6" s="70"/>
      <c r="AH6" s="193"/>
      <c r="AI6" s="71"/>
      <c r="AJ6" s="194"/>
      <c r="AK6" s="43" t="str">
        <f t="shared" si="0"/>
        <v/>
      </c>
      <c r="AL6" s="567" t="str">
        <f>IF(SUM(AK6:AK7)=0,"",SUM(AK6:AK7))</f>
        <v/>
      </c>
      <c r="AM6" s="200" t="str">
        <f t="shared" si="2"/>
        <v/>
      </c>
    </row>
    <row r="7" spans="2:39" ht="13.95" customHeight="1" x14ac:dyDescent="0.2">
      <c r="C7" s="314" t="str">
        <f>IF(X7="","",VLOOKUP(X7,基準２,3,FALSE)+T7+100-Y7+IF(Z7="",0,VLOOKUP(Z7,基準２,3,FALSE)/100+'D1'!AA7-100))</f>
        <v/>
      </c>
      <c r="D7" s="125"/>
      <c r="E7" s="125"/>
      <c r="F7" s="125"/>
      <c r="G7" s="125"/>
      <c r="H7" s="125"/>
      <c r="I7" s="128"/>
      <c r="J7" s="128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32">
        <f ca="1">IF(C6="","",IF(Q6&lt;H6,1,0))</f>
        <v>0</v>
      </c>
      <c r="V7" s="24" t="str">
        <f t="shared" si="1"/>
        <v/>
      </c>
      <c r="W7" s="569"/>
      <c r="X7" s="570"/>
      <c r="Y7" s="571"/>
      <c r="Z7" s="572"/>
      <c r="AA7" s="571"/>
      <c r="AB7" s="37"/>
      <c r="AC7" s="38"/>
      <c r="AD7" s="39"/>
      <c r="AE7" s="54"/>
      <c r="AF7" s="38"/>
      <c r="AG7" s="40"/>
      <c r="AH7" s="203"/>
      <c r="AI7" s="41"/>
      <c r="AJ7" s="204"/>
      <c r="AK7" s="42" t="str">
        <f t="shared" si="0"/>
        <v/>
      </c>
      <c r="AL7" s="573"/>
      <c r="AM7" s="200" t="str">
        <f t="shared" si="2"/>
        <v/>
      </c>
    </row>
    <row r="8" spans="2:39" ht="13.95" customHeight="1" x14ac:dyDescent="0.2">
      <c r="B8" s="17">
        <f ca="1">IF(C8="","",RANK(C8,$C$4:$C$203))</f>
        <v>1</v>
      </c>
      <c r="C8" s="314">
        <f ca="1">IF(D8=0,0,IF(大会=3,IF(AND(Y8="",AA8=""),"",100000+T8+100-Y8+IF(AA8="",0,1000+100-'D1'!AA8)),IF(X8="","",VLOOKUP(X8,基準２,3,FALSE)+T8+100-Y8+IF(Z8="",0,VLOOKUP(Z8,基準２,3,FALSE)/100+'D1'!AA8-100))))</f>
        <v>0</v>
      </c>
      <c r="D8" s="125">
        <f ca="1">IF(大会=3,IF(AND(Y8="",AA8=""),0,1),IF(E8="",0,IF(OR(E8=設定!$AV$4,E8=設定!$AV$5,E8=設定!$AV$6,E8=設定!$AV$7,E8=設定!$AV$8,E8=設定!$AV$9,E8=設定!$AV$12,E8=設定!$AV$13),1,0)))</f>
        <v>0</v>
      </c>
      <c r="E8" s="125">
        <f>X8</f>
        <v>0</v>
      </c>
      <c r="F8" s="125">
        <f>Y8</f>
        <v>0</v>
      </c>
      <c r="G8" s="125" t="str">
        <f>IF(AA8="","",IF(X8=Z8,"*"&amp;AA8,"◆"&amp;AA8))</f>
        <v/>
      </c>
      <c r="H8" s="125" t="str">
        <f>IF(X8="","",VLOOKUP(X8,設定!$AV$4:$AW$13,2,FALSE))</f>
        <v/>
      </c>
      <c r="I8" s="128" t="str">
        <f>AD217&amp;"　"&amp;AE217</f>
        <v>　</v>
      </c>
      <c r="J8" s="128" t="str">
        <f>AD218&amp;"　"&amp;AE218</f>
        <v>　</v>
      </c>
      <c r="K8" s="125">
        <f>AD8</f>
        <v>0</v>
      </c>
      <c r="L8" s="125">
        <f>AD9</f>
        <v>0</v>
      </c>
      <c r="M8" s="125">
        <f>AG8</f>
        <v>0</v>
      </c>
      <c r="N8" s="125">
        <f>AG9</f>
        <v>0</v>
      </c>
      <c r="O8" s="125" t="str">
        <f>AK8</f>
        <v/>
      </c>
      <c r="P8" s="125" t="str">
        <f>AK9</f>
        <v/>
      </c>
      <c r="Q8" s="125" t="str">
        <f>AL8</f>
        <v/>
      </c>
      <c r="R8" s="125">
        <f>IF(K8=0,0,VLOOKUP(K8,性別,2,FALSE))</f>
        <v>0</v>
      </c>
      <c r="S8" s="125">
        <f>IF(L8=0,0,VLOOKUP(L8,性別,2,FALSE))</f>
        <v>0</v>
      </c>
      <c r="T8" s="125">
        <f>S8+R8</f>
        <v>0</v>
      </c>
      <c r="U8" s="132">
        <f ca="1">IF(C8="","",IF(Q8&lt;H8,1,0))</f>
        <v>0</v>
      </c>
      <c r="V8" s="24" t="str">
        <f t="shared" si="1"/>
        <v/>
      </c>
      <c r="W8" s="559">
        <v>3</v>
      </c>
      <c r="X8" s="561"/>
      <c r="Y8" s="563"/>
      <c r="Z8" s="565"/>
      <c r="AA8" s="563"/>
      <c r="AB8" s="66"/>
      <c r="AC8" s="67"/>
      <c r="AD8" s="68"/>
      <c r="AE8" s="69"/>
      <c r="AF8" s="67"/>
      <c r="AG8" s="70"/>
      <c r="AH8" s="193"/>
      <c r="AI8" s="71"/>
      <c r="AJ8" s="194"/>
      <c r="AK8" s="43" t="str">
        <f t="shared" si="0"/>
        <v/>
      </c>
      <c r="AL8" s="567" t="str">
        <f>IF(SUM(AK8:AK9)=0,"",SUM(AK8:AK9))</f>
        <v/>
      </c>
      <c r="AM8" s="200" t="str">
        <f t="shared" si="2"/>
        <v/>
      </c>
    </row>
    <row r="9" spans="2:39" ht="13.95" customHeight="1" x14ac:dyDescent="0.2">
      <c r="C9" s="314" t="str">
        <f>IF(X9="","",VLOOKUP(X9,基準２,3,FALSE)+T9+100-Y9+IF(Z9="",0,VLOOKUP(Z9,基準２,3,FALSE)/100+'D1'!AA9-100))</f>
        <v/>
      </c>
      <c r="D9" s="125"/>
      <c r="E9" s="125"/>
      <c r="F9" s="125"/>
      <c r="G9" s="125"/>
      <c r="H9" s="125"/>
      <c r="I9" s="128"/>
      <c r="J9" s="128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32">
        <f ca="1">IF(C8="","",IF(Q8&lt;H8,1,0))</f>
        <v>0</v>
      </c>
      <c r="V9" s="24" t="str">
        <f t="shared" si="1"/>
        <v/>
      </c>
      <c r="W9" s="569"/>
      <c r="X9" s="570"/>
      <c r="Y9" s="571"/>
      <c r="Z9" s="572"/>
      <c r="AA9" s="571"/>
      <c r="AB9" s="37"/>
      <c r="AC9" s="38"/>
      <c r="AD9" s="39"/>
      <c r="AE9" s="54"/>
      <c r="AF9" s="38"/>
      <c r="AG9" s="40"/>
      <c r="AH9" s="203"/>
      <c r="AI9" s="41"/>
      <c r="AJ9" s="204"/>
      <c r="AK9" s="42" t="str">
        <f t="shared" si="0"/>
        <v/>
      </c>
      <c r="AL9" s="573"/>
      <c r="AM9" s="200" t="str">
        <f t="shared" si="2"/>
        <v/>
      </c>
    </row>
    <row r="10" spans="2:39" ht="13.95" customHeight="1" x14ac:dyDescent="0.2">
      <c r="B10" s="17">
        <f ca="1">IF(C10="","",RANK(C10,$C$4:$C$203))</f>
        <v>1</v>
      </c>
      <c r="C10" s="314">
        <f ca="1">IF(D10=0,0,IF(大会=3,IF(AND(Y10="",AA10=""),"",100000+T10+100-Y10+IF(AA10="",0,1000+100-'D1'!AA10)),IF(X10="","",VLOOKUP(X10,基準２,3,FALSE)+T10+100-Y10+IF(Z10="",0,VLOOKUP(Z10,基準２,3,FALSE)/100+'D1'!AA10-100))))</f>
        <v>0</v>
      </c>
      <c r="D10" s="125">
        <f ca="1">IF(大会=3,IF(AND(Y10="",AA10=""),0,1),IF(E10="",0,IF(OR(E10=設定!$AV$4,E10=設定!$AV$5,E10=設定!$AV$6,E10=設定!$AV$7,E10=設定!$AV$8,E10=設定!$AV$9,E10=設定!$AV$12,E10=設定!$AV$13),1,0)))</f>
        <v>0</v>
      </c>
      <c r="E10" s="125">
        <f>X10</f>
        <v>0</v>
      </c>
      <c r="F10" s="125">
        <f>Y10</f>
        <v>0</v>
      </c>
      <c r="G10" s="125" t="str">
        <f>IF(AA10="","",IF(X10=Z10,"*"&amp;AA10,"◆"&amp;AA10))</f>
        <v/>
      </c>
      <c r="H10" s="125" t="str">
        <f>IF(X10="","",VLOOKUP(X10,設定!$AV$4:$AW$13,2,FALSE))</f>
        <v/>
      </c>
      <c r="I10" s="128" t="str">
        <f>AD219&amp;"　"&amp;AE219</f>
        <v>　</v>
      </c>
      <c r="J10" s="128" t="str">
        <f>AD220&amp;"　"&amp;AE220</f>
        <v>　</v>
      </c>
      <c r="K10" s="125">
        <f>AD10</f>
        <v>0</v>
      </c>
      <c r="L10" s="125">
        <f>AD11</f>
        <v>0</v>
      </c>
      <c r="M10" s="125">
        <f>AG10</f>
        <v>0</v>
      </c>
      <c r="N10" s="125">
        <f>AG11</f>
        <v>0</v>
      </c>
      <c r="O10" s="125" t="str">
        <f>AK10</f>
        <v/>
      </c>
      <c r="P10" s="125" t="str">
        <f>AK11</f>
        <v/>
      </c>
      <c r="Q10" s="125" t="str">
        <f>AL10</f>
        <v/>
      </c>
      <c r="R10" s="125">
        <f>IF(K10=0,0,VLOOKUP(K10,性別,2,FALSE))</f>
        <v>0</v>
      </c>
      <c r="S10" s="125">
        <f>IF(L10=0,0,VLOOKUP(L10,性別,2,FALSE))</f>
        <v>0</v>
      </c>
      <c r="T10" s="125">
        <f>S10+R10</f>
        <v>0</v>
      </c>
      <c r="U10" s="132">
        <f ca="1">IF(C10="","",IF(Q10&lt;H10,1,0))</f>
        <v>0</v>
      </c>
      <c r="V10" s="24" t="str">
        <f t="shared" si="1"/>
        <v/>
      </c>
      <c r="W10" s="559">
        <v>4</v>
      </c>
      <c r="X10" s="561"/>
      <c r="Y10" s="563"/>
      <c r="Z10" s="565"/>
      <c r="AA10" s="563"/>
      <c r="AB10" s="66"/>
      <c r="AC10" s="67"/>
      <c r="AD10" s="68"/>
      <c r="AE10" s="69"/>
      <c r="AF10" s="67"/>
      <c r="AG10" s="70"/>
      <c r="AH10" s="193"/>
      <c r="AI10" s="71"/>
      <c r="AJ10" s="194"/>
      <c r="AK10" s="43" t="str">
        <f t="shared" si="0"/>
        <v/>
      </c>
      <c r="AL10" s="567" t="str">
        <f>IF(SUM(AK10:AK11)=0,"",SUM(AK10:AK11))</f>
        <v/>
      </c>
      <c r="AM10" s="200" t="str">
        <f t="shared" si="2"/>
        <v/>
      </c>
    </row>
    <row r="11" spans="2:39" ht="13.95" customHeight="1" x14ac:dyDescent="0.2">
      <c r="C11" s="314" t="str">
        <f>IF(X11="","",VLOOKUP(X11,基準２,3,FALSE)+T11+100-Y11+IF(Z11="",0,VLOOKUP(Z11,基準２,3,FALSE)/100+'D1'!AA11-100))</f>
        <v/>
      </c>
      <c r="D11" s="125"/>
      <c r="E11" s="125"/>
      <c r="F11" s="125"/>
      <c r="G11" s="125"/>
      <c r="H11" s="125"/>
      <c r="I11" s="128"/>
      <c r="J11" s="128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2">
        <f ca="1">IF(C10="","",IF(Q10&lt;H10,1,0))</f>
        <v>0</v>
      </c>
      <c r="V11" s="24" t="str">
        <f t="shared" si="1"/>
        <v/>
      </c>
      <c r="W11" s="569"/>
      <c r="X11" s="570"/>
      <c r="Y11" s="571"/>
      <c r="Z11" s="572"/>
      <c r="AA11" s="571"/>
      <c r="AB11" s="37"/>
      <c r="AC11" s="38"/>
      <c r="AD11" s="39"/>
      <c r="AE11" s="54"/>
      <c r="AF11" s="38"/>
      <c r="AG11" s="40"/>
      <c r="AH11" s="203"/>
      <c r="AI11" s="41"/>
      <c r="AJ11" s="204"/>
      <c r="AK11" s="42" t="str">
        <f t="shared" si="0"/>
        <v/>
      </c>
      <c r="AL11" s="573"/>
      <c r="AM11" s="200" t="str">
        <f t="shared" si="2"/>
        <v/>
      </c>
    </row>
    <row r="12" spans="2:39" ht="13.95" customHeight="1" x14ac:dyDescent="0.2">
      <c r="B12" s="17">
        <f ca="1">IF(C12="","",RANK(C12,$C$4:$C$203))</f>
        <v>1</v>
      </c>
      <c r="C12" s="314">
        <f ca="1">IF(D12=0,0,IF(大会=3,IF(AND(Y12="",AA12=""),"",100000+T12+100-Y12+IF(AA12="",0,1000+100-'D1'!AA12)),IF(X12="","",VLOOKUP(X12,基準２,3,FALSE)+T12+100-Y12+IF(Z12="",0,VLOOKUP(Z12,基準２,3,FALSE)/100+'D1'!AA12-100))))</f>
        <v>0</v>
      </c>
      <c r="D12" s="125">
        <f ca="1">IF(大会=3,IF(AND(Y12="",AA12=""),0,1),IF(E12="",0,IF(OR(E12=設定!$AV$4,E12=設定!$AV$5,E12=設定!$AV$6,E12=設定!$AV$7,E12=設定!$AV$8,E12=設定!$AV$9,E12=設定!$AV$12,E12=設定!$AV$13),1,0)))</f>
        <v>0</v>
      </c>
      <c r="E12" s="125">
        <f>X12</f>
        <v>0</v>
      </c>
      <c r="F12" s="125">
        <f>Y12</f>
        <v>0</v>
      </c>
      <c r="G12" s="125" t="str">
        <f>IF(AA12="","",IF(X12=Z12,"*"&amp;AA12,"◆"&amp;AA12))</f>
        <v/>
      </c>
      <c r="H12" s="125" t="str">
        <f>IF(X12="","",VLOOKUP(X12,設定!$AV$4:$AW$13,2,FALSE))</f>
        <v/>
      </c>
      <c r="I12" s="128" t="str">
        <f>AD221&amp;"　"&amp;AE221</f>
        <v>　</v>
      </c>
      <c r="J12" s="128" t="str">
        <f>AD222&amp;"　"&amp;AE222</f>
        <v>　</v>
      </c>
      <c r="K12" s="125">
        <f>AD12</f>
        <v>0</v>
      </c>
      <c r="L12" s="125">
        <f>AD13</f>
        <v>0</v>
      </c>
      <c r="M12" s="125">
        <f>AG12</f>
        <v>0</v>
      </c>
      <c r="N12" s="125">
        <f>AG13</f>
        <v>0</v>
      </c>
      <c r="O12" s="125" t="str">
        <f>AK12</f>
        <v/>
      </c>
      <c r="P12" s="125" t="str">
        <f>AK13</f>
        <v/>
      </c>
      <c r="Q12" s="125" t="str">
        <f>AL12</f>
        <v/>
      </c>
      <c r="R12" s="125">
        <f>IF(K12=0,0,VLOOKUP(K12,性別,2,FALSE))</f>
        <v>0</v>
      </c>
      <c r="S12" s="125">
        <f>IF(L12=0,0,VLOOKUP(L12,性別,2,FALSE))</f>
        <v>0</v>
      </c>
      <c r="T12" s="125">
        <f>S12+R12</f>
        <v>0</v>
      </c>
      <c r="U12" s="132">
        <f ca="1">IF(C12="","",IF(Q12&lt;H12,1,0))</f>
        <v>0</v>
      </c>
      <c r="V12" s="24" t="str">
        <f t="shared" si="1"/>
        <v/>
      </c>
      <c r="W12" s="559">
        <v>5</v>
      </c>
      <c r="X12" s="561"/>
      <c r="Y12" s="563"/>
      <c r="Z12" s="565"/>
      <c r="AA12" s="563"/>
      <c r="AB12" s="66"/>
      <c r="AC12" s="67"/>
      <c r="AD12" s="68"/>
      <c r="AE12" s="69"/>
      <c r="AF12" s="67"/>
      <c r="AG12" s="70"/>
      <c r="AH12" s="193"/>
      <c r="AI12" s="71"/>
      <c r="AJ12" s="194"/>
      <c r="AK12" s="43" t="str">
        <f t="shared" si="0"/>
        <v/>
      </c>
      <c r="AL12" s="567" t="str">
        <f>IF(SUM(AK12:AK13)=0,"",SUM(AK12:AK13))</f>
        <v/>
      </c>
      <c r="AM12" s="200" t="str">
        <f t="shared" si="2"/>
        <v/>
      </c>
    </row>
    <row r="13" spans="2:39" ht="13.95" customHeight="1" x14ac:dyDescent="0.2">
      <c r="C13" s="314" t="str">
        <f>IF(X13="","",VLOOKUP(X13,基準２,3,FALSE)+T13+100-Y13+IF(Z13="",0,VLOOKUP(Z13,基準２,3,FALSE)/100+'D1'!AA13-100))</f>
        <v/>
      </c>
      <c r="D13" s="125"/>
      <c r="E13" s="125"/>
      <c r="F13" s="125"/>
      <c r="G13" s="125"/>
      <c r="H13" s="125"/>
      <c r="I13" s="128"/>
      <c r="J13" s="128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32">
        <f ca="1">IF(C12="","",IF(Q12&lt;H12,1,0))</f>
        <v>0</v>
      </c>
      <c r="V13" s="24" t="str">
        <f t="shared" si="1"/>
        <v/>
      </c>
      <c r="W13" s="569"/>
      <c r="X13" s="570"/>
      <c r="Y13" s="571"/>
      <c r="Z13" s="572"/>
      <c r="AA13" s="571"/>
      <c r="AB13" s="37"/>
      <c r="AC13" s="38"/>
      <c r="AD13" s="39"/>
      <c r="AE13" s="54"/>
      <c r="AF13" s="38"/>
      <c r="AG13" s="40"/>
      <c r="AH13" s="203"/>
      <c r="AI13" s="41"/>
      <c r="AJ13" s="204"/>
      <c r="AK13" s="42" t="str">
        <f t="shared" si="0"/>
        <v/>
      </c>
      <c r="AL13" s="573"/>
      <c r="AM13" s="200" t="str">
        <f t="shared" si="2"/>
        <v/>
      </c>
    </row>
    <row r="14" spans="2:39" ht="13.95" customHeight="1" x14ac:dyDescent="0.2">
      <c r="B14" s="17">
        <f ca="1">IF(C14="","",RANK(C14,$C$4:$C$203))</f>
        <v>1</v>
      </c>
      <c r="C14" s="314">
        <f ca="1">IF(D14=0,0,IF(大会=3,IF(AND(Y14="",AA14=""),"",100000+T14+100-Y14+IF(AA14="",0,1000+100-'D1'!AA14)),IF(X14="","",VLOOKUP(X14,基準２,3,FALSE)+T14+100-Y14+IF(Z14="",0,VLOOKUP(Z14,基準２,3,FALSE)/100+'D1'!AA14-100))))</f>
        <v>0</v>
      </c>
      <c r="D14" s="125">
        <f ca="1">IF(大会=3,IF(AND(Y14="",AA14=""),0,1),IF(E14="",0,IF(OR(E14=設定!$AV$4,E14=設定!$AV$5,E14=設定!$AV$6,E14=設定!$AV$7,E14=設定!$AV$8,E14=設定!$AV$9,E14=設定!$AV$12,E14=設定!$AV$13),1,0)))</f>
        <v>0</v>
      </c>
      <c r="E14" s="125">
        <f>X14</f>
        <v>0</v>
      </c>
      <c r="F14" s="125">
        <f>Y14</f>
        <v>0</v>
      </c>
      <c r="G14" s="125" t="str">
        <f>IF(AA14="","",IF(X14=Z14,"*"&amp;AA14,"◆"&amp;AA14))</f>
        <v/>
      </c>
      <c r="H14" s="125" t="str">
        <f>IF(X14="","",VLOOKUP(X14,設定!$AV$4:$AW$13,2,FALSE))</f>
        <v/>
      </c>
      <c r="I14" s="128" t="str">
        <f>AD223&amp;"　"&amp;AE223</f>
        <v>　</v>
      </c>
      <c r="J14" s="128" t="str">
        <f>AD224&amp;"　"&amp;AE224</f>
        <v>　</v>
      </c>
      <c r="K14" s="125">
        <f>AD14</f>
        <v>0</v>
      </c>
      <c r="L14" s="125">
        <f>AD15</f>
        <v>0</v>
      </c>
      <c r="M14" s="125">
        <f>AG14</f>
        <v>0</v>
      </c>
      <c r="N14" s="125">
        <f>AG15</f>
        <v>0</v>
      </c>
      <c r="O14" s="125" t="str">
        <f>AK14</f>
        <v/>
      </c>
      <c r="P14" s="125" t="str">
        <f>AK15</f>
        <v/>
      </c>
      <c r="Q14" s="125" t="str">
        <f>AL14</f>
        <v/>
      </c>
      <c r="R14" s="125">
        <f>IF(K14=0,0,VLOOKUP(K14,性別,2,FALSE))</f>
        <v>0</v>
      </c>
      <c r="S14" s="125">
        <f>IF(L14=0,0,VLOOKUP(L14,性別,2,FALSE))</f>
        <v>0</v>
      </c>
      <c r="T14" s="125">
        <f>S14+R14</f>
        <v>0</v>
      </c>
      <c r="U14" s="132">
        <f ca="1">IF(C14="","",IF(Q14&lt;H14,1,0))</f>
        <v>0</v>
      </c>
      <c r="V14" s="24" t="str">
        <f t="shared" si="1"/>
        <v/>
      </c>
      <c r="W14" s="559">
        <v>6</v>
      </c>
      <c r="X14" s="561"/>
      <c r="Y14" s="563"/>
      <c r="Z14" s="565"/>
      <c r="AA14" s="563"/>
      <c r="AB14" s="66"/>
      <c r="AC14" s="67"/>
      <c r="AD14" s="68"/>
      <c r="AE14" s="69"/>
      <c r="AF14" s="67"/>
      <c r="AG14" s="70"/>
      <c r="AH14" s="193"/>
      <c r="AI14" s="71"/>
      <c r="AJ14" s="194"/>
      <c r="AK14" s="43" t="str">
        <f t="shared" si="0"/>
        <v/>
      </c>
      <c r="AL14" s="567" t="str">
        <f>IF(SUM(AK14:AK15)=0,"",SUM(AK14:AK15))</f>
        <v/>
      </c>
      <c r="AM14" s="200" t="str">
        <f t="shared" si="2"/>
        <v/>
      </c>
    </row>
    <row r="15" spans="2:39" ht="13.95" customHeight="1" x14ac:dyDescent="0.2">
      <c r="C15" s="314" t="str">
        <f>IF(X15="","",VLOOKUP(X15,基準２,3,FALSE)+T15+100-Y15+IF(Z15="",0,VLOOKUP(Z15,基準２,3,FALSE)/100+'D1'!AA15-100))</f>
        <v/>
      </c>
      <c r="D15" s="125"/>
      <c r="E15" s="125"/>
      <c r="F15" s="125"/>
      <c r="G15" s="125"/>
      <c r="H15" s="125"/>
      <c r="I15" s="128"/>
      <c r="J15" s="128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32">
        <f ca="1">IF(C14="","",IF(Q14&lt;H14,1,0))</f>
        <v>0</v>
      </c>
      <c r="V15" s="24" t="str">
        <f t="shared" si="1"/>
        <v/>
      </c>
      <c r="W15" s="569"/>
      <c r="X15" s="570"/>
      <c r="Y15" s="571"/>
      <c r="Z15" s="572"/>
      <c r="AA15" s="571"/>
      <c r="AB15" s="37"/>
      <c r="AC15" s="38"/>
      <c r="AD15" s="39"/>
      <c r="AE15" s="54"/>
      <c r="AF15" s="38"/>
      <c r="AG15" s="40"/>
      <c r="AH15" s="203"/>
      <c r="AI15" s="41"/>
      <c r="AJ15" s="204"/>
      <c r="AK15" s="42" t="str">
        <f t="shared" si="0"/>
        <v/>
      </c>
      <c r="AL15" s="573"/>
      <c r="AM15" s="200" t="str">
        <f t="shared" si="2"/>
        <v/>
      </c>
    </row>
    <row r="16" spans="2:39" ht="13.95" customHeight="1" x14ac:dyDescent="0.2">
      <c r="B16" s="17">
        <f ca="1">IF(C16="","",RANK(C16,$C$4:$C$203))</f>
        <v>1</v>
      </c>
      <c r="C16" s="314">
        <f ca="1">IF(D16=0,0,IF(大会=3,IF(AND(Y16="",AA16=""),"",100000+T16+100-Y16+IF(AA16="",0,1000+100-'D1'!AA16)),IF(X16="","",VLOOKUP(X16,基準２,3,FALSE)+T16+100-Y16+IF(Z16="",0,VLOOKUP(Z16,基準２,3,FALSE)/100+'D1'!AA16-100))))</f>
        <v>0</v>
      </c>
      <c r="D16" s="125">
        <f ca="1">IF(大会=3,IF(AND(Y16="",AA16=""),0,1),IF(E16="",0,IF(OR(E16=設定!$AV$4,E16=設定!$AV$5,E16=設定!$AV$6,E16=設定!$AV$7,E16=設定!$AV$8,E16=設定!$AV$9,E16=設定!$AV$12,E16=設定!$AV$13),1,0)))</f>
        <v>0</v>
      </c>
      <c r="E16" s="125">
        <f>X16</f>
        <v>0</v>
      </c>
      <c r="F16" s="125">
        <f>Y16</f>
        <v>0</v>
      </c>
      <c r="G16" s="125" t="str">
        <f>IF(AA16="","",IF(X16=Z16,"*"&amp;AA16,"◆"&amp;AA16))</f>
        <v/>
      </c>
      <c r="H16" s="125" t="str">
        <f>IF(X16="","",VLOOKUP(X16,設定!$AV$4:$AW$13,2,FALSE))</f>
        <v/>
      </c>
      <c r="I16" s="128" t="str">
        <f>AD225&amp;"　"&amp;AE225</f>
        <v>　</v>
      </c>
      <c r="J16" s="128" t="str">
        <f>AD226&amp;"　"&amp;AE226</f>
        <v>　</v>
      </c>
      <c r="K16" s="125">
        <f>AD16</f>
        <v>0</v>
      </c>
      <c r="L16" s="125">
        <f>AD17</f>
        <v>0</v>
      </c>
      <c r="M16" s="125">
        <f>AG16</f>
        <v>0</v>
      </c>
      <c r="N16" s="125">
        <f>AG17</f>
        <v>0</v>
      </c>
      <c r="O16" s="125" t="str">
        <f>AK16</f>
        <v/>
      </c>
      <c r="P16" s="125" t="str">
        <f>AK17</f>
        <v/>
      </c>
      <c r="Q16" s="125" t="str">
        <f>AL16</f>
        <v/>
      </c>
      <c r="R16" s="125">
        <f>IF(K16=0,0,VLOOKUP(K16,性別,2,FALSE))</f>
        <v>0</v>
      </c>
      <c r="S16" s="125">
        <f>IF(L16=0,0,VLOOKUP(L16,性別,2,FALSE))</f>
        <v>0</v>
      </c>
      <c r="T16" s="125">
        <f>S16+R16</f>
        <v>0</v>
      </c>
      <c r="U16" s="132">
        <f ca="1">IF(C16="","",IF(Q16&lt;H16,1,0))</f>
        <v>0</v>
      </c>
      <c r="V16" s="24" t="str">
        <f t="shared" si="1"/>
        <v/>
      </c>
      <c r="W16" s="559">
        <v>7</v>
      </c>
      <c r="X16" s="561"/>
      <c r="Y16" s="563"/>
      <c r="Z16" s="565"/>
      <c r="AA16" s="563"/>
      <c r="AB16" s="66"/>
      <c r="AC16" s="67"/>
      <c r="AD16" s="68"/>
      <c r="AE16" s="69"/>
      <c r="AF16" s="67"/>
      <c r="AG16" s="70"/>
      <c r="AH16" s="193"/>
      <c r="AI16" s="71"/>
      <c r="AJ16" s="194"/>
      <c r="AK16" s="43" t="str">
        <f t="shared" si="0"/>
        <v/>
      </c>
      <c r="AL16" s="567" t="str">
        <f>IF(SUM(AK16:AK17)=0,"",SUM(AK16:AK17))</f>
        <v/>
      </c>
      <c r="AM16" s="200" t="str">
        <f t="shared" si="2"/>
        <v/>
      </c>
    </row>
    <row r="17" spans="2:39" ht="13.95" customHeight="1" x14ac:dyDescent="0.2">
      <c r="C17" s="314" t="str">
        <f>IF(X17="","",VLOOKUP(X17,基準２,3,FALSE)+T17+100-Y17+IF(Z17="",0,VLOOKUP(Z17,基準２,3,FALSE)/100+'D1'!AA17-100))</f>
        <v/>
      </c>
      <c r="D17" s="125"/>
      <c r="E17" s="125"/>
      <c r="F17" s="125"/>
      <c r="G17" s="125"/>
      <c r="H17" s="125"/>
      <c r="I17" s="128"/>
      <c r="J17" s="128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32">
        <f ca="1">IF(C16="","",IF(Q16&lt;H16,1,0))</f>
        <v>0</v>
      </c>
      <c r="V17" s="24" t="str">
        <f t="shared" si="1"/>
        <v/>
      </c>
      <c r="W17" s="569"/>
      <c r="X17" s="570"/>
      <c r="Y17" s="571"/>
      <c r="Z17" s="572"/>
      <c r="AA17" s="571"/>
      <c r="AB17" s="37"/>
      <c r="AC17" s="38"/>
      <c r="AD17" s="39"/>
      <c r="AE17" s="54"/>
      <c r="AF17" s="38"/>
      <c r="AG17" s="40"/>
      <c r="AH17" s="203"/>
      <c r="AI17" s="41"/>
      <c r="AJ17" s="204"/>
      <c r="AK17" s="42" t="str">
        <f t="shared" si="0"/>
        <v/>
      </c>
      <c r="AL17" s="573"/>
      <c r="AM17" s="200" t="str">
        <f t="shared" si="2"/>
        <v/>
      </c>
    </row>
    <row r="18" spans="2:39" ht="13.95" customHeight="1" x14ac:dyDescent="0.2">
      <c r="B18" s="17">
        <f ca="1">IF(C18="","",RANK(C18,$C$4:$C$203))</f>
        <v>1</v>
      </c>
      <c r="C18" s="314">
        <f ca="1">IF(D18=0,0,IF(大会=3,IF(AND(Y18="",AA18=""),"",100000+T18+100-Y18+IF(AA18="",0,1000+100-'D1'!AA18)),IF(X18="","",VLOOKUP(X18,基準２,3,FALSE)+T18+100-Y18+IF(Z18="",0,VLOOKUP(Z18,基準２,3,FALSE)/100+'D1'!AA18-100))))</f>
        <v>0</v>
      </c>
      <c r="D18" s="125">
        <f ca="1">IF(大会=3,IF(AND(Y18="",AA18=""),0,1),IF(E18="",0,IF(OR(E18=設定!$AV$4,E18=設定!$AV$5,E18=設定!$AV$6,E18=設定!$AV$7,E18=設定!$AV$8,E18=設定!$AV$9,E18=設定!$AV$12,E18=設定!$AV$13),1,0)))</f>
        <v>0</v>
      </c>
      <c r="E18" s="125">
        <f>X18</f>
        <v>0</v>
      </c>
      <c r="F18" s="125">
        <f>Y18</f>
        <v>0</v>
      </c>
      <c r="G18" s="125" t="str">
        <f>IF(AA18="","",IF(X18=Z18,"*"&amp;AA18,"◆"&amp;AA18))</f>
        <v/>
      </c>
      <c r="H18" s="125" t="str">
        <f>IF(X18="","",VLOOKUP(X18,設定!$AV$4:$AW$13,2,FALSE))</f>
        <v/>
      </c>
      <c r="I18" s="128" t="str">
        <f>AD227&amp;"　"&amp;AE227</f>
        <v>　</v>
      </c>
      <c r="J18" s="128" t="str">
        <f>AD228&amp;"　"&amp;AE228</f>
        <v>　</v>
      </c>
      <c r="K18" s="125">
        <f>AD18</f>
        <v>0</v>
      </c>
      <c r="L18" s="125">
        <f>AD19</f>
        <v>0</v>
      </c>
      <c r="M18" s="125">
        <f>AG18</f>
        <v>0</v>
      </c>
      <c r="N18" s="125">
        <f>AG19</f>
        <v>0</v>
      </c>
      <c r="O18" s="125" t="str">
        <f>AK18</f>
        <v/>
      </c>
      <c r="P18" s="125" t="str">
        <f>AK19</f>
        <v/>
      </c>
      <c r="Q18" s="125" t="str">
        <f>AL18</f>
        <v/>
      </c>
      <c r="R18" s="125">
        <f>IF(K18=0,0,VLOOKUP(K18,性別,2,FALSE))</f>
        <v>0</v>
      </c>
      <c r="S18" s="125">
        <f>IF(L18=0,0,VLOOKUP(L18,性別,2,FALSE))</f>
        <v>0</v>
      </c>
      <c r="T18" s="125">
        <f>S18+R18</f>
        <v>0</v>
      </c>
      <c r="U18" s="132">
        <f ca="1">IF(C18="","",IF(Q18&lt;H18,1,0))</f>
        <v>0</v>
      </c>
      <c r="V18" s="24" t="str">
        <f t="shared" si="1"/>
        <v/>
      </c>
      <c r="W18" s="559">
        <v>8</v>
      </c>
      <c r="X18" s="561"/>
      <c r="Y18" s="563"/>
      <c r="Z18" s="565"/>
      <c r="AA18" s="563"/>
      <c r="AB18" s="66"/>
      <c r="AC18" s="67"/>
      <c r="AD18" s="68"/>
      <c r="AE18" s="69"/>
      <c r="AF18" s="67"/>
      <c r="AG18" s="70"/>
      <c r="AH18" s="193"/>
      <c r="AI18" s="71"/>
      <c r="AJ18" s="194"/>
      <c r="AK18" s="43" t="str">
        <f t="shared" si="0"/>
        <v/>
      </c>
      <c r="AL18" s="567" t="str">
        <f>IF(SUM(AK18:AK19)=0,"",SUM(AK18:AK19))</f>
        <v/>
      </c>
      <c r="AM18" s="200" t="str">
        <f t="shared" si="2"/>
        <v/>
      </c>
    </row>
    <row r="19" spans="2:39" ht="13.95" customHeight="1" x14ac:dyDescent="0.2">
      <c r="C19" s="314" t="str">
        <f>IF(X19="","",VLOOKUP(X19,基準２,3,FALSE)+T19+100-Y19+IF(Z19="",0,VLOOKUP(Z19,基準２,3,FALSE)/100+'D1'!AA19-100))</f>
        <v/>
      </c>
      <c r="D19" s="125"/>
      <c r="E19" s="125"/>
      <c r="F19" s="125"/>
      <c r="G19" s="125"/>
      <c r="H19" s="125"/>
      <c r="I19" s="128"/>
      <c r="J19" s="128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32">
        <f ca="1">IF(C18="","",IF(Q18&lt;H18,1,0))</f>
        <v>0</v>
      </c>
      <c r="V19" s="24" t="str">
        <f t="shared" si="1"/>
        <v/>
      </c>
      <c r="W19" s="569"/>
      <c r="X19" s="570"/>
      <c r="Y19" s="571"/>
      <c r="Z19" s="572"/>
      <c r="AA19" s="571"/>
      <c r="AB19" s="37"/>
      <c r="AC19" s="38"/>
      <c r="AD19" s="39"/>
      <c r="AE19" s="54"/>
      <c r="AF19" s="38"/>
      <c r="AG19" s="40"/>
      <c r="AH19" s="203"/>
      <c r="AI19" s="41"/>
      <c r="AJ19" s="204"/>
      <c r="AK19" s="42" t="str">
        <f t="shared" si="0"/>
        <v/>
      </c>
      <c r="AL19" s="573"/>
      <c r="AM19" s="200" t="str">
        <f t="shared" si="2"/>
        <v/>
      </c>
    </row>
    <row r="20" spans="2:39" ht="13.95" customHeight="1" x14ac:dyDescent="0.2">
      <c r="B20" s="17">
        <f ca="1">IF(C20="","",RANK(C20,$C$4:$C$203))</f>
        <v>1</v>
      </c>
      <c r="C20" s="314">
        <f ca="1">IF(D20=0,0,IF(大会=3,IF(AND(Y20="",AA20=""),"",100000+T20+100-Y20+IF(AA20="",0,1000+100-'D1'!AA20)),IF(X20="","",VLOOKUP(X20,基準２,3,FALSE)+T20+100-Y20+IF(Z20="",0,VLOOKUP(Z20,基準２,3,FALSE)/100+'D1'!AA20-100))))</f>
        <v>0</v>
      </c>
      <c r="D20" s="125">
        <f ca="1">IF(大会=3,IF(AND(Y20="",AA20=""),0,1),IF(E20="",0,IF(OR(E20=設定!$AV$4,E20=設定!$AV$5,E20=設定!$AV$6,E20=設定!$AV$7,E20=設定!$AV$8,E20=設定!$AV$9,E20=設定!$AV$12,E20=設定!$AV$13),1,0)))</f>
        <v>0</v>
      </c>
      <c r="E20" s="125">
        <f>X20</f>
        <v>0</v>
      </c>
      <c r="F20" s="125">
        <f>Y20</f>
        <v>0</v>
      </c>
      <c r="G20" s="125" t="str">
        <f>IF(AA20="","",IF(X20=Z20,"*"&amp;AA20,"◆"&amp;AA20))</f>
        <v/>
      </c>
      <c r="H20" s="125" t="str">
        <f>IF(X20="","",VLOOKUP(X20,設定!$AV$4:$AW$13,2,FALSE))</f>
        <v/>
      </c>
      <c r="I20" s="128" t="str">
        <f>AD229&amp;"　"&amp;AE229</f>
        <v>　</v>
      </c>
      <c r="J20" s="128" t="str">
        <f>AD230&amp;"　"&amp;AE230</f>
        <v>　</v>
      </c>
      <c r="K20" s="125">
        <f>AD20</f>
        <v>0</v>
      </c>
      <c r="L20" s="125">
        <f>AD21</f>
        <v>0</v>
      </c>
      <c r="M20" s="125">
        <f>AG20</f>
        <v>0</v>
      </c>
      <c r="N20" s="125">
        <f>AG21</f>
        <v>0</v>
      </c>
      <c r="O20" s="125" t="str">
        <f>AK20</f>
        <v/>
      </c>
      <c r="P20" s="125" t="str">
        <f>AK21</f>
        <v/>
      </c>
      <c r="Q20" s="125" t="str">
        <f>AL20</f>
        <v/>
      </c>
      <c r="R20" s="125">
        <f>IF(K20=0,0,VLOOKUP(K20,性別,2,FALSE))</f>
        <v>0</v>
      </c>
      <c r="S20" s="125">
        <f>IF(L20=0,0,VLOOKUP(L20,性別,2,FALSE))</f>
        <v>0</v>
      </c>
      <c r="T20" s="125">
        <f>S20+R20</f>
        <v>0</v>
      </c>
      <c r="U20" s="132">
        <f ca="1">IF(C20="","",IF(Q20&lt;H20,1,0))</f>
        <v>0</v>
      </c>
      <c r="V20" s="24" t="str">
        <f t="shared" si="1"/>
        <v/>
      </c>
      <c r="W20" s="559">
        <v>9</v>
      </c>
      <c r="X20" s="561"/>
      <c r="Y20" s="563"/>
      <c r="Z20" s="565"/>
      <c r="AA20" s="563"/>
      <c r="AB20" s="66"/>
      <c r="AC20" s="67"/>
      <c r="AD20" s="68"/>
      <c r="AE20" s="69"/>
      <c r="AF20" s="67"/>
      <c r="AG20" s="70"/>
      <c r="AH20" s="193"/>
      <c r="AI20" s="71"/>
      <c r="AJ20" s="194"/>
      <c r="AK20" s="43" t="str">
        <f t="shared" si="0"/>
        <v/>
      </c>
      <c r="AL20" s="567" t="str">
        <f>IF(SUM(AK20:AK21)=0,"",SUM(AK20:AK21))</f>
        <v/>
      </c>
      <c r="AM20" s="200" t="str">
        <f t="shared" si="2"/>
        <v/>
      </c>
    </row>
    <row r="21" spans="2:39" ht="13.95" customHeight="1" x14ac:dyDescent="0.2">
      <c r="C21" s="314" t="str">
        <f>IF(X21="","",VLOOKUP(X21,基準２,3,FALSE)+T21+100-Y21+IF(Z21="",0,VLOOKUP(Z21,基準２,3,FALSE)/100+'D1'!AA21-100))</f>
        <v/>
      </c>
      <c r="D21" s="125"/>
      <c r="E21" s="125"/>
      <c r="F21" s="125"/>
      <c r="G21" s="125"/>
      <c r="H21" s="125"/>
      <c r="I21" s="128"/>
      <c r="J21" s="128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32">
        <f ca="1">IF(C20="","",IF(Q20&lt;H20,1,0))</f>
        <v>0</v>
      </c>
      <c r="V21" s="24" t="str">
        <f t="shared" si="1"/>
        <v/>
      </c>
      <c r="W21" s="569"/>
      <c r="X21" s="570"/>
      <c r="Y21" s="571"/>
      <c r="Z21" s="572"/>
      <c r="AA21" s="571"/>
      <c r="AB21" s="37"/>
      <c r="AC21" s="38"/>
      <c r="AD21" s="39"/>
      <c r="AE21" s="54"/>
      <c r="AF21" s="38"/>
      <c r="AG21" s="40"/>
      <c r="AH21" s="203"/>
      <c r="AI21" s="41"/>
      <c r="AJ21" s="204"/>
      <c r="AK21" s="42" t="str">
        <f t="shared" si="0"/>
        <v/>
      </c>
      <c r="AL21" s="573"/>
      <c r="AM21" s="200" t="str">
        <f t="shared" si="2"/>
        <v/>
      </c>
    </row>
    <row r="22" spans="2:39" ht="13.95" customHeight="1" x14ac:dyDescent="0.2">
      <c r="B22" s="17">
        <f ca="1">IF(C22="","",RANK(C22,$C$4:$C$203))</f>
        <v>1</v>
      </c>
      <c r="C22" s="314">
        <f ca="1">IF(D22=0,0,IF(大会=3,IF(AND(Y22="",AA22=""),"",100000+T22+100-Y22+IF(AA22="",0,1000+100-'D1'!AA22)),IF(X22="","",VLOOKUP(X22,基準２,3,FALSE)+T22+100-Y22+IF(Z22="",0,VLOOKUP(Z22,基準２,3,FALSE)/100+'D1'!AA22-100))))</f>
        <v>0</v>
      </c>
      <c r="D22" s="125">
        <f ca="1">IF(大会=3,IF(AND(Y22="",AA22=""),0,1),IF(E22="",0,IF(OR(E22=設定!$AV$4,E22=設定!$AV$5,E22=設定!$AV$6,E22=設定!$AV$7,E22=設定!$AV$8,E22=設定!$AV$9,E22=設定!$AV$12,E22=設定!$AV$13),1,0)))</f>
        <v>0</v>
      </c>
      <c r="E22" s="125">
        <f>X22</f>
        <v>0</v>
      </c>
      <c r="F22" s="125">
        <f>Y22</f>
        <v>0</v>
      </c>
      <c r="G22" s="125" t="str">
        <f>IF(AA22="","",IF(X22=Z22,"*"&amp;AA22,"◆"&amp;AA22))</f>
        <v/>
      </c>
      <c r="H22" s="125" t="str">
        <f>IF(X22="","",VLOOKUP(X22,設定!$AV$4:$AW$13,2,FALSE))</f>
        <v/>
      </c>
      <c r="I22" s="128" t="str">
        <f>AD231&amp;"　"&amp;AE231</f>
        <v>　</v>
      </c>
      <c r="J22" s="128" t="str">
        <f>AD232&amp;"　"&amp;AE232</f>
        <v>　</v>
      </c>
      <c r="K22" s="125">
        <f>AD22</f>
        <v>0</v>
      </c>
      <c r="L22" s="125">
        <f>AD23</f>
        <v>0</v>
      </c>
      <c r="M22" s="125">
        <f>AG22</f>
        <v>0</v>
      </c>
      <c r="N22" s="125">
        <f>AG23</f>
        <v>0</v>
      </c>
      <c r="O22" s="125" t="str">
        <f>AK22</f>
        <v/>
      </c>
      <c r="P22" s="125" t="str">
        <f>AK23</f>
        <v/>
      </c>
      <c r="Q22" s="125" t="str">
        <f>AL22</f>
        <v/>
      </c>
      <c r="R22" s="125">
        <f>IF(K22=0,0,VLOOKUP(K22,性別,2,FALSE))</f>
        <v>0</v>
      </c>
      <c r="S22" s="125">
        <f>IF(L22=0,0,VLOOKUP(L22,性別,2,FALSE))</f>
        <v>0</v>
      </c>
      <c r="T22" s="125">
        <f>S22+R22</f>
        <v>0</v>
      </c>
      <c r="U22" s="132">
        <f ca="1">IF(C22="","",IF(Q22&lt;H22,1,0))</f>
        <v>0</v>
      </c>
      <c r="V22" s="24" t="str">
        <f t="shared" si="1"/>
        <v/>
      </c>
      <c r="W22" s="559">
        <v>10</v>
      </c>
      <c r="X22" s="561"/>
      <c r="Y22" s="563"/>
      <c r="Z22" s="565"/>
      <c r="AA22" s="563"/>
      <c r="AB22" s="66"/>
      <c r="AC22" s="67"/>
      <c r="AD22" s="68"/>
      <c r="AE22" s="69"/>
      <c r="AF22" s="67"/>
      <c r="AG22" s="70"/>
      <c r="AH22" s="193"/>
      <c r="AI22" s="71"/>
      <c r="AJ22" s="194"/>
      <c r="AK22" s="43" t="str">
        <f t="shared" si="0"/>
        <v/>
      </c>
      <c r="AL22" s="567" t="str">
        <f>IF(SUM(AK22:AK23)=0,"",SUM(AK22:AK23))</f>
        <v/>
      </c>
      <c r="AM22" s="200" t="str">
        <f t="shared" si="2"/>
        <v/>
      </c>
    </row>
    <row r="23" spans="2:39" ht="13.95" customHeight="1" x14ac:dyDescent="0.2">
      <c r="C23" s="314" t="str">
        <f>IF(X23="","",VLOOKUP(X23,基準２,3,FALSE)+T23+100-Y23+IF(Z23="",0,VLOOKUP(Z23,基準２,3,FALSE)/100+'D1'!AA23-100))</f>
        <v/>
      </c>
      <c r="D23" s="125"/>
      <c r="E23" s="125"/>
      <c r="F23" s="125"/>
      <c r="G23" s="125"/>
      <c r="H23" s="125"/>
      <c r="I23" s="128"/>
      <c r="J23" s="128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32">
        <f ca="1">IF(C22="","",IF(Q22&lt;H22,1,0))</f>
        <v>0</v>
      </c>
      <c r="V23" s="24" t="str">
        <f t="shared" si="1"/>
        <v/>
      </c>
      <c r="W23" s="569"/>
      <c r="X23" s="570"/>
      <c r="Y23" s="571"/>
      <c r="Z23" s="572"/>
      <c r="AA23" s="571"/>
      <c r="AB23" s="37"/>
      <c r="AC23" s="38"/>
      <c r="AD23" s="39"/>
      <c r="AE23" s="54"/>
      <c r="AF23" s="38"/>
      <c r="AG23" s="40"/>
      <c r="AH23" s="203"/>
      <c r="AI23" s="41"/>
      <c r="AJ23" s="204"/>
      <c r="AK23" s="42" t="str">
        <f t="shared" si="0"/>
        <v/>
      </c>
      <c r="AL23" s="573"/>
      <c r="AM23" s="200" t="str">
        <f t="shared" si="2"/>
        <v/>
      </c>
    </row>
    <row r="24" spans="2:39" ht="13.95" customHeight="1" x14ac:dyDescent="0.2">
      <c r="B24" s="17">
        <f ca="1">IF(C24="","",RANK(C24,$C$4:$C$203))</f>
        <v>1</v>
      </c>
      <c r="C24" s="314">
        <f ca="1">IF(D24=0,0,IF(大会=3,IF(AND(Y24="",AA24=""),"",100000+T24+100-Y24+IF(AA24="",0,1000+100-'D1'!AA24)),IF(X24="","",VLOOKUP(X24,基準２,3,FALSE)+T24+100-Y24+IF(Z24="",0,VLOOKUP(Z24,基準２,3,FALSE)/100+'D1'!AA24-100))))</f>
        <v>0</v>
      </c>
      <c r="D24" s="125">
        <f ca="1">IF(大会=3,IF(AND(Y24="",AA24=""),0,1),IF(E24="",0,IF(OR(E24=設定!$AV$4,E24=設定!$AV$5,E24=設定!$AV$6,E24=設定!$AV$7,E24=設定!$AV$8,E24=設定!$AV$9,E24=設定!$AV$12,E24=設定!$AV$13),1,0)))</f>
        <v>0</v>
      </c>
      <c r="E24" s="125">
        <f>X24</f>
        <v>0</v>
      </c>
      <c r="F24" s="125">
        <f>Y24</f>
        <v>0</v>
      </c>
      <c r="G24" s="125" t="str">
        <f>IF(AA24="","",IF(X24=Z24,"*"&amp;AA24,"◆"&amp;AA24))</f>
        <v/>
      </c>
      <c r="H24" s="125" t="str">
        <f>IF(X24="","",VLOOKUP(X24,設定!$AV$4:$AW$13,2,FALSE))</f>
        <v/>
      </c>
      <c r="I24" s="128" t="str">
        <f>AD233&amp;"　"&amp;AE233</f>
        <v>　</v>
      </c>
      <c r="J24" s="128" t="str">
        <f>AD234&amp;"　"&amp;AE234</f>
        <v>　</v>
      </c>
      <c r="K24" s="125">
        <f>AD24</f>
        <v>0</v>
      </c>
      <c r="L24" s="125">
        <f>AD25</f>
        <v>0</v>
      </c>
      <c r="M24" s="125">
        <f>AG24</f>
        <v>0</v>
      </c>
      <c r="N24" s="125">
        <f>AG25</f>
        <v>0</v>
      </c>
      <c r="O24" s="125" t="str">
        <f>AK24</f>
        <v/>
      </c>
      <c r="P24" s="125" t="str">
        <f>AK25</f>
        <v/>
      </c>
      <c r="Q24" s="125" t="str">
        <f>AL24</f>
        <v/>
      </c>
      <c r="R24" s="125">
        <f>IF(K24=0,0,VLOOKUP(K24,性別,2,FALSE))</f>
        <v>0</v>
      </c>
      <c r="S24" s="125">
        <f>IF(L24=0,0,VLOOKUP(L24,性別,2,FALSE))</f>
        <v>0</v>
      </c>
      <c r="T24" s="125">
        <f>S24+R24</f>
        <v>0</v>
      </c>
      <c r="U24" s="132">
        <f ca="1">IF(C24="","",IF(Q24&lt;H24,1,0))</f>
        <v>0</v>
      </c>
      <c r="V24" s="24" t="str">
        <f t="shared" si="1"/>
        <v/>
      </c>
      <c r="W24" s="559">
        <v>11</v>
      </c>
      <c r="X24" s="561"/>
      <c r="Y24" s="563"/>
      <c r="Z24" s="565"/>
      <c r="AA24" s="563"/>
      <c r="AB24" s="66"/>
      <c r="AC24" s="67"/>
      <c r="AD24" s="68"/>
      <c r="AE24" s="69"/>
      <c r="AF24" s="67"/>
      <c r="AG24" s="70"/>
      <c r="AH24" s="193"/>
      <c r="AI24" s="71"/>
      <c r="AJ24" s="194"/>
      <c r="AK24" s="43" t="str">
        <f t="shared" si="0"/>
        <v/>
      </c>
      <c r="AL24" s="567" t="str">
        <f>IF(SUM(AK24:AK25)=0,"",SUM(AK24:AK25))</f>
        <v/>
      </c>
      <c r="AM24" s="200" t="str">
        <f t="shared" si="2"/>
        <v/>
      </c>
    </row>
    <row r="25" spans="2:39" ht="13.95" customHeight="1" x14ac:dyDescent="0.2">
      <c r="C25" s="314" t="str">
        <f>IF(X25="","",VLOOKUP(X25,基準２,3,FALSE)+T25+100-Y25+IF(Z25="",0,VLOOKUP(Z25,基準２,3,FALSE)/100+'D1'!AA25-100))</f>
        <v/>
      </c>
      <c r="D25" s="125"/>
      <c r="E25" s="125"/>
      <c r="F25" s="125"/>
      <c r="G25" s="125"/>
      <c r="H25" s="125"/>
      <c r="I25" s="128"/>
      <c r="J25" s="128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32">
        <f ca="1">IF(C24="","",IF(Q24&lt;H24,1,0))</f>
        <v>0</v>
      </c>
      <c r="V25" s="24" t="str">
        <f t="shared" si="1"/>
        <v/>
      </c>
      <c r="W25" s="569"/>
      <c r="X25" s="570"/>
      <c r="Y25" s="571"/>
      <c r="Z25" s="572"/>
      <c r="AA25" s="571"/>
      <c r="AB25" s="37"/>
      <c r="AC25" s="38"/>
      <c r="AD25" s="39"/>
      <c r="AE25" s="54"/>
      <c r="AF25" s="38"/>
      <c r="AG25" s="40"/>
      <c r="AH25" s="203"/>
      <c r="AI25" s="41"/>
      <c r="AJ25" s="204"/>
      <c r="AK25" s="42" t="str">
        <f t="shared" si="0"/>
        <v/>
      </c>
      <c r="AL25" s="573"/>
      <c r="AM25" s="200" t="str">
        <f t="shared" si="2"/>
        <v/>
      </c>
    </row>
    <row r="26" spans="2:39" ht="13.95" customHeight="1" x14ac:dyDescent="0.2">
      <c r="B26" s="17">
        <f ca="1">IF(C26="","",RANK(C26,$C$4:$C$203))</f>
        <v>1</v>
      </c>
      <c r="C26" s="314">
        <f ca="1">IF(D26=0,0,IF(大会=3,IF(AND(Y26="",AA26=""),"",100000+T26+100-Y26+IF(AA26="",0,1000+100-'D1'!AA26)),IF(X26="","",VLOOKUP(X26,基準２,3,FALSE)+T26+100-Y26+IF(Z26="",0,VLOOKUP(Z26,基準２,3,FALSE)/100+'D1'!AA26-100))))</f>
        <v>0</v>
      </c>
      <c r="D26" s="125">
        <f ca="1">IF(大会=3,IF(AND(Y26="",AA26=""),0,1),IF(E26="",0,IF(OR(E26=設定!$AV$4,E26=設定!$AV$5,E26=設定!$AV$6,E26=設定!$AV$7,E26=設定!$AV$8,E26=設定!$AV$9,E26=設定!$AV$12,E26=設定!$AV$13),1,0)))</f>
        <v>0</v>
      </c>
      <c r="E26" s="125">
        <f>X26</f>
        <v>0</v>
      </c>
      <c r="F26" s="125">
        <f>Y26</f>
        <v>0</v>
      </c>
      <c r="G26" s="125" t="str">
        <f>IF(AA26="","",IF(X26=Z26,"*"&amp;AA26,"◆"&amp;AA26))</f>
        <v/>
      </c>
      <c r="H26" s="125" t="str">
        <f>IF(X26="","",VLOOKUP(X26,設定!$AV$4:$AW$13,2,FALSE))</f>
        <v/>
      </c>
      <c r="I26" s="128" t="str">
        <f>AD235&amp;"　"&amp;AE235</f>
        <v>　</v>
      </c>
      <c r="J26" s="128" t="str">
        <f>AD236&amp;"　"&amp;AE236</f>
        <v>　</v>
      </c>
      <c r="K26" s="125">
        <f>AD26</f>
        <v>0</v>
      </c>
      <c r="L26" s="125">
        <f>AD27</f>
        <v>0</v>
      </c>
      <c r="M26" s="125">
        <f>AG26</f>
        <v>0</v>
      </c>
      <c r="N26" s="125">
        <f>AG27</f>
        <v>0</v>
      </c>
      <c r="O26" s="125" t="str">
        <f>AK26</f>
        <v/>
      </c>
      <c r="P26" s="125" t="str">
        <f>AK27</f>
        <v/>
      </c>
      <c r="Q26" s="125" t="str">
        <f>AL26</f>
        <v/>
      </c>
      <c r="R26" s="125">
        <f>IF(K26=0,0,VLOOKUP(K26,性別,2,FALSE))</f>
        <v>0</v>
      </c>
      <c r="S26" s="125">
        <f>IF(L26=0,0,VLOOKUP(L26,性別,2,FALSE))</f>
        <v>0</v>
      </c>
      <c r="T26" s="125">
        <f>S26+R26</f>
        <v>0</v>
      </c>
      <c r="U26" s="132">
        <f ca="1">IF(C26="","",IF(Q26&lt;H26,1,0))</f>
        <v>0</v>
      </c>
      <c r="V26" s="24" t="str">
        <f t="shared" si="1"/>
        <v/>
      </c>
      <c r="W26" s="559">
        <v>12</v>
      </c>
      <c r="X26" s="561"/>
      <c r="Y26" s="563"/>
      <c r="Z26" s="565"/>
      <c r="AA26" s="563"/>
      <c r="AB26" s="66"/>
      <c r="AC26" s="67"/>
      <c r="AD26" s="68"/>
      <c r="AE26" s="69"/>
      <c r="AF26" s="67"/>
      <c r="AG26" s="70"/>
      <c r="AH26" s="193"/>
      <c r="AI26" s="71"/>
      <c r="AJ26" s="194"/>
      <c r="AK26" s="43" t="str">
        <f t="shared" si="0"/>
        <v/>
      </c>
      <c r="AL26" s="567" t="str">
        <f>IF(SUM(AK26:AK27)=0,"",SUM(AK26:AK27))</f>
        <v/>
      </c>
      <c r="AM26" s="200" t="str">
        <f t="shared" si="2"/>
        <v/>
      </c>
    </row>
    <row r="27" spans="2:39" ht="13.95" customHeight="1" x14ac:dyDescent="0.2">
      <c r="C27" s="314" t="str">
        <f>IF(X27="","",VLOOKUP(X27,基準２,3,FALSE)+T27+100-Y27+IF(Z27="",0,VLOOKUP(Z27,基準２,3,FALSE)/100+'D1'!AA27-100))</f>
        <v/>
      </c>
      <c r="D27" s="125"/>
      <c r="E27" s="125"/>
      <c r="F27" s="125"/>
      <c r="G27" s="125"/>
      <c r="H27" s="125"/>
      <c r="I27" s="128"/>
      <c r="J27" s="128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32">
        <f ca="1">IF(C26="","",IF(Q26&lt;H26,1,0))</f>
        <v>0</v>
      </c>
      <c r="V27" s="24" t="str">
        <f t="shared" si="1"/>
        <v/>
      </c>
      <c r="W27" s="569"/>
      <c r="X27" s="570"/>
      <c r="Y27" s="571"/>
      <c r="Z27" s="572"/>
      <c r="AA27" s="571"/>
      <c r="AB27" s="37"/>
      <c r="AC27" s="38"/>
      <c r="AD27" s="39"/>
      <c r="AE27" s="54"/>
      <c r="AF27" s="38"/>
      <c r="AG27" s="40"/>
      <c r="AH27" s="203"/>
      <c r="AI27" s="41"/>
      <c r="AJ27" s="204"/>
      <c r="AK27" s="42" t="str">
        <f t="shared" si="0"/>
        <v/>
      </c>
      <c r="AL27" s="573"/>
      <c r="AM27" s="200" t="str">
        <f t="shared" si="2"/>
        <v/>
      </c>
    </row>
    <row r="28" spans="2:39" ht="13.95" customHeight="1" x14ac:dyDescent="0.2">
      <c r="B28" s="17">
        <f ca="1">IF(C28="","",RANK(C28,$C$4:$C$203))</f>
        <v>1</v>
      </c>
      <c r="C28" s="314">
        <f ca="1">IF(D28=0,0,IF(大会=3,IF(AND(Y28="",AA28=""),"",100000+T28+100-Y28+IF(AA28="",0,1000+100-'D1'!AA28)),IF(X28="","",VLOOKUP(X28,基準２,3,FALSE)+T28+100-Y28+IF(Z28="",0,VLOOKUP(Z28,基準２,3,FALSE)/100+'D1'!AA28-100))))</f>
        <v>0</v>
      </c>
      <c r="D28" s="125">
        <f ca="1">IF(大会=3,IF(AND(Y28="",AA28=""),0,1),IF(E28="",0,IF(OR(E28=設定!$AV$4,E28=設定!$AV$5,E28=設定!$AV$6,E28=設定!$AV$7,E28=設定!$AV$8,E28=設定!$AV$9,E28=設定!$AV$12,E28=設定!$AV$13),1,0)))</f>
        <v>0</v>
      </c>
      <c r="E28" s="125">
        <f>X28</f>
        <v>0</v>
      </c>
      <c r="F28" s="125">
        <f>Y28</f>
        <v>0</v>
      </c>
      <c r="G28" s="125" t="str">
        <f>IF(AA28="","",IF(X28=Z28,"*"&amp;AA28,"◆"&amp;AA28))</f>
        <v/>
      </c>
      <c r="H28" s="125" t="str">
        <f>IF(X28="","",VLOOKUP(X28,設定!$AV$4:$AW$13,2,FALSE))</f>
        <v/>
      </c>
      <c r="I28" s="128" t="str">
        <f>AD237&amp;"　"&amp;AE237</f>
        <v>　</v>
      </c>
      <c r="J28" s="128" t="str">
        <f>AD238&amp;"　"&amp;AE238</f>
        <v>　</v>
      </c>
      <c r="K28" s="125">
        <f>AD28</f>
        <v>0</v>
      </c>
      <c r="L28" s="125">
        <f>AD29</f>
        <v>0</v>
      </c>
      <c r="M28" s="125">
        <f>AG28</f>
        <v>0</v>
      </c>
      <c r="N28" s="125">
        <f>AG29</f>
        <v>0</v>
      </c>
      <c r="O28" s="125" t="str">
        <f>AK28</f>
        <v/>
      </c>
      <c r="P28" s="125" t="str">
        <f>AK29</f>
        <v/>
      </c>
      <c r="Q28" s="125" t="str">
        <f>AL28</f>
        <v/>
      </c>
      <c r="R28" s="125">
        <f>IF(K28=0,0,VLOOKUP(K28,性別,2,FALSE))</f>
        <v>0</v>
      </c>
      <c r="S28" s="125">
        <f>IF(L28=0,0,VLOOKUP(L28,性別,2,FALSE))</f>
        <v>0</v>
      </c>
      <c r="T28" s="125">
        <f>S28+R28</f>
        <v>0</v>
      </c>
      <c r="U28" s="132">
        <f ca="1">IF(C28="","",IF(Q28&lt;H28,1,0))</f>
        <v>0</v>
      </c>
      <c r="V28" s="24" t="str">
        <f t="shared" si="1"/>
        <v/>
      </c>
      <c r="W28" s="559">
        <v>13</v>
      </c>
      <c r="X28" s="561"/>
      <c r="Y28" s="563"/>
      <c r="Z28" s="565"/>
      <c r="AA28" s="563"/>
      <c r="AB28" s="66"/>
      <c r="AC28" s="67"/>
      <c r="AD28" s="68"/>
      <c r="AE28" s="69"/>
      <c r="AF28" s="67"/>
      <c r="AG28" s="70"/>
      <c r="AH28" s="193"/>
      <c r="AI28" s="71"/>
      <c r="AJ28" s="194"/>
      <c r="AK28" s="43" t="str">
        <f t="shared" si="0"/>
        <v/>
      </c>
      <c r="AL28" s="567" t="str">
        <f>IF(SUM(AK28:AK29)=0,"",SUM(AK28:AK29))</f>
        <v/>
      </c>
      <c r="AM28" s="200" t="str">
        <f t="shared" si="2"/>
        <v/>
      </c>
    </row>
    <row r="29" spans="2:39" ht="13.95" customHeight="1" x14ac:dyDescent="0.2">
      <c r="C29" s="314" t="str">
        <f>IF(X29="","",VLOOKUP(X29,基準２,3,FALSE)+T29+100-Y29+IF(Z29="",0,VLOOKUP(Z29,基準２,3,FALSE)/100+'D1'!AA29-100))</f>
        <v/>
      </c>
      <c r="D29" s="125"/>
      <c r="E29" s="125"/>
      <c r="F29" s="125"/>
      <c r="G29" s="125"/>
      <c r="H29" s="125"/>
      <c r="I29" s="128"/>
      <c r="J29" s="128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32">
        <f ca="1">IF(C28="","",IF(Q28&lt;H28,1,0))</f>
        <v>0</v>
      </c>
      <c r="V29" s="24" t="str">
        <f t="shared" si="1"/>
        <v/>
      </c>
      <c r="W29" s="569"/>
      <c r="X29" s="570"/>
      <c r="Y29" s="571"/>
      <c r="Z29" s="572"/>
      <c r="AA29" s="571"/>
      <c r="AB29" s="37"/>
      <c r="AC29" s="38"/>
      <c r="AD29" s="39"/>
      <c r="AE29" s="54"/>
      <c r="AF29" s="38"/>
      <c r="AG29" s="40"/>
      <c r="AH29" s="203"/>
      <c r="AI29" s="41"/>
      <c r="AJ29" s="204"/>
      <c r="AK29" s="42" t="str">
        <f t="shared" si="0"/>
        <v/>
      </c>
      <c r="AL29" s="573"/>
      <c r="AM29" s="200" t="str">
        <f t="shared" si="2"/>
        <v/>
      </c>
    </row>
    <row r="30" spans="2:39" ht="13.95" customHeight="1" x14ac:dyDescent="0.2">
      <c r="B30" s="17">
        <f ca="1">IF(C30="","",RANK(C30,$C$4:$C$203))</f>
        <v>1</v>
      </c>
      <c r="C30" s="314">
        <f ca="1">IF(D30=0,0,IF(大会=3,IF(AND(Y30="",AA30=""),"",100000+T30+100-Y30+IF(AA30="",0,1000+100-'D1'!AA30)),IF(X30="","",VLOOKUP(X30,基準２,3,FALSE)+T30+100-Y30+IF(Z30="",0,VLOOKUP(Z30,基準２,3,FALSE)/100+'D1'!AA30-100))))</f>
        <v>0</v>
      </c>
      <c r="D30" s="125">
        <f ca="1">IF(大会=3,IF(AND(Y30="",AA30=""),0,1),IF(E30="",0,IF(OR(E30=設定!$AV$4,E30=設定!$AV$5,E30=設定!$AV$6,E30=設定!$AV$7,E30=設定!$AV$8,E30=設定!$AV$9,E30=設定!$AV$12,E30=設定!$AV$13),1,0)))</f>
        <v>0</v>
      </c>
      <c r="E30" s="125">
        <f>X30</f>
        <v>0</v>
      </c>
      <c r="F30" s="125">
        <f>Y30</f>
        <v>0</v>
      </c>
      <c r="G30" s="125" t="str">
        <f>IF(AA30="","",IF(X30=Z30,"*"&amp;AA30,"◆"&amp;AA30))</f>
        <v/>
      </c>
      <c r="H30" s="125" t="str">
        <f>IF(X30="","",VLOOKUP(X30,設定!$AV$4:$AW$13,2,FALSE))</f>
        <v/>
      </c>
      <c r="I30" s="128" t="str">
        <f>AD239&amp;"　"&amp;AE239</f>
        <v>　</v>
      </c>
      <c r="J30" s="128" t="str">
        <f>AD240&amp;"　"&amp;AE240</f>
        <v>　</v>
      </c>
      <c r="K30" s="125">
        <f>AD30</f>
        <v>0</v>
      </c>
      <c r="L30" s="125">
        <f>AD31</f>
        <v>0</v>
      </c>
      <c r="M30" s="125">
        <f>AG30</f>
        <v>0</v>
      </c>
      <c r="N30" s="125">
        <f>AG31</f>
        <v>0</v>
      </c>
      <c r="O30" s="125" t="str">
        <f>AK30</f>
        <v/>
      </c>
      <c r="P30" s="125" t="str">
        <f>AK31</f>
        <v/>
      </c>
      <c r="Q30" s="125" t="str">
        <f>AL30</f>
        <v/>
      </c>
      <c r="R30" s="125">
        <f>IF(K30=0,0,VLOOKUP(K30,性別,2,FALSE))</f>
        <v>0</v>
      </c>
      <c r="S30" s="125">
        <f>IF(L30=0,0,VLOOKUP(L30,性別,2,FALSE))</f>
        <v>0</v>
      </c>
      <c r="T30" s="125">
        <f>S30+R30</f>
        <v>0</v>
      </c>
      <c r="U30" s="132">
        <f ca="1">IF(C30="","",IF(Q30&lt;H30,1,0))</f>
        <v>0</v>
      </c>
      <c r="V30" s="24" t="str">
        <f t="shared" si="1"/>
        <v/>
      </c>
      <c r="W30" s="559">
        <v>14</v>
      </c>
      <c r="X30" s="561"/>
      <c r="Y30" s="563"/>
      <c r="Z30" s="565"/>
      <c r="AA30" s="563"/>
      <c r="AB30" s="66"/>
      <c r="AC30" s="67"/>
      <c r="AD30" s="68"/>
      <c r="AE30" s="69"/>
      <c r="AF30" s="67"/>
      <c r="AG30" s="70"/>
      <c r="AH30" s="193"/>
      <c r="AI30" s="71"/>
      <c r="AJ30" s="194"/>
      <c r="AK30" s="43" t="str">
        <f t="shared" si="0"/>
        <v/>
      </c>
      <c r="AL30" s="567" t="str">
        <f>IF(SUM(AK30:AK31)=0,"",SUM(AK30:AK31))</f>
        <v/>
      </c>
      <c r="AM30" s="200" t="str">
        <f t="shared" si="2"/>
        <v/>
      </c>
    </row>
    <row r="31" spans="2:39" ht="13.95" customHeight="1" x14ac:dyDescent="0.2">
      <c r="C31" s="314" t="str">
        <f>IF(X31="","",VLOOKUP(X31,基準２,3,FALSE)+T31+100-Y31+IF(Z31="",0,VLOOKUP(Z31,基準２,3,FALSE)/100+'D1'!AA31-100))</f>
        <v/>
      </c>
      <c r="D31" s="125"/>
      <c r="E31" s="125"/>
      <c r="F31" s="125"/>
      <c r="G31" s="125"/>
      <c r="H31" s="125"/>
      <c r="I31" s="128"/>
      <c r="J31" s="128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32">
        <f ca="1">IF(C30="","",IF(Q30&lt;H30,1,0))</f>
        <v>0</v>
      </c>
      <c r="V31" s="24" t="str">
        <f t="shared" si="1"/>
        <v/>
      </c>
      <c r="W31" s="569"/>
      <c r="X31" s="570"/>
      <c r="Y31" s="571"/>
      <c r="Z31" s="572"/>
      <c r="AA31" s="571"/>
      <c r="AB31" s="37"/>
      <c r="AC31" s="38"/>
      <c r="AD31" s="39"/>
      <c r="AE31" s="54"/>
      <c r="AF31" s="38"/>
      <c r="AG31" s="40"/>
      <c r="AH31" s="203"/>
      <c r="AI31" s="41"/>
      <c r="AJ31" s="204"/>
      <c r="AK31" s="42" t="str">
        <f t="shared" si="0"/>
        <v/>
      </c>
      <c r="AL31" s="573"/>
      <c r="AM31" s="200" t="str">
        <f t="shared" si="2"/>
        <v/>
      </c>
    </row>
    <row r="32" spans="2:39" ht="13.95" customHeight="1" x14ac:dyDescent="0.2">
      <c r="B32" s="17">
        <f ca="1">IF(C32="","",RANK(C32,$C$4:$C$203))</f>
        <v>1</v>
      </c>
      <c r="C32" s="314">
        <f ca="1">IF(D32=0,0,IF(大会=3,IF(AND(Y32="",AA32=""),"",100000+T32+100-Y32+IF(AA32="",0,1000+100-'D1'!AA32)),IF(X32="","",VLOOKUP(X32,基準２,3,FALSE)+T32+100-Y32+IF(Z32="",0,VLOOKUP(Z32,基準２,3,FALSE)/100+'D1'!AA32-100))))</f>
        <v>0</v>
      </c>
      <c r="D32" s="125">
        <f ca="1">IF(大会=3,IF(AND(Y32="",AA32=""),0,1),IF(E32="",0,IF(OR(E32=設定!$AV$4,E32=設定!$AV$5,E32=設定!$AV$6,E32=設定!$AV$7,E32=設定!$AV$8,E32=設定!$AV$9,E32=設定!$AV$12,E32=設定!$AV$13),1,0)))</f>
        <v>0</v>
      </c>
      <c r="E32" s="125">
        <f>X32</f>
        <v>0</v>
      </c>
      <c r="F32" s="125">
        <f>Y32</f>
        <v>0</v>
      </c>
      <c r="G32" s="125" t="str">
        <f>IF(AA32="","",IF(X32=Z32,"*"&amp;AA32,"◆"&amp;AA32))</f>
        <v/>
      </c>
      <c r="H32" s="125" t="str">
        <f>IF(X32="","",VLOOKUP(X32,設定!$AV$4:$AW$13,2,FALSE))</f>
        <v/>
      </c>
      <c r="I32" s="128" t="str">
        <f>AD241&amp;"　"&amp;AE241</f>
        <v>　</v>
      </c>
      <c r="J32" s="128" t="str">
        <f>AD242&amp;"　"&amp;AE242</f>
        <v>　</v>
      </c>
      <c r="K32" s="125">
        <f>AD32</f>
        <v>0</v>
      </c>
      <c r="L32" s="125">
        <f>AD33</f>
        <v>0</v>
      </c>
      <c r="M32" s="125">
        <f>AG32</f>
        <v>0</v>
      </c>
      <c r="N32" s="125">
        <f>AG33</f>
        <v>0</v>
      </c>
      <c r="O32" s="125" t="str">
        <f>AK32</f>
        <v/>
      </c>
      <c r="P32" s="125" t="str">
        <f>AK33</f>
        <v/>
      </c>
      <c r="Q32" s="125" t="str">
        <f>AL32</f>
        <v/>
      </c>
      <c r="R32" s="125">
        <f>IF(K32=0,0,VLOOKUP(K32,性別,2,FALSE))</f>
        <v>0</v>
      </c>
      <c r="S32" s="125">
        <f>IF(L32=0,0,VLOOKUP(L32,性別,2,FALSE))</f>
        <v>0</v>
      </c>
      <c r="T32" s="125">
        <f>S32+R32</f>
        <v>0</v>
      </c>
      <c r="U32" s="132">
        <f ca="1">IF(C32="","",IF(Q32&lt;H32,1,0))</f>
        <v>0</v>
      </c>
      <c r="V32" s="24" t="str">
        <f t="shared" si="1"/>
        <v/>
      </c>
      <c r="W32" s="559">
        <v>15</v>
      </c>
      <c r="X32" s="561"/>
      <c r="Y32" s="563"/>
      <c r="Z32" s="565"/>
      <c r="AA32" s="563"/>
      <c r="AB32" s="66"/>
      <c r="AC32" s="67"/>
      <c r="AD32" s="68"/>
      <c r="AE32" s="69"/>
      <c r="AF32" s="67"/>
      <c r="AG32" s="70"/>
      <c r="AH32" s="193"/>
      <c r="AI32" s="71"/>
      <c r="AJ32" s="194"/>
      <c r="AK32" s="43" t="str">
        <f t="shared" si="0"/>
        <v/>
      </c>
      <c r="AL32" s="567" t="str">
        <f>IF(SUM(AK32:AK33)=0,"",SUM(AK32:AK33))</f>
        <v/>
      </c>
      <c r="AM32" s="200" t="str">
        <f t="shared" si="2"/>
        <v/>
      </c>
    </row>
    <row r="33" spans="2:39" ht="13.95" customHeight="1" x14ac:dyDescent="0.2">
      <c r="C33" s="314" t="str">
        <f>IF(X33="","",VLOOKUP(X33,基準２,3,FALSE)+T33+100-Y33+IF(Z33="",0,VLOOKUP(Z33,基準２,3,FALSE)/100+'D1'!AA33-100))</f>
        <v/>
      </c>
      <c r="D33" s="125"/>
      <c r="E33" s="125"/>
      <c r="F33" s="125"/>
      <c r="G33" s="125"/>
      <c r="H33" s="125"/>
      <c r="I33" s="128"/>
      <c r="J33" s="128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32">
        <f ca="1">IF(C32="","",IF(Q32&lt;H32,1,0))</f>
        <v>0</v>
      </c>
      <c r="V33" s="24" t="str">
        <f t="shared" si="1"/>
        <v/>
      </c>
      <c r="W33" s="569"/>
      <c r="X33" s="570"/>
      <c r="Y33" s="571"/>
      <c r="Z33" s="572"/>
      <c r="AA33" s="571"/>
      <c r="AB33" s="37"/>
      <c r="AC33" s="38"/>
      <c r="AD33" s="39"/>
      <c r="AE33" s="54"/>
      <c r="AF33" s="38"/>
      <c r="AG33" s="40"/>
      <c r="AH33" s="203"/>
      <c r="AI33" s="41"/>
      <c r="AJ33" s="204"/>
      <c r="AK33" s="42" t="str">
        <f t="shared" si="0"/>
        <v/>
      </c>
      <c r="AL33" s="573"/>
      <c r="AM33" s="200" t="str">
        <f t="shared" si="2"/>
        <v/>
      </c>
    </row>
    <row r="34" spans="2:39" ht="13.95" customHeight="1" x14ac:dyDescent="0.2">
      <c r="B34" s="17">
        <f ca="1">IF(C34="","",RANK(C34,$C$4:$C$203))</f>
        <v>1</v>
      </c>
      <c r="C34" s="314">
        <f ca="1">IF(D34=0,0,IF(大会=3,IF(AND(Y34="",AA34=""),"",100000+T34+100-Y34+IF(AA34="",0,1000+100-'D1'!AA34)),IF(X34="","",VLOOKUP(X34,基準２,3,FALSE)+T34+100-Y34+IF(Z34="",0,VLOOKUP(Z34,基準２,3,FALSE)/100+'D1'!AA34-100))))</f>
        <v>0</v>
      </c>
      <c r="D34" s="125">
        <f ca="1">IF(大会=3,IF(AND(Y34="",AA34=""),0,1),IF(E34="",0,IF(OR(E34=設定!$AV$4,E34=設定!$AV$5,E34=設定!$AV$6,E34=設定!$AV$7,E34=設定!$AV$8,E34=設定!$AV$9,E34=設定!$AV$12,E34=設定!$AV$13),1,0)))</f>
        <v>0</v>
      </c>
      <c r="E34" s="125">
        <f>X34</f>
        <v>0</v>
      </c>
      <c r="F34" s="125">
        <f>Y34</f>
        <v>0</v>
      </c>
      <c r="G34" s="125" t="str">
        <f>IF(AA34="","",IF(X34=Z34,"*"&amp;AA34,"◆"&amp;AA34))</f>
        <v/>
      </c>
      <c r="H34" s="125" t="str">
        <f>IF(X34="","",VLOOKUP(X34,設定!$AV$4:$AW$13,2,FALSE))</f>
        <v/>
      </c>
      <c r="I34" s="128" t="str">
        <f>AD243&amp;"　"&amp;AE243</f>
        <v>　</v>
      </c>
      <c r="J34" s="128" t="str">
        <f>AD244&amp;"　"&amp;AE244</f>
        <v>　</v>
      </c>
      <c r="K34" s="125">
        <f>AD34</f>
        <v>0</v>
      </c>
      <c r="L34" s="125">
        <f>AD35</f>
        <v>0</v>
      </c>
      <c r="M34" s="125">
        <f>AG34</f>
        <v>0</v>
      </c>
      <c r="N34" s="125">
        <f>AG35</f>
        <v>0</v>
      </c>
      <c r="O34" s="125" t="str">
        <f>AK34</f>
        <v/>
      </c>
      <c r="P34" s="125" t="str">
        <f>AK35</f>
        <v/>
      </c>
      <c r="Q34" s="125" t="str">
        <f>AL34</f>
        <v/>
      </c>
      <c r="R34" s="125">
        <f>IF(K34=0,0,VLOOKUP(K34,性別,2,FALSE))</f>
        <v>0</v>
      </c>
      <c r="S34" s="125">
        <f>IF(L34=0,0,VLOOKUP(L34,性別,2,FALSE))</f>
        <v>0</v>
      </c>
      <c r="T34" s="125">
        <f>S34+R34</f>
        <v>0</v>
      </c>
      <c r="U34" s="132">
        <f ca="1">IF(C34="","",IF(Q34&lt;H34,1,0))</f>
        <v>0</v>
      </c>
      <c r="V34" s="24" t="str">
        <f t="shared" si="1"/>
        <v/>
      </c>
      <c r="W34" s="559">
        <v>16</v>
      </c>
      <c r="X34" s="561"/>
      <c r="Y34" s="563"/>
      <c r="Z34" s="565"/>
      <c r="AA34" s="563"/>
      <c r="AB34" s="66"/>
      <c r="AC34" s="67"/>
      <c r="AD34" s="68"/>
      <c r="AE34" s="69"/>
      <c r="AF34" s="67"/>
      <c r="AG34" s="70"/>
      <c r="AH34" s="193"/>
      <c r="AI34" s="71"/>
      <c r="AJ34" s="194"/>
      <c r="AK34" s="43" t="str">
        <f t="shared" si="0"/>
        <v/>
      </c>
      <c r="AL34" s="567" t="str">
        <f>IF(SUM(AK34:AK35)=0,"",SUM(AK34:AK35))</f>
        <v/>
      </c>
      <c r="AM34" s="200" t="str">
        <f t="shared" si="2"/>
        <v/>
      </c>
    </row>
    <row r="35" spans="2:39" ht="13.95" customHeight="1" x14ac:dyDescent="0.2">
      <c r="C35" s="314" t="str">
        <f>IF(X35="","",VLOOKUP(X35,基準２,3,FALSE)+T35+100-Y35+IF(Z35="",0,VLOOKUP(Z35,基準２,3,FALSE)/100+'D1'!AA35-100))</f>
        <v/>
      </c>
      <c r="D35" s="125"/>
      <c r="E35" s="125"/>
      <c r="F35" s="125"/>
      <c r="G35" s="125"/>
      <c r="H35" s="125"/>
      <c r="I35" s="128"/>
      <c r="J35" s="128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32">
        <f ca="1">IF(C34="","",IF(Q34&lt;H34,1,0))</f>
        <v>0</v>
      </c>
      <c r="V35" s="24" t="str">
        <f t="shared" si="1"/>
        <v/>
      </c>
      <c r="W35" s="569"/>
      <c r="X35" s="570"/>
      <c r="Y35" s="571"/>
      <c r="Z35" s="572"/>
      <c r="AA35" s="571"/>
      <c r="AB35" s="37"/>
      <c r="AC35" s="38"/>
      <c r="AD35" s="39"/>
      <c r="AE35" s="54"/>
      <c r="AF35" s="38"/>
      <c r="AG35" s="40"/>
      <c r="AH35" s="203"/>
      <c r="AI35" s="41"/>
      <c r="AJ35" s="204"/>
      <c r="AK35" s="42" t="str">
        <f t="shared" si="0"/>
        <v/>
      </c>
      <c r="AL35" s="573"/>
      <c r="AM35" s="200" t="str">
        <f t="shared" si="2"/>
        <v/>
      </c>
    </row>
    <row r="36" spans="2:39" ht="13.95" customHeight="1" x14ac:dyDescent="0.2">
      <c r="B36" s="17">
        <f ca="1">IF(C36="","",RANK(C36,$C$4:$C$203))</f>
        <v>1</v>
      </c>
      <c r="C36" s="314">
        <f ca="1">IF(D36=0,0,IF(大会=3,IF(AND(Y36="",AA36=""),"",100000+T36+100-Y36+IF(AA36="",0,1000+100-'D1'!AA36)),IF(X36="","",VLOOKUP(X36,基準２,3,FALSE)+T36+100-Y36+IF(Z36="",0,VLOOKUP(Z36,基準２,3,FALSE)/100+'D1'!AA36-100))))</f>
        <v>0</v>
      </c>
      <c r="D36" s="125">
        <f ca="1">IF(大会=3,IF(AND(Y36="",AA36=""),0,1),IF(E36="",0,IF(OR(E36=設定!$AV$4,E36=設定!$AV$5,E36=設定!$AV$6,E36=設定!$AV$7,E36=設定!$AV$8,E36=設定!$AV$9,E36=設定!$AV$12,E36=設定!$AV$13),1,0)))</f>
        <v>0</v>
      </c>
      <c r="E36" s="125">
        <f>X36</f>
        <v>0</v>
      </c>
      <c r="F36" s="125">
        <f>Y36</f>
        <v>0</v>
      </c>
      <c r="G36" s="125" t="str">
        <f>IF(AA36="","",IF(X36=Z36,"*"&amp;AA36,"◆"&amp;AA36))</f>
        <v/>
      </c>
      <c r="H36" s="125" t="str">
        <f>IF(X36="","",VLOOKUP(X36,設定!$AV$4:$AW$13,2,FALSE))</f>
        <v/>
      </c>
      <c r="I36" s="128" t="str">
        <f>AD245&amp;"　"&amp;AE245</f>
        <v>　</v>
      </c>
      <c r="J36" s="128" t="str">
        <f>AD246&amp;"　"&amp;AE246</f>
        <v>　</v>
      </c>
      <c r="K36" s="125">
        <f>AD36</f>
        <v>0</v>
      </c>
      <c r="L36" s="125">
        <f>AD37</f>
        <v>0</v>
      </c>
      <c r="M36" s="125">
        <f>AG36</f>
        <v>0</v>
      </c>
      <c r="N36" s="125">
        <f>AG37</f>
        <v>0</v>
      </c>
      <c r="O36" s="125" t="str">
        <f>AK36</f>
        <v/>
      </c>
      <c r="P36" s="125" t="str">
        <f>AK37</f>
        <v/>
      </c>
      <c r="Q36" s="125" t="str">
        <f>AL36</f>
        <v/>
      </c>
      <c r="R36" s="125">
        <f>IF(K36=0,0,VLOOKUP(K36,性別,2,FALSE))</f>
        <v>0</v>
      </c>
      <c r="S36" s="125">
        <f>IF(L36=0,0,VLOOKUP(L36,性別,2,FALSE))</f>
        <v>0</v>
      </c>
      <c r="T36" s="125">
        <f>S36+R36</f>
        <v>0</v>
      </c>
      <c r="U36" s="132">
        <f ca="1">IF(C36="","",IF(Q36&lt;H36,1,0))</f>
        <v>0</v>
      </c>
      <c r="V36" s="24" t="str">
        <f t="shared" si="1"/>
        <v/>
      </c>
      <c r="W36" s="559">
        <v>17</v>
      </c>
      <c r="X36" s="561"/>
      <c r="Y36" s="563"/>
      <c r="Z36" s="565"/>
      <c r="AA36" s="563"/>
      <c r="AB36" s="66"/>
      <c r="AC36" s="67"/>
      <c r="AD36" s="68"/>
      <c r="AE36" s="69"/>
      <c r="AF36" s="67"/>
      <c r="AG36" s="70"/>
      <c r="AH36" s="193"/>
      <c r="AI36" s="71"/>
      <c r="AJ36" s="194"/>
      <c r="AK36" s="43" t="str">
        <f t="shared" ref="AK36:AK67" si="3">IFERROR(DATEDIF(V36,基準日,"Y"),"")</f>
        <v/>
      </c>
      <c r="AL36" s="567" t="str">
        <f>IF(SUM(AK36:AK37)=0,"",SUM(AK36:AK37))</f>
        <v/>
      </c>
      <c r="AM36" s="200" t="str">
        <f t="shared" si="2"/>
        <v/>
      </c>
    </row>
    <row r="37" spans="2:39" ht="13.95" customHeight="1" x14ac:dyDescent="0.2">
      <c r="C37" s="314" t="str">
        <f>IF(X37="","",VLOOKUP(X37,基準２,3,FALSE)+T37+100-Y37+IF(Z37="",0,VLOOKUP(Z37,基準２,3,FALSE)/100+'D1'!AA37-100))</f>
        <v/>
      </c>
      <c r="D37" s="125"/>
      <c r="E37" s="125"/>
      <c r="F37" s="125"/>
      <c r="G37" s="125"/>
      <c r="H37" s="125"/>
      <c r="I37" s="128"/>
      <c r="J37" s="128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32">
        <f ca="1">IF(C36="","",IF(Q36&lt;H36,1,0))</f>
        <v>0</v>
      </c>
      <c r="V37" s="24" t="str">
        <f t="shared" si="1"/>
        <v/>
      </c>
      <c r="W37" s="569"/>
      <c r="X37" s="570"/>
      <c r="Y37" s="571"/>
      <c r="Z37" s="572"/>
      <c r="AA37" s="571"/>
      <c r="AB37" s="37"/>
      <c r="AC37" s="38"/>
      <c r="AD37" s="39"/>
      <c r="AE37" s="54"/>
      <c r="AF37" s="38"/>
      <c r="AG37" s="40"/>
      <c r="AH37" s="203"/>
      <c r="AI37" s="41"/>
      <c r="AJ37" s="204"/>
      <c r="AK37" s="42" t="str">
        <f t="shared" si="3"/>
        <v/>
      </c>
      <c r="AL37" s="573"/>
      <c r="AM37" s="200" t="str">
        <f t="shared" si="2"/>
        <v/>
      </c>
    </row>
    <row r="38" spans="2:39" ht="13.95" customHeight="1" x14ac:dyDescent="0.2">
      <c r="B38" s="17">
        <f ca="1">IF(C38="","",RANK(C38,$C$4:$C$203))</f>
        <v>1</v>
      </c>
      <c r="C38" s="314">
        <f ca="1">IF(D38=0,0,IF(大会=3,IF(AND(Y38="",AA38=""),"",100000+T38+100-Y38+IF(AA38="",0,1000+100-'D1'!AA38)),IF(X38="","",VLOOKUP(X38,基準２,3,FALSE)+T38+100-Y38+IF(Z38="",0,VLOOKUP(Z38,基準２,3,FALSE)/100+'D1'!AA38-100))))</f>
        <v>0</v>
      </c>
      <c r="D38" s="125">
        <f ca="1">IF(大会=3,IF(AND(Y38="",AA38=""),0,1),IF(E38="",0,IF(OR(E38=設定!$AV$4,E38=設定!$AV$5,E38=設定!$AV$6,E38=設定!$AV$7,E38=設定!$AV$8,E38=設定!$AV$9,E38=設定!$AV$12,E38=設定!$AV$13),1,0)))</f>
        <v>0</v>
      </c>
      <c r="E38" s="125">
        <f>X38</f>
        <v>0</v>
      </c>
      <c r="F38" s="125">
        <f>Y38</f>
        <v>0</v>
      </c>
      <c r="G38" s="125" t="str">
        <f>IF(AA38="","",IF(X38=Z38,"*"&amp;AA38,"◆"&amp;AA38))</f>
        <v/>
      </c>
      <c r="H38" s="125" t="str">
        <f>IF(X38="","",VLOOKUP(X38,設定!$AV$4:$AW$13,2,FALSE))</f>
        <v/>
      </c>
      <c r="I38" s="128" t="str">
        <f>AD247&amp;"　"&amp;AE247</f>
        <v>　</v>
      </c>
      <c r="J38" s="128" t="str">
        <f>AD248&amp;"　"&amp;AE248</f>
        <v>　</v>
      </c>
      <c r="K38" s="125">
        <f>AD38</f>
        <v>0</v>
      </c>
      <c r="L38" s="125">
        <f>AD39</f>
        <v>0</v>
      </c>
      <c r="M38" s="125">
        <f>AG38</f>
        <v>0</v>
      </c>
      <c r="N38" s="125">
        <f>AG39</f>
        <v>0</v>
      </c>
      <c r="O38" s="125" t="str">
        <f>AK38</f>
        <v/>
      </c>
      <c r="P38" s="125" t="str">
        <f>AK39</f>
        <v/>
      </c>
      <c r="Q38" s="125" t="str">
        <f>AL38</f>
        <v/>
      </c>
      <c r="R38" s="125">
        <f>IF(K38=0,0,VLOOKUP(K38,性別,2,FALSE))</f>
        <v>0</v>
      </c>
      <c r="S38" s="125">
        <f>IF(L38=0,0,VLOOKUP(L38,性別,2,FALSE))</f>
        <v>0</v>
      </c>
      <c r="T38" s="125">
        <f>S38+R38</f>
        <v>0</v>
      </c>
      <c r="U38" s="132">
        <f ca="1">IF(C38="","",IF(Q38&lt;H38,1,0))</f>
        <v>0</v>
      </c>
      <c r="V38" s="24" t="str">
        <f t="shared" si="1"/>
        <v/>
      </c>
      <c r="W38" s="559">
        <v>18</v>
      </c>
      <c r="X38" s="561"/>
      <c r="Y38" s="563"/>
      <c r="Z38" s="565"/>
      <c r="AA38" s="563"/>
      <c r="AB38" s="66"/>
      <c r="AC38" s="67"/>
      <c r="AD38" s="68"/>
      <c r="AE38" s="69"/>
      <c r="AF38" s="67"/>
      <c r="AG38" s="70"/>
      <c r="AH38" s="193"/>
      <c r="AI38" s="71"/>
      <c r="AJ38" s="194"/>
      <c r="AK38" s="43" t="str">
        <f t="shared" si="3"/>
        <v/>
      </c>
      <c r="AL38" s="567" t="str">
        <f>IF(SUM(AK38:AK39)=0,"",SUM(AK38:AK39))</f>
        <v/>
      </c>
      <c r="AM38" s="200" t="str">
        <f t="shared" si="2"/>
        <v/>
      </c>
    </row>
    <row r="39" spans="2:39" ht="13.95" customHeight="1" x14ac:dyDescent="0.2">
      <c r="C39" s="314" t="str">
        <f>IF(X39="","",VLOOKUP(X39,基準２,3,FALSE)+T39+100-Y39+IF(Z39="",0,VLOOKUP(Z39,基準２,3,FALSE)/100+'D1'!AA39-100))</f>
        <v/>
      </c>
      <c r="D39" s="125"/>
      <c r="E39" s="125"/>
      <c r="F39" s="125"/>
      <c r="G39" s="125"/>
      <c r="H39" s="125"/>
      <c r="I39" s="128"/>
      <c r="J39" s="128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32">
        <f ca="1">IF(C38="","",IF(Q38&lt;H38,1,0))</f>
        <v>0</v>
      </c>
      <c r="V39" s="24" t="str">
        <f t="shared" si="1"/>
        <v/>
      </c>
      <c r="W39" s="569"/>
      <c r="X39" s="570"/>
      <c r="Y39" s="571"/>
      <c r="Z39" s="572"/>
      <c r="AA39" s="571"/>
      <c r="AB39" s="37"/>
      <c r="AC39" s="38"/>
      <c r="AD39" s="39"/>
      <c r="AE39" s="54"/>
      <c r="AF39" s="38"/>
      <c r="AG39" s="40"/>
      <c r="AH39" s="203"/>
      <c r="AI39" s="41"/>
      <c r="AJ39" s="204"/>
      <c r="AK39" s="42" t="str">
        <f t="shared" si="3"/>
        <v/>
      </c>
      <c r="AL39" s="573"/>
      <c r="AM39" s="200" t="str">
        <f t="shared" si="2"/>
        <v/>
      </c>
    </row>
    <row r="40" spans="2:39" ht="13.95" customHeight="1" x14ac:dyDescent="0.2">
      <c r="B40" s="17">
        <f ca="1">IF(C40="","",RANK(C40,$C$4:$C$203))</f>
        <v>1</v>
      </c>
      <c r="C40" s="314">
        <f ca="1">IF(D40=0,0,IF(大会=3,IF(AND(Y40="",AA40=""),"",100000+T40+100-Y40+IF(AA40="",0,1000+100-'D1'!AA40)),IF(X40="","",VLOOKUP(X40,基準２,3,FALSE)+T40+100-Y40+IF(Z40="",0,VLOOKUP(Z40,基準２,3,FALSE)/100+'D1'!AA40-100))))</f>
        <v>0</v>
      </c>
      <c r="D40" s="125">
        <f ca="1">IF(大会=3,IF(AND(Y40="",AA40=""),0,1),IF(E40="",0,IF(OR(E40=設定!$AV$4,E40=設定!$AV$5,E40=設定!$AV$6,E40=設定!$AV$7,E40=設定!$AV$8,E40=設定!$AV$9,E40=設定!$AV$12,E40=設定!$AV$13),1,0)))</f>
        <v>0</v>
      </c>
      <c r="E40" s="125">
        <f>X40</f>
        <v>0</v>
      </c>
      <c r="F40" s="125">
        <f>Y40</f>
        <v>0</v>
      </c>
      <c r="G40" s="125" t="str">
        <f>IF(AA40="","",IF(X40=Z40,"*"&amp;AA40,"◆"&amp;AA40))</f>
        <v/>
      </c>
      <c r="H40" s="125" t="str">
        <f>IF(X40="","",VLOOKUP(X40,設定!$AV$4:$AW$13,2,FALSE))</f>
        <v/>
      </c>
      <c r="I40" s="128" t="str">
        <f>AD249&amp;"　"&amp;AE249</f>
        <v>　</v>
      </c>
      <c r="J40" s="128" t="str">
        <f>AD250&amp;"　"&amp;AE250</f>
        <v>　</v>
      </c>
      <c r="K40" s="125">
        <f>AD40</f>
        <v>0</v>
      </c>
      <c r="L40" s="125">
        <f>AD41</f>
        <v>0</v>
      </c>
      <c r="M40" s="125">
        <f>AG40</f>
        <v>0</v>
      </c>
      <c r="N40" s="125">
        <f>AG41</f>
        <v>0</v>
      </c>
      <c r="O40" s="125" t="str">
        <f>AK40</f>
        <v/>
      </c>
      <c r="P40" s="125" t="str">
        <f>AK41</f>
        <v/>
      </c>
      <c r="Q40" s="125" t="str">
        <f>AL40</f>
        <v/>
      </c>
      <c r="R40" s="125">
        <f>IF(K40=0,0,VLOOKUP(K40,性別,2,FALSE))</f>
        <v>0</v>
      </c>
      <c r="S40" s="125">
        <f>IF(L40=0,0,VLOOKUP(L40,性別,2,FALSE))</f>
        <v>0</v>
      </c>
      <c r="T40" s="125">
        <f>S40+R40</f>
        <v>0</v>
      </c>
      <c r="U40" s="132">
        <f ca="1">IF(C40="","",IF(Q40&lt;H40,1,0))</f>
        <v>0</v>
      </c>
      <c r="V40" s="24" t="str">
        <f t="shared" si="1"/>
        <v/>
      </c>
      <c r="W40" s="559">
        <v>19</v>
      </c>
      <c r="X40" s="561"/>
      <c r="Y40" s="563"/>
      <c r="Z40" s="565"/>
      <c r="AA40" s="563"/>
      <c r="AB40" s="66"/>
      <c r="AC40" s="67"/>
      <c r="AD40" s="68"/>
      <c r="AE40" s="69"/>
      <c r="AF40" s="67"/>
      <c r="AG40" s="70"/>
      <c r="AH40" s="193"/>
      <c r="AI40" s="71"/>
      <c r="AJ40" s="194"/>
      <c r="AK40" s="43" t="str">
        <f t="shared" si="3"/>
        <v/>
      </c>
      <c r="AL40" s="567" t="str">
        <f>IF(SUM(AK40:AK41)=0,"",SUM(AK40:AK41))</f>
        <v/>
      </c>
      <c r="AM40" s="200" t="str">
        <f t="shared" si="2"/>
        <v/>
      </c>
    </row>
    <row r="41" spans="2:39" ht="13.95" customHeight="1" x14ac:dyDescent="0.2">
      <c r="C41" s="314" t="str">
        <f>IF(X41="","",VLOOKUP(X41,基準２,3,FALSE)+T41+100-Y41+IF(Z41="",0,VLOOKUP(Z41,基準２,3,FALSE)/100+'D1'!AA41-100))</f>
        <v/>
      </c>
      <c r="D41" s="125"/>
      <c r="E41" s="125"/>
      <c r="F41" s="125"/>
      <c r="G41" s="125"/>
      <c r="H41" s="125"/>
      <c r="I41" s="128"/>
      <c r="J41" s="128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32">
        <f ca="1">IF(C40="","",IF(Q40&lt;H40,1,0))</f>
        <v>0</v>
      </c>
      <c r="V41" s="24" t="str">
        <f t="shared" si="1"/>
        <v/>
      </c>
      <c r="W41" s="569"/>
      <c r="X41" s="570"/>
      <c r="Y41" s="571"/>
      <c r="Z41" s="572"/>
      <c r="AA41" s="571"/>
      <c r="AB41" s="37"/>
      <c r="AC41" s="38"/>
      <c r="AD41" s="39"/>
      <c r="AE41" s="54"/>
      <c r="AF41" s="38"/>
      <c r="AG41" s="40"/>
      <c r="AH41" s="203"/>
      <c r="AI41" s="41"/>
      <c r="AJ41" s="204"/>
      <c r="AK41" s="42" t="str">
        <f t="shared" si="3"/>
        <v/>
      </c>
      <c r="AL41" s="573"/>
      <c r="AM41" s="200" t="str">
        <f t="shared" si="2"/>
        <v/>
      </c>
    </row>
    <row r="42" spans="2:39" ht="13.95" customHeight="1" x14ac:dyDescent="0.2">
      <c r="B42" s="17">
        <f ca="1">IF(C42="","",RANK(C42,$C$4:$C$203))</f>
        <v>1</v>
      </c>
      <c r="C42" s="314">
        <f ca="1">IF(D42=0,0,IF(大会=3,IF(AND(Y42="",AA42=""),"",100000+T42+100-Y42+IF(AA42="",0,1000+100-'D1'!AA42)),IF(X42="","",VLOOKUP(X42,基準２,3,FALSE)+T42+100-Y42+IF(Z42="",0,VLOOKUP(Z42,基準２,3,FALSE)/100+'D1'!AA42-100))))</f>
        <v>0</v>
      </c>
      <c r="D42" s="125">
        <f ca="1">IF(大会=3,IF(AND(Y42="",AA42=""),0,1),IF(E42="",0,IF(OR(E42=設定!$AV$4,E42=設定!$AV$5,E42=設定!$AV$6,E42=設定!$AV$7,E42=設定!$AV$8,E42=設定!$AV$9,E42=設定!$AV$12,E42=設定!$AV$13),1,0)))</f>
        <v>0</v>
      </c>
      <c r="E42" s="125">
        <f>X42</f>
        <v>0</v>
      </c>
      <c r="F42" s="125">
        <f>Y42</f>
        <v>0</v>
      </c>
      <c r="G42" s="125" t="str">
        <f>IF(AA42="","",IF(X42=Z42,"*"&amp;AA42,"◆"&amp;AA42))</f>
        <v/>
      </c>
      <c r="H42" s="125" t="str">
        <f>IF(X42="","",VLOOKUP(X42,設定!$AV$4:$AW$13,2,FALSE))</f>
        <v/>
      </c>
      <c r="I42" s="128" t="str">
        <f>AD251&amp;"　"&amp;AE251</f>
        <v>　</v>
      </c>
      <c r="J42" s="128" t="str">
        <f>AD252&amp;"　"&amp;AE252</f>
        <v>　</v>
      </c>
      <c r="K42" s="125">
        <f>AD42</f>
        <v>0</v>
      </c>
      <c r="L42" s="125">
        <f>AD43</f>
        <v>0</v>
      </c>
      <c r="M42" s="125">
        <f>AG42</f>
        <v>0</v>
      </c>
      <c r="N42" s="125">
        <f>AG43</f>
        <v>0</v>
      </c>
      <c r="O42" s="125" t="str">
        <f>AK42</f>
        <v/>
      </c>
      <c r="P42" s="125" t="str">
        <f>AK43</f>
        <v/>
      </c>
      <c r="Q42" s="125" t="str">
        <f>AL42</f>
        <v/>
      </c>
      <c r="R42" s="125">
        <f>IF(K42=0,0,VLOOKUP(K42,性別,2,FALSE))</f>
        <v>0</v>
      </c>
      <c r="S42" s="125">
        <f>IF(L42=0,0,VLOOKUP(L42,性別,2,FALSE))</f>
        <v>0</v>
      </c>
      <c r="T42" s="125">
        <f>S42+R42</f>
        <v>0</v>
      </c>
      <c r="U42" s="132">
        <f ca="1">IF(C42="","",IF(Q42&lt;H42,1,0))</f>
        <v>0</v>
      </c>
      <c r="V42" s="24" t="str">
        <f t="shared" si="1"/>
        <v/>
      </c>
      <c r="W42" s="559">
        <v>20</v>
      </c>
      <c r="X42" s="561"/>
      <c r="Y42" s="563"/>
      <c r="Z42" s="565"/>
      <c r="AA42" s="563"/>
      <c r="AB42" s="66"/>
      <c r="AC42" s="67"/>
      <c r="AD42" s="68"/>
      <c r="AE42" s="69"/>
      <c r="AF42" s="67"/>
      <c r="AG42" s="70"/>
      <c r="AH42" s="193"/>
      <c r="AI42" s="71"/>
      <c r="AJ42" s="194"/>
      <c r="AK42" s="43" t="str">
        <f t="shared" si="3"/>
        <v/>
      </c>
      <c r="AL42" s="567" t="str">
        <f>IF(SUM(AK42:AK43)=0,"",SUM(AK42:AK43))</f>
        <v/>
      </c>
      <c r="AM42" s="200" t="str">
        <f t="shared" si="2"/>
        <v/>
      </c>
    </row>
    <row r="43" spans="2:39" ht="13.95" customHeight="1" x14ac:dyDescent="0.2">
      <c r="C43" s="314" t="str">
        <f>IF(X43="","",VLOOKUP(X43,基準２,3,FALSE)+T43+100-Y43+IF(Z43="",0,VLOOKUP(Z43,基準２,3,FALSE)/100+'D1'!AA43-100))</f>
        <v/>
      </c>
      <c r="D43" s="125"/>
      <c r="E43" s="125"/>
      <c r="F43" s="125"/>
      <c r="G43" s="125"/>
      <c r="H43" s="125"/>
      <c r="I43" s="128"/>
      <c r="J43" s="128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32">
        <f ca="1">IF(C42="","",IF(Q42&lt;H42,1,0))</f>
        <v>0</v>
      </c>
      <c r="V43" s="24" t="str">
        <f t="shared" si="1"/>
        <v/>
      </c>
      <c r="W43" s="569"/>
      <c r="X43" s="570"/>
      <c r="Y43" s="571"/>
      <c r="Z43" s="572"/>
      <c r="AA43" s="571"/>
      <c r="AB43" s="37"/>
      <c r="AC43" s="38"/>
      <c r="AD43" s="39"/>
      <c r="AE43" s="54"/>
      <c r="AF43" s="38"/>
      <c r="AG43" s="40"/>
      <c r="AH43" s="203"/>
      <c r="AI43" s="41"/>
      <c r="AJ43" s="204"/>
      <c r="AK43" s="42" t="str">
        <f t="shared" si="3"/>
        <v/>
      </c>
      <c r="AL43" s="573"/>
      <c r="AM43" s="200" t="str">
        <f t="shared" si="2"/>
        <v/>
      </c>
    </row>
    <row r="44" spans="2:39" ht="13.95" customHeight="1" x14ac:dyDescent="0.2">
      <c r="B44" s="17">
        <f ca="1">IF(C44="","",RANK(C44,$C$4:$C$203))</f>
        <v>1</v>
      </c>
      <c r="C44" s="314">
        <f ca="1">IF(D44=0,0,IF(大会=3,IF(AND(Y44="",AA44=""),"",100000+T44+100-Y44+IF(AA44="",0,1000+100-'D1'!AA44)),IF(X44="","",VLOOKUP(X44,基準２,3,FALSE)+T44+100-Y44+IF(Z44="",0,VLOOKUP(Z44,基準２,3,FALSE)/100+'D1'!AA44-100))))</f>
        <v>0</v>
      </c>
      <c r="D44" s="125">
        <f ca="1">IF(大会=3,IF(AND(Y44="",AA44=""),0,1),IF(E44="",0,IF(OR(E44=設定!$AV$4,E44=設定!$AV$5,E44=設定!$AV$6,E44=設定!$AV$7,E44=設定!$AV$8,E44=設定!$AV$9,E44=設定!$AV$12,E44=設定!$AV$13),1,0)))</f>
        <v>0</v>
      </c>
      <c r="E44" s="125">
        <f>X44</f>
        <v>0</v>
      </c>
      <c r="F44" s="125">
        <f>Y44</f>
        <v>0</v>
      </c>
      <c r="G44" s="125" t="str">
        <f>IF(AA44="","",IF(X44=Z44,"*"&amp;AA44,"◆"&amp;AA44))</f>
        <v/>
      </c>
      <c r="H44" s="125" t="str">
        <f>IF(X44="","",VLOOKUP(X44,設定!$AV$4:$AW$13,2,FALSE))</f>
        <v/>
      </c>
      <c r="I44" s="128" t="str">
        <f>AD253&amp;"　"&amp;AE253</f>
        <v>　</v>
      </c>
      <c r="J44" s="128" t="str">
        <f>AD254&amp;"　"&amp;AE254</f>
        <v>　</v>
      </c>
      <c r="K44" s="125">
        <f>AD44</f>
        <v>0</v>
      </c>
      <c r="L44" s="125">
        <f>AD45</f>
        <v>0</v>
      </c>
      <c r="M44" s="125">
        <f>AG44</f>
        <v>0</v>
      </c>
      <c r="N44" s="125">
        <f>AG45</f>
        <v>0</v>
      </c>
      <c r="O44" s="125" t="str">
        <f>AK44</f>
        <v/>
      </c>
      <c r="P44" s="125" t="str">
        <f>AK45</f>
        <v/>
      </c>
      <c r="Q44" s="125" t="str">
        <f>AL44</f>
        <v/>
      </c>
      <c r="R44" s="125">
        <f>IF(K44=0,0,VLOOKUP(K44,性別,2,FALSE))</f>
        <v>0</v>
      </c>
      <c r="S44" s="125">
        <f>IF(L44=0,0,VLOOKUP(L44,性別,2,FALSE))</f>
        <v>0</v>
      </c>
      <c r="T44" s="125">
        <f>S44+R44</f>
        <v>0</v>
      </c>
      <c r="U44" s="132">
        <f ca="1">IF(C44="","",IF(Q44&lt;H44,1,0))</f>
        <v>0</v>
      </c>
      <c r="V44" s="24" t="str">
        <f t="shared" si="1"/>
        <v/>
      </c>
      <c r="W44" s="559">
        <v>21</v>
      </c>
      <c r="X44" s="561"/>
      <c r="Y44" s="563"/>
      <c r="Z44" s="565"/>
      <c r="AA44" s="563"/>
      <c r="AB44" s="66"/>
      <c r="AC44" s="67"/>
      <c r="AD44" s="68"/>
      <c r="AE44" s="69"/>
      <c r="AF44" s="67"/>
      <c r="AG44" s="70"/>
      <c r="AH44" s="193"/>
      <c r="AI44" s="71"/>
      <c r="AJ44" s="194"/>
      <c r="AK44" s="43" t="str">
        <f t="shared" si="3"/>
        <v/>
      </c>
      <c r="AL44" s="567" t="str">
        <f>IF(SUM(AK44:AK45)=0,"",SUM(AK44:AK45))</f>
        <v/>
      </c>
      <c r="AM44" s="200" t="str">
        <f t="shared" si="2"/>
        <v/>
      </c>
    </row>
    <row r="45" spans="2:39" ht="13.95" customHeight="1" x14ac:dyDescent="0.2">
      <c r="C45" s="314" t="str">
        <f>IF(X45="","",VLOOKUP(X45,基準２,3,FALSE)+T45+100-Y45+IF(Z45="",0,VLOOKUP(Z45,基準２,3,FALSE)/100+'D1'!AA45-100))</f>
        <v/>
      </c>
      <c r="D45" s="125"/>
      <c r="E45" s="125"/>
      <c r="F45" s="125"/>
      <c r="G45" s="125"/>
      <c r="H45" s="125"/>
      <c r="I45" s="128"/>
      <c r="J45" s="128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32">
        <f ca="1">IF(C44="","",IF(Q44&lt;H44,1,0))</f>
        <v>0</v>
      </c>
      <c r="V45" s="24" t="str">
        <f t="shared" si="1"/>
        <v/>
      </c>
      <c r="W45" s="569"/>
      <c r="X45" s="570"/>
      <c r="Y45" s="571"/>
      <c r="Z45" s="572"/>
      <c r="AA45" s="571"/>
      <c r="AB45" s="37"/>
      <c r="AC45" s="38"/>
      <c r="AD45" s="39"/>
      <c r="AE45" s="54"/>
      <c r="AF45" s="38"/>
      <c r="AG45" s="40"/>
      <c r="AH45" s="203"/>
      <c r="AI45" s="41"/>
      <c r="AJ45" s="204"/>
      <c r="AK45" s="42" t="str">
        <f t="shared" si="3"/>
        <v/>
      </c>
      <c r="AL45" s="573"/>
      <c r="AM45" s="200" t="str">
        <f t="shared" si="2"/>
        <v/>
      </c>
    </row>
    <row r="46" spans="2:39" ht="13.95" customHeight="1" x14ac:dyDescent="0.2">
      <c r="B46" s="17">
        <f ca="1">IF(C46="","",RANK(C46,$C$4:$C$203))</f>
        <v>1</v>
      </c>
      <c r="C46" s="314">
        <f ca="1">IF(D46=0,0,IF(大会=3,IF(AND(Y46="",AA46=""),"",100000+T46+100-Y46+IF(AA46="",0,1000+100-'D1'!AA46)),IF(X46="","",VLOOKUP(X46,基準２,3,FALSE)+T46+100-Y46+IF(Z46="",0,VLOOKUP(Z46,基準２,3,FALSE)/100+'D1'!AA46-100))))</f>
        <v>0</v>
      </c>
      <c r="D46" s="125">
        <f ca="1">IF(大会=3,IF(AND(Y46="",AA46=""),0,1),IF(E46="",0,IF(OR(E46=設定!$AV$4,E46=設定!$AV$5,E46=設定!$AV$6,E46=設定!$AV$7,E46=設定!$AV$8,E46=設定!$AV$9,E46=設定!$AV$12,E46=設定!$AV$13),1,0)))</f>
        <v>0</v>
      </c>
      <c r="E46" s="125">
        <f>X46</f>
        <v>0</v>
      </c>
      <c r="F46" s="125">
        <f>Y46</f>
        <v>0</v>
      </c>
      <c r="G46" s="125" t="str">
        <f>IF(AA46="","",IF(X46=Z46,"*"&amp;AA46,"◆"&amp;AA46))</f>
        <v/>
      </c>
      <c r="H46" s="125" t="str">
        <f>IF(X46="","",VLOOKUP(X46,設定!$AV$4:$AW$13,2,FALSE))</f>
        <v/>
      </c>
      <c r="I46" s="128" t="str">
        <f>AD255&amp;"　"&amp;AE255</f>
        <v>　</v>
      </c>
      <c r="J46" s="128" t="str">
        <f>AD256&amp;"　"&amp;AE256</f>
        <v>　</v>
      </c>
      <c r="K46" s="125">
        <f>AD46</f>
        <v>0</v>
      </c>
      <c r="L46" s="125">
        <f>AD47</f>
        <v>0</v>
      </c>
      <c r="M46" s="125">
        <f>AG46</f>
        <v>0</v>
      </c>
      <c r="N46" s="125">
        <f>AG47</f>
        <v>0</v>
      </c>
      <c r="O46" s="125" t="str">
        <f>AK46</f>
        <v/>
      </c>
      <c r="P46" s="125" t="str">
        <f>AK47</f>
        <v/>
      </c>
      <c r="Q46" s="125" t="str">
        <f>AL46</f>
        <v/>
      </c>
      <c r="R46" s="125">
        <f>IF(K46=0,0,VLOOKUP(K46,性別,2,FALSE))</f>
        <v>0</v>
      </c>
      <c r="S46" s="125">
        <f>IF(L46=0,0,VLOOKUP(L46,性別,2,FALSE))</f>
        <v>0</v>
      </c>
      <c r="T46" s="125">
        <f>S46+R46</f>
        <v>0</v>
      </c>
      <c r="U46" s="132">
        <f ca="1">IF(C46="","",IF(Q46&lt;H46,1,0))</f>
        <v>0</v>
      </c>
      <c r="V46" s="24" t="str">
        <f t="shared" si="1"/>
        <v/>
      </c>
      <c r="W46" s="559">
        <v>22</v>
      </c>
      <c r="X46" s="561"/>
      <c r="Y46" s="563"/>
      <c r="Z46" s="565"/>
      <c r="AA46" s="563"/>
      <c r="AB46" s="66"/>
      <c r="AC46" s="67"/>
      <c r="AD46" s="68"/>
      <c r="AE46" s="69"/>
      <c r="AF46" s="67"/>
      <c r="AG46" s="70"/>
      <c r="AH46" s="193"/>
      <c r="AI46" s="71"/>
      <c r="AJ46" s="194"/>
      <c r="AK46" s="43" t="str">
        <f t="shared" si="3"/>
        <v/>
      </c>
      <c r="AL46" s="567" t="str">
        <f>IF(SUM(AK46:AK47)=0,"",SUM(AK46:AK47))</f>
        <v/>
      </c>
      <c r="AM46" s="200" t="str">
        <f t="shared" si="2"/>
        <v/>
      </c>
    </row>
    <row r="47" spans="2:39" ht="13.95" customHeight="1" x14ac:dyDescent="0.2">
      <c r="C47" s="314" t="str">
        <f>IF(X47="","",VLOOKUP(X47,基準２,3,FALSE)+T47+100-Y47+IF(Z47="",0,VLOOKUP(Z47,基準２,3,FALSE)/100+'D1'!AA47-100))</f>
        <v/>
      </c>
      <c r="D47" s="125"/>
      <c r="E47" s="125"/>
      <c r="F47" s="125"/>
      <c r="G47" s="125"/>
      <c r="H47" s="125"/>
      <c r="I47" s="128"/>
      <c r="J47" s="128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>
        <f ca="1">IF(C46="","",IF(Q46&lt;H46,1,0))</f>
        <v>0</v>
      </c>
      <c r="V47" s="24" t="str">
        <f t="shared" si="1"/>
        <v/>
      </c>
      <c r="W47" s="569"/>
      <c r="X47" s="570"/>
      <c r="Y47" s="571"/>
      <c r="Z47" s="572"/>
      <c r="AA47" s="571"/>
      <c r="AB47" s="37"/>
      <c r="AC47" s="38"/>
      <c r="AD47" s="39"/>
      <c r="AE47" s="54"/>
      <c r="AF47" s="38"/>
      <c r="AG47" s="40"/>
      <c r="AH47" s="203"/>
      <c r="AI47" s="41"/>
      <c r="AJ47" s="204"/>
      <c r="AK47" s="42" t="str">
        <f t="shared" si="3"/>
        <v/>
      </c>
      <c r="AL47" s="573"/>
      <c r="AM47" s="200" t="str">
        <f t="shared" si="2"/>
        <v/>
      </c>
    </row>
    <row r="48" spans="2:39" ht="13.95" customHeight="1" x14ac:dyDescent="0.2">
      <c r="B48" s="17">
        <f ca="1">IF(C48="","",RANK(C48,$C$4:$C$203))</f>
        <v>1</v>
      </c>
      <c r="C48" s="314">
        <f ca="1">IF(D48=0,0,IF(大会=3,IF(AND(Y48="",AA48=""),"",100000+T48+100-Y48+IF(AA48="",0,1000+100-'D1'!AA48)),IF(X48="","",VLOOKUP(X48,基準２,3,FALSE)+T48+100-Y48+IF(Z48="",0,VLOOKUP(Z48,基準２,3,FALSE)/100+'D1'!AA48-100))))</f>
        <v>0</v>
      </c>
      <c r="D48" s="125">
        <f ca="1">IF(大会=3,IF(AND(Y48="",AA48=""),0,1),IF(E48="",0,IF(OR(E48=設定!$AV$4,E48=設定!$AV$5,E48=設定!$AV$6,E48=設定!$AV$7,E48=設定!$AV$8,E48=設定!$AV$9,E48=設定!$AV$12,E48=設定!$AV$13),1,0)))</f>
        <v>0</v>
      </c>
      <c r="E48" s="125">
        <f>X48</f>
        <v>0</v>
      </c>
      <c r="F48" s="125">
        <f>Y48</f>
        <v>0</v>
      </c>
      <c r="G48" s="125" t="str">
        <f>IF(AA48="","",IF(X48=Z48,"*"&amp;AA48,"◆"&amp;AA48))</f>
        <v/>
      </c>
      <c r="H48" s="125" t="str">
        <f>IF(X48="","",VLOOKUP(X48,設定!$AV$4:$AW$13,2,FALSE))</f>
        <v/>
      </c>
      <c r="I48" s="128" t="str">
        <f>AD257&amp;"　"&amp;AE257</f>
        <v>　</v>
      </c>
      <c r="J48" s="128" t="str">
        <f>AD258&amp;"　"&amp;AE258</f>
        <v>　</v>
      </c>
      <c r="K48" s="125">
        <f>AD48</f>
        <v>0</v>
      </c>
      <c r="L48" s="125">
        <f>AD49</f>
        <v>0</v>
      </c>
      <c r="M48" s="125">
        <f>AG48</f>
        <v>0</v>
      </c>
      <c r="N48" s="125">
        <f>AG49</f>
        <v>0</v>
      </c>
      <c r="O48" s="125" t="str">
        <f>AK48</f>
        <v/>
      </c>
      <c r="P48" s="125" t="str">
        <f>AK49</f>
        <v/>
      </c>
      <c r="Q48" s="125" t="str">
        <f>AL48</f>
        <v/>
      </c>
      <c r="R48" s="125">
        <f>IF(K48=0,0,VLOOKUP(K48,性別,2,FALSE))</f>
        <v>0</v>
      </c>
      <c r="S48" s="125">
        <f>IF(L48=0,0,VLOOKUP(L48,性別,2,FALSE))</f>
        <v>0</v>
      </c>
      <c r="T48" s="125">
        <f>S48+R48</f>
        <v>0</v>
      </c>
      <c r="U48" s="132">
        <f ca="1">IF(C48="","",IF(Q48&lt;H48,1,0))</f>
        <v>0</v>
      </c>
      <c r="V48" s="24" t="str">
        <f t="shared" si="1"/>
        <v/>
      </c>
      <c r="W48" s="559">
        <v>23</v>
      </c>
      <c r="X48" s="561"/>
      <c r="Y48" s="563"/>
      <c r="Z48" s="565"/>
      <c r="AA48" s="563"/>
      <c r="AB48" s="66"/>
      <c r="AC48" s="67"/>
      <c r="AD48" s="68"/>
      <c r="AE48" s="69"/>
      <c r="AF48" s="67"/>
      <c r="AG48" s="70"/>
      <c r="AH48" s="193"/>
      <c r="AI48" s="71"/>
      <c r="AJ48" s="194"/>
      <c r="AK48" s="43" t="str">
        <f t="shared" si="3"/>
        <v/>
      </c>
      <c r="AL48" s="567" t="str">
        <f>IF(SUM(AK48:AK49)=0,"",SUM(AK48:AK49))</f>
        <v/>
      </c>
      <c r="AM48" s="200" t="str">
        <f t="shared" si="2"/>
        <v/>
      </c>
    </row>
    <row r="49" spans="2:39" ht="13.95" customHeight="1" x14ac:dyDescent="0.2">
      <c r="C49" s="314" t="str">
        <f>IF(X49="","",VLOOKUP(X49,基準２,3,FALSE)+T49+100-Y49+IF(Z49="",0,VLOOKUP(Z49,基準２,3,FALSE)/100+'D1'!AA49-100))</f>
        <v/>
      </c>
      <c r="D49" s="125"/>
      <c r="E49" s="125"/>
      <c r="F49" s="125"/>
      <c r="G49" s="125"/>
      <c r="H49" s="125"/>
      <c r="I49" s="128"/>
      <c r="J49" s="128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32">
        <f ca="1">IF(C48="","",IF(Q48&lt;H48,1,0))</f>
        <v>0</v>
      </c>
      <c r="V49" s="24" t="str">
        <f t="shared" si="1"/>
        <v/>
      </c>
      <c r="W49" s="569"/>
      <c r="X49" s="570"/>
      <c r="Y49" s="571"/>
      <c r="Z49" s="572"/>
      <c r="AA49" s="571"/>
      <c r="AB49" s="37"/>
      <c r="AC49" s="38"/>
      <c r="AD49" s="39"/>
      <c r="AE49" s="54"/>
      <c r="AF49" s="38"/>
      <c r="AG49" s="40"/>
      <c r="AH49" s="203"/>
      <c r="AI49" s="41"/>
      <c r="AJ49" s="204"/>
      <c r="AK49" s="42" t="str">
        <f t="shared" si="3"/>
        <v/>
      </c>
      <c r="AL49" s="573"/>
      <c r="AM49" s="200" t="str">
        <f t="shared" si="2"/>
        <v/>
      </c>
    </row>
    <row r="50" spans="2:39" ht="13.95" customHeight="1" x14ac:dyDescent="0.2">
      <c r="B50" s="17">
        <f ca="1">IF(C50="","",RANK(C50,$C$4:$C$203))</f>
        <v>1</v>
      </c>
      <c r="C50" s="314">
        <f ca="1">IF(D50=0,0,IF(大会=3,IF(AND(Y50="",AA50=""),"",100000+T50+100-Y50+IF(AA50="",0,1000+100-'D1'!AA50)),IF(X50="","",VLOOKUP(X50,基準２,3,FALSE)+T50+100-Y50+IF(Z50="",0,VLOOKUP(Z50,基準２,3,FALSE)/100+'D1'!AA50-100))))</f>
        <v>0</v>
      </c>
      <c r="D50" s="125">
        <f ca="1">IF(大会=3,IF(AND(Y50="",AA50=""),0,1),IF(E50="",0,IF(OR(E50=設定!$AV$4,E50=設定!$AV$5,E50=設定!$AV$6,E50=設定!$AV$7,E50=設定!$AV$8,E50=設定!$AV$9,E50=設定!$AV$12,E50=設定!$AV$13),1,0)))</f>
        <v>0</v>
      </c>
      <c r="E50" s="125">
        <f>X50</f>
        <v>0</v>
      </c>
      <c r="F50" s="125">
        <f>Y50</f>
        <v>0</v>
      </c>
      <c r="G50" s="125" t="str">
        <f>IF(AA50="","",IF(X50=Z50,"*"&amp;AA50,"◆"&amp;AA50))</f>
        <v/>
      </c>
      <c r="H50" s="125" t="str">
        <f>IF(X50="","",VLOOKUP(X50,設定!$AV$4:$AW$13,2,FALSE))</f>
        <v/>
      </c>
      <c r="I50" s="128" t="str">
        <f>AD259&amp;"　"&amp;AE259</f>
        <v>　</v>
      </c>
      <c r="J50" s="128" t="str">
        <f>AD260&amp;"　"&amp;AE260</f>
        <v>　</v>
      </c>
      <c r="K50" s="125">
        <f>AD50</f>
        <v>0</v>
      </c>
      <c r="L50" s="125">
        <f>AD51</f>
        <v>0</v>
      </c>
      <c r="M50" s="125">
        <f>AG50</f>
        <v>0</v>
      </c>
      <c r="N50" s="125">
        <f>AG51</f>
        <v>0</v>
      </c>
      <c r="O50" s="125" t="str">
        <f>AK50</f>
        <v/>
      </c>
      <c r="P50" s="125" t="str">
        <f>AK51</f>
        <v/>
      </c>
      <c r="Q50" s="125" t="str">
        <f>AL50</f>
        <v/>
      </c>
      <c r="R50" s="125">
        <f>IF(K50=0,0,VLOOKUP(K50,性別,2,FALSE))</f>
        <v>0</v>
      </c>
      <c r="S50" s="125">
        <f>IF(L50=0,0,VLOOKUP(L50,性別,2,FALSE))</f>
        <v>0</v>
      </c>
      <c r="T50" s="125">
        <f>S50+R50</f>
        <v>0</v>
      </c>
      <c r="U50" s="132">
        <f ca="1">IF(C50="","",IF(Q50&lt;H50,1,0))</f>
        <v>0</v>
      </c>
      <c r="V50" s="24" t="str">
        <f t="shared" si="1"/>
        <v/>
      </c>
      <c r="W50" s="559">
        <v>24</v>
      </c>
      <c r="X50" s="561"/>
      <c r="Y50" s="563"/>
      <c r="Z50" s="565"/>
      <c r="AA50" s="563"/>
      <c r="AB50" s="66"/>
      <c r="AC50" s="67"/>
      <c r="AD50" s="68"/>
      <c r="AE50" s="69"/>
      <c r="AF50" s="67"/>
      <c r="AG50" s="70"/>
      <c r="AH50" s="193"/>
      <c r="AI50" s="71"/>
      <c r="AJ50" s="194"/>
      <c r="AK50" s="43" t="str">
        <f t="shared" si="3"/>
        <v/>
      </c>
      <c r="AL50" s="567" t="str">
        <f>IF(SUM(AK50:AK51)=0,"",SUM(AK50:AK51))</f>
        <v/>
      </c>
      <c r="AM50" s="200" t="str">
        <f t="shared" si="2"/>
        <v/>
      </c>
    </row>
    <row r="51" spans="2:39" ht="13.95" customHeight="1" x14ac:dyDescent="0.2">
      <c r="C51" s="314" t="str">
        <f>IF(X51="","",VLOOKUP(X51,基準２,3,FALSE)+T51+100-Y51+IF(Z51="",0,VLOOKUP(Z51,基準２,3,FALSE)/100+'D1'!AA51-100))</f>
        <v/>
      </c>
      <c r="D51" s="125"/>
      <c r="E51" s="125"/>
      <c r="F51" s="125"/>
      <c r="G51" s="125"/>
      <c r="H51" s="125"/>
      <c r="I51" s="128"/>
      <c r="J51" s="128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32">
        <f ca="1">IF(C50="","",IF(Q50&lt;H50,1,0))</f>
        <v>0</v>
      </c>
      <c r="V51" s="24" t="str">
        <f t="shared" si="1"/>
        <v/>
      </c>
      <c r="W51" s="569"/>
      <c r="X51" s="570"/>
      <c r="Y51" s="571"/>
      <c r="Z51" s="572"/>
      <c r="AA51" s="571"/>
      <c r="AB51" s="37"/>
      <c r="AC51" s="38"/>
      <c r="AD51" s="39"/>
      <c r="AE51" s="54"/>
      <c r="AF51" s="38"/>
      <c r="AG51" s="40"/>
      <c r="AH51" s="203"/>
      <c r="AI51" s="41"/>
      <c r="AJ51" s="204"/>
      <c r="AK51" s="42" t="str">
        <f t="shared" si="3"/>
        <v/>
      </c>
      <c r="AL51" s="573"/>
      <c r="AM51" s="200" t="str">
        <f t="shared" si="2"/>
        <v/>
      </c>
    </row>
    <row r="52" spans="2:39" ht="13.95" customHeight="1" x14ac:dyDescent="0.2">
      <c r="B52" s="17">
        <f ca="1">IF(C52="","",RANK(C52,$C$4:$C$203))</f>
        <v>1</v>
      </c>
      <c r="C52" s="314">
        <f ca="1">IF(D52=0,0,IF(大会=3,IF(AND(Y52="",AA52=""),"",100000+T52+100-Y52+IF(AA52="",0,1000+100-'D1'!AA52)),IF(X52="","",VLOOKUP(X52,基準２,3,FALSE)+T52+100-Y52+IF(Z52="",0,VLOOKUP(Z52,基準２,3,FALSE)/100+'D1'!AA52-100))))</f>
        <v>0</v>
      </c>
      <c r="D52" s="125">
        <f ca="1">IF(大会=3,IF(AND(Y52="",AA52=""),0,1),IF(E52="",0,IF(OR(E52=設定!$AV$4,E52=設定!$AV$5,E52=設定!$AV$6,E52=設定!$AV$7,E52=設定!$AV$8,E52=設定!$AV$9,E52=設定!$AV$12,E52=設定!$AV$13),1,0)))</f>
        <v>0</v>
      </c>
      <c r="E52" s="125">
        <f>X52</f>
        <v>0</v>
      </c>
      <c r="F52" s="125">
        <f>Y52</f>
        <v>0</v>
      </c>
      <c r="G52" s="125" t="str">
        <f>IF(AA52="","",IF(X52=Z52,"*"&amp;AA52,"◆"&amp;AA52))</f>
        <v/>
      </c>
      <c r="H52" s="125" t="str">
        <f>IF(X52="","",VLOOKUP(X52,設定!$AV$4:$AW$13,2,FALSE))</f>
        <v/>
      </c>
      <c r="I52" s="128" t="str">
        <f>AD261&amp;"　"&amp;AE261</f>
        <v>　</v>
      </c>
      <c r="J52" s="128" t="str">
        <f>AD262&amp;"　"&amp;AE262</f>
        <v>　</v>
      </c>
      <c r="K52" s="125">
        <f>AD52</f>
        <v>0</v>
      </c>
      <c r="L52" s="125">
        <f>AD53</f>
        <v>0</v>
      </c>
      <c r="M52" s="125">
        <f>AG52</f>
        <v>0</v>
      </c>
      <c r="N52" s="125">
        <f>AG53</f>
        <v>0</v>
      </c>
      <c r="O52" s="125" t="str">
        <f>AK52</f>
        <v/>
      </c>
      <c r="P52" s="125" t="str">
        <f>AK53</f>
        <v/>
      </c>
      <c r="Q52" s="125" t="str">
        <f>AL52</f>
        <v/>
      </c>
      <c r="R52" s="125">
        <f>IF(K52=0,0,VLOOKUP(K52,性別,2,FALSE))</f>
        <v>0</v>
      </c>
      <c r="S52" s="125">
        <f>IF(L52=0,0,VLOOKUP(L52,性別,2,FALSE))</f>
        <v>0</v>
      </c>
      <c r="T52" s="125">
        <f>S52+R52</f>
        <v>0</v>
      </c>
      <c r="U52" s="132">
        <f ca="1">IF(C52="","",IF(Q52&lt;H52,1,0))</f>
        <v>0</v>
      </c>
      <c r="V52" s="24" t="str">
        <f t="shared" si="1"/>
        <v/>
      </c>
      <c r="W52" s="559">
        <v>25</v>
      </c>
      <c r="X52" s="561"/>
      <c r="Y52" s="563"/>
      <c r="Z52" s="565"/>
      <c r="AA52" s="563"/>
      <c r="AB52" s="66"/>
      <c r="AC52" s="67"/>
      <c r="AD52" s="68"/>
      <c r="AE52" s="69"/>
      <c r="AF52" s="67"/>
      <c r="AG52" s="70"/>
      <c r="AH52" s="193"/>
      <c r="AI52" s="71"/>
      <c r="AJ52" s="194"/>
      <c r="AK52" s="43" t="str">
        <f t="shared" si="3"/>
        <v/>
      </c>
      <c r="AL52" s="567" t="str">
        <f>IF(SUM(AK52:AK53)=0,"",SUM(AK52:AK53))</f>
        <v/>
      </c>
      <c r="AM52" s="200" t="str">
        <f t="shared" si="2"/>
        <v/>
      </c>
    </row>
    <row r="53" spans="2:39" ht="13.95" customHeight="1" x14ac:dyDescent="0.2">
      <c r="C53" s="314" t="str">
        <f>IF(X53="","",VLOOKUP(X53,基準２,3,FALSE)+T53+100-Y53+IF(Z53="",0,VLOOKUP(Z53,基準２,3,FALSE)/100+'D1'!AA53-100))</f>
        <v/>
      </c>
      <c r="D53" s="125"/>
      <c r="E53" s="125"/>
      <c r="F53" s="125"/>
      <c r="G53" s="125"/>
      <c r="H53" s="125"/>
      <c r="I53" s="128"/>
      <c r="J53" s="128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32">
        <f ca="1">IF(C52="","",IF(Q52&lt;H52,1,0))</f>
        <v>0</v>
      </c>
      <c r="V53" s="24" t="str">
        <f t="shared" si="1"/>
        <v/>
      </c>
      <c r="W53" s="569"/>
      <c r="X53" s="570"/>
      <c r="Y53" s="571"/>
      <c r="Z53" s="572"/>
      <c r="AA53" s="571"/>
      <c r="AB53" s="37"/>
      <c r="AC53" s="38"/>
      <c r="AD53" s="39"/>
      <c r="AE53" s="54"/>
      <c r="AF53" s="38"/>
      <c r="AG53" s="40"/>
      <c r="AH53" s="203"/>
      <c r="AI53" s="41"/>
      <c r="AJ53" s="204"/>
      <c r="AK53" s="42" t="str">
        <f t="shared" si="3"/>
        <v/>
      </c>
      <c r="AL53" s="573"/>
      <c r="AM53" s="200" t="str">
        <f t="shared" si="2"/>
        <v/>
      </c>
    </row>
    <row r="54" spans="2:39" ht="13.95" customHeight="1" x14ac:dyDescent="0.2">
      <c r="B54" s="17">
        <f ca="1">IF(C54="","",RANK(C54,$C$4:$C$203))</f>
        <v>1</v>
      </c>
      <c r="C54" s="314">
        <f ca="1">IF(D54=0,0,IF(大会=3,IF(AND(Y54="",AA54=""),"",100000+T54+100-Y54+IF(AA54="",0,1000+100-'D1'!AA54)),IF(X54="","",VLOOKUP(X54,基準２,3,FALSE)+T54+100-Y54+IF(Z54="",0,VLOOKUP(Z54,基準２,3,FALSE)/100+'D1'!AA54-100))))</f>
        <v>0</v>
      </c>
      <c r="D54" s="125">
        <f ca="1">IF(大会=3,IF(AND(Y54="",AA54=""),0,1),IF(E54="",0,IF(OR(E54=設定!$AV$4,E54=設定!$AV$5,E54=設定!$AV$6,E54=設定!$AV$7,E54=設定!$AV$8,E54=設定!$AV$9,E54=設定!$AV$12,E54=設定!$AV$13),1,0)))</f>
        <v>0</v>
      </c>
      <c r="E54" s="125">
        <f>X54</f>
        <v>0</v>
      </c>
      <c r="F54" s="125">
        <f>Y54</f>
        <v>0</v>
      </c>
      <c r="G54" s="125" t="str">
        <f>IF(AA54="","",IF(X54=Z54,"*"&amp;AA54,"◆"&amp;AA54))</f>
        <v/>
      </c>
      <c r="H54" s="125" t="str">
        <f>IF(X54="","",VLOOKUP(X54,設定!$AV$4:$AW$13,2,FALSE))</f>
        <v/>
      </c>
      <c r="I54" s="128" t="str">
        <f>AD263&amp;"　"&amp;AE263</f>
        <v>　</v>
      </c>
      <c r="J54" s="128" t="str">
        <f>AD264&amp;"　"&amp;AE264</f>
        <v>　</v>
      </c>
      <c r="K54" s="125">
        <f>AD54</f>
        <v>0</v>
      </c>
      <c r="L54" s="125">
        <f>AD55</f>
        <v>0</v>
      </c>
      <c r="M54" s="125">
        <f>AG54</f>
        <v>0</v>
      </c>
      <c r="N54" s="125">
        <f>AG55</f>
        <v>0</v>
      </c>
      <c r="O54" s="125" t="str">
        <f>AK54</f>
        <v/>
      </c>
      <c r="P54" s="125" t="str">
        <f>AK55</f>
        <v/>
      </c>
      <c r="Q54" s="125" t="str">
        <f>AL54</f>
        <v/>
      </c>
      <c r="R54" s="125">
        <f>IF(K54=0,0,VLOOKUP(K54,性別,2,FALSE))</f>
        <v>0</v>
      </c>
      <c r="S54" s="125">
        <f>IF(L54=0,0,VLOOKUP(L54,性別,2,FALSE))</f>
        <v>0</v>
      </c>
      <c r="T54" s="125">
        <f>S54+R54</f>
        <v>0</v>
      </c>
      <c r="U54" s="132">
        <f ca="1">IF(C54="","",IF(Q54&lt;H54,1,0))</f>
        <v>0</v>
      </c>
      <c r="V54" s="24" t="str">
        <f t="shared" si="1"/>
        <v/>
      </c>
      <c r="W54" s="559">
        <v>26</v>
      </c>
      <c r="X54" s="561"/>
      <c r="Y54" s="563"/>
      <c r="Z54" s="565"/>
      <c r="AA54" s="563"/>
      <c r="AB54" s="66"/>
      <c r="AC54" s="67"/>
      <c r="AD54" s="68"/>
      <c r="AE54" s="69"/>
      <c r="AF54" s="67"/>
      <c r="AG54" s="70"/>
      <c r="AH54" s="193"/>
      <c r="AI54" s="71"/>
      <c r="AJ54" s="194"/>
      <c r="AK54" s="43" t="str">
        <f t="shared" si="3"/>
        <v/>
      </c>
      <c r="AL54" s="567" t="str">
        <f>IF(SUM(AK54:AK55)=0,"",SUM(AK54:AK55))</f>
        <v/>
      </c>
      <c r="AM54" s="200" t="str">
        <f t="shared" si="2"/>
        <v/>
      </c>
    </row>
    <row r="55" spans="2:39" ht="13.95" customHeight="1" x14ac:dyDescent="0.2">
      <c r="C55" s="314" t="str">
        <f>IF(X55="","",VLOOKUP(X55,基準２,3,FALSE)+T55+100-Y55+IF(Z55="",0,VLOOKUP(Z55,基準２,3,FALSE)/100+'D1'!AA55-100))</f>
        <v/>
      </c>
      <c r="D55" s="125"/>
      <c r="E55" s="125"/>
      <c r="F55" s="125"/>
      <c r="G55" s="125"/>
      <c r="H55" s="125"/>
      <c r="I55" s="128"/>
      <c r="J55" s="128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32">
        <f ca="1">IF(C54="","",IF(Q54&lt;H54,1,0))</f>
        <v>0</v>
      </c>
      <c r="V55" s="24" t="str">
        <f t="shared" si="1"/>
        <v/>
      </c>
      <c r="W55" s="569"/>
      <c r="X55" s="570"/>
      <c r="Y55" s="571"/>
      <c r="Z55" s="572"/>
      <c r="AA55" s="571"/>
      <c r="AB55" s="37"/>
      <c r="AC55" s="38"/>
      <c r="AD55" s="39"/>
      <c r="AE55" s="54"/>
      <c r="AF55" s="38"/>
      <c r="AG55" s="40"/>
      <c r="AH55" s="203"/>
      <c r="AI55" s="41"/>
      <c r="AJ55" s="204"/>
      <c r="AK55" s="42" t="str">
        <f t="shared" si="3"/>
        <v/>
      </c>
      <c r="AL55" s="573"/>
      <c r="AM55" s="200" t="str">
        <f t="shared" si="2"/>
        <v/>
      </c>
    </row>
    <row r="56" spans="2:39" ht="13.95" customHeight="1" x14ac:dyDescent="0.2">
      <c r="B56" s="17">
        <f ca="1">IF(C56="","",RANK(C56,$C$4:$C$203))</f>
        <v>1</v>
      </c>
      <c r="C56" s="314">
        <f ca="1">IF(D56=0,0,IF(大会=3,IF(AND(Y56="",AA56=""),"",100000+T56+100-Y56+IF(AA56="",0,1000+100-'D1'!AA56)),IF(X56="","",VLOOKUP(X56,基準２,3,FALSE)+T56+100-Y56+IF(Z56="",0,VLOOKUP(Z56,基準２,3,FALSE)/100+'D1'!AA56-100))))</f>
        <v>0</v>
      </c>
      <c r="D56" s="125">
        <f ca="1">IF(大会=3,IF(AND(Y56="",AA56=""),0,1),IF(E56="",0,IF(OR(E56=設定!$AV$4,E56=設定!$AV$5,E56=設定!$AV$6,E56=設定!$AV$7,E56=設定!$AV$8,E56=設定!$AV$9,E56=設定!$AV$12,E56=設定!$AV$13),1,0)))</f>
        <v>0</v>
      </c>
      <c r="E56" s="125">
        <f>X56</f>
        <v>0</v>
      </c>
      <c r="F56" s="125">
        <f>Y56</f>
        <v>0</v>
      </c>
      <c r="G56" s="125" t="str">
        <f>IF(AA56="","",IF(X56=Z56,"*"&amp;AA56,"◆"&amp;AA56))</f>
        <v/>
      </c>
      <c r="H56" s="125" t="str">
        <f>IF(X56="","",VLOOKUP(X56,設定!$AV$4:$AW$13,2,FALSE))</f>
        <v/>
      </c>
      <c r="I56" s="128" t="str">
        <f>AD265&amp;"　"&amp;AE265</f>
        <v>　</v>
      </c>
      <c r="J56" s="128" t="str">
        <f>AD266&amp;"　"&amp;AE266</f>
        <v>　</v>
      </c>
      <c r="K56" s="125">
        <f>AD56</f>
        <v>0</v>
      </c>
      <c r="L56" s="125">
        <f>AD57</f>
        <v>0</v>
      </c>
      <c r="M56" s="125">
        <f>AG56</f>
        <v>0</v>
      </c>
      <c r="N56" s="125">
        <f>AG57</f>
        <v>0</v>
      </c>
      <c r="O56" s="125" t="str">
        <f>AK56</f>
        <v/>
      </c>
      <c r="P56" s="125" t="str">
        <f>AK57</f>
        <v/>
      </c>
      <c r="Q56" s="125" t="str">
        <f>AL56</f>
        <v/>
      </c>
      <c r="R56" s="125">
        <f>IF(K56=0,0,VLOOKUP(K56,性別,2,FALSE))</f>
        <v>0</v>
      </c>
      <c r="S56" s="125">
        <f>IF(L56=0,0,VLOOKUP(L56,性別,2,FALSE))</f>
        <v>0</v>
      </c>
      <c r="T56" s="125">
        <f>S56+R56</f>
        <v>0</v>
      </c>
      <c r="U56" s="132">
        <f ca="1">IF(C56="","",IF(Q56&lt;H56,1,0))</f>
        <v>0</v>
      </c>
      <c r="V56" s="24" t="str">
        <f t="shared" si="1"/>
        <v/>
      </c>
      <c r="W56" s="559">
        <v>27</v>
      </c>
      <c r="X56" s="561"/>
      <c r="Y56" s="563"/>
      <c r="Z56" s="565"/>
      <c r="AA56" s="563"/>
      <c r="AB56" s="66"/>
      <c r="AC56" s="67"/>
      <c r="AD56" s="68"/>
      <c r="AE56" s="69"/>
      <c r="AF56" s="67"/>
      <c r="AG56" s="70"/>
      <c r="AH56" s="193"/>
      <c r="AI56" s="71"/>
      <c r="AJ56" s="194"/>
      <c r="AK56" s="43" t="str">
        <f t="shared" si="3"/>
        <v/>
      </c>
      <c r="AL56" s="567" t="str">
        <f>IF(SUM(AK56:AK57)=0,"",SUM(AK56:AK57))</f>
        <v/>
      </c>
      <c r="AM56" s="200" t="str">
        <f t="shared" si="2"/>
        <v/>
      </c>
    </row>
    <row r="57" spans="2:39" ht="13.95" customHeight="1" x14ac:dyDescent="0.2">
      <c r="C57" s="314" t="str">
        <f>IF(X57="","",VLOOKUP(X57,基準２,3,FALSE)+T57+100-Y57+IF(Z57="",0,VLOOKUP(Z57,基準２,3,FALSE)/100+'D1'!AA57-100))</f>
        <v/>
      </c>
      <c r="D57" s="125"/>
      <c r="E57" s="125"/>
      <c r="F57" s="125"/>
      <c r="G57" s="125"/>
      <c r="H57" s="125"/>
      <c r="I57" s="128"/>
      <c r="J57" s="128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32">
        <f ca="1">IF(C56="","",IF(Q56&lt;H56,1,0))</f>
        <v>0</v>
      </c>
      <c r="V57" s="24" t="str">
        <f t="shared" si="1"/>
        <v/>
      </c>
      <c r="W57" s="569"/>
      <c r="X57" s="570"/>
      <c r="Y57" s="571"/>
      <c r="Z57" s="572"/>
      <c r="AA57" s="571"/>
      <c r="AB57" s="37"/>
      <c r="AC57" s="38"/>
      <c r="AD57" s="39"/>
      <c r="AE57" s="54"/>
      <c r="AF57" s="38"/>
      <c r="AG57" s="40"/>
      <c r="AH57" s="203"/>
      <c r="AI57" s="41"/>
      <c r="AJ57" s="204"/>
      <c r="AK57" s="42" t="str">
        <f t="shared" si="3"/>
        <v/>
      </c>
      <c r="AL57" s="573"/>
      <c r="AM57" s="200" t="str">
        <f t="shared" si="2"/>
        <v/>
      </c>
    </row>
    <row r="58" spans="2:39" ht="13.95" customHeight="1" x14ac:dyDescent="0.2">
      <c r="B58" s="17">
        <f ca="1">IF(C58="","",RANK(C58,$C$4:$C$203))</f>
        <v>1</v>
      </c>
      <c r="C58" s="314">
        <f ca="1">IF(D58=0,0,IF(大会=3,IF(AND(Y58="",AA58=""),"",100000+T58+100-Y58+IF(AA58="",0,1000+100-'D1'!AA58)),IF(X58="","",VLOOKUP(X58,基準２,3,FALSE)+T58+100-Y58+IF(Z58="",0,VLOOKUP(Z58,基準２,3,FALSE)/100+'D1'!AA58-100))))</f>
        <v>0</v>
      </c>
      <c r="D58" s="125">
        <f ca="1">IF(大会=3,IF(AND(Y58="",AA58=""),0,1),IF(E58="",0,IF(OR(E58=設定!$AV$4,E58=設定!$AV$5,E58=設定!$AV$6,E58=設定!$AV$7,E58=設定!$AV$8,E58=設定!$AV$9,E58=設定!$AV$12,E58=設定!$AV$13),1,0)))</f>
        <v>0</v>
      </c>
      <c r="E58" s="125">
        <f>X58</f>
        <v>0</v>
      </c>
      <c r="F58" s="125">
        <f>Y58</f>
        <v>0</v>
      </c>
      <c r="G58" s="125" t="str">
        <f>IF(AA58="","",IF(X58=Z58,"*"&amp;AA58,"◆"&amp;AA58))</f>
        <v/>
      </c>
      <c r="H58" s="125" t="str">
        <f>IF(X58="","",VLOOKUP(X58,設定!$AV$4:$AW$13,2,FALSE))</f>
        <v/>
      </c>
      <c r="I58" s="128" t="str">
        <f>AD267&amp;"　"&amp;AE267</f>
        <v>　</v>
      </c>
      <c r="J58" s="128" t="str">
        <f>AD268&amp;"　"&amp;AE268</f>
        <v>　</v>
      </c>
      <c r="K58" s="125">
        <f>AD58</f>
        <v>0</v>
      </c>
      <c r="L58" s="125">
        <f>AD59</f>
        <v>0</v>
      </c>
      <c r="M58" s="125">
        <f>AG58</f>
        <v>0</v>
      </c>
      <c r="N58" s="125">
        <f>AG59</f>
        <v>0</v>
      </c>
      <c r="O58" s="125" t="str">
        <f>AK58</f>
        <v/>
      </c>
      <c r="P58" s="125" t="str">
        <f>AK59</f>
        <v/>
      </c>
      <c r="Q58" s="125" t="str">
        <f>AL58</f>
        <v/>
      </c>
      <c r="R58" s="125">
        <f>IF(K58=0,0,VLOOKUP(K58,性別,2,FALSE))</f>
        <v>0</v>
      </c>
      <c r="S58" s="125">
        <f>IF(L58=0,0,VLOOKUP(L58,性別,2,FALSE))</f>
        <v>0</v>
      </c>
      <c r="T58" s="125">
        <f>S58+R58</f>
        <v>0</v>
      </c>
      <c r="U58" s="132">
        <f ca="1">IF(C58="","",IF(Q58&lt;H58,1,0))</f>
        <v>0</v>
      </c>
      <c r="V58" s="24" t="str">
        <f t="shared" si="1"/>
        <v/>
      </c>
      <c r="W58" s="559">
        <v>28</v>
      </c>
      <c r="X58" s="561"/>
      <c r="Y58" s="563"/>
      <c r="Z58" s="565"/>
      <c r="AA58" s="563"/>
      <c r="AB58" s="66"/>
      <c r="AC58" s="67"/>
      <c r="AD58" s="68"/>
      <c r="AE58" s="69"/>
      <c r="AF58" s="67"/>
      <c r="AG58" s="70"/>
      <c r="AH58" s="193"/>
      <c r="AI58" s="71"/>
      <c r="AJ58" s="194"/>
      <c r="AK58" s="43" t="str">
        <f t="shared" si="3"/>
        <v/>
      </c>
      <c r="AL58" s="567" t="str">
        <f>IF(SUM(AK58:AK59)=0,"",SUM(AK58:AK59))</f>
        <v/>
      </c>
      <c r="AM58" s="200" t="str">
        <f t="shared" si="2"/>
        <v/>
      </c>
    </row>
    <row r="59" spans="2:39" ht="13.95" customHeight="1" x14ac:dyDescent="0.2">
      <c r="C59" s="314" t="str">
        <f>IF(X59="","",VLOOKUP(X59,基準２,3,FALSE)+T59+100-Y59+IF(Z59="",0,VLOOKUP(Z59,基準２,3,FALSE)/100+'D1'!AA59-100))</f>
        <v/>
      </c>
      <c r="D59" s="125"/>
      <c r="E59" s="125"/>
      <c r="F59" s="125"/>
      <c r="G59" s="125"/>
      <c r="H59" s="125"/>
      <c r="I59" s="128"/>
      <c r="J59" s="128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32">
        <f ca="1">IF(C58="","",IF(Q58&lt;H58,1,0))</f>
        <v>0</v>
      </c>
      <c r="V59" s="24" t="str">
        <f t="shared" si="1"/>
        <v/>
      </c>
      <c r="W59" s="569"/>
      <c r="X59" s="570"/>
      <c r="Y59" s="571"/>
      <c r="Z59" s="572"/>
      <c r="AA59" s="571"/>
      <c r="AB59" s="37"/>
      <c r="AC59" s="38"/>
      <c r="AD59" s="39"/>
      <c r="AE59" s="54"/>
      <c r="AF59" s="38"/>
      <c r="AG59" s="40"/>
      <c r="AH59" s="203"/>
      <c r="AI59" s="41"/>
      <c r="AJ59" s="204"/>
      <c r="AK59" s="42" t="str">
        <f t="shared" si="3"/>
        <v/>
      </c>
      <c r="AL59" s="573"/>
      <c r="AM59" s="200" t="str">
        <f t="shared" si="2"/>
        <v/>
      </c>
    </row>
    <row r="60" spans="2:39" ht="13.95" customHeight="1" x14ac:dyDescent="0.2">
      <c r="B60" s="17">
        <f ca="1">IF(C60="","",RANK(C60,$C$4:$C$203))</f>
        <v>1</v>
      </c>
      <c r="C60" s="314">
        <f ca="1">IF(D60=0,0,IF(大会=3,IF(AND(Y60="",AA60=""),"",100000+T60+100-Y60+IF(AA60="",0,1000+100-'D1'!AA60)),IF(X60="","",VLOOKUP(X60,基準２,3,FALSE)+T60+100-Y60+IF(Z60="",0,VLOOKUP(Z60,基準２,3,FALSE)/100+'D1'!AA60-100))))</f>
        <v>0</v>
      </c>
      <c r="D60" s="125">
        <f ca="1">IF(大会=3,IF(AND(Y60="",AA60=""),0,1),IF(E60="",0,IF(OR(E60=設定!$AV$4,E60=設定!$AV$5,E60=設定!$AV$6,E60=設定!$AV$7,E60=設定!$AV$8,E60=設定!$AV$9,E60=設定!$AV$12,E60=設定!$AV$13),1,0)))</f>
        <v>0</v>
      </c>
      <c r="E60" s="125">
        <f>X60</f>
        <v>0</v>
      </c>
      <c r="F60" s="125">
        <f>Y60</f>
        <v>0</v>
      </c>
      <c r="G60" s="125" t="str">
        <f>IF(AA60="","",IF(X60=Z60,"*"&amp;AA60,"◆"&amp;AA60))</f>
        <v/>
      </c>
      <c r="H60" s="125" t="str">
        <f>IF(X60="","",VLOOKUP(X60,設定!$AV$4:$AW$13,2,FALSE))</f>
        <v/>
      </c>
      <c r="I60" s="128" t="str">
        <f>AD269&amp;"　"&amp;AE269</f>
        <v>　</v>
      </c>
      <c r="J60" s="128" t="str">
        <f>AD270&amp;"　"&amp;AE270</f>
        <v>　</v>
      </c>
      <c r="K60" s="125">
        <f>AD60</f>
        <v>0</v>
      </c>
      <c r="L60" s="125">
        <f>AD61</f>
        <v>0</v>
      </c>
      <c r="M60" s="125">
        <f>AG60</f>
        <v>0</v>
      </c>
      <c r="N60" s="125">
        <f>AG61</f>
        <v>0</v>
      </c>
      <c r="O60" s="125" t="str">
        <f>AK60</f>
        <v/>
      </c>
      <c r="P60" s="125" t="str">
        <f>AK61</f>
        <v/>
      </c>
      <c r="Q60" s="125" t="str">
        <f>AL60</f>
        <v/>
      </c>
      <c r="R60" s="125">
        <f>IF(K60=0,0,VLOOKUP(K60,性別,2,FALSE))</f>
        <v>0</v>
      </c>
      <c r="S60" s="125">
        <f>IF(L60=0,0,VLOOKUP(L60,性別,2,FALSE))</f>
        <v>0</v>
      </c>
      <c r="T60" s="125">
        <f>S60+R60</f>
        <v>0</v>
      </c>
      <c r="U60" s="132">
        <f ca="1">IF(C60="","",IF(Q60&lt;H60,1,0))</f>
        <v>0</v>
      </c>
      <c r="V60" s="24" t="str">
        <f t="shared" si="1"/>
        <v/>
      </c>
      <c r="W60" s="559">
        <v>29</v>
      </c>
      <c r="X60" s="561"/>
      <c r="Y60" s="563"/>
      <c r="Z60" s="565"/>
      <c r="AA60" s="563"/>
      <c r="AB60" s="66"/>
      <c r="AC60" s="67"/>
      <c r="AD60" s="68"/>
      <c r="AE60" s="69"/>
      <c r="AF60" s="67"/>
      <c r="AG60" s="70"/>
      <c r="AH60" s="193"/>
      <c r="AI60" s="71"/>
      <c r="AJ60" s="194"/>
      <c r="AK60" s="43" t="str">
        <f t="shared" si="3"/>
        <v/>
      </c>
      <c r="AL60" s="567" t="str">
        <f>IF(SUM(AK60:AK61)=0,"",SUM(AK60:AK61))</f>
        <v/>
      </c>
      <c r="AM60" s="200" t="str">
        <f t="shared" si="2"/>
        <v/>
      </c>
    </row>
    <row r="61" spans="2:39" ht="13.95" customHeight="1" x14ac:dyDescent="0.2">
      <c r="C61" s="314" t="str">
        <f>IF(X61="","",VLOOKUP(X61,基準２,3,FALSE)+T61+100-Y61+IF(Z61="",0,VLOOKUP(Z61,基準２,3,FALSE)/100+'D1'!AA61-100))</f>
        <v/>
      </c>
      <c r="D61" s="125"/>
      <c r="E61" s="125"/>
      <c r="F61" s="125"/>
      <c r="G61" s="125"/>
      <c r="H61" s="125"/>
      <c r="I61" s="128"/>
      <c r="J61" s="128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32">
        <f ca="1">IF(C60="","",IF(Q60&lt;H60,1,0))</f>
        <v>0</v>
      </c>
      <c r="V61" s="24" t="str">
        <f t="shared" si="1"/>
        <v/>
      </c>
      <c r="W61" s="569"/>
      <c r="X61" s="570"/>
      <c r="Y61" s="571"/>
      <c r="Z61" s="572"/>
      <c r="AA61" s="571"/>
      <c r="AB61" s="37"/>
      <c r="AC61" s="38"/>
      <c r="AD61" s="39"/>
      <c r="AE61" s="54"/>
      <c r="AF61" s="38"/>
      <c r="AG61" s="40"/>
      <c r="AH61" s="203"/>
      <c r="AI61" s="41"/>
      <c r="AJ61" s="204"/>
      <c r="AK61" s="42" t="str">
        <f t="shared" si="3"/>
        <v/>
      </c>
      <c r="AL61" s="573"/>
      <c r="AM61" s="200" t="str">
        <f t="shared" si="2"/>
        <v/>
      </c>
    </row>
    <row r="62" spans="2:39" ht="13.95" customHeight="1" x14ac:dyDescent="0.2">
      <c r="B62" s="17">
        <f ca="1">IF(C62="","",RANK(C62,$C$4:$C$203))</f>
        <v>1</v>
      </c>
      <c r="C62" s="314">
        <f ca="1">IF(D62=0,0,IF(大会=3,IF(AND(Y62="",AA62=""),"",100000+T62+100-Y62+IF(AA62="",0,1000+100-'D1'!AA62)),IF(X62="","",VLOOKUP(X62,基準２,3,FALSE)+T62+100-Y62+IF(Z62="",0,VLOOKUP(Z62,基準２,3,FALSE)/100+'D1'!AA62-100))))</f>
        <v>0</v>
      </c>
      <c r="D62" s="125">
        <f ca="1">IF(大会=3,IF(AND(Y62="",AA62=""),0,1),IF(E62="",0,IF(OR(E62=設定!$AV$4,E62=設定!$AV$5,E62=設定!$AV$6,E62=設定!$AV$7,E62=設定!$AV$8,E62=設定!$AV$9,E62=設定!$AV$12,E62=設定!$AV$13),1,0)))</f>
        <v>0</v>
      </c>
      <c r="E62" s="125">
        <f>X62</f>
        <v>0</v>
      </c>
      <c r="F62" s="125">
        <f>Y62</f>
        <v>0</v>
      </c>
      <c r="G62" s="125" t="str">
        <f>IF(AA62="","",IF(X62=Z62,"*"&amp;AA62,"◆"&amp;AA62))</f>
        <v/>
      </c>
      <c r="H62" s="125" t="str">
        <f>IF(X62="","",VLOOKUP(X62,設定!$AV$4:$AW$13,2,FALSE))</f>
        <v/>
      </c>
      <c r="I62" s="128" t="str">
        <f>AD271&amp;"　"&amp;AE271</f>
        <v>　</v>
      </c>
      <c r="J62" s="128" t="str">
        <f>AD272&amp;"　"&amp;AE272</f>
        <v>　</v>
      </c>
      <c r="K62" s="125">
        <f>AD62</f>
        <v>0</v>
      </c>
      <c r="L62" s="125">
        <f>AD63</f>
        <v>0</v>
      </c>
      <c r="M62" s="125">
        <f>AG62</f>
        <v>0</v>
      </c>
      <c r="N62" s="125">
        <f>AG63</f>
        <v>0</v>
      </c>
      <c r="O62" s="125" t="str">
        <f>AK62</f>
        <v/>
      </c>
      <c r="P62" s="125" t="str">
        <f>AK63</f>
        <v/>
      </c>
      <c r="Q62" s="125" t="str">
        <f>AL62</f>
        <v/>
      </c>
      <c r="R62" s="125">
        <f>IF(K62=0,0,VLOOKUP(K62,性別,2,FALSE))</f>
        <v>0</v>
      </c>
      <c r="S62" s="125">
        <f>IF(L62=0,0,VLOOKUP(L62,性別,2,FALSE))</f>
        <v>0</v>
      </c>
      <c r="T62" s="125">
        <f>S62+R62</f>
        <v>0</v>
      </c>
      <c r="U62" s="132">
        <f ca="1">IF(C62="","",IF(Q62&lt;H62,1,0))</f>
        <v>0</v>
      </c>
      <c r="V62" s="24" t="str">
        <f t="shared" si="1"/>
        <v/>
      </c>
      <c r="W62" s="559">
        <v>30</v>
      </c>
      <c r="X62" s="561"/>
      <c r="Y62" s="563"/>
      <c r="Z62" s="565"/>
      <c r="AA62" s="563"/>
      <c r="AB62" s="66"/>
      <c r="AC62" s="67"/>
      <c r="AD62" s="68"/>
      <c r="AE62" s="69"/>
      <c r="AF62" s="67"/>
      <c r="AG62" s="70"/>
      <c r="AH62" s="193"/>
      <c r="AI62" s="71"/>
      <c r="AJ62" s="194"/>
      <c r="AK62" s="43" t="str">
        <f t="shared" si="3"/>
        <v/>
      </c>
      <c r="AL62" s="567" t="str">
        <f>IF(SUM(AK62:AK63)=0,"",SUM(AK62:AK63))</f>
        <v/>
      </c>
      <c r="AM62" s="200" t="str">
        <f t="shared" si="2"/>
        <v/>
      </c>
    </row>
    <row r="63" spans="2:39" ht="13.95" customHeight="1" x14ac:dyDescent="0.2">
      <c r="C63" s="314" t="str">
        <f>IF(X63="","",VLOOKUP(X63,基準２,3,FALSE)+T63+100-Y63+IF(Z63="",0,VLOOKUP(Z63,基準２,3,FALSE)/100+'D1'!AA63-100))</f>
        <v/>
      </c>
      <c r="D63" s="125"/>
      <c r="E63" s="125"/>
      <c r="F63" s="125"/>
      <c r="G63" s="125"/>
      <c r="H63" s="125"/>
      <c r="I63" s="128"/>
      <c r="J63" s="128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32">
        <f ca="1">IF(C62="","",IF(Q62&lt;H62,1,0))</f>
        <v>0</v>
      </c>
      <c r="V63" s="24" t="str">
        <f t="shared" si="1"/>
        <v/>
      </c>
      <c r="W63" s="569"/>
      <c r="X63" s="570"/>
      <c r="Y63" s="571"/>
      <c r="Z63" s="572"/>
      <c r="AA63" s="571"/>
      <c r="AB63" s="37"/>
      <c r="AC63" s="38"/>
      <c r="AD63" s="39"/>
      <c r="AE63" s="54"/>
      <c r="AF63" s="38"/>
      <c r="AG63" s="40"/>
      <c r="AH63" s="203"/>
      <c r="AI63" s="41"/>
      <c r="AJ63" s="204"/>
      <c r="AK63" s="42" t="str">
        <f t="shared" si="3"/>
        <v/>
      </c>
      <c r="AL63" s="573"/>
      <c r="AM63" s="200" t="str">
        <f t="shared" si="2"/>
        <v/>
      </c>
    </row>
    <row r="64" spans="2:39" ht="13.95" customHeight="1" x14ac:dyDescent="0.2">
      <c r="B64" s="17">
        <f ca="1">IF(C64="","",RANK(C64,$C$4:$C$203))</f>
        <v>1</v>
      </c>
      <c r="C64" s="314">
        <f ca="1">IF(D64=0,0,IF(大会=3,IF(AND(Y64="",AA64=""),"",100000+T64+100-Y64+IF(AA64="",0,1000+100-'D1'!AA64)),IF(X64="","",VLOOKUP(X64,基準２,3,FALSE)+T64+100-Y64+IF(Z64="",0,VLOOKUP(Z64,基準２,3,FALSE)/100+'D1'!AA64-100))))</f>
        <v>0</v>
      </c>
      <c r="D64" s="125">
        <f ca="1">IF(大会=3,IF(AND(Y64="",AA64=""),0,1),IF(E64="",0,IF(OR(E64=設定!$AV$4,E64=設定!$AV$5,E64=設定!$AV$6,E64=設定!$AV$7,E64=設定!$AV$8,E64=設定!$AV$9,E64=設定!$AV$12,E64=設定!$AV$13),1,0)))</f>
        <v>0</v>
      </c>
      <c r="E64" s="125">
        <f>X64</f>
        <v>0</v>
      </c>
      <c r="F64" s="125">
        <f>Y64</f>
        <v>0</v>
      </c>
      <c r="G64" s="125" t="str">
        <f>IF(AA64="","",IF(X64=Z64,"*"&amp;AA64,"◆"&amp;AA64))</f>
        <v/>
      </c>
      <c r="H64" s="125" t="str">
        <f>IF(X64="","",VLOOKUP(X64,設定!$AV$4:$AW$13,2,FALSE))</f>
        <v/>
      </c>
      <c r="I64" s="128" t="str">
        <f>AD273&amp;"　"&amp;AE273</f>
        <v>　</v>
      </c>
      <c r="J64" s="128" t="str">
        <f>AD274&amp;"　"&amp;AE274</f>
        <v>　</v>
      </c>
      <c r="K64" s="125">
        <f>AD64</f>
        <v>0</v>
      </c>
      <c r="L64" s="125">
        <f>AD65</f>
        <v>0</v>
      </c>
      <c r="M64" s="125">
        <f>AG64</f>
        <v>0</v>
      </c>
      <c r="N64" s="125">
        <f>AG65</f>
        <v>0</v>
      </c>
      <c r="O64" s="125" t="str">
        <f>AK64</f>
        <v/>
      </c>
      <c r="P64" s="125" t="str">
        <f>AK65</f>
        <v/>
      </c>
      <c r="Q64" s="125" t="str">
        <f>AL64</f>
        <v/>
      </c>
      <c r="R64" s="125">
        <f>IF(K64=0,0,VLOOKUP(K64,性別,2,FALSE))</f>
        <v>0</v>
      </c>
      <c r="S64" s="125">
        <f>IF(L64=0,0,VLOOKUP(L64,性別,2,FALSE))</f>
        <v>0</v>
      </c>
      <c r="T64" s="125">
        <f>S64+R64</f>
        <v>0</v>
      </c>
      <c r="U64" s="132">
        <f ca="1">IF(C64="","",IF(Q64&lt;H64,1,0))</f>
        <v>0</v>
      </c>
      <c r="V64" s="24" t="str">
        <f t="shared" si="1"/>
        <v/>
      </c>
      <c r="W64" s="559">
        <v>31</v>
      </c>
      <c r="X64" s="561"/>
      <c r="Y64" s="563"/>
      <c r="Z64" s="565"/>
      <c r="AA64" s="563"/>
      <c r="AB64" s="66"/>
      <c r="AC64" s="67"/>
      <c r="AD64" s="68"/>
      <c r="AE64" s="69"/>
      <c r="AF64" s="67"/>
      <c r="AG64" s="70"/>
      <c r="AH64" s="193"/>
      <c r="AI64" s="71"/>
      <c r="AJ64" s="194"/>
      <c r="AK64" s="43" t="str">
        <f t="shared" si="3"/>
        <v/>
      </c>
      <c r="AL64" s="567" t="str">
        <f>IF(SUM(AK64:AK65)=0,"",SUM(AK64:AK65))</f>
        <v/>
      </c>
      <c r="AM64" s="200" t="str">
        <f t="shared" si="2"/>
        <v/>
      </c>
    </row>
    <row r="65" spans="2:39" ht="13.95" customHeight="1" x14ac:dyDescent="0.2">
      <c r="C65" s="314" t="str">
        <f>IF(X65="","",VLOOKUP(X65,基準２,3,FALSE)+T65+100-Y65+IF(Z65="",0,VLOOKUP(Z65,基準２,3,FALSE)/100+'D1'!AA65-100))</f>
        <v/>
      </c>
      <c r="D65" s="125"/>
      <c r="E65" s="125"/>
      <c r="F65" s="125"/>
      <c r="G65" s="125"/>
      <c r="H65" s="125"/>
      <c r="I65" s="128"/>
      <c r="J65" s="128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32">
        <f ca="1">IF(C64="","",IF(Q64&lt;H64,1,0))</f>
        <v>0</v>
      </c>
      <c r="V65" s="24" t="str">
        <f t="shared" si="1"/>
        <v/>
      </c>
      <c r="W65" s="569"/>
      <c r="X65" s="570"/>
      <c r="Y65" s="571"/>
      <c r="Z65" s="572"/>
      <c r="AA65" s="571"/>
      <c r="AB65" s="37"/>
      <c r="AC65" s="38"/>
      <c r="AD65" s="39"/>
      <c r="AE65" s="54"/>
      <c r="AF65" s="38"/>
      <c r="AG65" s="40"/>
      <c r="AH65" s="203"/>
      <c r="AI65" s="41"/>
      <c r="AJ65" s="204"/>
      <c r="AK65" s="42" t="str">
        <f t="shared" si="3"/>
        <v/>
      </c>
      <c r="AL65" s="573"/>
      <c r="AM65" s="200" t="str">
        <f t="shared" si="2"/>
        <v/>
      </c>
    </row>
    <row r="66" spans="2:39" ht="13.95" customHeight="1" x14ac:dyDescent="0.2">
      <c r="B66" s="17">
        <f ca="1">IF(C66="","",RANK(C66,$C$4:$C$203))</f>
        <v>1</v>
      </c>
      <c r="C66" s="314">
        <f ca="1">IF(D66=0,0,IF(大会=3,IF(AND(Y66="",AA66=""),"",100000+T66+100-Y66+IF(AA66="",0,1000+100-'D1'!AA66)),IF(X66="","",VLOOKUP(X66,基準２,3,FALSE)+T66+100-Y66+IF(Z66="",0,VLOOKUP(Z66,基準２,3,FALSE)/100+'D1'!AA66-100))))</f>
        <v>0</v>
      </c>
      <c r="D66" s="125">
        <f ca="1">IF(大会=3,IF(AND(Y66="",AA66=""),0,1),IF(E66="",0,IF(OR(E66=設定!$AV$4,E66=設定!$AV$5,E66=設定!$AV$6,E66=設定!$AV$7,E66=設定!$AV$8,E66=設定!$AV$9,E66=設定!$AV$12,E66=設定!$AV$13),1,0)))</f>
        <v>0</v>
      </c>
      <c r="E66" s="125">
        <f>X66</f>
        <v>0</v>
      </c>
      <c r="F66" s="125">
        <f>Y66</f>
        <v>0</v>
      </c>
      <c r="G66" s="125" t="str">
        <f>IF(AA66="","",IF(X66=Z66,"*"&amp;AA66,"◆"&amp;AA66))</f>
        <v/>
      </c>
      <c r="H66" s="125" t="str">
        <f>IF(X66="","",VLOOKUP(X66,設定!$AV$4:$AW$13,2,FALSE))</f>
        <v/>
      </c>
      <c r="I66" s="128" t="str">
        <f>AD275&amp;"　"&amp;AE275</f>
        <v>　</v>
      </c>
      <c r="J66" s="128" t="str">
        <f>AD276&amp;"　"&amp;AE276</f>
        <v>　</v>
      </c>
      <c r="K66" s="125">
        <f>AD66</f>
        <v>0</v>
      </c>
      <c r="L66" s="125">
        <f>AD67</f>
        <v>0</v>
      </c>
      <c r="M66" s="125">
        <f>AG66</f>
        <v>0</v>
      </c>
      <c r="N66" s="125">
        <f>AG67</f>
        <v>0</v>
      </c>
      <c r="O66" s="125" t="str">
        <f>AK66</f>
        <v/>
      </c>
      <c r="P66" s="125" t="str">
        <f>AK67</f>
        <v/>
      </c>
      <c r="Q66" s="125" t="str">
        <f>AL66</f>
        <v/>
      </c>
      <c r="R66" s="125">
        <f>IF(K66=0,0,VLOOKUP(K66,性別,2,FALSE))</f>
        <v>0</v>
      </c>
      <c r="S66" s="125">
        <f>IF(L66=0,0,VLOOKUP(L66,性別,2,FALSE))</f>
        <v>0</v>
      </c>
      <c r="T66" s="125">
        <f>S66+R66</f>
        <v>0</v>
      </c>
      <c r="U66" s="132">
        <f ca="1">IF(C66="","",IF(Q66&lt;H66,1,0))</f>
        <v>0</v>
      </c>
      <c r="V66" s="24" t="str">
        <f t="shared" si="1"/>
        <v/>
      </c>
      <c r="W66" s="559">
        <v>32</v>
      </c>
      <c r="X66" s="561"/>
      <c r="Y66" s="563"/>
      <c r="Z66" s="565"/>
      <c r="AA66" s="563"/>
      <c r="AB66" s="66"/>
      <c r="AC66" s="67"/>
      <c r="AD66" s="68"/>
      <c r="AE66" s="69"/>
      <c r="AF66" s="67"/>
      <c r="AG66" s="70"/>
      <c r="AH66" s="193"/>
      <c r="AI66" s="71"/>
      <c r="AJ66" s="194"/>
      <c r="AK66" s="43" t="str">
        <f t="shared" si="3"/>
        <v/>
      </c>
      <c r="AL66" s="567" t="str">
        <f>IF(SUM(AK66:AK67)=0,"",SUM(AK66:AK67))</f>
        <v/>
      </c>
      <c r="AM66" s="200" t="str">
        <f t="shared" si="2"/>
        <v/>
      </c>
    </row>
    <row r="67" spans="2:39" ht="13.95" customHeight="1" x14ac:dyDescent="0.2">
      <c r="C67" s="314" t="str">
        <f>IF(X67="","",VLOOKUP(X67,基準２,3,FALSE)+T67+100-Y67+IF(Z67="",0,VLOOKUP(Z67,基準２,3,FALSE)/100+'D1'!AA67-100))</f>
        <v/>
      </c>
      <c r="D67" s="125"/>
      <c r="E67" s="125"/>
      <c r="F67" s="125"/>
      <c r="G67" s="125"/>
      <c r="H67" s="125"/>
      <c r="I67" s="128"/>
      <c r="J67" s="128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32">
        <f ca="1">IF(C66="","",IF(Q66&lt;H66,1,0))</f>
        <v>0</v>
      </c>
      <c r="V67" s="24" t="str">
        <f t="shared" si="1"/>
        <v/>
      </c>
      <c r="W67" s="569"/>
      <c r="X67" s="570"/>
      <c r="Y67" s="571"/>
      <c r="Z67" s="572"/>
      <c r="AA67" s="571"/>
      <c r="AB67" s="37"/>
      <c r="AC67" s="38"/>
      <c r="AD67" s="39"/>
      <c r="AE67" s="54"/>
      <c r="AF67" s="38"/>
      <c r="AG67" s="40"/>
      <c r="AH67" s="203"/>
      <c r="AI67" s="41"/>
      <c r="AJ67" s="204"/>
      <c r="AK67" s="42" t="str">
        <f t="shared" si="3"/>
        <v/>
      </c>
      <c r="AL67" s="573"/>
      <c r="AM67" s="200" t="str">
        <f t="shared" si="2"/>
        <v/>
      </c>
    </row>
    <row r="68" spans="2:39" ht="13.95" customHeight="1" x14ac:dyDescent="0.2">
      <c r="B68" s="17">
        <f ca="1">IF(C68="","",RANK(C68,$C$4:$C$203))</f>
        <v>1</v>
      </c>
      <c r="C68" s="314">
        <f ca="1">IF(D68=0,0,IF(大会=3,IF(AND(Y68="",AA68=""),"",100000+T68+100-Y68+IF(AA68="",0,1000+100-'D1'!AA68)),IF(X68="","",VLOOKUP(X68,基準２,3,FALSE)+T68+100-Y68+IF(Z68="",0,VLOOKUP(Z68,基準２,3,FALSE)/100+'D1'!AA68-100))))</f>
        <v>0</v>
      </c>
      <c r="D68" s="125">
        <f ca="1">IF(大会=3,IF(AND(Y68="",AA68=""),0,1),IF(E68="",0,IF(OR(E68=設定!$AV$4,E68=設定!$AV$5,E68=設定!$AV$6,E68=設定!$AV$7,E68=設定!$AV$8,E68=設定!$AV$9,E68=設定!$AV$12,E68=設定!$AV$13),1,0)))</f>
        <v>0</v>
      </c>
      <c r="E68" s="125">
        <f>X68</f>
        <v>0</v>
      </c>
      <c r="F68" s="125">
        <f>Y68</f>
        <v>0</v>
      </c>
      <c r="G68" s="125" t="str">
        <f>IF(AA68="","",IF(X68=Z68,"*"&amp;AA68,"◆"&amp;AA68))</f>
        <v/>
      </c>
      <c r="H68" s="125" t="str">
        <f>IF(X68="","",VLOOKUP(X68,設定!$AV$4:$AW$13,2,FALSE))</f>
        <v/>
      </c>
      <c r="I68" s="128" t="str">
        <f>AD277&amp;"　"&amp;AE277</f>
        <v>　</v>
      </c>
      <c r="J68" s="128" t="str">
        <f>AD278&amp;"　"&amp;AE278</f>
        <v>　</v>
      </c>
      <c r="K68" s="125">
        <f>AD68</f>
        <v>0</v>
      </c>
      <c r="L68" s="125">
        <f>AD69</f>
        <v>0</v>
      </c>
      <c r="M68" s="125">
        <f>AG68</f>
        <v>0</v>
      </c>
      <c r="N68" s="125">
        <f>AG69</f>
        <v>0</v>
      </c>
      <c r="O68" s="125" t="str">
        <f>AK68</f>
        <v/>
      </c>
      <c r="P68" s="125" t="str">
        <f>AK69</f>
        <v/>
      </c>
      <c r="Q68" s="125" t="str">
        <f>AL68</f>
        <v/>
      </c>
      <c r="R68" s="125">
        <f>IF(K68=0,0,VLOOKUP(K68,性別,2,FALSE))</f>
        <v>0</v>
      </c>
      <c r="S68" s="125">
        <f>IF(L68=0,0,VLOOKUP(L68,性別,2,FALSE))</f>
        <v>0</v>
      </c>
      <c r="T68" s="125">
        <f>S68+R68</f>
        <v>0</v>
      </c>
      <c r="U68" s="132">
        <f ca="1">IF(C68="","",IF(Q68&lt;H68,1,0))</f>
        <v>0</v>
      </c>
      <c r="V68" s="24" t="str">
        <f t="shared" si="1"/>
        <v/>
      </c>
      <c r="W68" s="559">
        <v>33</v>
      </c>
      <c r="X68" s="561"/>
      <c r="Y68" s="563"/>
      <c r="Z68" s="565"/>
      <c r="AA68" s="563"/>
      <c r="AB68" s="66"/>
      <c r="AC68" s="67"/>
      <c r="AD68" s="68"/>
      <c r="AE68" s="69"/>
      <c r="AF68" s="67"/>
      <c r="AG68" s="70"/>
      <c r="AH68" s="193"/>
      <c r="AI68" s="71"/>
      <c r="AJ68" s="194"/>
      <c r="AK68" s="43" t="str">
        <f t="shared" ref="AK68:AK103" si="4">IFERROR(DATEDIF(V68,基準日,"Y"),"")</f>
        <v/>
      </c>
      <c r="AL68" s="567" t="str">
        <f>IF(SUM(AK68:AK69)=0,"",SUM(AK68:AK69))</f>
        <v/>
      </c>
      <c r="AM68" s="200" t="str">
        <f t="shared" si="2"/>
        <v/>
      </c>
    </row>
    <row r="69" spans="2:39" ht="13.95" customHeight="1" x14ac:dyDescent="0.2">
      <c r="C69" s="314" t="str">
        <f>IF(X69="","",VLOOKUP(X69,基準２,3,FALSE)+T69+100-Y69+IF(Z69="",0,VLOOKUP(Z69,基準２,3,FALSE)/100+'D1'!AA69-100))</f>
        <v/>
      </c>
      <c r="D69" s="125"/>
      <c r="E69" s="125"/>
      <c r="F69" s="125"/>
      <c r="G69" s="125"/>
      <c r="H69" s="125"/>
      <c r="I69" s="128"/>
      <c r="J69" s="128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32">
        <f ca="1">IF(C68="","",IF(Q68&lt;H68,1,0))</f>
        <v>0</v>
      </c>
      <c r="V69" s="24" t="str">
        <f t="shared" ref="V69:V103" si="5">IF(COUNT(AH69:AJ69)=0,"",DATE(AH69,AI69,AJ69))</f>
        <v/>
      </c>
      <c r="W69" s="569"/>
      <c r="X69" s="570"/>
      <c r="Y69" s="571"/>
      <c r="Z69" s="572"/>
      <c r="AA69" s="571"/>
      <c r="AB69" s="37"/>
      <c r="AC69" s="38"/>
      <c r="AD69" s="39"/>
      <c r="AE69" s="54"/>
      <c r="AF69" s="38"/>
      <c r="AG69" s="40"/>
      <c r="AH69" s="203"/>
      <c r="AI69" s="41"/>
      <c r="AJ69" s="204"/>
      <c r="AK69" s="42" t="str">
        <f t="shared" si="4"/>
        <v/>
      </c>
      <c r="AL69" s="573"/>
      <c r="AM69" s="200" t="str">
        <f t="shared" ref="AM69:AM132" si="6">IF(AH69="","",DATE(AH69,1,1))</f>
        <v/>
      </c>
    </row>
    <row r="70" spans="2:39" ht="13.95" customHeight="1" x14ac:dyDescent="0.2">
      <c r="B70" s="17">
        <f ca="1">IF(C70="","",RANK(C70,$C$4:$C$203))</f>
        <v>1</v>
      </c>
      <c r="C70" s="314">
        <f ca="1">IF(D70=0,0,IF(大会=3,IF(AND(Y70="",AA70=""),"",100000+T70+100-Y70+IF(AA70="",0,1000+100-'D1'!AA70)),IF(X70="","",VLOOKUP(X70,基準２,3,FALSE)+T70+100-Y70+IF(Z70="",0,VLOOKUP(Z70,基準２,3,FALSE)/100+'D1'!AA70-100))))</f>
        <v>0</v>
      </c>
      <c r="D70" s="125">
        <f ca="1">IF(大会=3,IF(AND(Y70="",AA70=""),0,1),IF(E70="",0,IF(OR(E70=設定!$AV$4,E70=設定!$AV$5,E70=設定!$AV$6,E70=設定!$AV$7,E70=設定!$AV$8,E70=設定!$AV$9,E70=設定!$AV$12,E70=設定!$AV$13),1,0)))</f>
        <v>0</v>
      </c>
      <c r="E70" s="125">
        <f>X70</f>
        <v>0</v>
      </c>
      <c r="F70" s="125">
        <f>Y70</f>
        <v>0</v>
      </c>
      <c r="G70" s="125" t="str">
        <f>IF(AA70="","",IF(X70=Z70,"*"&amp;AA70,"◆"&amp;AA70))</f>
        <v/>
      </c>
      <c r="H70" s="125" t="str">
        <f>IF(X70="","",VLOOKUP(X70,設定!$AV$4:$AW$13,2,FALSE))</f>
        <v/>
      </c>
      <c r="I70" s="128" t="str">
        <f>AD279&amp;"　"&amp;AE279</f>
        <v>　</v>
      </c>
      <c r="J70" s="128" t="str">
        <f>AD280&amp;"　"&amp;AE280</f>
        <v>　</v>
      </c>
      <c r="K70" s="125">
        <f>AD70</f>
        <v>0</v>
      </c>
      <c r="L70" s="125">
        <f>AD71</f>
        <v>0</v>
      </c>
      <c r="M70" s="125">
        <f>AG70</f>
        <v>0</v>
      </c>
      <c r="N70" s="125">
        <f>AG71</f>
        <v>0</v>
      </c>
      <c r="O70" s="125" t="str">
        <f>AK70</f>
        <v/>
      </c>
      <c r="P70" s="125" t="str">
        <f>AK71</f>
        <v/>
      </c>
      <c r="Q70" s="125" t="str">
        <f>AL70</f>
        <v/>
      </c>
      <c r="R70" s="125">
        <f>IF(K70=0,0,VLOOKUP(K70,性別,2,FALSE))</f>
        <v>0</v>
      </c>
      <c r="S70" s="125">
        <f>IF(L70=0,0,VLOOKUP(L70,性別,2,FALSE))</f>
        <v>0</v>
      </c>
      <c r="T70" s="125">
        <f>S70+R70</f>
        <v>0</v>
      </c>
      <c r="U70" s="132">
        <f ca="1">IF(C70="","",IF(Q70&lt;H70,1,0))</f>
        <v>0</v>
      </c>
      <c r="V70" s="24" t="str">
        <f t="shared" si="5"/>
        <v/>
      </c>
      <c r="W70" s="559">
        <v>34</v>
      </c>
      <c r="X70" s="561"/>
      <c r="Y70" s="563"/>
      <c r="Z70" s="565"/>
      <c r="AA70" s="563"/>
      <c r="AB70" s="66"/>
      <c r="AC70" s="67"/>
      <c r="AD70" s="68"/>
      <c r="AE70" s="69"/>
      <c r="AF70" s="67"/>
      <c r="AG70" s="70"/>
      <c r="AH70" s="193"/>
      <c r="AI70" s="71"/>
      <c r="AJ70" s="194"/>
      <c r="AK70" s="43" t="str">
        <f t="shared" si="4"/>
        <v/>
      </c>
      <c r="AL70" s="567" t="str">
        <f>IF(SUM(AK70:AK71)=0,"",SUM(AK70:AK71))</f>
        <v/>
      </c>
      <c r="AM70" s="200" t="str">
        <f t="shared" si="6"/>
        <v/>
      </c>
    </row>
    <row r="71" spans="2:39" ht="13.95" customHeight="1" x14ac:dyDescent="0.2">
      <c r="C71" s="314" t="str">
        <f>IF(X71="","",VLOOKUP(X71,基準２,3,FALSE)+T71+100-Y71+IF(Z71="",0,VLOOKUP(Z71,基準２,3,FALSE)/100+'D1'!AA71-100))</f>
        <v/>
      </c>
      <c r="D71" s="125"/>
      <c r="E71" s="125"/>
      <c r="F71" s="125"/>
      <c r="G71" s="125"/>
      <c r="H71" s="125"/>
      <c r="I71" s="128"/>
      <c r="J71" s="128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32">
        <f ca="1">IF(C70="","",IF(Q70&lt;H70,1,0))</f>
        <v>0</v>
      </c>
      <c r="V71" s="24" t="str">
        <f t="shared" si="5"/>
        <v/>
      </c>
      <c r="W71" s="569"/>
      <c r="X71" s="570"/>
      <c r="Y71" s="571"/>
      <c r="Z71" s="572"/>
      <c r="AA71" s="571"/>
      <c r="AB71" s="37"/>
      <c r="AC71" s="38"/>
      <c r="AD71" s="39"/>
      <c r="AE71" s="54"/>
      <c r="AF71" s="38"/>
      <c r="AG71" s="40"/>
      <c r="AH71" s="203"/>
      <c r="AI71" s="41"/>
      <c r="AJ71" s="204"/>
      <c r="AK71" s="42" t="str">
        <f t="shared" si="4"/>
        <v/>
      </c>
      <c r="AL71" s="573"/>
      <c r="AM71" s="200" t="str">
        <f t="shared" si="6"/>
        <v/>
      </c>
    </row>
    <row r="72" spans="2:39" ht="13.95" customHeight="1" x14ac:dyDescent="0.2">
      <c r="B72" s="17">
        <f ca="1">IF(C72="","",RANK(C72,$C$4:$C$203))</f>
        <v>1</v>
      </c>
      <c r="C72" s="314">
        <f ca="1">IF(D72=0,0,IF(大会=3,IF(AND(Y72="",AA72=""),"",100000+T72+100-Y72+IF(AA72="",0,1000+100-'D1'!AA72)),IF(X72="","",VLOOKUP(X72,基準２,3,FALSE)+T72+100-Y72+IF(Z72="",0,VLOOKUP(Z72,基準２,3,FALSE)/100+'D1'!AA72-100))))</f>
        <v>0</v>
      </c>
      <c r="D72" s="125">
        <f ca="1">IF(大会=3,IF(AND(Y72="",AA72=""),0,1),IF(E72="",0,IF(OR(E72=設定!$AV$4,E72=設定!$AV$5,E72=設定!$AV$6,E72=設定!$AV$7,E72=設定!$AV$8,E72=設定!$AV$9,E72=設定!$AV$12,E72=設定!$AV$13),1,0)))</f>
        <v>0</v>
      </c>
      <c r="E72" s="125">
        <f>X72</f>
        <v>0</v>
      </c>
      <c r="F72" s="125">
        <f>Y72</f>
        <v>0</v>
      </c>
      <c r="G72" s="125" t="str">
        <f>IF(AA72="","",IF(X72=Z72,"*"&amp;AA72,"◆"&amp;AA72))</f>
        <v/>
      </c>
      <c r="H72" s="125" t="str">
        <f>IF(X72="","",VLOOKUP(X72,設定!$AV$4:$AW$13,2,FALSE))</f>
        <v/>
      </c>
      <c r="I72" s="128" t="str">
        <f>AD281&amp;"　"&amp;AE281</f>
        <v>　</v>
      </c>
      <c r="J72" s="128" t="str">
        <f>AD282&amp;"　"&amp;AE282</f>
        <v>　</v>
      </c>
      <c r="K72" s="125">
        <f>AD72</f>
        <v>0</v>
      </c>
      <c r="L72" s="125">
        <f>AD73</f>
        <v>0</v>
      </c>
      <c r="M72" s="125">
        <f>AG72</f>
        <v>0</v>
      </c>
      <c r="N72" s="125">
        <f>AG73</f>
        <v>0</v>
      </c>
      <c r="O72" s="125" t="str">
        <f>AK72</f>
        <v/>
      </c>
      <c r="P72" s="125" t="str">
        <f>AK73</f>
        <v/>
      </c>
      <c r="Q72" s="125" t="str">
        <f>AL72</f>
        <v/>
      </c>
      <c r="R72" s="125">
        <f>IF(K72=0,0,VLOOKUP(K72,性別,2,FALSE))</f>
        <v>0</v>
      </c>
      <c r="S72" s="125">
        <f>IF(L72=0,0,VLOOKUP(L72,性別,2,FALSE))</f>
        <v>0</v>
      </c>
      <c r="T72" s="125">
        <f>S72+R72</f>
        <v>0</v>
      </c>
      <c r="U72" s="132">
        <f ca="1">IF(C72="","",IF(Q72&lt;H72,1,0))</f>
        <v>0</v>
      </c>
      <c r="V72" s="24" t="str">
        <f t="shared" si="5"/>
        <v/>
      </c>
      <c r="W72" s="559">
        <v>35</v>
      </c>
      <c r="X72" s="561"/>
      <c r="Y72" s="563"/>
      <c r="Z72" s="565"/>
      <c r="AA72" s="563"/>
      <c r="AB72" s="66"/>
      <c r="AC72" s="67"/>
      <c r="AD72" s="68"/>
      <c r="AE72" s="69"/>
      <c r="AF72" s="67"/>
      <c r="AG72" s="70"/>
      <c r="AH72" s="193"/>
      <c r="AI72" s="71"/>
      <c r="AJ72" s="194"/>
      <c r="AK72" s="43" t="str">
        <f t="shared" si="4"/>
        <v/>
      </c>
      <c r="AL72" s="567" t="str">
        <f>IF(SUM(AK72:AK73)=0,"",SUM(AK72:AK73))</f>
        <v/>
      </c>
      <c r="AM72" s="200" t="str">
        <f t="shared" si="6"/>
        <v/>
      </c>
    </row>
    <row r="73" spans="2:39" ht="13.95" customHeight="1" x14ac:dyDescent="0.2">
      <c r="C73" s="314" t="str">
        <f>IF(X73="","",VLOOKUP(X73,基準２,3,FALSE)+T73+100-Y73+IF(Z73="",0,VLOOKUP(Z73,基準２,3,FALSE)/100+'D1'!AA73-100))</f>
        <v/>
      </c>
      <c r="D73" s="125"/>
      <c r="E73" s="125"/>
      <c r="F73" s="125"/>
      <c r="G73" s="125"/>
      <c r="H73" s="125"/>
      <c r="I73" s="128"/>
      <c r="J73" s="128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32">
        <f ca="1">IF(C72="","",IF(Q72&lt;H72,1,0))</f>
        <v>0</v>
      </c>
      <c r="V73" s="24" t="str">
        <f t="shared" si="5"/>
        <v/>
      </c>
      <c r="W73" s="569"/>
      <c r="X73" s="570"/>
      <c r="Y73" s="571"/>
      <c r="Z73" s="572"/>
      <c r="AA73" s="571"/>
      <c r="AB73" s="37"/>
      <c r="AC73" s="38"/>
      <c r="AD73" s="39"/>
      <c r="AE73" s="54"/>
      <c r="AF73" s="38"/>
      <c r="AG73" s="40"/>
      <c r="AH73" s="203"/>
      <c r="AI73" s="41"/>
      <c r="AJ73" s="204"/>
      <c r="AK73" s="42" t="str">
        <f t="shared" si="4"/>
        <v/>
      </c>
      <c r="AL73" s="573"/>
      <c r="AM73" s="200" t="str">
        <f t="shared" si="6"/>
        <v/>
      </c>
    </row>
    <row r="74" spans="2:39" ht="13.95" customHeight="1" x14ac:dyDescent="0.2">
      <c r="B74" s="17">
        <f ca="1">IF(C74="","",RANK(C74,$C$4:$C$203))</f>
        <v>1</v>
      </c>
      <c r="C74" s="314">
        <f ca="1">IF(D74=0,0,IF(大会=3,IF(AND(Y74="",AA74=""),"",100000+T74+100-Y74+IF(AA74="",0,1000+100-'D1'!AA74)),IF(X74="","",VLOOKUP(X74,基準２,3,FALSE)+T74+100-Y74+IF(Z74="",0,VLOOKUP(Z74,基準２,3,FALSE)/100+'D1'!AA74-100))))</f>
        <v>0</v>
      </c>
      <c r="D74" s="125">
        <f ca="1">IF(大会=3,IF(AND(Y74="",AA74=""),0,1),IF(E74="",0,IF(OR(E74=設定!$AV$4,E74=設定!$AV$5,E74=設定!$AV$6,E74=設定!$AV$7,E74=設定!$AV$8,E74=設定!$AV$9,E74=設定!$AV$12,E74=設定!$AV$13),1,0)))</f>
        <v>0</v>
      </c>
      <c r="E74" s="125">
        <f>X74</f>
        <v>0</v>
      </c>
      <c r="F74" s="125">
        <f>Y74</f>
        <v>0</v>
      </c>
      <c r="G74" s="125" t="str">
        <f>IF(AA74="","",IF(X74=Z74,"*"&amp;AA74,"◆"&amp;AA74))</f>
        <v/>
      </c>
      <c r="H74" s="125" t="str">
        <f>IF(X74="","",VLOOKUP(X74,設定!$AV$4:$AW$13,2,FALSE))</f>
        <v/>
      </c>
      <c r="I74" s="128" t="str">
        <f>AD283&amp;"　"&amp;AE283</f>
        <v>　</v>
      </c>
      <c r="J74" s="128" t="str">
        <f>AD284&amp;"　"&amp;AE284</f>
        <v>　</v>
      </c>
      <c r="K74" s="125">
        <f>AD74</f>
        <v>0</v>
      </c>
      <c r="L74" s="125">
        <f>AD75</f>
        <v>0</v>
      </c>
      <c r="M74" s="125">
        <f>AG74</f>
        <v>0</v>
      </c>
      <c r="N74" s="125">
        <f>AG75</f>
        <v>0</v>
      </c>
      <c r="O74" s="125" t="str">
        <f>AK74</f>
        <v/>
      </c>
      <c r="P74" s="125" t="str">
        <f>AK75</f>
        <v/>
      </c>
      <c r="Q74" s="125" t="str">
        <f>AL74</f>
        <v/>
      </c>
      <c r="R74" s="125">
        <f>IF(K74=0,0,VLOOKUP(K74,性別,2,FALSE))</f>
        <v>0</v>
      </c>
      <c r="S74" s="125">
        <f>IF(L74=0,0,VLOOKUP(L74,性別,2,FALSE))</f>
        <v>0</v>
      </c>
      <c r="T74" s="125">
        <f>S74+R74</f>
        <v>0</v>
      </c>
      <c r="U74" s="132">
        <f ca="1">IF(C74="","",IF(Q74&lt;H74,1,0))</f>
        <v>0</v>
      </c>
      <c r="V74" s="24" t="str">
        <f t="shared" si="5"/>
        <v/>
      </c>
      <c r="W74" s="559">
        <v>36</v>
      </c>
      <c r="X74" s="561"/>
      <c r="Y74" s="563"/>
      <c r="Z74" s="565"/>
      <c r="AA74" s="563"/>
      <c r="AB74" s="66"/>
      <c r="AC74" s="67"/>
      <c r="AD74" s="68"/>
      <c r="AE74" s="69"/>
      <c r="AF74" s="67"/>
      <c r="AG74" s="70"/>
      <c r="AH74" s="193"/>
      <c r="AI74" s="71"/>
      <c r="AJ74" s="194"/>
      <c r="AK74" s="43" t="str">
        <f t="shared" si="4"/>
        <v/>
      </c>
      <c r="AL74" s="567" t="str">
        <f>IF(SUM(AK74:AK75)=0,"",SUM(AK74:AK75))</f>
        <v/>
      </c>
      <c r="AM74" s="200" t="str">
        <f t="shared" si="6"/>
        <v/>
      </c>
    </row>
    <row r="75" spans="2:39" ht="13.95" customHeight="1" x14ac:dyDescent="0.2">
      <c r="C75" s="314" t="str">
        <f>IF(X75="","",VLOOKUP(X75,基準２,3,FALSE)+T75+100-Y75+IF(Z75="",0,VLOOKUP(Z75,基準２,3,FALSE)/100+'D1'!AA75-100))</f>
        <v/>
      </c>
      <c r="D75" s="125"/>
      <c r="E75" s="125"/>
      <c r="F75" s="125"/>
      <c r="G75" s="125"/>
      <c r="H75" s="125"/>
      <c r="I75" s="128"/>
      <c r="J75" s="128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32">
        <f ca="1">IF(C74="","",IF(Q74&lt;H74,1,0))</f>
        <v>0</v>
      </c>
      <c r="V75" s="24" t="str">
        <f t="shared" si="5"/>
        <v/>
      </c>
      <c r="W75" s="569"/>
      <c r="X75" s="570"/>
      <c r="Y75" s="571"/>
      <c r="Z75" s="572"/>
      <c r="AA75" s="571"/>
      <c r="AB75" s="37"/>
      <c r="AC75" s="38"/>
      <c r="AD75" s="39"/>
      <c r="AE75" s="54"/>
      <c r="AF75" s="38"/>
      <c r="AG75" s="40"/>
      <c r="AH75" s="203"/>
      <c r="AI75" s="41"/>
      <c r="AJ75" s="204"/>
      <c r="AK75" s="42" t="str">
        <f t="shared" si="4"/>
        <v/>
      </c>
      <c r="AL75" s="573"/>
      <c r="AM75" s="200" t="str">
        <f t="shared" si="6"/>
        <v/>
      </c>
    </row>
    <row r="76" spans="2:39" ht="13.95" customHeight="1" x14ac:dyDescent="0.2">
      <c r="B76" s="17">
        <f ca="1">IF(C76="","",RANK(C76,$C$4:$C$203))</f>
        <v>1</v>
      </c>
      <c r="C76" s="314">
        <f ca="1">IF(D76=0,0,IF(大会=3,IF(AND(Y76="",AA76=""),"",100000+T76+100-Y76+IF(AA76="",0,1000+100-'D1'!AA76)),IF(X76="","",VLOOKUP(X76,基準２,3,FALSE)+T76+100-Y76+IF(Z76="",0,VLOOKUP(Z76,基準２,3,FALSE)/100+'D1'!AA76-100))))</f>
        <v>0</v>
      </c>
      <c r="D76" s="125">
        <f ca="1">IF(大会=3,IF(AND(Y76="",AA76=""),0,1),IF(E76="",0,IF(OR(E76=設定!$AV$4,E76=設定!$AV$5,E76=設定!$AV$6,E76=設定!$AV$7,E76=設定!$AV$8,E76=設定!$AV$9,E76=設定!$AV$12,E76=設定!$AV$13),1,0)))</f>
        <v>0</v>
      </c>
      <c r="E76" s="125">
        <f>X76</f>
        <v>0</v>
      </c>
      <c r="F76" s="125">
        <f>Y76</f>
        <v>0</v>
      </c>
      <c r="G76" s="125" t="str">
        <f>IF(AA76="","",IF(X76=Z76,"*"&amp;AA76,"◆"&amp;AA76))</f>
        <v/>
      </c>
      <c r="H76" s="125" t="str">
        <f>IF(X76="","",VLOOKUP(X76,設定!$AV$4:$AW$13,2,FALSE))</f>
        <v/>
      </c>
      <c r="I76" s="128" t="str">
        <f>AD285&amp;"　"&amp;AE285</f>
        <v>　</v>
      </c>
      <c r="J76" s="128" t="str">
        <f>AD286&amp;"　"&amp;AE286</f>
        <v>　</v>
      </c>
      <c r="K76" s="125">
        <f>AD76</f>
        <v>0</v>
      </c>
      <c r="L76" s="125">
        <f>AD77</f>
        <v>0</v>
      </c>
      <c r="M76" s="125">
        <f>AG76</f>
        <v>0</v>
      </c>
      <c r="N76" s="125">
        <f>AG77</f>
        <v>0</v>
      </c>
      <c r="O76" s="125" t="str">
        <f>AK76</f>
        <v/>
      </c>
      <c r="P76" s="125" t="str">
        <f>AK77</f>
        <v/>
      </c>
      <c r="Q76" s="125" t="str">
        <f>AL76</f>
        <v/>
      </c>
      <c r="R76" s="125">
        <f>IF(K76=0,0,VLOOKUP(K76,性別,2,FALSE))</f>
        <v>0</v>
      </c>
      <c r="S76" s="125">
        <f>IF(L76=0,0,VLOOKUP(L76,性別,2,FALSE))</f>
        <v>0</v>
      </c>
      <c r="T76" s="125">
        <f>S76+R76</f>
        <v>0</v>
      </c>
      <c r="U76" s="132">
        <f ca="1">IF(C76="","",IF(Q76&lt;H76,1,0))</f>
        <v>0</v>
      </c>
      <c r="V76" s="24" t="str">
        <f t="shared" si="5"/>
        <v/>
      </c>
      <c r="W76" s="559">
        <v>37</v>
      </c>
      <c r="X76" s="561"/>
      <c r="Y76" s="563"/>
      <c r="Z76" s="565"/>
      <c r="AA76" s="563"/>
      <c r="AB76" s="66"/>
      <c r="AC76" s="67"/>
      <c r="AD76" s="68"/>
      <c r="AE76" s="69"/>
      <c r="AF76" s="67"/>
      <c r="AG76" s="70"/>
      <c r="AH76" s="193"/>
      <c r="AI76" s="71"/>
      <c r="AJ76" s="194"/>
      <c r="AK76" s="43" t="str">
        <f t="shared" si="4"/>
        <v/>
      </c>
      <c r="AL76" s="567" t="str">
        <f>IF(SUM(AK76:AK77)=0,"",SUM(AK76:AK77))</f>
        <v/>
      </c>
      <c r="AM76" s="200" t="str">
        <f t="shared" si="6"/>
        <v/>
      </c>
    </row>
    <row r="77" spans="2:39" ht="13.95" customHeight="1" x14ac:dyDescent="0.2">
      <c r="C77" s="314" t="str">
        <f>IF(X77="","",VLOOKUP(X77,基準２,3,FALSE)+T77+100-Y77+IF(Z77="",0,VLOOKUP(Z77,基準２,3,FALSE)/100+'D1'!AA77-100))</f>
        <v/>
      </c>
      <c r="D77" s="125"/>
      <c r="E77" s="125"/>
      <c r="F77" s="125"/>
      <c r="G77" s="125"/>
      <c r="H77" s="125"/>
      <c r="I77" s="128"/>
      <c r="J77" s="128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32">
        <f ca="1">IF(C76="","",IF(Q76&lt;H76,1,0))</f>
        <v>0</v>
      </c>
      <c r="V77" s="24" t="str">
        <f t="shared" si="5"/>
        <v/>
      </c>
      <c r="W77" s="569"/>
      <c r="X77" s="570"/>
      <c r="Y77" s="571"/>
      <c r="Z77" s="572"/>
      <c r="AA77" s="571"/>
      <c r="AB77" s="37"/>
      <c r="AC77" s="38"/>
      <c r="AD77" s="39"/>
      <c r="AE77" s="54"/>
      <c r="AF77" s="38"/>
      <c r="AG77" s="40"/>
      <c r="AH77" s="203"/>
      <c r="AI77" s="41"/>
      <c r="AJ77" s="204"/>
      <c r="AK77" s="42" t="str">
        <f t="shared" si="4"/>
        <v/>
      </c>
      <c r="AL77" s="573"/>
      <c r="AM77" s="200" t="str">
        <f t="shared" si="6"/>
        <v/>
      </c>
    </row>
    <row r="78" spans="2:39" ht="13.95" customHeight="1" x14ac:dyDescent="0.2">
      <c r="B78" s="17">
        <f ca="1">IF(C78="","",RANK(C78,$C$4:$C$203))</f>
        <v>1</v>
      </c>
      <c r="C78" s="314">
        <f ca="1">IF(D78=0,0,IF(大会=3,IF(AND(Y78="",AA78=""),"",100000+T78+100-Y78+IF(AA78="",0,1000+100-'D1'!AA78)),IF(X78="","",VLOOKUP(X78,基準２,3,FALSE)+T78+100-Y78+IF(Z78="",0,VLOOKUP(Z78,基準２,3,FALSE)/100+'D1'!AA78-100))))</f>
        <v>0</v>
      </c>
      <c r="D78" s="125">
        <f ca="1">IF(大会=3,IF(AND(Y78="",AA78=""),0,1),IF(E78="",0,IF(OR(E78=設定!$AV$4,E78=設定!$AV$5,E78=設定!$AV$6,E78=設定!$AV$7,E78=設定!$AV$8,E78=設定!$AV$9,E78=設定!$AV$12,E78=設定!$AV$13),1,0)))</f>
        <v>0</v>
      </c>
      <c r="E78" s="125">
        <f>X78</f>
        <v>0</v>
      </c>
      <c r="F78" s="125">
        <f>Y78</f>
        <v>0</v>
      </c>
      <c r="G78" s="125" t="str">
        <f>IF(AA78="","",IF(X78=Z78,"*"&amp;AA78,"◆"&amp;AA78))</f>
        <v/>
      </c>
      <c r="H78" s="125" t="str">
        <f>IF(X78="","",VLOOKUP(X78,設定!$AV$4:$AW$13,2,FALSE))</f>
        <v/>
      </c>
      <c r="I78" s="128" t="str">
        <f>AD287&amp;"　"&amp;AE287</f>
        <v>　</v>
      </c>
      <c r="J78" s="128" t="str">
        <f>AD288&amp;"　"&amp;AE288</f>
        <v>　</v>
      </c>
      <c r="K78" s="125">
        <f>AD78</f>
        <v>0</v>
      </c>
      <c r="L78" s="125">
        <f>AD79</f>
        <v>0</v>
      </c>
      <c r="M78" s="125">
        <f>AG78</f>
        <v>0</v>
      </c>
      <c r="N78" s="125">
        <f>AG79</f>
        <v>0</v>
      </c>
      <c r="O78" s="125" t="str">
        <f>AK78</f>
        <v/>
      </c>
      <c r="P78" s="125" t="str">
        <f>AK79</f>
        <v/>
      </c>
      <c r="Q78" s="125" t="str">
        <f>AL78</f>
        <v/>
      </c>
      <c r="R78" s="125">
        <f>IF(K78=0,0,VLOOKUP(K78,性別,2,FALSE))</f>
        <v>0</v>
      </c>
      <c r="S78" s="125">
        <f>IF(L78=0,0,VLOOKUP(L78,性別,2,FALSE))</f>
        <v>0</v>
      </c>
      <c r="T78" s="125">
        <f>S78+R78</f>
        <v>0</v>
      </c>
      <c r="U78" s="132">
        <f ca="1">IF(C78="","",IF(Q78&lt;H78,1,0))</f>
        <v>0</v>
      </c>
      <c r="V78" s="24" t="str">
        <f t="shared" si="5"/>
        <v/>
      </c>
      <c r="W78" s="559">
        <v>38</v>
      </c>
      <c r="X78" s="561"/>
      <c r="Y78" s="563"/>
      <c r="Z78" s="565"/>
      <c r="AA78" s="563"/>
      <c r="AB78" s="66"/>
      <c r="AC78" s="67"/>
      <c r="AD78" s="68"/>
      <c r="AE78" s="69"/>
      <c r="AF78" s="67"/>
      <c r="AG78" s="70"/>
      <c r="AH78" s="193"/>
      <c r="AI78" s="71"/>
      <c r="AJ78" s="194"/>
      <c r="AK78" s="43" t="str">
        <f t="shared" si="4"/>
        <v/>
      </c>
      <c r="AL78" s="567" t="str">
        <f>IF(SUM(AK78:AK79)=0,"",SUM(AK78:AK79))</f>
        <v/>
      </c>
      <c r="AM78" s="200" t="str">
        <f t="shared" si="6"/>
        <v/>
      </c>
    </row>
    <row r="79" spans="2:39" ht="13.95" customHeight="1" x14ac:dyDescent="0.2">
      <c r="C79" s="314" t="str">
        <f>IF(X79="","",VLOOKUP(X79,基準２,3,FALSE)+T79+100-Y79+IF(Z79="",0,VLOOKUP(Z79,基準２,3,FALSE)/100+'D1'!AA79-100))</f>
        <v/>
      </c>
      <c r="D79" s="125"/>
      <c r="E79" s="125"/>
      <c r="F79" s="125"/>
      <c r="G79" s="125"/>
      <c r="H79" s="125"/>
      <c r="I79" s="128"/>
      <c r="J79" s="128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32">
        <f ca="1">IF(C78="","",IF(Q78&lt;H78,1,0))</f>
        <v>0</v>
      </c>
      <c r="V79" s="24" t="str">
        <f t="shared" si="5"/>
        <v/>
      </c>
      <c r="W79" s="569"/>
      <c r="X79" s="570"/>
      <c r="Y79" s="571"/>
      <c r="Z79" s="572"/>
      <c r="AA79" s="571"/>
      <c r="AB79" s="37"/>
      <c r="AC79" s="38"/>
      <c r="AD79" s="39"/>
      <c r="AE79" s="54"/>
      <c r="AF79" s="38"/>
      <c r="AG79" s="40"/>
      <c r="AH79" s="203"/>
      <c r="AI79" s="41"/>
      <c r="AJ79" s="204"/>
      <c r="AK79" s="42" t="str">
        <f t="shared" si="4"/>
        <v/>
      </c>
      <c r="AL79" s="573"/>
      <c r="AM79" s="200" t="str">
        <f t="shared" si="6"/>
        <v/>
      </c>
    </row>
    <row r="80" spans="2:39" ht="13.95" customHeight="1" x14ac:dyDescent="0.2">
      <c r="B80" s="17">
        <f ca="1">IF(C80="","",RANK(C80,$C$4:$C$203))</f>
        <v>1</v>
      </c>
      <c r="C80" s="314">
        <f ca="1">IF(D80=0,0,IF(大会=3,IF(AND(Y80="",AA80=""),"",100000+T80+100-Y80+IF(AA80="",0,1000+100-'D1'!AA80)),IF(X80="","",VLOOKUP(X80,基準２,3,FALSE)+T80+100-Y80+IF(Z80="",0,VLOOKUP(Z80,基準２,3,FALSE)/100+'D1'!AA80-100))))</f>
        <v>0</v>
      </c>
      <c r="D80" s="125">
        <f ca="1">IF(大会=3,IF(AND(Y80="",AA80=""),0,1),IF(E80="",0,IF(OR(E80=設定!$AV$4,E80=設定!$AV$5,E80=設定!$AV$6,E80=設定!$AV$7,E80=設定!$AV$8,E80=設定!$AV$9,E80=設定!$AV$12,E80=設定!$AV$13),1,0)))</f>
        <v>0</v>
      </c>
      <c r="E80" s="125">
        <f>X80</f>
        <v>0</v>
      </c>
      <c r="F80" s="125">
        <f>Y80</f>
        <v>0</v>
      </c>
      <c r="G80" s="125" t="str">
        <f>IF(AA80="","",IF(X80=Z80,"*"&amp;AA80,"◆"&amp;AA80))</f>
        <v/>
      </c>
      <c r="H80" s="125" t="str">
        <f>IF(X80="","",VLOOKUP(X80,設定!$AV$4:$AW$13,2,FALSE))</f>
        <v/>
      </c>
      <c r="I80" s="128" t="str">
        <f>AD289&amp;"　"&amp;AE289</f>
        <v>　</v>
      </c>
      <c r="J80" s="128" t="str">
        <f>AD290&amp;"　"&amp;AE290</f>
        <v>　</v>
      </c>
      <c r="K80" s="125">
        <f>AD80</f>
        <v>0</v>
      </c>
      <c r="L80" s="125">
        <f>AD81</f>
        <v>0</v>
      </c>
      <c r="M80" s="125">
        <f>AG80</f>
        <v>0</v>
      </c>
      <c r="N80" s="125">
        <f>AG81</f>
        <v>0</v>
      </c>
      <c r="O80" s="125" t="str">
        <f>AK80</f>
        <v/>
      </c>
      <c r="P80" s="125" t="str">
        <f>AK81</f>
        <v/>
      </c>
      <c r="Q80" s="125" t="str">
        <f>AL80</f>
        <v/>
      </c>
      <c r="R80" s="125">
        <f>IF(K80=0,0,VLOOKUP(K80,性別,2,FALSE))</f>
        <v>0</v>
      </c>
      <c r="S80" s="125">
        <f>IF(L80=0,0,VLOOKUP(L80,性別,2,FALSE))</f>
        <v>0</v>
      </c>
      <c r="T80" s="125">
        <f>S80+R80</f>
        <v>0</v>
      </c>
      <c r="U80" s="132">
        <f ca="1">IF(C80="","",IF(Q80&lt;H80,1,0))</f>
        <v>0</v>
      </c>
      <c r="V80" s="24" t="str">
        <f t="shared" si="5"/>
        <v/>
      </c>
      <c r="W80" s="559">
        <v>39</v>
      </c>
      <c r="X80" s="561"/>
      <c r="Y80" s="563"/>
      <c r="Z80" s="565"/>
      <c r="AA80" s="563"/>
      <c r="AB80" s="66"/>
      <c r="AC80" s="67"/>
      <c r="AD80" s="68"/>
      <c r="AE80" s="69"/>
      <c r="AF80" s="67"/>
      <c r="AG80" s="70"/>
      <c r="AH80" s="193"/>
      <c r="AI80" s="71"/>
      <c r="AJ80" s="194"/>
      <c r="AK80" s="43" t="str">
        <f t="shared" si="4"/>
        <v/>
      </c>
      <c r="AL80" s="567" t="str">
        <f>IF(SUM(AK80:AK81)=0,"",SUM(AK80:AK81))</f>
        <v/>
      </c>
      <c r="AM80" s="200" t="str">
        <f t="shared" si="6"/>
        <v/>
      </c>
    </row>
    <row r="81" spans="2:39" ht="13.95" customHeight="1" x14ac:dyDescent="0.2">
      <c r="C81" s="314" t="str">
        <f>IF(X81="","",VLOOKUP(X81,基準２,3,FALSE)+T81+100-Y81+IF(Z81="",0,VLOOKUP(Z81,基準２,3,FALSE)/100+'D1'!AA81-100))</f>
        <v/>
      </c>
      <c r="D81" s="125"/>
      <c r="E81" s="125"/>
      <c r="F81" s="125"/>
      <c r="G81" s="125"/>
      <c r="H81" s="125"/>
      <c r="I81" s="128"/>
      <c r="J81" s="128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32">
        <f ca="1">IF(C80="","",IF(Q80&lt;H80,1,0))</f>
        <v>0</v>
      </c>
      <c r="V81" s="24" t="str">
        <f t="shared" si="5"/>
        <v/>
      </c>
      <c r="W81" s="569"/>
      <c r="X81" s="570"/>
      <c r="Y81" s="571"/>
      <c r="Z81" s="572"/>
      <c r="AA81" s="571"/>
      <c r="AB81" s="37"/>
      <c r="AC81" s="38"/>
      <c r="AD81" s="39"/>
      <c r="AE81" s="54"/>
      <c r="AF81" s="38"/>
      <c r="AG81" s="40"/>
      <c r="AH81" s="203"/>
      <c r="AI81" s="41"/>
      <c r="AJ81" s="204"/>
      <c r="AK81" s="42" t="str">
        <f t="shared" si="4"/>
        <v/>
      </c>
      <c r="AL81" s="573"/>
      <c r="AM81" s="200" t="str">
        <f t="shared" si="6"/>
        <v/>
      </c>
    </row>
    <row r="82" spans="2:39" ht="13.95" customHeight="1" x14ac:dyDescent="0.2">
      <c r="B82" s="17">
        <f ca="1">IF(C82="","",RANK(C82,$C$4:$C$203))</f>
        <v>1</v>
      </c>
      <c r="C82" s="314">
        <f ca="1">IF(D82=0,0,IF(大会=3,IF(AND(Y82="",AA82=""),"",100000+T82+100-Y82+IF(AA82="",0,1000+100-'D1'!AA82)),IF(X82="","",VLOOKUP(X82,基準２,3,FALSE)+T82+100-Y82+IF(Z82="",0,VLOOKUP(Z82,基準２,3,FALSE)/100+'D1'!AA82-100))))</f>
        <v>0</v>
      </c>
      <c r="D82" s="125">
        <f ca="1">IF(大会=3,IF(AND(Y82="",AA82=""),0,1),IF(E82="",0,IF(OR(E82=設定!$AV$4,E82=設定!$AV$5,E82=設定!$AV$6,E82=設定!$AV$7,E82=設定!$AV$8,E82=設定!$AV$9,E82=設定!$AV$12,E82=設定!$AV$13),1,0)))</f>
        <v>0</v>
      </c>
      <c r="E82" s="125">
        <f>X82</f>
        <v>0</v>
      </c>
      <c r="F82" s="125">
        <f>Y82</f>
        <v>0</v>
      </c>
      <c r="G82" s="125" t="str">
        <f>IF(AA82="","",IF(X82=Z82,"*"&amp;AA82,"◆"&amp;AA82))</f>
        <v/>
      </c>
      <c r="H82" s="125" t="str">
        <f>IF(X82="","",VLOOKUP(X82,設定!$AV$4:$AW$13,2,FALSE))</f>
        <v/>
      </c>
      <c r="I82" s="128" t="str">
        <f>AD291&amp;"　"&amp;AE291</f>
        <v>　</v>
      </c>
      <c r="J82" s="128" t="str">
        <f>AD292&amp;"　"&amp;AE292</f>
        <v>　</v>
      </c>
      <c r="K82" s="125">
        <f>AD82</f>
        <v>0</v>
      </c>
      <c r="L82" s="125">
        <f>AD83</f>
        <v>0</v>
      </c>
      <c r="M82" s="125">
        <f>AG82</f>
        <v>0</v>
      </c>
      <c r="N82" s="125">
        <f>AG83</f>
        <v>0</v>
      </c>
      <c r="O82" s="125" t="str">
        <f>AK82</f>
        <v/>
      </c>
      <c r="P82" s="125" t="str">
        <f>AK83</f>
        <v/>
      </c>
      <c r="Q82" s="125" t="str">
        <f>AL82</f>
        <v/>
      </c>
      <c r="R82" s="125">
        <f>IF(K82=0,0,VLOOKUP(K82,性別,2,FALSE))</f>
        <v>0</v>
      </c>
      <c r="S82" s="125">
        <f>IF(L82=0,0,VLOOKUP(L82,性別,2,FALSE))</f>
        <v>0</v>
      </c>
      <c r="T82" s="125">
        <f>S82+R82</f>
        <v>0</v>
      </c>
      <c r="U82" s="132">
        <f ca="1">IF(C82="","",IF(Q82&lt;H82,1,0))</f>
        <v>0</v>
      </c>
      <c r="V82" s="24" t="str">
        <f t="shared" si="5"/>
        <v/>
      </c>
      <c r="W82" s="559">
        <v>40</v>
      </c>
      <c r="X82" s="561"/>
      <c r="Y82" s="563"/>
      <c r="Z82" s="565"/>
      <c r="AA82" s="563"/>
      <c r="AB82" s="66"/>
      <c r="AC82" s="67"/>
      <c r="AD82" s="68"/>
      <c r="AE82" s="69"/>
      <c r="AF82" s="67"/>
      <c r="AG82" s="70"/>
      <c r="AH82" s="193"/>
      <c r="AI82" s="71"/>
      <c r="AJ82" s="194"/>
      <c r="AK82" s="43" t="str">
        <f t="shared" si="4"/>
        <v/>
      </c>
      <c r="AL82" s="567" t="str">
        <f>IF(SUM(AK82:AK83)=0,"",SUM(AK82:AK83))</f>
        <v/>
      </c>
      <c r="AM82" s="200" t="str">
        <f t="shared" si="6"/>
        <v/>
      </c>
    </row>
    <row r="83" spans="2:39" ht="13.95" customHeight="1" x14ac:dyDescent="0.2">
      <c r="C83" s="314" t="str">
        <f>IF(X83="","",VLOOKUP(X83,基準２,3,FALSE)+T83+100-Y83+IF(Z83="",0,VLOOKUP(Z83,基準２,3,FALSE)/100+'D1'!AA83-100))</f>
        <v/>
      </c>
      <c r="D83" s="125"/>
      <c r="E83" s="125"/>
      <c r="F83" s="125"/>
      <c r="G83" s="125"/>
      <c r="H83" s="125"/>
      <c r="I83" s="128"/>
      <c r="J83" s="128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32">
        <f ca="1">IF(C82="","",IF(Q82&lt;H82,1,0))</f>
        <v>0</v>
      </c>
      <c r="V83" s="24" t="str">
        <f t="shared" si="5"/>
        <v/>
      </c>
      <c r="W83" s="569"/>
      <c r="X83" s="570"/>
      <c r="Y83" s="571"/>
      <c r="Z83" s="572"/>
      <c r="AA83" s="571"/>
      <c r="AB83" s="37"/>
      <c r="AC83" s="38"/>
      <c r="AD83" s="39"/>
      <c r="AE83" s="54"/>
      <c r="AF83" s="38"/>
      <c r="AG83" s="40"/>
      <c r="AH83" s="203"/>
      <c r="AI83" s="41"/>
      <c r="AJ83" s="204"/>
      <c r="AK83" s="42" t="str">
        <f t="shared" si="4"/>
        <v/>
      </c>
      <c r="AL83" s="573"/>
      <c r="AM83" s="200" t="str">
        <f t="shared" si="6"/>
        <v/>
      </c>
    </row>
    <row r="84" spans="2:39" ht="13.95" customHeight="1" x14ac:dyDescent="0.2">
      <c r="B84" s="17">
        <f ca="1">IF(C84="","",RANK(C84,$C$4:$C$203))</f>
        <v>1</v>
      </c>
      <c r="C84" s="314">
        <f ca="1">IF(D84=0,0,IF(大会=3,IF(AND(Y84="",AA84=""),"",100000+T84+100-Y84+IF(AA84="",0,1000+100-'D1'!AA84)),IF(X84="","",VLOOKUP(X84,基準２,3,FALSE)+T84+100-Y84+IF(Z84="",0,VLOOKUP(Z84,基準２,3,FALSE)/100+'D1'!AA84-100))))</f>
        <v>0</v>
      </c>
      <c r="D84" s="125">
        <f ca="1">IF(大会=3,IF(AND(Y84="",AA84=""),0,1),IF(E84="",0,IF(OR(E84=設定!$AV$4,E84=設定!$AV$5,E84=設定!$AV$6,E84=設定!$AV$7,E84=設定!$AV$8,E84=設定!$AV$9,E84=設定!$AV$12,E84=設定!$AV$13),1,0)))</f>
        <v>0</v>
      </c>
      <c r="E84" s="125">
        <f>X84</f>
        <v>0</v>
      </c>
      <c r="F84" s="125">
        <f>Y84</f>
        <v>0</v>
      </c>
      <c r="G84" s="125" t="str">
        <f>IF(AA84="","",IF(X84=Z84,"*"&amp;AA84,"◆"&amp;AA84))</f>
        <v/>
      </c>
      <c r="H84" s="125" t="str">
        <f>IF(X84="","",VLOOKUP(X84,設定!$AV$4:$AW$13,2,FALSE))</f>
        <v/>
      </c>
      <c r="I84" s="128" t="str">
        <f>AD293&amp;"　"&amp;AE293</f>
        <v>　</v>
      </c>
      <c r="J84" s="128" t="str">
        <f>AD294&amp;"　"&amp;AE294</f>
        <v>　</v>
      </c>
      <c r="K84" s="125">
        <f>AD84</f>
        <v>0</v>
      </c>
      <c r="L84" s="125">
        <f>AD85</f>
        <v>0</v>
      </c>
      <c r="M84" s="125">
        <f>AG84</f>
        <v>0</v>
      </c>
      <c r="N84" s="125">
        <f>AG85</f>
        <v>0</v>
      </c>
      <c r="O84" s="125" t="str">
        <f>AK84</f>
        <v/>
      </c>
      <c r="P84" s="125" t="str">
        <f>AK85</f>
        <v/>
      </c>
      <c r="Q84" s="125" t="str">
        <f>AL84</f>
        <v/>
      </c>
      <c r="R84" s="125">
        <f>IF(K84=0,0,VLOOKUP(K84,性別,2,FALSE))</f>
        <v>0</v>
      </c>
      <c r="S84" s="125">
        <f>IF(L84=0,0,VLOOKUP(L84,性別,2,FALSE))</f>
        <v>0</v>
      </c>
      <c r="T84" s="125">
        <f>S84+R84</f>
        <v>0</v>
      </c>
      <c r="U84" s="132">
        <f ca="1">IF(C84="","",IF(Q84&lt;H84,1,0))</f>
        <v>0</v>
      </c>
      <c r="V84" s="24" t="str">
        <f t="shared" si="5"/>
        <v/>
      </c>
      <c r="W84" s="559">
        <v>41</v>
      </c>
      <c r="X84" s="561"/>
      <c r="Y84" s="563"/>
      <c r="Z84" s="565"/>
      <c r="AA84" s="563"/>
      <c r="AB84" s="66"/>
      <c r="AC84" s="67"/>
      <c r="AD84" s="68"/>
      <c r="AE84" s="69"/>
      <c r="AF84" s="67"/>
      <c r="AG84" s="70"/>
      <c r="AH84" s="193"/>
      <c r="AI84" s="71"/>
      <c r="AJ84" s="194"/>
      <c r="AK84" s="43" t="str">
        <f t="shared" si="4"/>
        <v/>
      </c>
      <c r="AL84" s="567" t="str">
        <f>IF(SUM(AK84:AK85)=0,"",SUM(AK84:AK85))</f>
        <v/>
      </c>
      <c r="AM84" s="200" t="str">
        <f t="shared" si="6"/>
        <v/>
      </c>
    </row>
    <row r="85" spans="2:39" ht="13.95" customHeight="1" x14ac:dyDescent="0.2">
      <c r="C85" s="314" t="str">
        <f>IF(X85="","",VLOOKUP(X85,基準２,3,FALSE)+T85+100-Y85+IF(Z85="",0,VLOOKUP(Z85,基準２,3,FALSE)/100+'D1'!AA85-100))</f>
        <v/>
      </c>
      <c r="D85" s="125"/>
      <c r="E85" s="125"/>
      <c r="F85" s="125"/>
      <c r="G85" s="125"/>
      <c r="H85" s="125"/>
      <c r="I85" s="128"/>
      <c r="J85" s="128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32">
        <f ca="1">IF(C84="","",IF(Q84&lt;H84,1,0))</f>
        <v>0</v>
      </c>
      <c r="V85" s="24" t="str">
        <f t="shared" si="5"/>
        <v/>
      </c>
      <c r="W85" s="569"/>
      <c r="X85" s="570"/>
      <c r="Y85" s="571"/>
      <c r="Z85" s="572"/>
      <c r="AA85" s="571"/>
      <c r="AB85" s="37"/>
      <c r="AC85" s="38"/>
      <c r="AD85" s="39"/>
      <c r="AE85" s="54"/>
      <c r="AF85" s="38"/>
      <c r="AG85" s="40"/>
      <c r="AH85" s="203"/>
      <c r="AI85" s="41"/>
      <c r="AJ85" s="204"/>
      <c r="AK85" s="42" t="str">
        <f t="shared" si="4"/>
        <v/>
      </c>
      <c r="AL85" s="573"/>
      <c r="AM85" s="200" t="str">
        <f t="shared" si="6"/>
        <v/>
      </c>
    </row>
    <row r="86" spans="2:39" ht="13.95" customHeight="1" x14ac:dyDescent="0.2">
      <c r="B86" s="17">
        <f ca="1">IF(C86="","",RANK(C86,$C$4:$C$203))</f>
        <v>1</v>
      </c>
      <c r="C86" s="314">
        <f ca="1">IF(D86=0,0,IF(大会=3,IF(AND(Y86="",AA86=""),"",100000+T86+100-Y86+IF(AA86="",0,1000+100-'D1'!AA86)),IF(X86="","",VLOOKUP(X86,基準２,3,FALSE)+T86+100-Y86+IF(Z86="",0,VLOOKUP(Z86,基準２,3,FALSE)/100+'D1'!AA86-100))))</f>
        <v>0</v>
      </c>
      <c r="D86" s="125">
        <f ca="1">IF(大会=3,IF(AND(Y86="",AA86=""),0,1),IF(E86="",0,IF(OR(E86=設定!$AV$4,E86=設定!$AV$5,E86=設定!$AV$6,E86=設定!$AV$7,E86=設定!$AV$8,E86=設定!$AV$9,E86=設定!$AV$12,E86=設定!$AV$13),1,0)))</f>
        <v>0</v>
      </c>
      <c r="E86" s="125">
        <f>X86</f>
        <v>0</v>
      </c>
      <c r="F86" s="125">
        <f>Y86</f>
        <v>0</v>
      </c>
      <c r="G86" s="125" t="str">
        <f>IF(AA86="","",IF(X86=Z86,"*"&amp;AA86,"◆"&amp;AA86))</f>
        <v/>
      </c>
      <c r="H86" s="125" t="str">
        <f>IF(X86="","",VLOOKUP(X86,設定!$AV$4:$AW$13,2,FALSE))</f>
        <v/>
      </c>
      <c r="I86" s="128" t="str">
        <f>AD295&amp;"　"&amp;AE295</f>
        <v>　</v>
      </c>
      <c r="J86" s="128" t="str">
        <f>AD296&amp;"　"&amp;AE296</f>
        <v>　</v>
      </c>
      <c r="K86" s="125">
        <f>AD86</f>
        <v>0</v>
      </c>
      <c r="L86" s="125">
        <f>AD87</f>
        <v>0</v>
      </c>
      <c r="M86" s="125">
        <f>AG86</f>
        <v>0</v>
      </c>
      <c r="N86" s="125">
        <f>AG87</f>
        <v>0</v>
      </c>
      <c r="O86" s="125" t="str">
        <f>AK86</f>
        <v/>
      </c>
      <c r="P86" s="125" t="str">
        <f>AK87</f>
        <v/>
      </c>
      <c r="Q86" s="125" t="str">
        <f>AL86</f>
        <v/>
      </c>
      <c r="R86" s="125">
        <f>IF(K86=0,0,VLOOKUP(K86,性別,2,FALSE))</f>
        <v>0</v>
      </c>
      <c r="S86" s="125">
        <f>IF(L86=0,0,VLOOKUP(L86,性別,2,FALSE))</f>
        <v>0</v>
      </c>
      <c r="T86" s="125">
        <f>S86+R86</f>
        <v>0</v>
      </c>
      <c r="U86" s="132">
        <f ca="1">IF(C86="","",IF(Q86&lt;H86,1,0))</f>
        <v>0</v>
      </c>
      <c r="V86" s="24" t="str">
        <f t="shared" si="5"/>
        <v/>
      </c>
      <c r="W86" s="559">
        <v>42</v>
      </c>
      <c r="X86" s="561"/>
      <c r="Y86" s="563"/>
      <c r="Z86" s="565"/>
      <c r="AA86" s="563"/>
      <c r="AB86" s="66"/>
      <c r="AC86" s="67"/>
      <c r="AD86" s="68"/>
      <c r="AE86" s="69"/>
      <c r="AF86" s="67"/>
      <c r="AG86" s="70"/>
      <c r="AH86" s="193"/>
      <c r="AI86" s="71"/>
      <c r="AJ86" s="194"/>
      <c r="AK86" s="43" t="str">
        <f t="shared" si="4"/>
        <v/>
      </c>
      <c r="AL86" s="567" t="str">
        <f>IF(SUM(AK86:AK87)=0,"",SUM(AK86:AK87))</f>
        <v/>
      </c>
      <c r="AM86" s="200" t="str">
        <f t="shared" si="6"/>
        <v/>
      </c>
    </row>
    <row r="87" spans="2:39" ht="13.95" customHeight="1" x14ac:dyDescent="0.2">
      <c r="C87" s="314" t="str">
        <f>IF(X87="","",VLOOKUP(X87,基準２,3,FALSE)+T87+100-Y87+IF(Z87="",0,VLOOKUP(Z87,基準２,3,FALSE)/100+'D1'!AA87-100))</f>
        <v/>
      </c>
      <c r="D87" s="125"/>
      <c r="E87" s="125"/>
      <c r="F87" s="125"/>
      <c r="G87" s="125"/>
      <c r="H87" s="125"/>
      <c r="I87" s="128"/>
      <c r="J87" s="128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32">
        <f ca="1">IF(C86="","",IF(Q86&lt;H86,1,0))</f>
        <v>0</v>
      </c>
      <c r="V87" s="24" t="str">
        <f t="shared" si="5"/>
        <v/>
      </c>
      <c r="W87" s="569"/>
      <c r="X87" s="570"/>
      <c r="Y87" s="571"/>
      <c r="Z87" s="572"/>
      <c r="AA87" s="571"/>
      <c r="AB87" s="37"/>
      <c r="AC87" s="38"/>
      <c r="AD87" s="39"/>
      <c r="AE87" s="54"/>
      <c r="AF87" s="38"/>
      <c r="AG87" s="40"/>
      <c r="AH87" s="203"/>
      <c r="AI87" s="41"/>
      <c r="AJ87" s="204"/>
      <c r="AK87" s="42" t="str">
        <f t="shared" si="4"/>
        <v/>
      </c>
      <c r="AL87" s="573"/>
      <c r="AM87" s="200" t="str">
        <f t="shared" si="6"/>
        <v/>
      </c>
    </row>
    <row r="88" spans="2:39" ht="13.95" customHeight="1" x14ac:dyDescent="0.2">
      <c r="B88" s="17">
        <f ca="1">IF(C88="","",RANK(C88,$C$4:$C$203))</f>
        <v>1</v>
      </c>
      <c r="C88" s="314">
        <f ca="1">IF(D88=0,0,IF(大会=3,IF(AND(Y88="",AA88=""),"",100000+T88+100-Y88+IF(AA88="",0,1000+100-'D1'!AA88)),IF(X88="","",VLOOKUP(X88,基準２,3,FALSE)+T88+100-Y88+IF(Z88="",0,VLOOKUP(Z88,基準２,3,FALSE)/100+'D1'!AA88-100))))</f>
        <v>0</v>
      </c>
      <c r="D88" s="125">
        <f ca="1">IF(大会=3,IF(AND(Y88="",AA88=""),0,1),IF(E88="",0,IF(OR(E88=設定!$AV$4,E88=設定!$AV$5,E88=設定!$AV$6,E88=設定!$AV$7,E88=設定!$AV$8,E88=設定!$AV$9,E88=設定!$AV$12,E88=設定!$AV$13),1,0)))</f>
        <v>0</v>
      </c>
      <c r="E88" s="125">
        <f>X88</f>
        <v>0</v>
      </c>
      <c r="F88" s="125">
        <f>Y88</f>
        <v>0</v>
      </c>
      <c r="G88" s="125" t="str">
        <f>IF(AA88="","",IF(X88=Z88,"*"&amp;AA88,"◆"&amp;AA88))</f>
        <v/>
      </c>
      <c r="H88" s="125" t="str">
        <f>IF(X88="","",VLOOKUP(X88,設定!$AV$4:$AW$13,2,FALSE))</f>
        <v/>
      </c>
      <c r="I88" s="128" t="str">
        <f>AD297&amp;"　"&amp;AE297</f>
        <v>　</v>
      </c>
      <c r="J88" s="128" t="str">
        <f>AD298&amp;"　"&amp;AE298</f>
        <v>　</v>
      </c>
      <c r="K88" s="125">
        <f>AD88</f>
        <v>0</v>
      </c>
      <c r="L88" s="125">
        <f>AD89</f>
        <v>0</v>
      </c>
      <c r="M88" s="125">
        <f>AG88</f>
        <v>0</v>
      </c>
      <c r="N88" s="125">
        <f>AG89</f>
        <v>0</v>
      </c>
      <c r="O88" s="125" t="str">
        <f>AK88</f>
        <v/>
      </c>
      <c r="P88" s="125" t="str">
        <f>AK89</f>
        <v/>
      </c>
      <c r="Q88" s="125" t="str">
        <f>AL88</f>
        <v/>
      </c>
      <c r="R88" s="125">
        <f>IF(K88=0,0,VLOOKUP(K88,性別,2,FALSE))</f>
        <v>0</v>
      </c>
      <c r="S88" s="125">
        <f>IF(L88=0,0,VLOOKUP(L88,性別,2,FALSE))</f>
        <v>0</v>
      </c>
      <c r="T88" s="125">
        <f>S88+R88</f>
        <v>0</v>
      </c>
      <c r="U88" s="132">
        <f ca="1">IF(C88="","",IF(Q88&lt;H88,1,0))</f>
        <v>0</v>
      </c>
      <c r="V88" s="24" t="str">
        <f t="shared" si="5"/>
        <v/>
      </c>
      <c r="W88" s="559">
        <v>43</v>
      </c>
      <c r="X88" s="561"/>
      <c r="Y88" s="563"/>
      <c r="Z88" s="565"/>
      <c r="AA88" s="563"/>
      <c r="AB88" s="66"/>
      <c r="AC88" s="67"/>
      <c r="AD88" s="68"/>
      <c r="AE88" s="69"/>
      <c r="AF88" s="67"/>
      <c r="AG88" s="70"/>
      <c r="AH88" s="193"/>
      <c r="AI88" s="71"/>
      <c r="AJ88" s="194"/>
      <c r="AK88" s="43" t="str">
        <f t="shared" si="4"/>
        <v/>
      </c>
      <c r="AL88" s="567" t="str">
        <f>IF(SUM(AK88:AK89)=0,"",SUM(AK88:AK89))</f>
        <v/>
      </c>
      <c r="AM88" s="200" t="str">
        <f t="shared" si="6"/>
        <v/>
      </c>
    </row>
    <row r="89" spans="2:39" ht="13.95" customHeight="1" x14ac:dyDescent="0.2">
      <c r="C89" s="314" t="str">
        <f>IF(X89="","",VLOOKUP(X89,基準２,3,FALSE)+T89+100-Y89+IF(Z89="",0,VLOOKUP(Z89,基準２,3,FALSE)/100+'D1'!AA89-100))</f>
        <v/>
      </c>
      <c r="D89" s="125"/>
      <c r="E89" s="125"/>
      <c r="F89" s="125"/>
      <c r="G89" s="125"/>
      <c r="H89" s="125"/>
      <c r="I89" s="128"/>
      <c r="J89" s="128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32">
        <f ca="1">IF(C88="","",IF(Q88&lt;H88,1,0))</f>
        <v>0</v>
      </c>
      <c r="V89" s="24" t="str">
        <f t="shared" si="5"/>
        <v/>
      </c>
      <c r="W89" s="569"/>
      <c r="X89" s="570"/>
      <c r="Y89" s="571"/>
      <c r="Z89" s="572"/>
      <c r="AA89" s="571"/>
      <c r="AB89" s="37"/>
      <c r="AC89" s="38"/>
      <c r="AD89" s="39"/>
      <c r="AE89" s="54"/>
      <c r="AF89" s="38"/>
      <c r="AG89" s="40"/>
      <c r="AH89" s="203"/>
      <c r="AI89" s="41"/>
      <c r="AJ89" s="204"/>
      <c r="AK89" s="42" t="str">
        <f t="shared" si="4"/>
        <v/>
      </c>
      <c r="AL89" s="573"/>
      <c r="AM89" s="200" t="str">
        <f t="shared" si="6"/>
        <v/>
      </c>
    </row>
    <row r="90" spans="2:39" ht="13.95" customHeight="1" x14ac:dyDescent="0.2">
      <c r="B90" s="17">
        <f ca="1">IF(C90="","",RANK(C90,$C$4:$C$203))</f>
        <v>1</v>
      </c>
      <c r="C90" s="314">
        <f ca="1">IF(D90=0,0,IF(大会=3,IF(AND(Y90="",AA90=""),"",100000+T90+100-Y90+IF(AA90="",0,1000+100-'D1'!AA90)),IF(X90="","",VLOOKUP(X90,基準２,3,FALSE)+T90+100-Y90+IF(Z90="",0,VLOOKUP(Z90,基準２,3,FALSE)/100+'D1'!AA90-100))))</f>
        <v>0</v>
      </c>
      <c r="D90" s="125">
        <f ca="1">IF(大会=3,IF(AND(Y90="",AA90=""),0,1),IF(E90="",0,IF(OR(E90=設定!$AV$4,E90=設定!$AV$5,E90=設定!$AV$6,E90=設定!$AV$7,E90=設定!$AV$8,E90=設定!$AV$9,E90=設定!$AV$12,E90=設定!$AV$13),1,0)))</f>
        <v>0</v>
      </c>
      <c r="E90" s="125">
        <f>X90</f>
        <v>0</v>
      </c>
      <c r="F90" s="125">
        <f>Y90</f>
        <v>0</v>
      </c>
      <c r="G90" s="125" t="str">
        <f>IF(AA90="","",IF(X90=Z90,"*"&amp;AA90,"◆"&amp;AA90))</f>
        <v/>
      </c>
      <c r="H90" s="125" t="str">
        <f>IF(X90="","",VLOOKUP(X90,設定!$AV$4:$AW$13,2,FALSE))</f>
        <v/>
      </c>
      <c r="I90" s="128" t="str">
        <f>AD299&amp;"　"&amp;AE299</f>
        <v>　</v>
      </c>
      <c r="J90" s="128" t="str">
        <f>AD300&amp;"　"&amp;AE300</f>
        <v>　</v>
      </c>
      <c r="K90" s="125">
        <f>AD90</f>
        <v>0</v>
      </c>
      <c r="L90" s="125">
        <f>AD91</f>
        <v>0</v>
      </c>
      <c r="M90" s="125">
        <f>AG90</f>
        <v>0</v>
      </c>
      <c r="N90" s="125">
        <f>AG91</f>
        <v>0</v>
      </c>
      <c r="O90" s="125" t="str">
        <f>AK90</f>
        <v/>
      </c>
      <c r="P90" s="125" t="str">
        <f>AK91</f>
        <v/>
      </c>
      <c r="Q90" s="125" t="str">
        <f>AL90</f>
        <v/>
      </c>
      <c r="R90" s="125">
        <f>IF(K90=0,0,VLOOKUP(K90,性別,2,FALSE))</f>
        <v>0</v>
      </c>
      <c r="S90" s="125">
        <f>IF(L90=0,0,VLOOKUP(L90,性別,2,FALSE))</f>
        <v>0</v>
      </c>
      <c r="T90" s="125">
        <f>S90+R90</f>
        <v>0</v>
      </c>
      <c r="U90" s="132">
        <f ca="1">IF(C90="","",IF(Q90&lt;H90,1,0))</f>
        <v>0</v>
      </c>
      <c r="V90" s="24" t="str">
        <f t="shared" si="5"/>
        <v/>
      </c>
      <c r="W90" s="559">
        <v>44</v>
      </c>
      <c r="X90" s="561"/>
      <c r="Y90" s="563"/>
      <c r="Z90" s="565"/>
      <c r="AA90" s="563"/>
      <c r="AB90" s="66"/>
      <c r="AC90" s="67"/>
      <c r="AD90" s="68"/>
      <c r="AE90" s="69"/>
      <c r="AF90" s="67"/>
      <c r="AG90" s="70"/>
      <c r="AH90" s="193"/>
      <c r="AI90" s="71"/>
      <c r="AJ90" s="194"/>
      <c r="AK90" s="43" t="str">
        <f t="shared" si="4"/>
        <v/>
      </c>
      <c r="AL90" s="567" t="str">
        <f>IF(SUM(AK90:AK91)=0,"",SUM(AK90:AK91))</f>
        <v/>
      </c>
      <c r="AM90" s="200" t="str">
        <f t="shared" si="6"/>
        <v/>
      </c>
    </row>
    <row r="91" spans="2:39" ht="13.95" customHeight="1" x14ac:dyDescent="0.2">
      <c r="C91" s="314" t="str">
        <f>IF(X91="","",VLOOKUP(X91,基準２,3,FALSE)+T91+100-Y91+IF(Z91="",0,VLOOKUP(Z91,基準２,3,FALSE)/100+'D1'!AA91-100))</f>
        <v/>
      </c>
      <c r="D91" s="125"/>
      <c r="E91" s="125"/>
      <c r="F91" s="125"/>
      <c r="G91" s="125"/>
      <c r="H91" s="125"/>
      <c r="I91" s="128"/>
      <c r="J91" s="128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32">
        <f ca="1">IF(C90="","",IF(Q90&lt;H90,1,0))</f>
        <v>0</v>
      </c>
      <c r="V91" s="24" t="str">
        <f t="shared" si="5"/>
        <v/>
      </c>
      <c r="W91" s="569"/>
      <c r="X91" s="570"/>
      <c r="Y91" s="571"/>
      <c r="Z91" s="572"/>
      <c r="AA91" s="571"/>
      <c r="AB91" s="37"/>
      <c r="AC91" s="38"/>
      <c r="AD91" s="39"/>
      <c r="AE91" s="54"/>
      <c r="AF91" s="38"/>
      <c r="AG91" s="40"/>
      <c r="AH91" s="203"/>
      <c r="AI91" s="41"/>
      <c r="AJ91" s="204"/>
      <c r="AK91" s="42" t="str">
        <f t="shared" si="4"/>
        <v/>
      </c>
      <c r="AL91" s="573"/>
      <c r="AM91" s="200" t="str">
        <f t="shared" si="6"/>
        <v/>
      </c>
    </row>
    <row r="92" spans="2:39" ht="13.95" customHeight="1" x14ac:dyDescent="0.2">
      <c r="B92" s="17">
        <f ca="1">IF(C92="","",RANK(C92,$C$4:$C$203))</f>
        <v>1</v>
      </c>
      <c r="C92" s="314">
        <f ca="1">IF(D92=0,0,IF(大会=3,IF(AND(Y92="",AA92=""),"",100000+T92+100-Y92+IF(AA92="",0,1000+100-'D1'!AA92)),IF(X92="","",VLOOKUP(X92,基準２,3,FALSE)+T92+100-Y92+IF(Z92="",0,VLOOKUP(Z92,基準２,3,FALSE)/100+'D1'!AA92-100))))</f>
        <v>0</v>
      </c>
      <c r="D92" s="125">
        <f ca="1">IF(大会=3,IF(AND(Y92="",AA92=""),0,1),IF(E92="",0,IF(OR(E92=設定!$AV$4,E92=設定!$AV$5,E92=設定!$AV$6,E92=設定!$AV$7,E92=設定!$AV$8,E92=設定!$AV$9,E92=設定!$AV$12,E92=設定!$AV$13),1,0)))</f>
        <v>0</v>
      </c>
      <c r="E92" s="125">
        <f>X92</f>
        <v>0</v>
      </c>
      <c r="F92" s="125">
        <f>Y92</f>
        <v>0</v>
      </c>
      <c r="G92" s="125" t="str">
        <f>IF(AA92="","",IF(X92=Z92,"*"&amp;AA92,"◆"&amp;AA92))</f>
        <v/>
      </c>
      <c r="H92" s="125" t="str">
        <f>IF(X92="","",VLOOKUP(X92,設定!$AV$4:$AW$13,2,FALSE))</f>
        <v/>
      </c>
      <c r="I92" s="128" t="str">
        <f>AD301&amp;"　"&amp;AE301</f>
        <v>　</v>
      </c>
      <c r="J92" s="128" t="str">
        <f>AD302&amp;"　"&amp;AE302</f>
        <v>　</v>
      </c>
      <c r="K92" s="125">
        <f>AD92</f>
        <v>0</v>
      </c>
      <c r="L92" s="125">
        <f>AD93</f>
        <v>0</v>
      </c>
      <c r="M92" s="125">
        <f>AG92</f>
        <v>0</v>
      </c>
      <c r="N92" s="125">
        <f>AG93</f>
        <v>0</v>
      </c>
      <c r="O92" s="125" t="str">
        <f>AK92</f>
        <v/>
      </c>
      <c r="P92" s="125" t="str">
        <f>AK93</f>
        <v/>
      </c>
      <c r="Q92" s="125" t="str">
        <f>AL92</f>
        <v/>
      </c>
      <c r="R92" s="125">
        <f>IF(K92=0,0,VLOOKUP(K92,性別,2,FALSE))</f>
        <v>0</v>
      </c>
      <c r="S92" s="125">
        <f>IF(L92=0,0,VLOOKUP(L92,性別,2,FALSE))</f>
        <v>0</v>
      </c>
      <c r="T92" s="125">
        <f>S92+R92</f>
        <v>0</v>
      </c>
      <c r="U92" s="132">
        <f ca="1">IF(C92="","",IF(Q92&lt;H92,1,0))</f>
        <v>0</v>
      </c>
      <c r="V92" s="24" t="str">
        <f t="shared" si="5"/>
        <v/>
      </c>
      <c r="W92" s="559">
        <v>45</v>
      </c>
      <c r="X92" s="561"/>
      <c r="Y92" s="563"/>
      <c r="Z92" s="565"/>
      <c r="AA92" s="563"/>
      <c r="AB92" s="66"/>
      <c r="AC92" s="67"/>
      <c r="AD92" s="68"/>
      <c r="AE92" s="69"/>
      <c r="AF92" s="67"/>
      <c r="AG92" s="70"/>
      <c r="AH92" s="193"/>
      <c r="AI92" s="71"/>
      <c r="AJ92" s="194"/>
      <c r="AK92" s="43" t="str">
        <f t="shared" si="4"/>
        <v/>
      </c>
      <c r="AL92" s="567" t="str">
        <f>IF(SUM(AK92:AK93)=0,"",SUM(AK92:AK93))</f>
        <v/>
      </c>
      <c r="AM92" s="200" t="str">
        <f t="shared" si="6"/>
        <v/>
      </c>
    </row>
    <row r="93" spans="2:39" ht="13.95" customHeight="1" x14ac:dyDescent="0.2">
      <c r="C93" s="314" t="str">
        <f>IF(X93="","",VLOOKUP(X93,基準２,3,FALSE)+T93+100-Y93+IF(Z93="",0,VLOOKUP(Z93,基準２,3,FALSE)/100+'D1'!AA93-100))</f>
        <v/>
      </c>
      <c r="D93" s="125"/>
      <c r="E93" s="125"/>
      <c r="F93" s="125"/>
      <c r="G93" s="125"/>
      <c r="H93" s="125"/>
      <c r="I93" s="128"/>
      <c r="J93" s="128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32">
        <f ca="1">IF(C92="","",IF(Q92&lt;H92,1,0))</f>
        <v>0</v>
      </c>
      <c r="V93" s="24" t="str">
        <f t="shared" si="5"/>
        <v/>
      </c>
      <c r="W93" s="569"/>
      <c r="X93" s="570"/>
      <c r="Y93" s="571"/>
      <c r="Z93" s="572"/>
      <c r="AA93" s="571"/>
      <c r="AB93" s="37"/>
      <c r="AC93" s="38"/>
      <c r="AD93" s="39"/>
      <c r="AE93" s="54"/>
      <c r="AF93" s="38"/>
      <c r="AG93" s="40"/>
      <c r="AH93" s="203"/>
      <c r="AI93" s="41"/>
      <c r="AJ93" s="204"/>
      <c r="AK93" s="42" t="str">
        <f t="shared" si="4"/>
        <v/>
      </c>
      <c r="AL93" s="573"/>
      <c r="AM93" s="200" t="str">
        <f t="shared" si="6"/>
        <v/>
      </c>
    </row>
    <row r="94" spans="2:39" ht="13.95" customHeight="1" x14ac:dyDescent="0.2">
      <c r="B94" s="17">
        <f ca="1">IF(C94="","",RANK(C94,$C$4:$C$203))</f>
        <v>1</v>
      </c>
      <c r="C94" s="314">
        <f ca="1">IF(D94=0,0,IF(大会=3,IF(AND(Y94="",AA94=""),"",100000+T94+100-Y94+IF(AA94="",0,1000+100-'D1'!AA94)),IF(X94="","",VLOOKUP(X94,基準２,3,FALSE)+T94+100-Y94+IF(Z94="",0,VLOOKUP(Z94,基準２,3,FALSE)/100+'D1'!AA94-100))))</f>
        <v>0</v>
      </c>
      <c r="D94" s="125">
        <f ca="1">IF(大会=3,IF(AND(Y94="",AA94=""),0,1),IF(E94="",0,IF(OR(E94=設定!$AV$4,E94=設定!$AV$5,E94=設定!$AV$6,E94=設定!$AV$7,E94=設定!$AV$8,E94=設定!$AV$9,E94=設定!$AV$12,E94=設定!$AV$13),1,0)))</f>
        <v>0</v>
      </c>
      <c r="E94" s="125">
        <f>X94</f>
        <v>0</v>
      </c>
      <c r="F94" s="125">
        <f>Y94</f>
        <v>0</v>
      </c>
      <c r="G94" s="125" t="str">
        <f>IF(AA94="","",IF(X94=Z94,"*"&amp;AA94,"◆"&amp;AA94))</f>
        <v/>
      </c>
      <c r="H94" s="125" t="str">
        <f>IF(X94="","",VLOOKUP(X94,設定!$AV$4:$AW$13,2,FALSE))</f>
        <v/>
      </c>
      <c r="I94" s="128" t="str">
        <f>AD303&amp;"　"&amp;AE303</f>
        <v>　</v>
      </c>
      <c r="J94" s="128" t="str">
        <f>AD304&amp;"　"&amp;AE304</f>
        <v>　</v>
      </c>
      <c r="K94" s="125">
        <f>AD94</f>
        <v>0</v>
      </c>
      <c r="L94" s="125">
        <f>AD95</f>
        <v>0</v>
      </c>
      <c r="M94" s="125">
        <f>AG94</f>
        <v>0</v>
      </c>
      <c r="N94" s="125">
        <f>AG95</f>
        <v>0</v>
      </c>
      <c r="O94" s="125" t="str">
        <f>AK94</f>
        <v/>
      </c>
      <c r="P94" s="125" t="str">
        <f>AK95</f>
        <v/>
      </c>
      <c r="Q94" s="125" t="str">
        <f>AL94</f>
        <v/>
      </c>
      <c r="R94" s="125">
        <f>IF(K94=0,0,VLOOKUP(K94,性別,2,FALSE))</f>
        <v>0</v>
      </c>
      <c r="S94" s="125">
        <f>IF(L94=0,0,VLOOKUP(L94,性別,2,FALSE))</f>
        <v>0</v>
      </c>
      <c r="T94" s="125">
        <f>S94+R94</f>
        <v>0</v>
      </c>
      <c r="U94" s="132">
        <f ca="1">IF(C94="","",IF(Q94&lt;H94,1,0))</f>
        <v>0</v>
      </c>
      <c r="V94" s="24" t="str">
        <f t="shared" si="5"/>
        <v/>
      </c>
      <c r="W94" s="559">
        <v>46</v>
      </c>
      <c r="X94" s="561"/>
      <c r="Y94" s="563"/>
      <c r="Z94" s="565"/>
      <c r="AA94" s="563"/>
      <c r="AB94" s="66"/>
      <c r="AC94" s="67"/>
      <c r="AD94" s="68"/>
      <c r="AE94" s="69"/>
      <c r="AF94" s="67"/>
      <c r="AG94" s="70"/>
      <c r="AH94" s="193"/>
      <c r="AI94" s="71"/>
      <c r="AJ94" s="194"/>
      <c r="AK94" s="43" t="str">
        <f t="shared" si="4"/>
        <v/>
      </c>
      <c r="AL94" s="567" t="str">
        <f>IF(SUM(AK94:AK95)=0,"",SUM(AK94:AK95))</f>
        <v/>
      </c>
      <c r="AM94" s="200" t="str">
        <f t="shared" si="6"/>
        <v/>
      </c>
    </row>
    <row r="95" spans="2:39" ht="13.95" customHeight="1" x14ac:dyDescent="0.2">
      <c r="C95" s="314" t="str">
        <f>IF(X95="","",VLOOKUP(X95,基準２,3,FALSE)+T95+100-Y95+IF(Z95="",0,VLOOKUP(Z95,基準２,3,FALSE)/100+'D1'!AA95-100))</f>
        <v/>
      </c>
      <c r="D95" s="125"/>
      <c r="E95" s="125"/>
      <c r="F95" s="125"/>
      <c r="G95" s="125"/>
      <c r="H95" s="125"/>
      <c r="I95" s="128"/>
      <c r="J95" s="128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32">
        <f ca="1">IF(C94="","",IF(Q94&lt;H94,1,0))</f>
        <v>0</v>
      </c>
      <c r="V95" s="24" t="str">
        <f t="shared" si="5"/>
        <v/>
      </c>
      <c r="W95" s="569"/>
      <c r="X95" s="570"/>
      <c r="Y95" s="571"/>
      <c r="Z95" s="572"/>
      <c r="AA95" s="571"/>
      <c r="AB95" s="37"/>
      <c r="AC95" s="38"/>
      <c r="AD95" s="39"/>
      <c r="AE95" s="54"/>
      <c r="AF95" s="38"/>
      <c r="AG95" s="40"/>
      <c r="AH95" s="203"/>
      <c r="AI95" s="41"/>
      <c r="AJ95" s="204"/>
      <c r="AK95" s="42" t="str">
        <f t="shared" si="4"/>
        <v/>
      </c>
      <c r="AL95" s="573"/>
      <c r="AM95" s="200" t="str">
        <f t="shared" si="6"/>
        <v/>
      </c>
    </row>
    <row r="96" spans="2:39" ht="13.95" customHeight="1" x14ac:dyDescent="0.2">
      <c r="B96" s="17">
        <f ca="1">IF(C96="","",RANK(C96,$C$4:$C$203))</f>
        <v>1</v>
      </c>
      <c r="C96" s="314">
        <f ca="1">IF(D96=0,0,IF(大会=3,IF(AND(Y96="",AA96=""),"",100000+T96+100-Y96+IF(AA96="",0,1000+100-'D1'!AA96)),IF(X96="","",VLOOKUP(X96,基準２,3,FALSE)+T96+100-Y96+IF(Z96="",0,VLOOKUP(Z96,基準２,3,FALSE)/100+'D1'!AA96-100))))</f>
        <v>0</v>
      </c>
      <c r="D96" s="125">
        <f ca="1">IF(大会=3,IF(AND(Y96="",AA96=""),0,1),IF(E96="",0,IF(OR(E96=設定!$AV$4,E96=設定!$AV$5,E96=設定!$AV$6,E96=設定!$AV$7,E96=設定!$AV$8,E96=設定!$AV$9,E96=設定!$AV$12,E96=設定!$AV$13),1,0)))</f>
        <v>0</v>
      </c>
      <c r="E96" s="125">
        <f>X96</f>
        <v>0</v>
      </c>
      <c r="F96" s="125">
        <f>Y96</f>
        <v>0</v>
      </c>
      <c r="G96" s="125" t="str">
        <f>IF(AA96="","",IF(X96=Z96,"*"&amp;AA96,"◆"&amp;AA96))</f>
        <v/>
      </c>
      <c r="H96" s="125" t="str">
        <f>IF(X96="","",VLOOKUP(X96,設定!$AV$4:$AW$13,2,FALSE))</f>
        <v/>
      </c>
      <c r="I96" s="128" t="str">
        <f>AD305&amp;"　"&amp;AE305</f>
        <v>　</v>
      </c>
      <c r="J96" s="128" t="str">
        <f>AD306&amp;"　"&amp;AE306</f>
        <v>　</v>
      </c>
      <c r="K96" s="125">
        <f>AD96</f>
        <v>0</v>
      </c>
      <c r="L96" s="125">
        <f>AD97</f>
        <v>0</v>
      </c>
      <c r="M96" s="125">
        <f>AG96</f>
        <v>0</v>
      </c>
      <c r="N96" s="125">
        <f>AG97</f>
        <v>0</v>
      </c>
      <c r="O96" s="125" t="str">
        <f>AK96</f>
        <v/>
      </c>
      <c r="P96" s="125" t="str">
        <f>AK97</f>
        <v/>
      </c>
      <c r="Q96" s="125" t="str">
        <f>AL96</f>
        <v/>
      </c>
      <c r="R96" s="125">
        <f>IF(K96=0,0,VLOOKUP(K96,性別,2,FALSE))</f>
        <v>0</v>
      </c>
      <c r="S96" s="125">
        <f>IF(L96=0,0,VLOOKUP(L96,性別,2,FALSE))</f>
        <v>0</v>
      </c>
      <c r="T96" s="125">
        <f>S96+R96</f>
        <v>0</v>
      </c>
      <c r="U96" s="132">
        <f ca="1">IF(C96="","",IF(Q96&lt;H96,1,0))</f>
        <v>0</v>
      </c>
      <c r="V96" s="24" t="str">
        <f t="shared" si="5"/>
        <v/>
      </c>
      <c r="W96" s="559">
        <v>47</v>
      </c>
      <c r="X96" s="561"/>
      <c r="Y96" s="563"/>
      <c r="Z96" s="565"/>
      <c r="AA96" s="563"/>
      <c r="AB96" s="66"/>
      <c r="AC96" s="67"/>
      <c r="AD96" s="68"/>
      <c r="AE96" s="69"/>
      <c r="AF96" s="67"/>
      <c r="AG96" s="70"/>
      <c r="AH96" s="193"/>
      <c r="AI96" s="71"/>
      <c r="AJ96" s="194"/>
      <c r="AK96" s="43" t="str">
        <f t="shared" si="4"/>
        <v/>
      </c>
      <c r="AL96" s="567" t="str">
        <f>IF(SUM(AK96:AK97)=0,"",SUM(AK96:AK97))</f>
        <v/>
      </c>
      <c r="AM96" s="200" t="str">
        <f t="shared" si="6"/>
        <v/>
      </c>
    </row>
    <row r="97" spans="2:39" ht="13.95" customHeight="1" x14ac:dyDescent="0.2">
      <c r="C97" s="314" t="str">
        <f>IF(X97="","",VLOOKUP(X97,基準２,3,FALSE)+T97+100-Y97+IF(Z97="",0,VLOOKUP(Z97,基準２,3,FALSE)/100+'D1'!AA97-100))</f>
        <v/>
      </c>
      <c r="D97" s="125"/>
      <c r="E97" s="125"/>
      <c r="F97" s="125"/>
      <c r="G97" s="125"/>
      <c r="H97" s="125"/>
      <c r="I97" s="128"/>
      <c r="J97" s="128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32">
        <f ca="1">IF(C96="","",IF(Q96&lt;H96,1,0))</f>
        <v>0</v>
      </c>
      <c r="V97" s="24" t="str">
        <f t="shared" si="5"/>
        <v/>
      </c>
      <c r="W97" s="569"/>
      <c r="X97" s="570"/>
      <c r="Y97" s="571"/>
      <c r="Z97" s="572"/>
      <c r="AA97" s="571"/>
      <c r="AB97" s="37"/>
      <c r="AC97" s="38"/>
      <c r="AD97" s="39"/>
      <c r="AE97" s="54"/>
      <c r="AF97" s="38"/>
      <c r="AG97" s="40"/>
      <c r="AH97" s="203"/>
      <c r="AI97" s="41"/>
      <c r="AJ97" s="204"/>
      <c r="AK97" s="42" t="str">
        <f t="shared" si="4"/>
        <v/>
      </c>
      <c r="AL97" s="573"/>
      <c r="AM97" s="200" t="str">
        <f t="shared" si="6"/>
        <v/>
      </c>
    </row>
    <row r="98" spans="2:39" ht="13.95" customHeight="1" x14ac:dyDescent="0.2">
      <c r="B98" s="17">
        <f ca="1">IF(C98="","",RANK(C98,$C$4:$C$203))</f>
        <v>1</v>
      </c>
      <c r="C98" s="314">
        <f ca="1">IF(D98=0,0,IF(大会=3,IF(AND(Y98="",AA98=""),"",100000+T98+100-Y98+IF(AA98="",0,1000+100-'D1'!AA98)),IF(X98="","",VLOOKUP(X98,基準２,3,FALSE)+T98+100-Y98+IF(Z98="",0,VLOOKUP(Z98,基準２,3,FALSE)/100+'D1'!AA98-100))))</f>
        <v>0</v>
      </c>
      <c r="D98" s="125">
        <f ca="1">IF(大会=3,IF(AND(Y98="",AA98=""),0,1),IF(E98="",0,IF(OR(E98=設定!$AV$4,E98=設定!$AV$5,E98=設定!$AV$6,E98=設定!$AV$7,E98=設定!$AV$8,E98=設定!$AV$9,E98=設定!$AV$12,E98=設定!$AV$13),1,0)))</f>
        <v>0</v>
      </c>
      <c r="E98" s="125">
        <f>X98</f>
        <v>0</v>
      </c>
      <c r="F98" s="125">
        <f>Y98</f>
        <v>0</v>
      </c>
      <c r="G98" s="125" t="str">
        <f>IF(AA98="","",IF(X98=Z98,"*"&amp;AA98,"◆"&amp;AA98))</f>
        <v/>
      </c>
      <c r="H98" s="125" t="str">
        <f>IF(X98="","",VLOOKUP(X98,設定!$AV$4:$AW$13,2,FALSE))</f>
        <v/>
      </c>
      <c r="I98" s="128" t="str">
        <f>AD307&amp;"　"&amp;AE307</f>
        <v>　</v>
      </c>
      <c r="J98" s="128" t="str">
        <f>AD308&amp;"　"&amp;AE308</f>
        <v>　</v>
      </c>
      <c r="K98" s="125">
        <f>AD98</f>
        <v>0</v>
      </c>
      <c r="L98" s="125">
        <f>AD99</f>
        <v>0</v>
      </c>
      <c r="M98" s="125">
        <f>AG98</f>
        <v>0</v>
      </c>
      <c r="N98" s="125">
        <f>AG99</f>
        <v>0</v>
      </c>
      <c r="O98" s="125" t="str">
        <f>AK98</f>
        <v/>
      </c>
      <c r="P98" s="125" t="str">
        <f>AK99</f>
        <v/>
      </c>
      <c r="Q98" s="125" t="str">
        <f>AL98</f>
        <v/>
      </c>
      <c r="R98" s="125">
        <f>IF(K98=0,0,VLOOKUP(K98,性別,2,FALSE))</f>
        <v>0</v>
      </c>
      <c r="S98" s="125">
        <f>IF(L98=0,0,VLOOKUP(L98,性別,2,FALSE))</f>
        <v>0</v>
      </c>
      <c r="T98" s="125">
        <f>S98+R98</f>
        <v>0</v>
      </c>
      <c r="U98" s="132">
        <f ca="1">IF(C98="","",IF(Q98&lt;H98,1,0))</f>
        <v>0</v>
      </c>
      <c r="V98" s="24" t="str">
        <f t="shared" si="5"/>
        <v/>
      </c>
      <c r="W98" s="559">
        <v>48</v>
      </c>
      <c r="X98" s="561"/>
      <c r="Y98" s="563"/>
      <c r="Z98" s="565"/>
      <c r="AA98" s="563"/>
      <c r="AB98" s="66"/>
      <c r="AC98" s="67"/>
      <c r="AD98" s="68"/>
      <c r="AE98" s="69"/>
      <c r="AF98" s="67"/>
      <c r="AG98" s="70"/>
      <c r="AH98" s="193"/>
      <c r="AI98" s="71"/>
      <c r="AJ98" s="194"/>
      <c r="AK98" s="43" t="str">
        <f t="shared" si="4"/>
        <v/>
      </c>
      <c r="AL98" s="567" t="str">
        <f>IF(SUM(AK98:AK99)=0,"",SUM(AK98:AK99))</f>
        <v/>
      </c>
      <c r="AM98" s="200" t="str">
        <f t="shared" si="6"/>
        <v/>
      </c>
    </row>
    <row r="99" spans="2:39" ht="13.95" customHeight="1" x14ac:dyDescent="0.2">
      <c r="C99" s="314" t="str">
        <f>IF(X99="","",VLOOKUP(X99,基準２,3,FALSE)+T99+100-Y99+IF(Z99="",0,VLOOKUP(Z99,基準２,3,FALSE)/100+'D1'!AA99-100))</f>
        <v/>
      </c>
      <c r="D99" s="125"/>
      <c r="E99" s="125"/>
      <c r="F99" s="125"/>
      <c r="G99" s="125"/>
      <c r="H99" s="125"/>
      <c r="I99" s="128"/>
      <c r="J99" s="128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32">
        <f ca="1">IF(C98="","",IF(Q98&lt;H98,1,0))</f>
        <v>0</v>
      </c>
      <c r="V99" s="24" t="str">
        <f t="shared" si="5"/>
        <v/>
      </c>
      <c r="W99" s="569"/>
      <c r="X99" s="570"/>
      <c r="Y99" s="571"/>
      <c r="Z99" s="572"/>
      <c r="AA99" s="571"/>
      <c r="AB99" s="37"/>
      <c r="AC99" s="38"/>
      <c r="AD99" s="39"/>
      <c r="AE99" s="54"/>
      <c r="AF99" s="38"/>
      <c r="AG99" s="40"/>
      <c r="AH99" s="203"/>
      <c r="AI99" s="41"/>
      <c r="AJ99" s="204"/>
      <c r="AK99" s="42" t="str">
        <f t="shared" si="4"/>
        <v/>
      </c>
      <c r="AL99" s="573"/>
      <c r="AM99" s="200" t="str">
        <f t="shared" si="6"/>
        <v/>
      </c>
    </row>
    <row r="100" spans="2:39" ht="13.95" customHeight="1" x14ac:dyDescent="0.2">
      <c r="B100" s="17">
        <f ca="1">IF(C100="","",RANK(C100,$C$4:$C$203))</f>
        <v>1</v>
      </c>
      <c r="C100" s="314">
        <f ca="1">IF(D100=0,0,IF(大会=3,IF(AND(Y100="",AA100=""),"",100000+T100+100-Y100+IF(AA100="",0,1000+100-'D1'!AA100)),IF(X100="","",VLOOKUP(X100,基準２,3,FALSE)+T100+100-Y100+IF(Z100="",0,VLOOKUP(Z100,基準２,3,FALSE)/100+'D1'!AA100-100))))</f>
        <v>0</v>
      </c>
      <c r="D100" s="125">
        <f ca="1">IF(大会=3,IF(AND(Y100="",AA100=""),0,1),IF(E100="",0,IF(OR(E100=設定!$AV$4,E100=設定!$AV$5,E100=設定!$AV$6,E100=設定!$AV$7,E100=設定!$AV$8,E100=設定!$AV$9,E100=設定!$AV$12,E100=設定!$AV$13),1,0)))</f>
        <v>0</v>
      </c>
      <c r="E100" s="125">
        <f>X100</f>
        <v>0</v>
      </c>
      <c r="F100" s="125">
        <f>Y100</f>
        <v>0</v>
      </c>
      <c r="G100" s="125" t="str">
        <f>IF(AA100="","",IF(X100=Z100,"*"&amp;AA100,"◆"&amp;AA100))</f>
        <v/>
      </c>
      <c r="H100" s="125" t="str">
        <f>IF(X100="","",VLOOKUP(X100,設定!$AV$4:$AW$13,2,FALSE))</f>
        <v/>
      </c>
      <c r="I100" s="128" t="str">
        <f>AD309&amp;"　"&amp;AE309</f>
        <v>　</v>
      </c>
      <c r="J100" s="128" t="str">
        <f>AD310&amp;"　"&amp;AE310</f>
        <v>　</v>
      </c>
      <c r="K100" s="125">
        <f>AD100</f>
        <v>0</v>
      </c>
      <c r="L100" s="125">
        <f>AD101</f>
        <v>0</v>
      </c>
      <c r="M100" s="125">
        <f>AG100</f>
        <v>0</v>
      </c>
      <c r="N100" s="125">
        <f>AG101</f>
        <v>0</v>
      </c>
      <c r="O100" s="125" t="str">
        <f>AK100</f>
        <v/>
      </c>
      <c r="P100" s="125" t="str">
        <f>AK101</f>
        <v/>
      </c>
      <c r="Q100" s="125" t="str">
        <f>AL100</f>
        <v/>
      </c>
      <c r="R100" s="125">
        <f>IF(K100=0,0,VLOOKUP(K100,性別,2,FALSE))</f>
        <v>0</v>
      </c>
      <c r="S100" s="125">
        <f>IF(L100=0,0,VLOOKUP(L100,性別,2,FALSE))</f>
        <v>0</v>
      </c>
      <c r="T100" s="125">
        <f>S100+R100</f>
        <v>0</v>
      </c>
      <c r="U100" s="132">
        <f ca="1">IF(C100="","",IF(Q100&lt;H100,1,0))</f>
        <v>0</v>
      </c>
      <c r="V100" s="24" t="str">
        <f t="shared" si="5"/>
        <v/>
      </c>
      <c r="W100" s="559">
        <v>49</v>
      </c>
      <c r="X100" s="561"/>
      <c r="Y100" s="563"/>
      <c r="Z100" s="565"/>
      <c r="AA100" s="563"/>
      <c r="AB100" s="66"/>
      <c r="AC100" s="67"/>
      <c r="AD100" s="68"/>
      <c r="AE100" s="69"/>
      <c r="AF100" s="67"/>
      <c r="AG100" s="70"/>
      <c r="AH100" s="193"/>
      <c r="AI100" s="71"/>
      <c r="AJ100" s="194"/>
      <c r="AK100" s="43" t="str">
        <f t="shared" si="4"/>
        <v/>
      </c>
      <c r="AL100" s="567" t="str">
        <f>IF(SUM(AK100:AK101)=0,"",SUM(AK100:AK101))</f>
        <v/>
      </c>
      <c r="AM100" s="200" t="str">
        <f t="shared" si="6"/>
        <v/>
      </c>
    </row>
    <row r="101" spans="2:39" ht="13.95" customHeight="1" x14ac:dyDescent="0.2">
      <c r="C101" s="314" t="str">
        <f>IF(X101="","",VLOOKUP(X101,基準２,3,FALSE)+T101+100-Y101+IF(Z101="",0,VLOOKUP(Z101,基準２,3,FALSE)/100+'D1'!AA101-100))</f>
        <v/>
      </c>
      <c r="D101" s="125"/>
      <c r="E101" s="125"/>
      <c r="F101" s="125"/>
      <c r="G101" s="125"/>
      <c r="H101" s="125"/>
      <c r="I101" s="128"/>
      <c r="J101" s="128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32">
        <f ca="1">IF(C100="","",IF(Q100&lt;H100,1,0))</f>
        <v>0</v>
      </c>
      <c r="V101" s="24" t="str">
        <f t="shared" si="5"/>
        <v/>
      </c>
      <c r="W101" s="569"/>
      <c r="X101" s="570"/>
      <c r="Y101" s="571"/>
      <c r="Z101" s="572"/>
      <c r="AA101" s="571"/>
      <c r="AB101" s="37"/>
      <c r="AC101" s="38"/>
      <c r="AD101" s="39"/>
      <c r="AE101" s="54"/>
      <c r="AF101" s="38"/>
      <c r="AG101" s="40"/>
      <c r="AH101" s="203"/>
      <c r="AI101" s="41"/>
      <c r="AJ101" s="204"/>
      <c r="AK101" s="42" t="str">
        <f t="shared" si="4"/>
        <v/>
      </c>
      <c r="AL101" s="573"/>
      <c r="AM101" s="200" t="str">
        <f t="shared" si="6"/>
        <v/>
      </c>
    </row>
    <row r="102" spans="2:39" ht="13.95" customHeight="1" x14ac:dyDescent="0.2">
      <c r="B102" s="17">
        <f ca="1">IF(C102="","",RANK(C102,$C$4:$C$203))</f>
        <v>1</v>
      </c>
      <c r="C102" s="314">
        <f ca="1">IF(D102=0,0,IF(大会=3,IF(AND(Y102="",AA102=""),"",100000+T102+100-Y102+IF(AA102="",0,1000+100-'D1'!AA102)),IF(X102="","",VLOOKUP(X102,基準２,3,FALSE)+T102+100-Y102+IF(Z102="",0,VLOOKUP(Z102,基準２,3,FALSE)/100+'D1'!AA102-100))))</f>
        <v>0</v>
      </c>
      <c r="D102" s="125">
        <f ca="1">IF(大会=3,IF(AND(Y102="",AA102=""),0,1),IF(E102="",0,IF(OR(E102=設定!$AV$4,E102=設定!$AV$5,E102=設定!$AV$6,E102=設定!$AV$7,E102=設定!$AV$8,E102=設定!$AV$9,E102=設定!$AV$12,E102=設定!$AV$13),1,0)))</f>
        <v>0</v>
      </c>
      <c r="E102" s="125">
        <f>X102</f>
        <v>0</v>
      </c>
      <c r="F102" s="125">
        <f>Y102</f>
        <v>0</v>
      </c>
      <c r="G102" s="125" t="str">
        <f>IF(AA102="","",IF(X102=Z102,"*"&amp;AA102,"◆"&amp;AA102))</f>
        <v/>
      </c>
      <c r="H102" s="125" t="str">
        <f>IF(X102="","",VLOOKUP(X102,設定!$AV$4:$AW$13,2,FALSE))</f>
        <v/>
      </c>
      <c r="I102" s="128" t="str">
        <f>AD311&amp;"　"&amp;AE311</f>
        <v>　</v>
      </c>
      <c r="J102" s="128" t="str">
        <f>AD312&amp;"　"&amp;AE312</f>
        <v>　</v>
      </c>
      <c r="K102" s="125">
        <f>AD102</f>
        <v>0</v>
      </c>
      <c r="L102" s="125">
        <f>AD103</f>
        <v>0</v>
      </c>
      <c r="M102" s="125">
        <f>AG102</f>
        <v>0</v>
      </c>
      <c r="N102" s="125">
        <f>AG103</f>
        <v>0</v>
      </c>
      <c r="O102" s="125" t="str">
        <f>AK102</f>
        <v/>
      </c>
      <c r="P102" s="125" t="str">
        <f>AK103</f>
        <v/>
      </c>
      <c r="Q102" s="125" t="str">
        <f>AL102</f>
        <v/>
      </c>
      <c r="R102" s="125">
        <f>IF(K102=0,0,VLOOKUP(K102,性別,2,FALSE))</f>
        <v>0</v>
      </c>
      <c r="S102" s="125">
        <f>IF(L102=0,0,VLOOKUP(L102,性別,2,FALSE))</f>
        <v>0</v>
      </c>
      <c r="T102" s="125">
        <f>S102+R102</f>
        <v>0</v>
      </c>
      <c r="U102" s="132">
        <f ca="1">IF(C102="","",IF(Q102&lt;H102,1,0))</f>
        <v>0</v>
      </c>
      <c r="V102" s="24" t="str">
        <f t="shared" si="5"/>
        <v/>
      </c>
      <c r="W102" s="559">
        <v>50</v>
      </c>
      <c r="X102" s="561"/>
      <c r="Y102" s="563"/>
      <c r="Z102" s="565"/>
      <c r="AA102" s="563"/>
      <c r="AB102" s="66"/>
      <c r="AC102" s="67"/>
      <c r="AD102" s="68"/>
      <c r="AE102" s="69"/>
      <c r="AF102" s="67"/>
      <c r="AG102" s="70"/>
      <c r="AH102" s="193"/>
      <c r="AI102" s="71"/>
      <c r="AJ102" s="194"/>
      <c r="AK102" s="43" t="str">
        <f t="shared" si="4"/>
        <v/>
      </c>
      <c r="AL102" s="567" t="str">
        <f>IF(SUM(AK102:AK103)=0,"",SUM(AK102:AK103))</f>
        <v/>
      </c>
      <c r="AM102" s="200" t="str">
        <f t="shared" si="6"/>
        <v/>
      </c>
    </row>
    <row r="103" spans="2:39" ht="13.95" customHeight="1" thickBot="1" x14ac:dyDescent="0.25">
      <c r="C103" s="314" t="str">
        <f>IF(X103="","",VLOOKUP(X103,基準２,3,FALSE)+T103+100-Y103+IF(Z103="",0,VLOOKUP(Z103,基準２,3,FALSE)/100+'D1'!AA103-100))</f>
        <v/>
      </c>
      <c r="D103" s="125"/>
      <c r="E103" s="125"/>
      <c r="F103" s="125"/>
      <c r="G103" s="125"/>
      <c r="H103" s="125"/>
      <c r="I103" s="128"/>
      <c r="J103" s="128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32">
        <f ca="1">IF(C102="","",IF(Q102&lt;H102,1,0))</f>
        <v>0</v>
      </c>
      <c r="V103" s="24" t="str">
        <f t="shared" si="5"/>
        <v/>
      </c>
      <c r="W103" s="569"/>
      <c r="X103" s="570"/>
      <c r="Y103" s="571"/>
      <c r="Z103" s="572"/>
      <c r="AA103" s="571"/>
      <c r="AB103" s="37"/>
      <c r="AC103" s="38"/>
      <c r="AD103" s="39"/>
      <c r="AE103" s="54"/>
      <c r="AF103" s="38"/>
      <c r="AG103" s="40"/>
      <c r="AH103" s="203"/>
      <c r="AI103" s="41"/>
      <c r="AJ103" s="204"/>
      <c r="AK103" s="42" t="str">
        <f t="shared" si="4"/>
        <v/>
      </c>
      <c r="AL103" s="573"/>
      <c r="AM103" s="200" t="str">
        <f t="shared" si="6"/>
        <v/>
      </c>
    </row>
    <row r="104" spans="2:39" ht="13.95" customHeight="1" thickTop="1" x14ac:dyDescent="0.2">
      <c r="B104" s="17">
        <f ca="1">IF(C104="","",RANK(C104,$C$4:$C$203))</f>
        <v>1</v>
      </c>
      <c r="C104" s="314">
        <f ca="1">IF(D104=0,0,IF(大会=3,IF(AND(Y104="",AA104=""),"",100000+T104+100-Y104+IF(AA104="",0,1000+100-'D1'!AA104)),IF(X104="","",VLOOKUP(X104,基準２,3,FALSE)+T104+100-Y104+IF(Z104="",0,VLOOKUP(Z104,基準２,3,FALSE)/100+'D1'!AA104-100))))</f>
        <v>0</v>
      </c>
      <c r="D104" s="125">
        <f ca="1">IF(大会=3,IF(AND(Y104="",AA104=""),0,1),IF(E104="",0,IF(OR(E104=設定!$AV$4,E104=設定!$AV$5,E104=設定!$AV$6,E104=設定!$AV$7,E104=設定!$AV$8,E104=設定!$AV$9,E104=設定!$AV$12,E104=設定!$AV$13),1,0)))</f>
        <v>0</v>
      </c>
      <c r="E104" s="125">
        <f>X104</f>
        <v>0</v>
      </c>
      <c r="F104" s="125">
        <f>Y104</f>
        <v>0</v>
      </c>
      <c r="G104" s="125" t="str">
        <f>IF(AA104="","",IF(X104=Z104,"*"&amp;AA104,"◆"&amp;AA104))</f>
        <v/>
      </c>
      <c r="H104" s="125" t="str">
        <f>IF(X104="","",VLOOKUP(X104,設定!$AV$4:$AW$13,2,FALSE))</f>
        <v/>
      </c>
      <c r="I104" s="128" t="str">
        <f>AD313&amp;"　"&amp;AE313</f>
        <v>　</v>
      </c>
      <c r="J104" s="128" t="str">
        <f>AD314&amp;"　"&amp;AE314</f>
        <v>　</v>
      </c>
      <c r="K104" s="125">
        <f>AD104</f>
        <v>0</v>
      </c>
      <c r="L104" s="125">
        <f>AD105</f>
        <v>0</v>
      </c>
      <c r="M104" s="125">
        <f>AG104</f>
        <v>0</v>
      </c>
      <c r="N104" s="125">
        <f>AG105</f>
        <v>0</v>
      </c>
      <c r="O104" s="125">
        <f>AK104</f>
        <v>0</v>
      </c>
      <c r="P104" s="125">
        <f>AK105</f>
        <v>0</v>
      </c>
      <c r="Q104" s="125" t="str">
        <f>AL104</f>
        <v/>
      </c>
      <c r="R104" s="125">
        <f>IF(K104=0,0,VLOOKUP(K104,性別,2,FALSE))</f>
        <v>0</v>
      </c>
      <c r="S104" s="125">
        <f>IF(L104=0,0,VLOOKUP(L104,性別,2,FALSE))</f>
        <v>0</v>
      </c>
      <c r="T104" s="125">
        <f>S104+R104</f>
        <v>0</v>
      </c>
      <c r="U104" s="132">
        <f ca="1">IF(C104="","",IF(Q104&lt;H104,1,0))</f>
        <v>0</v>
      </c>
      <c r="V104" s="24" t="str">
        <f>IFERROR(IF(#REF!="平成",DATE(AH104+1988,AI104,AJ104),IF(#REF!="昭和",DATE(1925+AH104,AI104,AJ104),IF(#REF!="大正",DATE(1911+AH104,AI104,AJ104),DATE(AH104-33,AI104,AJ104)))),"")</f>
        <v/>
      </c>
      <c r="W104" s="574">
        <v>51</v>
      </c>
      <c r="X104" s="575"/>
      <c r="Y104" s="576"/>
      <c r="Z104" s="577"/>
      <c r="AA104" s="576"/>
      <c r="AB104" s="59"/>
      <c r="AC104" s="60"/>
      <c r="AD104" s="61"/>
      <c r="AE104" s="62"/>
      <c r="AF104" s="60"/>
      <c r="AG104" s="63"/>
      <c r="AH104" s="201"/>
      <c r="AI104" s="64"/>
      <c r="AJ104" s="202"/>
      <c r="AK104" s="65"/>
      <c r="AL104" s="578" t="str">
        <f>IF(SUM(AK104:AK105)=0,"",SUM(AK104:AK105))</f>
        <v/>
      </c>
      <c r="AM104" s="200" t="str">
        <f t="shared" si="6"/>
        <v/>
      </c>
    </row>
    <row r="105" spans="2:39" ht="13.95" customHeight="1" x14ac:dyDescent="0.2">
      <c r="C105" s="314" t="str">
        <f>IF(X105="","",VLOOKUP(X105,基準２,3,FALSE)+T105+100-Y105+IF(Z105="",0,VLOOKUP(Z105,基準２,3,FALSE)/100+'D1'!AA105-100))</f>
        <v/>
      </c>
      <c r="D105" s="125"/>
      <c r="E105" s="125"/>
      <c r="F105" s="125"/>
      <c r="G105" s="125"/>
      <c r="H105" s="125"/>
      <c r="I105" s="128"/>
      <c r="J105" s="128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32">
        <f ca="1">IF(C104="","",IF(Q104&lt;H104,1,0))</f>
        <v>0</v>
      </c>
      <c r="V105" s="24" t="str">
        <f>IFERROR(IF(#REF!="平成",DATE(AH105+1988,AI105,AJ105),IF(#REF!="昭和",DATE(1925+AH105,AI105,AJ105),IF(#REF!="大正",DATE(1911+AH105,AI105,AJ105),DATE(AH105-33,AI105,AJ105)))),"")</f>
        <v/>
      </c>
      <c r="W105" s="569"/>
      <c r="X105" s="570"/>
      <c r="Y105" s="571"/>
      <c r="Z105" s="572"/>
      <c r="AA105" s="571"/>
      <c r="AB105" s="37"/>
      <c r="AC105" s="38"/>
      <c r="AD105" s="39"/>
      <c r="AE105" s="54"/>
      <c r="AF105" s="38"/>
      <c r="AG105" s="40"/>
      <c r="AH105" s="203"/>
      <c r="AI105" s="41"/>
      <c r="AJ105" s="204"/>
      <c r="AK105" s="42"/>
      <c r="AL105" s="573"/>
      <c r="AM105" s="200" t="str">
        <f t="shared" si="6"/>
        <v/>
      </c>
    </row>
    <row r="106" spans="2:39" ht="13.95" customHeight="1" x14ac:dyDescent="0.2">
      <c r="B106" s="17">
        <f ca="1">IF(C106="","",RANK(C106,$C$4:$C$203))</f>
        <v>1</v>
      </c>
      <c r="C106" s="314">
        <f ca="1">IF(D106=0,0,IF(大会=3,IF(AND(Y106="",AA106=""),"",100000+T106+100-Y106+IF(AA106="",0,1000+100-'D1'!AA106)),IF(X106="","",VLOOKUP(X106,基準２,3,FALSE)+T106+100-Y106+IF(Z106="",0,VLOOKUP(Z106,基準２,3,FALSE)/100+'D1'!AA106-100))))</f>
        <v>0</v>
      </c>
      <c r="D106" s="125">
        <f ca="1">IF(大会=3,IF(AND(Y106="",AA106=""),0,1),IF(E106="",0,IF(OR(E106=設定!$AV$4,E106=設定!$AV$5,E106=設定!$AV$6,E106=設定!$AV$7,E106=設定!$AV$8,E106=設定!$AV$9,E106=設定!$AV$12,E106=設定!$AV$13),1,0)))</f>
        <v>0</v>
      </c>
      <c r="E106" s="125">
        <f>X106</f>
        <v>0</v>
      </c>
      <c r="F106" s="125">
        <f>Y106</f>
        <v>0</v>
      </c>
      <c r="G106" s="125" t="str">
        <f>IF(AA106="","",IF(X106=Z106,"*"&amp;AA106,"◆"&amp;AA106))</f>
        <v/>
      </c>
      <c r="H106" s="125" t="str">
        <f>IF(X106="","",VLOOKUP(X106,設定!$AV$4:$AW$13,2,FALSE))</f>
        <v/>
      </c>
      <c r="I106" s="128" t="str">
        <f>AD315&amp;"　"&amp;AE315</f>
        <v>　</v>
      </c>
      <c r="J106" s="128" t="str">
        <f>AD316&amp;"　"&amp;AE316</f>
        <v>　</v>
      </c>
      <c r="K106" s="125">
        <f>AD106</f>
        <v>0</v>
      </c>
      <c r="L106" s="125">
        <f>AD107</f>
        <v>0</v>
      </c>
      <c r="M106" s="125">
        <f>AG106</f>
        <v>0</v>
      </c>
      <c r="N106" s="125">
        <f>AG107</f>
        <v>0</v>
      </c>
      <c r="O106" s="125">
        <f>AK106</f>
        <v>0</v>
      </c>
      <c r="P106" s="125">
        <f>AK107</f>
        <v>0</v>
      </c>
      <c r="Q106" s="125" t="str">
        <f>AL106</f>
        <v/>
      </c>
      <c r="R106" s="125">
        <f>IF(K106=0,0,VLOOKUP(K106,性別,2,FALSE))</f>
        <v>0</v>
      </c>
      <c r="S106" s="125">
        <f>IF(L106=0,0,VLOOKUP(L106,性別,2,FALSE))</f>
        <v>0</v>
      </c>
      <c r="T106" s="125">
        <f>S106+R106</f>
        <v>0</v>
      </c>
      <c r="U106" s="132">
        <f ca="1">IF(C106="","",IF(Q106&lt;H106,1,0))</f>
        <v>0</v>
      </c>
      <c r="V106" s="24" t="str">
        <f>IFERROR(IF(#REF!="平成",DATE(AH106+1988,AI106,AJ106),IF(#REF!="昭和",DATE(1925+AH106,AI106,AJ106),IF(#REF!="大正",DATE(1911+AH106,AI106,AJ106),DATE(AH106-33,AI106,AJ106)))),"")</f>
        <v/>
      </c>
      <c r="W106" s="559">
        <v>52</v>
      </c>
      <c r="X106" s="561"/>
      <c r="Y106" s="563"/>
      <c r="Z106" s="565"/>
      <c r="AA106" s="563"/>
      <c r="AB106" s="66"/>
      <c r="AC106" s="67"/>
      <c r="AD106" s="68"/>
      <c r="AE106" s="69"/>
      <c r="AF106" s="67"/>
      <c r="AG106" s="70"/>
      <c r="AH106" s="193"/>
      <c r="AI106" s="71"/>
      <c r="AJ106" s="194"/>
      <c r="AK106" s="43"/>
      <c r="AL106" s="567" t="str">
        <f>IF(SUM(AK106:AK107)=0,"",SUM(AK106:AK107))</f>
        <v/>
      </c>
      <c r="AM106" s="200" t="str">
        <f t="shared" si="6"/>
        <v/>
      </c>
    </row>
    <row r="107" spans="2:39" ht="13.95" customHeight="1" x14ac:dyDescent="0.2">
      <c r="C107" s="314" t="str">
        <f>IF(X107="","",VLOOKUP(X107,基準２,3,FALSE)+T107+100-Y107+IF(Z107="",0,VLOOKUP(Z107,基準２,3,FALSE)/100+'D1'!AA107-100))</f>
        <v/>
      </c>
      <c r="D107" s="125"/>
      <c r="E107" s="125"/>
      <c r="F107" s="125"/>
      <c r="G107" s="125"/>
      <c r="H107" s="125"/>
      <c r="I107" s="128"/>
      <c r="J107" s="128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32">
        <f ca="1">IF(C106="","",IF(Q106&lt;H106,1,0))</f>
        <v>0</v>
      </c>
      <c r="V107" s="24" t="str">
        <f>IFERROR(IF(#REF!="平成",DATE(AH107+1988,AI107,AJ107),IF(#REF!="昭和",DATE(1925+AH107,AI107,AJ107),IF(#REF!="大正",DATE(1911+AH107,AI107,AJ107),DATE(AH107-33,AI107,AJ107)))),"")</f>
        <v/>
      </c>
      <c r="W107" s="569"/>
      <c r="X107" s="570"/>
      <c r="Y107" s="571"/>
      <c r="Z107" s="572"/>
      <c r="AA107" s="571"/>
      <c r="AB107" s="37"/>
      <c r="AC107" s="38"/>
      <c r="AD107" s="39"/>
      <c r="AE107" s="54"/>
      <c r="AF107" s="38"/>
      <c r="AG107" s="40"/>
      <c r="AH107" s="203"/>
      <c r="AI107" s="41"/>
      <c r="AJ107" s="204"/>
      <c r="AK107" s="42"/>
      <c r="AL107" s="573"/>
      <c r="AM107" s="200" t="str">
        <f t="shared" si="6"/>
        <v/>
      </c>
    </row>
    <row r="108" spans="2:39" ht="13.95" customHeight="1" x14ac:dyDescent="0.2">
      <c r="B108" s="17">
        <f ca="1">IF(C108="","",RANK(C108,$C$4:$C$203))</f>
        <v>1</v>
      </c>
      <c r="C108" s="314">
        <f ca="1">IF(D108=0,0,IF(大会=3,IF(AND(Y108="",AA108=""),"",100000+T108+100-Y108+IF(AA108="",0,1000+100-'D1'!AA108)),IF(X108="","",VLOOKUP(X108,基準２,3,FALSE)+T108+100-Y108+IF(Z108="",0,VLOOKUP(Z108,基準２,3,FALSE)/100+'D1'!AA108-100))))</f>
        <v>0</v>
      </c>
      <c r="D108" s="125">
        <f ca="1">IF(大会=3,IF(AND(Y108="",AA108=""),0,1),IF(E108="",0,IF(OR(E108=設定!$AV$4,E108=設定!$AV$5,E108=設定!$AV$6,E108=設定!$AV$7,E108=設定!$AV$8,E108=設定!$AV$9,E108=設定!$AV$12,E108=設定!$AV$13),1,0)))</f>
        <v>0</v>
      </c>
      <c r="E108" s="125">
        <f>X108</f>
        <v>0</v>
      </c>
      <c r="F108" s="125">
        <f>Y108</f>
        <v>0</v>
      </c>
      <c r="G108" s="125" t="str">
        <f>IF(AA108="","",IF(X108=Z108,"*"&amp;AA108,"◆"&amp;AA108))</f>
        <v/>
      </c>
      <c r="H108" s="125" t="str">
        <f>IF(X108="","",VLOOKUP(X108,設定!$AV$4:$AW$13,2,FALSE))</f>
        <v/>
      </c>
      <c r="I108" s="128" t="str">
        <f>AD317&amp;"　"&amp;AE317</f>
        <v>　</v>
      </c>
      <c r="J108" s="128" t="str">
        <f>AD318&amp;"　"&amp;AE318</f>
        <v>　</v>
      </c>
      <c r="K108" s="125">
        <f>AD108</f>
        <v>0</v>
      </c>
      <c r="L108" s="125">
        <f>AD109</f>
        <v>0</v>
      </c>
      <c r="M108" s="125">
        <f>AG108</f>
        <v>0</v>
      </c>
      <c r="N108" s="125">
        <f>AG109</f>
        <v>0</v>
      </c>
      <c r="O108" s="125">
        <f>AK108</f>
        <v>0</v>
      </c>
      <c r="P108" s="125">
        <f>AK109</f>
        <v>0</v>
      </c>
      <c r="Q108" s="125" t="str">
        <f>AL108</f>
        <v/>
      </c>
      <c r="R108" s="125">
        <f>IF(K108=0,0,VLOOKUP(K108,性別,2,FALSE))</f>
        <v>0</v>
      </c>
      <c r="S108" s="125">
        <f>IF(L108=0,0,VLOOKUP(L108,性別,2,FALSE))</f>
        <v>0</v>
      </c>
      <c r="T108" s="125">
        <f>S108+R108</f>
        <v>0</v>
      </c>
      <c r="U108" s="132">
        <f ca="1">IF(C108="","",IF(Q108&lt;H108,1,0))</f>
        <v>0</v>
      </c>
      <c r="V108" s="24" t="str">
        <f>IFERROR(IF(#REF!="平成",DATE(AH108+1988,AI108,AJ108),IF(#REF!="昭和",DATE(1925+AH108,AI108,AJ108),IF(#REF!="大正",DATE(1911+AH108,AI108,AJ108),DATE(AH108-33,AI108,AJ108)))),"")</f>
        <v/>
      </c>
      <c r="W108" s="559">
        <v>53</v>
      </c>
      <c r="X108" s="561"/>
      <c r="Y108" s="563"/>
      <c r="Z108" s="565"/>
      <c r="AA108" s="563"/>
      <c r="AB108" s="66"/>
      <c r="AC108" s="67"/>
      <c r="AD108" s="68"/>
      <c r="AE108" s="69"/>
      <c r="AF108" s="67"/>
      <c r="AG108" s="70"/>
      <c r="AH108" s="193"/>
      <c r="AI108" s="71"/>
      <c r="AJ108" s="194"/>
      <c r="AK108" s="43"/>
      <c r="AL108" s="567" t="str">
        <f>IF(SUM(AK108:AK109)=0,"",SUM(AK108:AK109))</f>
        <v/>
      </c>
      <c r="AM108" s="200" t="str">
        <f t="shared" si="6"/>
        <v/>
      </c>
    </row>
    <row r="109" spans="2:39" ht="13.95" customHeight="1" x14ac:dyDescent="0.2">
      <c r="C109" s="314" t="str">
        <f>IF(X109="","",VLOOKUP(X109,基準２,3,FALSE)+T109+100-Y109+IF(Z109="",0,VLOOKUP(Z109,基準２,3,FALSE)/100+'D1'!AA109-100))</f>
        <v/>
      </c>
      <c r="D109" s="125"/>
      <c r="E109" s="125"/>
      <c r="F109" s="125"/>
      <c r="G109" s="125"/>
      <c r="H109" s="125"/>
      <c r="I109" s="128"/>
      <c r="J109" s="128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32">
        <f ca="1">IF(C108="","",IF(Q108&lt;H108,1,0))</f>
        <v>0</v>
      </c>
      <c r="V109" s="24" t="str">
        <f>IFERROR(IF(#REF!="平成",DATE(AH109+1988,AI109,AJ109),IF(#REF!="昭和",DATE(1925+AH109,AI109,AJ109),IF(#REF!="大正",DATE(1911+AH109,AI109,AJ109),DATE(AH109-33,AI109,AJ109)))),"")</f>
        <v/>
      </c>
      <c r="W109" s="569"/>
      <c r="X109" s="570"/>
      <c r="Y109" s="571"/>
      <c r="Z109" s="572"/>
      <c r="AA109" s="571"/>
      <c r="AB109" s="37"/>
      <c r="AC109" s="38"/>
      <c r="AD109" s="39"/>
      <c r="AE109" s="54"/>
      <c r="AF109" s="38"/>
      <c r="AG109" s="40"/>
      <c r="AH109" s="203"/>
      <c r="AI109" s="41"/>
      <c r="AJ109" s="204"/>
      <c r="AK109" s="42"/>
      <c r="AL109" s="573"/>
      <c r="AM109" s="200" t="str">
        <f t="shared" si="6"/>
        <v/>
      </c>
    </row>
    <row r="110" spans="2:39" ht="13.95" customHeight="1" x14ac:dyDescent="0.2">
      <c r="B110" s="17">
        <f ca="1">IF(C110="","",RANK(C110,$C$4:$C$203))</f>
        <v>1</v>
      </c>
      <c r="C110" s="314">
        <f ca="1">IF(D110=0,0,IF(大会=3,IF(AND(Y110="",AA110=""),"",100000+T110+100-Y110+IF(AA110="",0,1000+100-'D1'!AA110)),IF(X110="","",VLOOKUP(X110,基準２,3,FALSE)+T110+100-Y110+IF(Z110="",0,VLOOKUP(Z110,基準２,3,FALSE)/100+'D1'!AA110-100))))</f>
        <v>0</v>
      </c>
      <c r="D110" s="125">
        <f ca="1">IF(大会=3,IF(AND(Y110="",AA110=""),0,1),IF(E110="",0,IF(OR(E110=設定!$AV$4,E110=設定!$AV$5,E110=設定!$AV$6,E110=設定!$AV$7,E110=設定!$AV$8,E110=設定!$AV$9,E110=設定!$AV$12,E110=設定!$AV$13),1,0)))</f>
        <v>0</v>
      </c>
      <c r="E110" s="125">
        <f>X110</f>
        <v>0</v>
      </c>
      <c r="F110" s="125">
        <f>Y110</f>
        <v>0</v>
      </c>
      <c r="G110" s="125" t="str">
        <f>IF(AA110="","",IF(X110=Z110,"*"&amp;AA110,"◆"&amp;AA110))</f>
        <v/>
      </c>
      <c r="H110" s="125" t="str">
        <f>IF(X110="","",VLOOKUP(X110,設定!$AV$4:$AW$13,2,FALSE))</f>
        <v/>
      </c>
      <c r="I110" s="128" t="str">
        <f>AD319&amp;"　"&amp;AE319</f>
        <v>　</v>
      </c>
      <c r="J110" s="128" t="str">
        <f>AD320&amp;"　"&amp;AE320</f>
        <v>　</v>
      </c>
      <c r="K110" s="125">
        <f>AD110</f>
        <v>0</v>
      </c>
      <c r="L110" s="125">
        <f>AD111</f>
        <v>0</v>
      </c>
      <c r="M110" s="125">
        <f>AG110</f>
        <v>0</v>
      </c>
      <c r="N110" s="125">
        <f>AG111</f>
        <v>0</v>
      </c>
      <c r="O110" s="125">
        <f>AK110</f>
        <v>0</v>
      </c>
      <c r="P110" s="125">
        <f>AK111</f>
        <v>0</v>
      </c>
      <c r="Q110" s="125" t="str">
        <f>AL110</f>
        <v/>
      </c>
      <c r="R110" s="125">
        <f>IF(K110=0,0,VLOOKUP(K110,性別,2,FALSE))</f>
        <v>0</v>
      </c>
      <c r="S110" s="125">
        <f>IF(L110=0,0,VLOOKUP(L110,性別,2,FALSE))</f>
        <v>0</v>
      </c>
      <c r="T110" s="125">
        <f>S110+R110</f>
        <v>0</v>
      </c>
      <c r="U110" s="132">
        <f ca="1">IF(C110="","",IF(Q110&lt;H110,1,0))</f>
        <v>0</v>
      </c>
      <c r="V110" s="24" t="str">
        <f>IFERROR(IF(#REF!="平成",DATE(AH110+1988,AI110,AJ110),IF(#REF!="昭和",DATE(1925+AH110,AI110,AJ110),IF(#REF!="大正",DATE(1911+AH110,AI110,AJ110),DATE(AH110-33,AI110,AJ110)))),"")</f>
        <v/>
      </c>
      <c r="W110" s="559">
        <v>54</v>
      </c>
      <c r="X110" s="561"/>
      <c r="Y110" s="563"/>
      <c r="Z110" s="565"/>
      <c r="AA110" s="563"/>
      <c r="AB110" s="66"/>
      <c r="AC110" s="67"/>
      <c r="AD110" s="68"/>
      <c r="AE110" s="69"/>
      <c r="AF110" s="67"/>
      <c r="AG110" s="70"/>
      <c r="AH110" s="193"/>
      <c r="AI110" s="71"/>
      <c r="AJ110" s="194"/>
      <c r="AK110" s="43"/>
      <c r="AL110" s="567" t="str">
        <f>IF(SUM(AK110:AK111)=0,"",SUM(AK110:AK111))</f>
        <v/>
      </c>
      <c r="AM110" s="200" t="str">
        <f t="shared" si="6"/>
        <v/>
      </c>
    </row>
    <row r="111" spans="2:39" ht="13.95" customHeight="1" x14ac:dyDescent="0.2">
      <c r="C111" s="314" t="str">
        <f>IF(X111="","",VLOOKUP(X111,基準２,3,FALSE)+T111+100-Y111+IF(Z111="",0,VLOOKUP(Z111,基準２,3,FALSE)/100+'D1'!AA111-100))</f>
        <v/>
      </c>
      <c r="D111" s="125"/>
      <c r="E111" s="125"/>
      <c r="F111" s="125"/>
      <c r="G111" s="125"/>
      <c r="H111" s="125"/>
      <c r="I111" s="128"/>
      <c r="J111" s="128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32">
        <f ca="1">IF(C110="","",IF(Q110&lt;H110,1,0))</f>
        <v>0</v>
      </c>
      <c r="V111" s="24" t="str">
        <f>IFERROR(IF(#REF!="平成",DATE(AH111+1988,AI111,AJ111),IF(#REF!="昭和",DATE(1925+AH111,AI111,AJ111),IF(#REF!="大正",DATE(1911+AH111,AI111,AJ111),DATE(AH111-33,AI111,AJ111)))),"")</f>
        <v/>
      </c>
      <c r="W111" s="569"/>
      <c r="X111" s="570"/>
      <c r="Y111" s="571"/>
      <c r="Z111" s="572"/>
      <c r="AA111" s="571"/>
      <c r="AB111" s="37"/>
      <c r="AC111" s="38"/>
      <c r="AD111" s="39"/>
      <c r="AE111" s="54"/>
      <c r="AF111" s="38"/>
      <c r="AG111" s="40"/>
      <c r="AH111" s="203"/>
      <c r="AI111" s="41"/>
      <c r="AJ111" s="204"/>
      <c r="AK111" s="42"/>
      <c r="AL111" s="573"/>
      <c r="AM111" s="200" t="str">
        <f t="shared" si="6"/>
        <v/>
      </c>
    </row>
    <row r="112" spans="2:39" ht="13.95" customHeight="1" x14ac:dyDescent="0.2">
      <c r="B112" s="17">
        <f ca="1">IF(C112="","",RANK(C112,$C$4:$C$203))</f>
        <v>1</v>
      </c>
      <c r="C112" s="314">
        <f ca="1">IF(D112=0,0,IF(大会=3,IF(AND(Y112="",AA112=""),"",100000+T112+100-Y112+IF(AA112="",0,1000+100-'D1'!AA112)),IF(X112="","",VLOOKUP(X112,基準２,3,FALSE)+T112+100-Y112+IF(Z112="",0,VLOOKUP(Z112,基準２,3,FALSE)/100+'D1'!AA112-100))))</f>
        <v>0</v>
      </c>
      <c r="D112" s="125">
        <f ca="1">IF(大会=3,IF(AND(Y112="",AA112=""),0,1),IF(E112="",0,IF(OR(E112=設定!$AV$4,E112=設定!$AV$5,E112=設定!$AV$6,E112=設定!$AV$7,E112=設定!$AV$8,E112=設定!$AV$9,E112=設定!$AV$12,E112=設定!$AV$13),1,0)))</f>
        <v>0</v>
      </c>
      <c r="E112" s="125">
        <f>X112</f>
        <v>0</v>
      </c>
      <c r="F112" s="125">
        <f>Y112</f>
        <v>0</v>
      </c>
      <c r="G112" s="125" t="str">
        <f>IF(AA112="","",IF(X112=Z112,"*"&amp;AA112,"◆"&amp;AA112))</f>
        <v/>
      </c>
      <c r="H112" s="125" t="str">
        <f>IF(X112="","",VLOOKUP(X112,設定!$AV$4:$AW$13,2,FALSE))</f>
        <v/>
      </c>
      <c r="I112" s="128" t="str">
        <f>AD321&amp;"　"&amp;AE321</f>
        <v>　</v>
      </c>
      <c r="J112" s="128" t="str">
        <f>AD322&amp;"　"&amp;AE322</f>
        <v>　</v>
      </c>
      <c r="K112" s="125">
        <f>AD112</f>
        <v>0</v>
      </c>
      <c r="L112" s="125">
        <f>AD113</f>
        <v>0</v>
      </c>
      <c r="M112" s="125">
        <f>AG112</f>
        <v>0</v>
      </c>
      <c r="N112" s="125">
        <f>AG113</f>
        <v>0</v>
      </c>
      <c r="O112" s="125">
        <f>AK112</f>
        <v>0</v>
      </c>
      <c r="P112" s="125">
        <f>AK113</f>
        <v>0</v>
      </c>
      <c r="Q112" s="125" t="str">
        <f>AL112</f>
        <v/>
      </c>
      <c r="R112" s="125">
        <f>IF(K112=0,0,VLOOKUP(K112,性別,2,FALSE))</f>
        <v>0</v>
      </c>
      <c r="S112" s="125">
        <f>IF(L112=0,0,VLOOKUP(L112,性別,2,FALSE))</f>
        <v>0</v>
      </c>
      <c r="T112" s="125">
        <f>S112+R112</f>
        <v>0</v>
      </c>
      <c r="U112" s="132">
        <f ca="1">IF(C112="","",IF(Q112&lt;H112,1,0))</f>
        <v>0</v>
      </c>
      <c r="V112" s="24" t="str">
        <f>IFERROR(IF(#REF!="平成",DATE(AH112+1988,AI112,AJ112),IF(#REF!="昭和",DATE(1925+AH112,AI112,AJ112),IF(#REF!="大正",DATE(1911+AH112,AI112,AJ112),DATE(AH112-33,AI112,AJ112)))),"")</f>
        <v/>
      </c>
      <c r="W112" s="559">
        <v>55</v>
      </c>
      <c r="X112" s="561"/>
      <c r="Y112" s="563"/>
      <c r="Z112" s="565"/>
      <c r="AA112" s="563"/>
      <c r="AB112" s="66"/>
      <c r="AC112" s="67"/>
      <c r="AD112" s="68"/>
      <c r="AE112" s="69"/>
      <c r="AF112" s="67"/>
      <c r="AG112" s="70"/>
      <c r="AH112" s="193"/>
      <c r="AI112" s="71"/>
      <c r="AJ112" s="194"/>
      <c r="AK112" s="43"/>
      <c r="AL112" s="567" t="str">
        <f>IF(SUM(AK112:AK113)=0,"",SUM(AK112:AK113))</f>
        <v/>
      </c>
      <c r="AM112" s="200" t="str">
        <f t="shared" si="6"/>
        <v/>
      </c>
    </row>
    <row r="113" spans="2:39" ht="13.95" customHeight="1" x14ac:dyDescent="0.2">
      <c r="C113" s="314" t="str">
        <f>IF(X113="","",VLOOKUP(X113,基準２,3,FALSE)+T113+100-Y113+IF(Z113="",0,VLOOKUP(Z113,基準２,3,FALSE)/100+'D1'!AA113-100))</f>
        <v/>
      </c>
      <c r="D113" s="125"/>
      <c r="E113" s="125"/>
      <c r="F113" s="125"/>
      <c r="G113" s="125"/>
      <c r="H113" s="125"/>
      <c r="I113" s="128"/>
      <c r="J113" s="128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32">
        <f ca="1">IF(C112="","",IF(Q112&lt;H112,1,0))</f>
        <v>0</v>
      </c>
      <c r="V113" s="24" t="str">
        <f>IFERROR(IF(#REF!="平成",DATE(AH113+1988,AI113,AJ113),IF(#REF!="昭和",DATE(1925+AH113,AI113,AJ113),IF(#REF!="大正",DATE(1911+AH113,AI113,AJ113),DATE(AH113-33,AI113,AJ113)))),"")</f>
        <v/>
      </c>
      <c r="W113" s="569"/>
      <c r="X113" s="570"/>
      <c r="Y113" s="571"/>
      <c r="Z113" s="572"/>
      <c r="AA113" s="571"/>
      <c r="AB113" s="37"/>
      <c r="AC113" s="38"/>
      <c r="AD113" s="39"/>
      <c r="AE113" s="54"/>
      <c r="AF113" s="38"/>
      <c r="AG113" s="40"/>
      <c r="AH113" s="203"/>
      <c r="AI113" s="41"/>
      <c r="AJ113" s="204"/>
      <c r="AK113" s="42"/>
      <c r="AL113" s="573"/>
      <c r="AM113" s="200" t="str">
        <f t="shared" si="6"/>
        <v/>
      </c>
    </row>
    <row r="114" spans="2:39" ht="13.95" customHeight="1" x14ac:dyDescent="0.2">
      <c r="B114" s="17">
        <f ca="1">IF(C114="","",RANK(C114,$C$4:$C$203))</f>
        <v>1</v>
      </c>
      <c r="C114" s="314">
        <f ca="1">IF(D114=0,0,IF(大会=3,IF(AND(Y114="",AA114=""),"",100000+T114+100-Y114+IF(AA114="",0,1000+100-'D1'!AA114)),IF(X114="","",VLOOKUP(X114,基準２,3,FALSE)+T114+100-Y114+IF(Z114="",0,VLOOKUP(Z114,基準２,3,FALSE)/100+'D1'!AA114-100))))</f>
        <v>0</v>
      </c>
      <c r="D114" s="125">
        <f ca="1">IF(大会=3,IF(AND(Y114="",AA114=""),0,1),IF(E114="",0,IF(OR(E114=設定!$AV$4,E114=設定!$AV$5,E114=設定!$AV$6,E114=設定!$AV$7,E114=設定!$AV$8,E114=設定!$AV$9,E114=設定!$AV$12,E114=設定!$AV$13),1,0)))</f>
        <v>0</v>
      </c>
      <c r="E114" s="125">
        <f>X114</f>
        <v>0</v>
      </c>
      <c r="F114" s="125">
        <f>Y114</f>
        <v>0</v>
      </c>
      <c r="G114" s="125" t="str">
        <f>IF(AA114="","",IF(X114=Z114,"*"&amp;AA114,"◆"&amp;AA114))</f>
        <v/>
      </c>
      <c r="H114" s="125" t="str">
        <f>IF(X114="","",VLOOKUP(X114,設定!$AV$4:$AW$13,2,FALSE))</f>
        <v/>
      </c>
      <c r="I114" s="128" t="str">
        <f>AD323&amp;"　"&amp;AE323</f>
        <v>　</v>
      </c>
      <c r="J114" s="128" t="str">
        <f>AD324&amp;"　"&amp;AE324</f>
        <v>　</v>
      </c>
      <c r="K114" s="125">
        <f>AD114</f>
        <v>0</v>
      </c>
      <c r="L114" s="125">
        <f>AD115</f>
        <v>0</v>
      </c>
      <c r="M114" s="125">
        <f>AG114</f>
        <v>0</v>
      </c>
      <c r="N114" s="125">
        <f>AG115</f>
        <v>0</v>
      </c>
      <c r="O114" s="125">
        <f>AK114</f>
        <v>0</v>
      </c>
      <c r="P114" s="125">
        <f>AK115</f>
        <v>0</v>
      </c>
      <c r="Q114" s="125" t="str">
        <f>AL114</f>
        <v/>
      </c>
      <c r="R114" s="125">
        <f>IF(K114=0,0,VLOOKUP(K114,性別,2,FALSE))</f>
        <v>0</v>
      </c>
      <c r="S114" s="125">
        <f>IF(L114=0,0,VLOOKUP(L114,性別,2,FALSE))</f>
        <v>0</v>
      </c>
      <c r="T114" s="125">
        <f>S114+R114</f>
        <v>0</v>
      </c>
      <c r="U114" s="132">
        <f ca="1">IF(C114="","",IF(Q114&lt;H114,1,0))</f>
        <v>0</v>
      </c>
      <c r="V114" s="24" t="str">
        <f>IFERROR(IF(#REF!="平成",DATE(AH114+1988,AI114,AJ114),IF(#REF!="昭和",DATE(1925+AH114,AI114,AJ114),IF(#REF!="大正",DATE(1911+AH114,AI114,AJ114),DATE(AH114-33,AI114,AJ114)))),"")</f>
        <v/>
      </c>
      <c r="W114" s="559">
        <v>56</v>
      </c>
      <c r="X114" s="561"/>
      <c r="Y114" s="563"/>
      <c r="Z114" s="565"/>
      <c r="AA114" s="563"/>
      <c r="AB114" s="66"/>
      <c r="AC114" s="67"/>
      <c r="AD114" s="68"/>
      <c r="AE114" s="69"/>
      <c r="AF114" s="67"/>
      <c r="AG114" s="70"/>
      <c r="AH114" s="193"/>
      <c r="AI114" s="71"/>
      <c r="AJ114" s="194"/>
      <c r="AK114" s="43"/>
      <c r="AL114" s="567" t="str">
        <f>IF(SUM(AK114:AK115)=0,"",SUM(AK114:AK115))</f>
        <v/>
      </c>
      <c r="AM114" s="200" t="str">
        <f t="shared" si="6"/>
        <v/>
      </c>
    </row>
    <row r="115" spans="2:39" ht="13.95" customHeight="1" x14ac:dyDescent="0.2">
      <c r="C115" s="314" t="str">
        <f>IF(X115="","",VLOOKUP(X115,基準２,3,FALSE)+T115+100-Y115+IF(Z115="",0,VLOOKUP(Z115,基準２,3,FALSE)/100+'D1'!AA115-100))</f>
        <v/>
      </c>
      <c r="D115" s="125"/>
      <c r="E115" s="125"/>
      <c r="F115" s="125"/>
      <c r="G115" s="125"/>
      <c r="H115" s="125"/>
      <c r="I115" s="128"/>
      <c r="J115" s="128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32">
        <f ca="1">IF(C114="","",IF(Q114&lt;H114,1,0))</f>
        <v>0</v>
      </c>
      <c r="V115" s="24" t="str">
        <f>IFERROR(IF(#REF!="平成",DATE(AH115+1988,AI115,AJ115),IF(#REF!="昭和",DATE(1925+AH115,AI115,AJ115),IF(#REF!="大正",DATE(1911+AH115,AI115,AJ115),DATE(AH115-33,AI115,AJ115)))),"")</f>
        <v/>
      </c>
      <c r="W115" s="569"/>
      <c r="X115" s="570"/>
      <c r="Y115" s="571"/>
      <c r="Z115" s="572"/>
      <c r="AA115" s="571"/>
      <c r="AB115" s="37"/>
      <c r="AC115" s="38"/>
      <c r="AD115" s="39"/>
      <c r="AE115" s="54"/>
      <c r="AF115" s="38"/>
      <c r="AG115" s="40"/>
      <c r="AH115" s="203"/>
      <c r="AI115" s="41"/>
      <c r="AJ115" s="204"/>
      <c r="AK115" s="42"/>
      <c r="AL115" s="573"/>
      <c r="AM115" s="200" t="str">
        <f t="shared" si="6"/>
        <v/>
      </c>
    </row>
    <row r="116" spans="2:39" ht="13.95" customHeight="1" x14ac:dyDescent="0.2">
      <c r="B116" s="17">
        <f ca="1">IF(C116="","",RANK(C116,$C$4:$C$203))</f>
        <v>1</v>
      </c>
      <c r="C116" s="314">
        <f ca="1">IF(D116=0,0,IF(大会=3,IF(AND(Y116="",AA116=""),"",100000+T116+100-Y116+IF(AA116="",0,1000+100-'D1'!AA116)),IF(X116="","",VLOOKUP(X116,基準２,3,FALSE)+T116+100-Y116+IF(Z116="",0,VLOOKUP(Z116,基準２,3,FALSE)/100+'D1'!AA116-100))))</f>
        <v>0</v>
      </c>
      <c r="D116" s="125">
        <f ca="1">IF(大会=3,IF(AND(Y116="",AA116=""),0,1),IF(E116="",0,IF(OR(E116=設定!$AV$4,E116=設定!$AV$5,E116=設定!$AV$6,E116=設定!$AV$7,E116=設定!$AV$8,E116=設定!$AV$9,E116=設定!$AV$12,E116=設定!$AV$13),1,0)))</f>
        <v>0</v>
      </c>
      <c r="E116" s="125">
        <f>X116</f>
        <v>0</v>
      </c>
      <c r="F116" s="125">
        <f>Y116</f>
        <v>0</v>
      </c>
      <c r="G116" s="125" t="str">
        <f>IF(AA116="","",IF(X116=Z116,"*"&amp;AA116,"◆"&amp;AA116))</f>
        <v/>
      </c>
      <c r="H116" s="125" t="str">
        <f>IF(X116="","",VLOOKUP(X116,設定!$AV$4:$AW$13,2,FALSE))</f>
        <v/>
      </c>
      <c r="I116" s="128" t="str">
        <f>AD325&amp;"　"&amp;AE325</f>
        <v>　</v>
      </c>
      <c r="J116" s="128" t="str">
        <f>AD326&amp;"　"&amp;AE326</f>
        <v>　</v>
      </c>
      <c r="K116" s="125">
        <f>AD116</f>
        <v>0</v>
      </c>
      <c r="L116" s="125">
        <f>AD117</f>
        <v>0</v>
      </c>
      <c r="M116" s="125">
        <f>AG116</f>
        <v>0</v>
      </c>
      <c r="N116" s="125">
        <f>AG117</f>
        <v>0</v>
      </c>
      <c r="O116" s="125">
        <f>AK116</f>
        <v>0</v>
      </c>
      <c r="P116" s="125">
        <f>AK117</f>
        <v>0</v>
      </c>
      <c r="Q116" s="125" t="str">
        <f>AL116</f>
        <v/>
      </c>
      <c r="R116" s="125">
        <f>IF(K116=0,0,VLOOKUP(K116,性別,2,FALSE))</f>
        <v>0</v>
      </c>
      <c r="S116" s="125">
        <f>IF(L116=0,0,VLOOKUP(L116,性別,2,FALSE))</f>
        <v>0</v>
      </c>
      <c r="T116" s="125">
        <f>S116+R116</f>
        <v>0</v>
      </c>
      <c r="U116" s="132">
        <f ca="1">IF(C116="","",IF(Q116&lt;H116,1,0))</f>
        <v>0</v>
      </c>
      <c r="V116" s="24" t="str">
        <f>IFERROR(IF(#REF!="平成",DATE(AH116+1988,AI116,AJ116),IF(#REF!="昭和",DATE(1925+AH116,AI116,AJ116),IF(#REF!="大正",DATE(1911+AH116,AI116,AJ116),DATE(AH116-33,AI116,AJ116)))),"")</f>
        <v/>
      </c>
      <c r="W116" s="559">
        <v>57</v>
      </c>
      <c r="X116" s="561"/>
      <c r="Y116" s="563"/>
      <c r="Z116" s="565"/>
      <c r="AA116" s="563"/>
      <c r="AB116" s="66"/>
      <c r="AC116" s="67"/>
      <c r="AD116" s="68"/>
      <c r="AE116" s="69"/>
      <c r="AF116" s="67"/>
      <c r="AG116" s="70"/>
      <c r="AH116" s="193"/>
      <c r="AI116" s="71"/>
      <c r="AJ116" s="194"/>
      <c r="AK116" s="43"/>
      <c r="AL116" s="567" t="str">
        <f>IF(SUM(AK116:AK117)=0,"",SUM(AK116:AK117))</f>
        <v/>
      </c>
      <c r="AM116" s="200" t="str">
        <f t="shared" si="6"/>
        <v/>
      </c>
    </row>
    <row r="117" spans="2:39" ht="13.95" customHeight="1" x14ac:dyDescent="0.2">
      <c r="C117" s="314" t="str">
        <f>IF(X117="","",VLOOKUP(X117,基準２,3,FALSE)+T117+100-Y117+IF(Z117="",0,VLOOKUP(Z117,基準２,3,FALSE)/100+'D1'!AA117-100))</f>
        <v/>
      </c>
      <c r="D117" s="125"/>
      <c r="E117" s="125"/>
      <c r="F117" s="125"/>
      <c r="G117" s="125"/>
      <c r="H117" s="125"/>
      <c r="I117" s="128"/>
      <c r="J117" s="128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32">
        <f ca="1">IF(C116="","",IF(Q116&lt;H116,1,0))</f>
        <v>0</v>
      </c>
      <c r="V117" s="24" t="str">
        <f>IFERROR(IF(#REF!="平成",DATE(AH117+1988,AI117,AJ117),IF(#REF!="昭和",DATE(1925+AH117,AI117,AJ117),IF(#REF!="大正",DATE(1911+AH117,AI117,AJ117),DATE(AH117-33,AI117,AJ117)))),"")</f>
        <v/>
      </c>
      <c r="W117" s="569"/>
      <c r="X117" s="570"/>
      <c r="Y117" s="571"/>
      <c r="Z117" s="572"/>
      <c r="AA117" s="571"/>
      <c r="AB117" s="37"/>
      <c r="AC117" s="38"/>
      <c r="AD117" s="39"/>
      <c r="AE117" s="54"/>
      <c r="AF117" s="38"/>
      <c r="AG117" s="40"/>
      <c r="AH117" s="203"/>
      <c r="AI117" s="41"/>
      <c r="AJ117" s="204"/>
      <c r="AK117" s="42"/>
      <c r="AL117" s="573"/>
      <c r="AM117" s="200" t="str">
        <f t="shared" si="6"/>
        <v/>
      </c>
    </row>
    <row r="118" spans="2:39" ht="13.95" customHeight="1" x14ac:dyDescent="0.2">
      <c r="B118" s="17">
        <f ca="1">IF(C118="","",RANK(C118,$C$4:$C$203))</f>
        <v>1</v>
      </c>
      <c r="C118" s="314">
        <f ca="1">IF(D118=0,0,IF(大会=3,IF(AND(Y118="",AA118=""),"",100000+T118+100-Y118+IF(AA118="",0,1000+100-'D1'!AA118)),IF(X118="","",VLOOKUP(X118,基準２,3,FALSE)+T118+100-Y118+IF(Z118="",0,VLOOKUP(Z118,基準２,3,FALSE)/100+'D1'!AA118-100))))</f>
        <v>0</v>
      </c>
      <c r="D118" s="125">
        <f ca="1">IF(大会=3,IF(AND(Y118="",AA118=""),0,1),IF(E118="",0,IF(OR(E118=設定!$AV$4,E118=設定!$AV$5,E118=設定!$AV$6,E118=設定!$AV$7,E118=設定!$AV$8,E118=設定!$AV$9,E118=設定!$AV$12,E118=設定!$AV$13),1,0)))</f>
        <v>0</v>
      </c>
      <c r="E118" s="125">
        <f>X118</f>
        <v>0</v>
      </c>
      <c r="F118" s="125">
        <f>Y118</f>
        <v>0</v>
      </c>
      <c r="G118" s="125" t="str">
        <f>IF(AA118="","",IF(X118=Z118,"*"&amp;AA118,"◆"&amp;AA118))</f>
        <v/>
      </c>
      <c r="H118" s="125" t="str">
        <f>IF(X118="","",VLOOKUP(X118,設定!$AV$4:$AW$13,2,FALSE))</f>
        <v/>
      </c>
      <c r="I118" s="128" t="str">
        <f>AD327&amp;"　"&amp;AE327</f>
        <v>　</v>
      </c>
      <c r="J118" s="128" t="str">
        <f>AD328&amp;"　"&amp;AE328</f>
        <v>　</v>
      </c>
      <c r="K118" s="125">
        <f>AD118</f>
        <v>0</v>
      </c>
      <c r="L118" s="125">
        <f>AD119</f>
        <v>0</v>
      </c>
      <c r="M118" s="125">
        <f>AG118</f>
        <v>0</v>
      </c>
      <c r="N118" s="125">
        <f>AG119</f>
        <v>0</v>
      </c>
      <c r="O118" s="125">
        <f>AK118</f>
        <v>0</v>
      </c>
      <c r="P118" s="125">
        <f>AK119</f>
        <v>0</v>
      </c>
      <c r="Q118" s="125" t="str">
        <f>AL118</f>
        <v/>
      </c>
      <c r="R118" s="125">
        <f>IF(K118=0,0,VLOOKUP(K118,性別,2,FALSE))</f>
        <v>0</v>
      </c>
      <c r="S118" s="125">
        <f>IF(L118=0,0,VLOOKUP(L118,性別,2,FALSE))</f>
        <v>0</v>
      </c>
      <c r="T118" s="125">
        <f>S118+R118</f>
        <v>0</v>
      </c>
      <c r="U118" s="132">
        <f ca="1">IF(C118="","",IF(Q118&lt;H118,1,0))</f>
        <v>0</v>
      </c>
      <c r="V118" s="24" t="str">
        <f>IFERROR(IF(#REF!="平成",DATE(AH118+1988,AI118,AJ118),IF(#REF!="昭和",DATE(1925+AH118,AI118,AJ118),IF(#REF!="大正",DATE(1911+AH118,AI118,AJ118),DATE(AH118-33,AI118,AJ118)))),"")</f>
        <v/>
      </c>
      <c r="W118" s="559">
        <v>58</v>
      </c>
      <c r="X118" s="561"/>
      <c r="Y118" s="563"/>
      <c r="Z118" s="565"/>
      <c r="AA118" s="563"/>
      <c r="AB118" s="66"/>
      <c r="AC118" s="67"/>
      <c r="AD118" s="68"/>
      <c r="AE118" s="69"/>
      <c r="AF118" s="67"/>
      <c r="AG118" s="70"/>
      <c r="AH118" s="193"/>
      <c r="AI118" s="71"/>
      <c r="AJ118" s="194"/>
      <c r="AK118" s="43"/>
      <c r="AL118" s="567" t="str">
        <f>IF(SUM(AK118:AK119)=0,"",SUM(AK118:AK119))</f>
        <v/>
      </c>
      <c r="AM118" s="200" t="str">
        <f t="shared" si="6"/>
        <v/>
      </c>
    </row>
    <row r="119" spans="2:39" ht="13.95" customHeight="1" x14ac:dyDescent="0.2">
      <c r="C119" s="314" t="str">
        <f>IF(X119="","",VLOOKUP(X119,基準２,3,FALSE)+T119+100-Y119+IF(Z119="",0,VLOOKUP(Z119,基準２,3,FALSE)/100+'D1'!AA119-100))</f>
        <v/>
      </c>
      <c r="D119" s="125"/>
      <c r="E119" s="125"/>
      <c r="F119" s="125"/>
      <c r="G119" s="125"/>
      <c r="H119" s="125"/>
      <c r="I119" s="128"/>
      <c r="J119" s="128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32">
        <f ca="1">IF(C118="","",IF(Q118&lt;H118,1,0))</f>
        <v>0</v>
      </c>
      <c r="V119" s="24" t="str">
        <f>IFERROR(IF(#REF!="平成",DATE(AH119+1988,AI119,AJ119),IF(#REF!="昭和",DATE(1925+AH119,AI119,AJ119),IF(#REF!="大正",DATE(1911+AH119,AI119,AJ119),DATE(AH119-33,AI119,AJ119)))),"")</f>
        <v/>
      </c>
      <c r="W119" s="569"/>
      <c r="X119" s="570"/>
      <c r="Y119" s="571"/>
      <c r="Z119" s="572"/>
      <c r="AA119" s="571"/>
      <c r="AB119" s="37"/>
      <c r="AC119" s="38"/>
      <c r="AD119" s="39"/>
      <c r="AE119" s="54"/>
      <c r="AF119" s="38"/>
      <c r="AG119" s="40"/>
      <c r="AH119" s="203"/>
      <c r="AI119" s="41"/>
      <c r="AJ119" s="204"/>
      <c r="AK119" s="42"/>
      <c r="AL119" s="573"/>
      <c r="AM119" s="200" t="str">
        <f t="shared" si="6"/>
        <v/>
      </c>
    </row>
    <row r="120" spans="2:39" ht="13.95" customHeight="1" x14ac:dyDescent="0.2">
      <c r="B120" s="17">
        <f ca="1">IF(C120="","",RANK(C120,$C$4:$C$203))</f>
        <v>1</v>
      </c>
      <c r="C120" s="314">
        <f ca="1">IF(D120=0,0,IF(大会=3,IF(AND(Y120="",AA120=""),"",100000+T120+100-Y120+IF(AA120="",0,1000+100-'D1'!AA120)),IF(X120="","",VLOOKUP(X120,基準２,3,FALSE)+T120+100-Y120+IF(Z120="",0,VLOOKUP(Z120,基準２,3,FALSE)/100+'D1'!AA120-100))))</f>
        <v>0</v>
      </c>
      <c r="D120" s="125">
        <f ca="1">IF(大会=3,IF(AND(Y120="",AA120=""),0,1),IF(E120="",0,IF(OR(E120=設定!$AV$4,E120=設定!$AV$5,E120=設定!$AV$6,E120=設定!$AV$7,E120=設定!$AV$8,E120=設定!$AV$9,E120=設定!$AV$12,E120=設定!$AV$13),1,0)))</f>
        <v>0</v>
      </c>
      <c r="E120" s="125">
        <f>X120</f>
        <v>0</v>
      </c>
      <c r="F120" s="125">
        <f>Y120</f>
        <v>0</v>
      </c>
      <c r="G120" s="125" t="str">
        <f>IF(AA120="","",IF(X120=Z120,"*"&amp;AA120,"◆"&amp;AA120))</f>
        <v/>
      </c>
      <c r="H120" s="125" t="str">
        <f>IF(X120="","",VLOOKUP(X120,設定!$AV$4:$AW$13,2,FALSE))</f>
        <v/>
      </c>
      <c r="I120" s="128" t="str">
        <f>AD329&amp;"　"&amp;AE329</f>
        <v>　</v>
      </c>
      <c r="J120" s="128" t="str">
        <f>AD330&amp;"　"&amp;AE330</f>
        <v>　</v>
      </c>
      <c r="K120" s="125">
        <f>AD120</f>
        <v>0</v>
      </c>
      <c r="L120" s="125">
        <f>AD121</f>
        <v>0</v>
      </c>
      <c r="M120" s="125">
        <f>AG120</f>
        <v>0</v>
      </c>
      <c r="N120" s="125">
        <f>AG121</f>
        <v>0</v>
      </c>
      <c r="O120" s="125">
        <f>AK120</f>
        <v>0</v>
      </c>
      <c r="P120" s="125">
        <f>AK121</f>
        <v>0</v>
      </c>
      <c r="Q120" s="125" t="str">
        <f>AL120</f>
        <v/>
      </c>
      <c r="R120" s="125">
        <f>IF(K120=0,0,VLOOKUP(K120,性別,2,FALSE))</f>
        <v>0</v>
      </c>
      <c r="S120" s="125">
        <f>IF(L120=0,0,VLOOKUP(L120,性別,2,FALSE))</f>
        <v>0</v>
      </c>
      <c r="T120" s="125">
        <f>S120+R120</f>
        <v>0</v>
      </c>
      <c r="U120" s="132">
        <f ca="1">IF(C120="","",IF(Q120&lt;H120,1,0))</f>
        <v>0</v>
      </c>
      <c r="V120" s="24" t="str">
        <f>IFERROR(IF(#REF!="平成",DATE(AH120+1988,AI120,AJ120),IF(#REF!="昭和",DATE(1925+AH120,AI120,AJ120),IF(#REF!="大正",DATE(1911+AH120,AI120,AJ120),DATE(AH120-33,AI120,AJ120)))),"")</f>
        <v/>
      </c>
      <c r="W120" s="559">
        <v>59</v>
      </c>
      <c r="X120" s="561"/>
      <c r="Y120" s="563"/>
      <c r="Z120" s="565"/>
      <c r="AA120" s="563"/>
      <c r="AB120" s="66"/>
      <c r="AC120" s="67"/>
      <c r="AD120" s="68"/>
      <c r="AE120" s="69"/>
      <c r="AF120" s="67"/>
      <c r="AG120" s="70"/>
      <c r="AH120" s="193"/>
      <c r="AI120" s="71"/>
      <c r="AJ120" s="194"/>
      <c r="AK120" s="43"/>
      <c r="AL120" s="567" t="str">
        <f>IF(SUM(AK120:AK121)=0,"",SUM(AK120:AK121))</f>
        <v/>
      </c>
      <c r="AM120" s="200" t="str">
        <f t="shared" si="6"/>
        <v/>
      </c>
    </row>
    <row r="121" spans="2:39" ht="13.95" customHeight="1" x14ac:dyDescent="0.2">
      <c r="C121" s="314" t="str">
        <f>IF(X121="","",VLOOKUP(X121,基準２,3,FALSE)+T121+100-Y121+IF(Z121="",0,VLOOKUP(Z121,基準２,3,FALSE)/100+'D1'!AA121-100))</f>
        <v/>
      </c>
      <c r="D121" s="125"/>
      <c r="E121" s="125"/>
      <c r="F121" s="125"/>
      <c r="G121" s="125"/>
      <c r="H121" s="125"/>
      <c r="I121" s="128"/>
      <c r="J121" s="128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32">
        <f ca="1">IF(C120="","",IF(Q120&lt;H120,1,0))</f>
        <v>0</v>
      </c>
      <c r="V121" s="24" t="str">
        <f>IFERROR(IF(#REF!="平成",DATE(AH121+1988,AI121,AJ121),IF(#REF!="昭和",DATE(1925+AH121,AI121,AJ121),IF(#REF!="大正",DATE(1911+AH121,AI121,AJ121),DATE(AH121-33,AI121,AJ121)))),"")</f>
        <v/>
      </c>
      <c r="W121" s="569"/>
      <c r="X121" s="570"/>
      <c r="Y121" s="571"/>
      <c r="Z121" s="572"/>
      <c r="AA121" s="571"/>
      <c r="AB121" s="37"/>
      <c r="AC121" s="38"/>
      <c r="AD121" s="39"/>
      <c r="AE121" s="54"/>
      <c r="AF121" s="38"/>
      <c r="AG121" s="40"/>
      <c r="AH121" s="203"/>
      <c r="AI121" s="41"/>
      <c r="AJ121" s="204"/>
      <c r="AK121" s="42"/>
      <c r="AL121" s="573"/>
      <c r="AM121" s="200" t="str">
        <f t="shared" si="6"/>
        <v/>
      </c>
    </row>
    <row r="122" spans="2:39" ht="13.95" customHeight="1" x14ac:dyDescent="0.2">
      <c r="B122" s="17">
        <f ca="1">IF(C122="","",RANK(C122,$C$4:$C$203))</f>
        <v>1</v>
      </c>
      <c r="C122" s="314">
        <f ca="1">IF(D122=0,0,IF(大会=3,IF(AND(Y122="",AA122=""),"",100000+T122+100-Y122+IF(AA122="",0,1000+100-'D1'!AA122)),IF(X122="","",VLOOKUP(X122,基準２,3,FALSE)+T122+100-Y122+IF(Z122="",0,VLOOKUP(Z122,基準２,3,FALSE)/100+'D1'!AA122-100))))</f>
        <v>0</v>
      </c>
      <c r="D122" s="125">
        <f ca="1">IF(大会=3,IF(AND(Y122="",AA122=""),0,1),IF(E122="",0,IF(OR(E122=設定!$AV$4,E122=設定!$AV$5,E122=設定!$AV$6,E122=設定!$AV$7,E122=設定!$AV$8,E122=設定!$AV$9,E122=設定!$AV$12,E122=設定!$AV$13),1,0)))</f>
        <v>0</v>
      </c>
      <c r="E122" s="125">
        <f>X122</f>
        <v>0</v>
      </c>
      <c r="F122" s="125">
        <f>Y122</f>
        <v>0</v>
      </c>
      <c r="G122" s="125" t="str">
        <f>IF(AA122="","",IF(X122=Z122,"*"&amp;AA122,"◆"&amp;AA122))</f>
        <v/>
      </c>
      <c r="H122" s="125" t="str">
        <f>IF(X122="","",VLOOKUP(X122,設定!$AV$4:$AW$13,2,FALSE))</f>
        <v/>
      </c>
      <c r="I122" s="128" t="str">
        <f>AD331&amp;"　"&amp;AE331</f>
        <v>　</v>
      </c>
      <c r="J122" s="128" t="str">
        <f>AD332&amp;"　"&amp;AE332</f>
        <v>　</v>
      </c>
      <c r="K122" s="125">
        <f>AD122</f>
        <v>0</v>
      </c>
      <c r="L122" s="125">
        <f>AD123</f>
        <v>0</v>
      </c>
      <c r="M122" s="125">
        <f>AG122</f>
        <v>0</v>
      </c>
      <c r="N122" s="125">
        <f>AG123</f>
        <v>0</v>
      </c>
      <c r="O122" s="125">
        <f>AK122</f>
        <v>0</v>
      </c>
      <c r="P122" s="125">
        <f>AK123</f>
        <v>0</v>
      </c>
      <c r="Q122" s="125" t="str">
        <f>AL122</f>
        <v/>
      </c>
      <c r="R122" s="125">
        <f>IF(K122=0,0,VLOOKUP(K122,性別,2,FALSE))</f>
        <v>0</v>
      </c>
      <c r="S122" s="125">
        <f>IF(L122=0,0,VLOOKUP(L122,性別,2,FALSE))</f>
        <v>0</v>
      </c>
      <c r="T122" s="125">
        <f>S122+R122</f>
        <v>0</v>
      </c>
      <c r="U122" s="132">
        <f ca="1">IF(C122="","",IF(Q122&lt;H122,1,0))</f>
        <v>0</v>
      </c>
      <c r="V122" s="24" t="str">
        <f>IFERROR(IF(#REF!="平成",DATE(AH122+1988,AI122,AJ122),IF(#REF!="昭和",DATE(1925+AH122,AI122,AJ122),IF(#REF!="大正",DATE(1911+AH122,AI122,AJ122),DATE(AH122-33,AI122,AJ122)))),"")</f>
        <v/>
      </c>
      <c r="W122" s="559">
        <v>60</v>
      </c>
      <c r="X122" s="561"/>
      <c r="Y122" s="563"/>
      <c r="Z122" s="565"/>
      <c r="AA122" s="563"/>
      <c r="AB122" s="66"/>
      <c r="AC122" s="67"/>
      <c r="AD122" s="68"/>
      <c r="AE122" s="69"/>
      <c r="AF122" s="67"/>
      <c r="AG122" s="70"/>
      <c r="AH122" s="193"/>
      <c r="AI122" s="71"/>
      <c r="AJ122" s="194"/>
      <c r="AK122" s="43"/>
      <c r="AL122" s="567" t="str">
        <f>IF(SUM(AK122:AK123)=0,"",SUM(AK122:AK123))</f>
        <v/>
      </c>
      <c r="AM122" s="200" t="str">
        <f t="shared" si="6"/>
        <v/>
      </c>
    </row>
    <row r="123" spans="2:39" ht="13.95" customHeight="1" x14ac:dyDescent="0.2">
      <c r="C123" s="314" t="str">
        <f>IF(X123="","",VLOOKUP(X123,基準２,3,FALSE)+T123+100-Y123+IF(Z123="",0,VLOOKUP(Z123,基準２,3,FALSE)/100+'D1'!AA123-100))</f>
        <v/>
      </c>
      <c r="D123" s="125"/>
      <c r="E123" s="125"/>
      <c r="F123" s="125"/>
      <c r="G123" s="125"/>
      <c r="H123" s="125"/>
      <c r="I123" s="128"/>
      <c r="J123" s="128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32">
        <f ca="1">IF(C122="","",IF(Q122&lt;H122,1,0))</f>
        <v>0</v>
      </c>
      <c r="V123" s="24" t="str">
        <f>IFERROR(IF(#REF!="平成",DATE(AH123+1988,AI123,AJ123),IF(#REF!="昭和",DATE(1925+AH123,AI123,AJ123),IF(#REF!="大正",DATE(1911+AH123,AI123,AJ123),DATE(AH123-33,AI123,AJ123)))),"")</f>
        <v/>
      </c>
      <c r="W123" s="569"/>
      <c r="X123" s="570"/>
      <c r="Y123" s="571"/>
      <c r="Z123" s="572"/>
      <c r="AA123" s="571"/>
      <c r="AB123" s="37"/>
      <c r="AC123" s="38"/>
      <c r="AD123" s="39"/>
      <c r="AE123" s="54"/>
      <c r="AF123" s="38"/>
      <c r="AG123" s="40"/>
      <c r="AH123" s="203"/>
      <c r="AI123" s="41"/>
      <c r="AJ123" s="204"/>
      <c r="AK123" s="42"/>
      <c r="AL123" s="573"/>
      <c r="AM123" s="200" t="str">
        <f t="shared" si="6"/>
        <v/>
      </c>
    </row>
    <row r="124" spans="2:39" ht="13.95" customHeight="1" x14ac:dyDescent="0.2">
      <c r="B124" s="17">
        <f ca="1">IF(C124="","",RANK(C124,$C$4:$C$203))</f>
        <v>1</v>
      </c>
      <c r="C124" s="314">
        <f ca="1">IF(D124=0,0,IF(大会=3,IF(AND(Y124="",AA124=""),"",100000+T124+100-Y124+IF(AA124="",0,1000+100-'D1'!AA124)),IF(X124="","",VLOOKUP(X124,基準２,3,FALSE)+T124+100-Y124+IF(Z124="",0,VLOOKUP(Z124,基準２,3,FALSE)/100+'D1'!AA124-100))))</f>
        <v>0</v>
      </c>
      <c r="D124" s="125">
        <f ca="1">IF(大会=3,IF(AND(Y124="",AA124=""),0,1),IF(E124="",0,IF(OR(E124=設定!$AV$4,E124=設定!$AV$5,E124=設定!$AV$6,E124=設定!$AV$7,E124=設定!$AV$8,E124=設定!$AV$9,E124=設定!$AV$12,E124=設定!$AV$13),1,0)))</f>
        <v>0</v>
      </c>
      <c r="E124" s="125">
        <f>X124</f>
        <v>0</v>
      </c>
      <c r="F124" s="125">
        <f>Y124</f>
        <v>0</v>
      </c>
      <c r="G124" s="125" t="str">
        <f>IF(AA124="","",IF(X124=Z124,"*"&amp;AA124,"◆"&amp;AA124))</f>
        <v/>
      </c>
      <c r="H124" s="125" t="str">
        <f>IF(X124="","",VLOOKUP(X124,設定!$AV$4:$AW$13,2,FALSE))</f>
        <v/>
      </c>
      <c r="I124" s="128" t="str">
        <f>AD333&amp;"　"&amp;AE333</f>
        <v>　</v>
      </c>
      <c r="J124" s="128" t="str">
        <f>AD334&amp;"　"&amp;AE334</f>
        <v>　</v>
      </c>
      <c r="K124" s="125">
        <f>AD124</f>
        <v>0</v>
      </c>
      <c r="L124" s="125">
        <f>AD125</f>
        <v>0</v>
      </c>
      <c r="M124" s="125">
        <f>AG124</f>
        <v>0</v>
      </c>
      <c r="N124" s="125">
        <f>AG125</f>
        <v>0</v>
      </c>
      <c r="O124" s="125">
        <f>AK124</f>
        <v>0</v>
      </c>
      <c r="P124" s="125">
        <f>AK125</f>
        <v>0</v>
      </c>
      <c r="Q124" s="125" t="str">
        <f>AL124</f>
        <v/>
      </c>
      <c r="R124" s="125">
        <f>IF(K124=0,0,VLOOKUP(K124,性別,2,FALSE))</f>
        <v>0</v>
      </c>
      <c r="S124" s="125">
        <f>IF(L124=0,0,VLOOKUP(L124,性別,2,FALSE))</f>
        <v>0</v>
      </c>
      <c r="T124" s="125">
        <f>S124+R124</f>
        <v>0</v>
      </c>
      <c r="U124" s="132">
        <f ca="1">IF(C124="","",IF(Q124&lt;H124,1,0))</f>
        <v>0</v>
      </c>
      <c r="V124" s="24" t="str">
        <f>IFERROR(IF(#REF!="平成",DATE(AH124+1988,AI124,AJ124),IF(#REF!="昭和",DATE(1925+AH124,AI124,AJ124),IF(#REF!="大正",DATE(1911+AH124,AI124,AJ124),DATE(AH124-33,AI124,AJ124)))),"")</f>
        <v/>
      </c>
      <c r="W124" s="559">
        <v>61</v>
      </c>
      <c r="X124" s="561"/>
      <c r="Y124" s="563"/>
      <c r="Z124" s="565"/>
      <c r="AA124" s="563"/>
      <c r="AB124" s="66"/>
      <c r="AC124" s="67"/>
      <c r="AD124" s="68"/>
      <c r="AE124" s="69"/>
      <c r="AF124" s="67"/>
      <c r="AG124" s="70"/>
      <c r="AH124" s="193"/>
      <c r="AI124" s="71"/>
      <c r="AJ124" s="194"/>
      <c r="AK124" s="43"/>
      <c r="AL124" s="567" t="str">
        <f>IF(SUM(AK124:AK125)=0,"",SUM(AK124:AK125))</f>
        <v/>
      </c>
      <c r="AM124" s="200" t="str">
        <f t="shared" si="6"/>
        <v/>
      </c>
    </row>
    <row r="125" spans="2:39" ht="13.95" customHeight="1" x14ac:dyDescent="0.2">
      <c r="C125" s="314" t="str">
        <f>IF(X125="","",VLOOKUP(X125,基準２,3,FALSE)+T125+100-Y125+IF(Z125="",0,VLOOKUP(Z125,基準２,3,FALSE)/100+'D1'!AA125-100))</f>
        <v/>
      </c>
      <c r="D125" s="125"/>
      <c r="E125" s="125"/>
      <c r="F125" s="125"/>
      <c r="G125" s="125"/>
      <c r="H125" s="125"/>
      <c r="I125" s="128"/>
      <c r="J125" s="128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32">
        <f ca="1">IF(C124="","",IF(Q124&lt;H124,1,0))</f>
        <v>0</v>
      </c>
      <c r="V125" s="24" t="str">
        <f>IFERROR(IF(#REF!="平成",DATE(AH125+1988,AI125,AJ125),IF(#REF!="昭和",DATE(1925+AH125,AI125,AJ125),IF(#REF!="大正",DATE(1911+AH125,AI125,AJ125),DATE(AH125-33,AI125,AJ125)))),"")</f>
        <v/>
      </c>
      <c r="W125" s="569"/>
      <c r="X125" s="570"/>
      <c r="Y125" s="571"/>
      <c r="Z125" s="572"/>
      <c r="AA125" s="571"/>
      <c r="AB125" s="37"/>
      <c r="AC125" s="38"/>
      <c r="AD125" s="39"/>
      <c r="AE125" s="54"/>
      <c r="AF125" s="38"/>
      <c r="AG125" s="40"/>
      <c r="AH125" s="203"/>
      <c r="AI125" s="41"/>
      <c r="AJ125" s="204"/>
      <c r="AK125" s="42"/>
      <c r="AL125" s="573"/>
      <c r="AM125" s="200" t="str">
        <f t="shared" si="6"/>
        <v/>
      </c>
    </row>
    <row r="126" spans="2:39" ht="13.95" customHeight="1" x14ac:dyDescent="0.2">
      <c r="B126" s="17">
        <f ca="1">IF(C126="","",RANK(C126,$C$4:$C$203))</f>
        <v>1</v>
      </c>
      <c r="C126" s="314">
        <f ca="1">IF(D126=0,0,IF(大会=3,IF(AND(Y126="",AA126=""),"",100000+T126+100-Y126+IF(AA126="",0,1000+100-'D1'!AA126)),IF(X126="","",VLOOKUP(X126,基準２,3,FALSE)+T126+100-Y126+IF(Z126="",0,VLOOKUP(Z126,基準２,3,FALSE)/100+'D1'!AA126-100))))</f>
        <v>0</v>
      </c>
      <c r="D126" s="125">
        <f ca="1">IF(大会=3,IF(AND(Y126="",AA126=""),0,1),IF(E126="",0,IF(OR(E126=設定!$AV$4,E126=設定!$AV$5,E126=設定!$AV$6,E126=設定!$AV$7,E126=設定!$AV$8,E126=設定!$AV$9,E126=設定!$AV$12,E126=設定!$AV$13),1,0)))</f>
        <v>0</v>
      </c>
      <c r="E126" s="125">
        <f>X126</f>
        <v>0</v>
      </c>
      <c r="F126" s="125">
        <f>Y126</f>
        <v>0</v>
      </c>
      <c r="G126" s="125" t="str">
        <f>IF(AA126="","",IF(X126=Z126,"*"&amp;AA126,"◆"&amp;AA126))</f>
        <v/>
      </c>
      <c r="H126" s="125" t="str">
        <f>IF(X126="","",VLOOKUP(X126,設定!$AV$4:$AW$13,2,FALSE))</f>
        <v/>
      </c>
      <c r="I126" s="128" t="str">
        <f>AD335&amp;"　"&amp;AE335</f>
        <v>　</v>
      </c>
      <c r="J126" s="128" t="str">
        <f>AD336&amp;"　"&amp;AE336</f>
        <v>　</v>
      </c>
      <c r="K126" s="125">
        <f>AD126</f>
        <v>0</v>
      </c>
      <c r="L126" s="125">
        <f>AD127</f>
        <v>0</v>
      </c>
      <c r="M126" s="125">
        <f>AG126</f>
        <v>0</v>
      </c>
      <c r="N126" s="125">
        <f>AG127</f>
        <v>0</v>
      </c>
      <c r="O126" s="125">
        <f>AK126</f>
        <v>0</v>
      </c>
      <c r="P126" s="125">
        <f>AK127</f>
        <v>0</v>
      </c>
      <c r="Q126" s="125" t="str">
        <f>AL126</f>
        <v/>
      </c>
      <c r="R126" s="125">
        <f>IF(K126=0,0,VLOOKUP(K126,性別,2,FALSE))</f>
        <v>0</v>
      </c>
      <c r="S126" s="125">
        <f>IF(L126=0,0,VLOOKUP(L126,性別,2,FALSE))</f>
        <v>0</v>
      </c>
      <c r="T126" s="125">
        <f>S126+R126</f>
        <v>0</v>
      </c>
      <c r="U126" s="132">
        <f ca="1">IF(C126="","",IF(Q126&lt;H126,1,0))</f>
        <v>0</v>
      </c>
      <c r="V126" s="24" t="str">
        <f>IFERROR(IF(#REF!="平成",DATE(AH126+1988,AI126,AJ126),IF(#REF!="昭和",DATE(1925+AH126,AI126,AJ126),IF(#REF!="大正",DATE(1911+AH126,AI126,AJ126),DATE(AH126-33,AI126,AJ126)))),"")</f>
        <v/>
      </c>
      <c r="W126" s="559">
        <v>62</v>
      </c>
      <c r="X126" s="561"/>
      <c r="Y126" s="563"/>
      <c r="Z126" s="565"/>
      <c r="AA126" s="563"/>
      <c r="AB126" s="66"/>
      <c r="AC126" s="67"/>
      <c r="AD126" s="68"/>
      <c r="AE126" s="69"/>
      <c r="AF126" s="67"/>
      <c r="AG126" s="70"/>
      <c r="AH126" s="193"/>
      <c r="AI126" s="71"/>
      <c r="AJ126" s="194"/>
      <c r="AK126" s="43"/>
      <c r="AL126" s="567" t="str">
        <f>IF(SUM(AK126:AK127)=0,"",SUM(AK126:AK127))</f>
        <v/>
      </c>
      <c r="AM126" s="200" t="str">
        <f t="shared" si="6"/>
        <v/>
      </c>
    </row>
    <row r="127" spans="2:39" ht="13.95" customHeight="1" x14ac:dyDescent="0.2">
      <c r="C127" s="314" t="str">
        <f>IF(X127="","",VLOOKUP(X127,基準２,3,FALSE)+T127+100-Y127+IF(Z127="",0,VLOOKUP(Z127,基準２,3,FALSE)/100+'D1'!AA127-100))</f>
        <v/>
      </c>
      <c r="D127" s="125"/>
      <c r="E127" s="125"/>
      <c r="F127" s="125"/>
      <c r="G127" s="125"/>
      <c r="H127" s="125"/>
      <c r="I127" s="128"/>
      <c r="J127" s="128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32">
        <f ca="1">IF(C126="","",IF(Q126&lt;H126,1,0))</f>
        <v>0</v>
      </c>
      <c r="V127" s="24" t="str">
        <f>IFERROR(IF(#REF!="平成",DATE(AH127+1988,AI127,AJ127),IF(#REF!="昭和",DATE(1925+AH127,AI127,AJ127),IF(#REF!="大正",DATE(1911+AH127,AI127,AJ127),DATE(AH127-33,AI127,AJ127)))),"")</f>
        <v/>
      </c>
      <c r="W127" s="569"/>
      <c r="X127" s="570"/>
      <c r="Y127" s="571"/>
      <c r="Z127" s="572"/>
      <c r="AA127" s="571"/>
      <c r="AB127" s="37"/>
      <c r="AC127" s="38"/>
      <c r="AD127" s="39"/>
      <c r="AE127" s="54"/>
      <c r="AF127" s="38"/>
      <c r="AG127" s="40"/>
      <c r="AH127" s="203"/>
      <c r="AI127" s="41"/>
      <c r="AJ127" s="204"/>
      <c r="AK127" s="42"/>
      <c r="AL127" s="573"/>
      <c r="AM127" s="200" t="str">
        <f t="shared" si="6"/>
        <v/>
      </c>
    </row>
    <row r="128" spans="2:39" ht="13.95" customHeight="1" x14ac:dyDescent="0.2">
      <c r="B128" s="17">
        <f ca="1">IF(C128="","",RANK(C128,$C$4:$C$203))</f>
        <v>1</v>
      </c>
      <c r="C128" s="314">
        <f ca="1">IF(D128=0,0,IF(大会=3,IF(AND(Y128="",AA128=""),"",100000+T128+100-Y128+IF(AA128="",0,1000+100-'D1'!AA128)),IF(X128="","",VLOOKUP(X128,基準２,3,FALSE)+T128+100-Y128+IF(Z128="",0,VLOOKUP(Z128,基準２,3,FALSE)/100+'D1'!AA128-100))))</f>
        <v>0</v>
      </c>
      <c r="D128" s="125">
        <f ca="1">IF(大会=3,IF(AND(Y128="",AA128=""),0,1),IF(E128="",0,IF(OR(E128=設定!$AV$4,E128=設定!$AV$5,E128=設定!$AV$6,E128=設定!$AV$7,E128=設定!$AV$8,E128=設定!$AV$9,E128=設定!$AV$12,E128=設定!$AV$13),1,0)))</f>
        <v>0</v>
      </c>
      <c r="E128" s="125">
        <f>X128</f>
        <v>0</v>
      </c>
      <c r="F128" s="125">
        <f>Y128</f>
        <v>0</v>
      </c>
      <c r="G128" s="125" t="str">
        <f>IF(AA128="","",IF(X128=Z128,"*"&amp;AA128,"◆"&amp;AA128))</f>
        <v/>
      </c>
      <c r="H128" s="125" t="str">
        <f>IF(X128="","",VLOOKUP(X128,設定!$AV$4:$AW$13,2,FALSE))</f>
        <v/>
      </c>
      <c r="I128" s="128" t="str">
        <f>AD337&amp;"　"&amp;AE337</f>
        <v>　</v>
      </c>
      <c r="J128" s="128" t="str">
        <f>AD338&amp;"　"&amp;AE338</f>
        <v>　</v>
      </c>
      <c r="K128" s="125">
        <f>AD128</f>
        <v>0</v>
      </c>
      <c r="L128" s="125">
        <f>AD129</f>
        <v>0</v>
      </c>
      <c r="M128" s="125">
        <f>AG128</f>
        <v>0</v>
      </c>
      <c r="N128" s="125">
        <f>AG129</f>
        <v>0</v>
      </c>
      <c r="O128" s="125">
        <f>AK128</f>
        <v>0</v>
      </c>
      <c r="P128" s="125">
        <f>AK129</f>
        <v>0</v>
      </c>
      <c r="Q128" s="125" t="str">
        <f>AL128</f>
        <v/>
      </c>
      <c r="R128" s="125">
        <f>IF(K128=0,0,VLOOKUP(K128,性別,2,FALSE))</f>
        <v>0</v>
      </c>
      <c r="S128" s="125">
        <f>IF(L128=0,0,VLOOKUP(L128,性別,2,FALSE))</f>
        <v>0</v>
      </c>
      <c r="T128" s="125">
        <f>S128+R128</f>
        <v>0</v>
      </c>
      <c r="U128" s="132">
        <f ca="1">IF(C128="","",IF(Q128&lt;H128,1,0))</f>
        <v>0</v>
      </c>
      <c r="V128" s="24" t="str">
        <f>IFERROR(IF(#REF!="平成",DATE(AH128+1988,AI128,AJ128),IF(#REF!="昭和",DATE(1925+AH128,AI128,AJ128),IF(#REF!="大正",DATE(1911+AH128,AI128,AJ128),DATE(AH128-33,AI128,AJ128)))),"")</f>
        <v/>
      </c>
      <c r="W128" s="559">
        <v>63</v>
      </c>
      <c r="X128" s="561"/>
      <c r="Y128" s="563"/>
      <c r="Z128" s="565"/>
      <c r="AA128" s="563"/>
      <c r="AB128" s="66"/>
      <c r="AC128" s="67"/>
      <c r="AD128" s="68"/>
      <c r="AE128" s="69"/>
      <c r="AF128" s="67"/>
      <c r="AG128" s="70"/>
      <c r="AH128" s="193"/>
      <c r="AI128" s="71"/>
      <c r="AJ128" s="194"/>
      <c r="AK128" s="43"/>
      <c r="AL128" s="567" t="str">
        <f>IF(SUM(AK128:AK129)=0,"",SUM(AK128:AK129))</f>
        <v/>
      </c>
      <c r="AM128" s="200" t="str">
        <f t="shared" si="6"/>
        <v/>
      </c>
    </row>
    <row r="129" spans="2:39" ht="13.95" customHeight="1" x14ac:dyDescent="0.2">
      <c r="C129" s="314" t="str">
        <f>IF(X129="","",VLOOKUP(X129,基準２,3,FALSE)+T129+100-Y129+IF(Z129="",0,VLOOKUP(Z129,基準２,3,FALSE)/100+'D1'!AA129-100))</f>
        <v/>
      </c>
      <c r="D129" s="125"/>
      <c r="E129" s="125"/>
      <c r="F129" s="125"/>
      <c r="G129" s="125"/>
      <c r="H129" s="125"/>
      <c r="I129" s="128"/>
      <c r="J129" s="128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32">
        <f ca="1">IF(C128="","",IF(Q128&lt;H128,1,0))</f>
        <v>0</v>
      </c>
      <c r="V129" s="24" t="str">
        <f>IFERROR(IF(#REF!="平成",DATE(AH129+1988,AI129,AJ129),IF(#REF!="昭和",DATE(1925+AH129,AI129,AJ129),IF(#REF!="大正",DATE(1911+AH129,AI129,AJ129),DATE(AH129-33,AI129,AJ129)))),"")</f>
        <v/>
      </c>
      <c r="W129" s="569"/>
      <c r="X129" s="570"/>
      <c r="Y129" s="571"/>
      <c r="Z129" s="572"/>
      <c r="AA129" s="571"/>
      <c r="AB129" s="37"/>
      <c r="AC129" s="38"/>
      <c r="AD129" s="39"/>
      <c r="AE129" s="54"/>
      <c r="AF129" s="38"/>
      <c r="AG129" s="40"/>
      <c r="AH129" s="203"/>
      <c r="AI129" s="41"/>
      <c r="AJ129" s="204"/>
      <c r="AK129" s="42"/>
      <c r="AL129" s="573"/>
      <c r="AM129" s="200" t="str">
        <f t="shared" si="6"/>
        <v/>
      </c>
    </row>
    <row r="130" spans="2:39" ht="13.95" customHeight="1" x14ac:dyDescent="0.2">
      <c r="B130" s="17">
        <f ca="1">IF(C130="","",RANK(C130,$C$4:$C$203))</f>
        <v>1</v>
      </c>
      <c r="C130" s="314">
        <f ca="1">IF(D130=0,0,IF(大会=3,IF(AND(Y130="",AA130=""),"",100000+T130+100-Y130+IF(AA130="",0,1000+100-'D1'!AA130)),IF(X130="","",VLOOKUP(X130,基準２,3,FALSE)+T130+100-Y130+IF(Z130="",0,VLOOKUP(Z130,基準２,3,FALSE)/100+'D1'!AA130-100))))</f>
        <v>0</v>
      </c>
      <c r="D130" s="125">
        <f ca="1">IF(大会=3,IF(AND(Y130="",AA130=""),0,1),IF(E130="",0,IF(OR(E130=設定!$AV$4,E130=設定!$AV$5,E130=設定!$AV$6,E130=設定!$AV$7,E130=設定!$AV$8,E130=設定!$AV$9,E130=設定!$AV$12,E130=設定!$AV$13),1,0)))</f>
        <v>0</v>
      </c>
      <c r="E130" s="125">
        <f>X130</f>
        <v>0</v>
      </c>
      <c r="F130" s="125">
        <f>Y130</f>
        <v>0</v>
      </c>
      <c r="G130" s="125" t="str">
        <f>IF(AA130="","",IF(X130=Z130,"*"&amp;AA130,"◆"&amp;AA130))</f>
        <v/>
      </c>
      <c r="H130" s="125" t="str">
        <f>IF(X130="","",VLOOKUP(X130,設定!$AV$4:$AW$13,2,FALSE))</f>
        <v/>
      </c>
      <c r="I130" s="128" t="str">
        <f>AD339&amp;"　"&amp;AE339</f>
        <v>　</v>
      </c>
      <c r="J130" s="128" t="str">
        <f>AD340&amp;"　"&amp;AE340</f>
        <v>　</v>
      </c>
      <c r="K130" s="125">
        <f>AD130</f>
        <v>0</v>
      </c>
      <c r="L130" s="125">
        <f>AD131</f>
        <v>0</v>
      </c>
      <c r="M130" s="125">
        <f>AG130</f>
        <v>0</v>
      </c>
      <c r="N130" s="125">
        <f>AG131</f>
        <v>0</v>
      </c>
      <c r="O130" s="125">
        <f>AK130</f>
        <v>0</v>
      </c>
      <c r="P130" s="125">
        <f>AK131</f>
        <v>0</v>
      </c>
      <c r="Q130" s="125" t="str">
        <f>AL130</f>
        <v/>
      </c>
      <c r="R130" s="125">
        <f>IF(K130=0,0,VLOOKUP(K130,性別,2,FALSE))</f>
        <v>0</v>
      </c>
      <c r="S130" s="125">
        <f>IF(L130=0,0,VLOOKUP(L130,性別,2,FALSE))</f>
        <v>0</v>
      </c>
      <c r="T130" s="125">
        <f>S130+R130</f>
        <v>0</v>
      </c>
      <c r="U130" s="132">
        <f ca="1">IF(C130="","",IF(Q130&lt;H130,1,0))</f>
        <v>0</v>
      </c>
      <c r="V130" s="24" t="str">
        <f>IFERROR(IF(#REF!="平成",DATE(AH130+1988,AI130,AJ130),IF(#REF!="昭和",DATE(1925+AH130,AI130,AJ130),IF(#REF!="大正",DATE(1911+AH130,AI130,AJ130),DATE(AH130-33,AI130,AJ130)))),"")</f>
        <v/>
      </c>
      <c r="W130" s="559">
        <v>64</v>
      </c>
      <c r="X130" s="561"/>
      <c r="Y130" s="563"/>
      <c r="Z130" s="565"/>
      <c r="AA130" s="563"/>
      <c r="AB130" s="66"/>
      <c r="AC130" s="67"/>
      <c r="AD130" s="68"/>
      <c r="AE130" s="69"/>
      <c r="AF130" s="67"/>
      <c r="AG130" s="70"/>
      <c r="AH130" s="193"/>
      <c r="AI130" s="71"/>
      <c r="AJ130" s="194"/>
      <c r="AK130" s="43"/>
      <c r="AL130" s="567" t="str">
        <f>IF(SUM(AK130:AK131)=0,"",SUM(AK130:AK131))</f>
        <v/>
      </c>
      <c r="AM130" s="200" t="str">
        <f t="shared" si="6"/>
        <v/>
      </c>
    </row>
    <row r="131" spans="2:39" ht="13.95" customHeight="1" x14ac:dyDescent="0.2">
      <c r="C131" s="314" t="str">
        <f>IF(X131="","",VLOOKUP(X131,基準２,3,FALSE)+T131+100-Y131+IF(Z131="",0,VLOOKUP(Z131,基準２,3,FALSE)/100+'D1'!AA131-100))</f>
        <v/>
      </c>
      <c r="D131" s="125"/>
      <c r="E131" s="125"/>
      <c r="F131" s="125"/>
      <c r="G131" s="125"/>
      <c r="H131" s="125"/>
      <c r="I131" s="128"/>
      <c r="J131" s="128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32">
        <f ca="1">IF(C130="","",IF(Q130&lt;H130,1,0))</f>
        <v>0</v>
      </c>
      <c r="V131" s="24" t="str">
        <f>IFERROR(IF(#REF!="平成",DATE(AH131+1988,AI131,AJ131),IF(#REF!="昭和",DATE(1925+AH131,AI131,AJ131),IF(#REF!="大正",DATE(1911+AH131,AI131,AJ131),DATE(AH131-33,AI131,AJ131)))),"")</f>
        <v/>
      </c>
      <c r="W131" s="569"/>
      <c r="X131" s="570"/>
      <c r="Y131" s="571"/>
      <c r="Z131" s="572"/>
      <c r="AA131" s="571"/>
      <c r="AB131" s="37"/>
      <c r="AC131" s="38"/>
      <c r="AD131" s="39"/>
      <c r="AE131" s="54"/>
      <c r="AF131" s="38"/>
      <c r="AG131" s="40"/>
      <c r="AH131" s="203"/>
      <c r="AI131" s="41"/>
      <c r="AJ131" s="204"/>
      <c r="AK131" s="42"/>
      <c r="AL131" s="573"/>
      <c r="AM131" s="200" t="str">
        <f t="shared" si="6"/>
        <v/>
      </c>
    </row>
    <row r="132" spans="2:39" ht="13.95" customHeight="1" x14ac:dyDescent="0.2">
      <c r="B132" s="17">
        <f ca="1">IF(C132="","",RANK(C132,$C$4:$C$203))</f>
        <v>1</v>
      </c>
      <c r="C132" s="314">
        <f ca="1">IF(D132=0,0,IF(大会=3,IF(AND(Y132="",AA132=""),"",100000+T132+100-Y132+IF(AA132="",0,1000+100-'D1'!AA132)),IF(X132="","",VLOOKUP(X132,基準２,3,FALSE)+T132+100-Y132+IF(Z132="",0,VLOOKUP(Z132,基準２,3,FALSE)/100+'D1'!AA132-100))))</f>
        <v>0</v>
      </c>
      <c r="D132" s="125">
        <f ca="1">IF(大会=3,IF(AND(Y132="",AA132=""),0,1),IF(E132="",0,IF(OR(E132=設定!$AV$4,E132=設定!$AV$5,E132=設定!$AV$6,E132=設定!$AV$7,E132=設定!$AV$8,E132=設定!$AV$9,E132=設定!$AV$12,E132=設定!$AV$13),1,0)))</f>
        <v>0</v>
      </c>
      <c r="E132" s="125">
        <f>X132</f>
        <v>0</v>
      </c>
      <c r="F132" s="125">
        <f>Y132</f>
        <v>0</v>
      </c>
      <c r="G132" s="125" t="str">
        <f>IF(AA132="","",IF(X132=Z132,"*"&amp;AA132,"◆"&amp;AA132))</f>
        <v/>
      </c>
      <c r="H132" s="125" t="str">
        <f>IF(X132="","",VLOOKUP(X132,設定!$AV$4:$AW$13,2,FALSE))</f>
        <v/>
      </c>
      <c r="I132" s="128" t="str">
        <f>AD341&amp;"　"&amp;AE341</f>
        <v>　</v>
      </c>
      <c r="J132" s="128" t="str">
        <f>AD342&amp;"　"&amp;AE342</f>
        <v>　</v>
      </c>
      <c r="K132" s="125">
        <f>AD132</f>
        <v>0</v>
      </c>
      <c r="L132" s="125">
        <f>AD133</f>
        <v>0</v>
      </c>
      <c r="M132" s="125">
        <f>AG132</f>
        <v>0</v>
      </c>
      <c r="N132" s="125">
        <f>AG133</f>
        <v>0</v>
      </c>
      <c r="O132" s="125">
        <f>AK132</f>
        <v>0</v>
      </c>
      <c r="P132" s="125">
        <f>AK133</f>
        <v>0</v>
      </c>
      <c r="Q132" s="125" t="str">
        <f>AL132</f>
        <v/>
      </c>
      <c r="R132" s="125">
        <f>IF(K132=0,0,VLOOKUP(K132,性別,2,FALSE))</f>
        <v>0</v>
      </c>
      <c r="S132" s="125">
        <f>IF(L132=0,0,VLOOKUP(L132,性別,2,FALSE))</f>
        <v>0</v>
      </c>
      <c r="T132" s="125">
        <f>S132+R132</f>
        <v>0</v>
      </c>
      <c r="U132" s="132">
        <f ca="1">IF(C132="","",IF(Q132&lt;H132,1,0))</f>
        <v>0</v>
      </c>
      <c r="V132" s="24" t="str">
        <f>IFERROR(IF(#REF!="平成",DATE(AH132+1988,AI132,AJ132),IF(#REF!="昭和",DATE(1925+AH132,AI132,AJ132),IF(#REF!="大正",DATE(1911+AH132,AI132,AJ132),DATE(AH132-33,AI132,AJ132)))),"")</f>
        <v/>
      </c>
      <c r="W132" s="559">
        <v>65</v>
      </c>
      <c r="X132" s="561"/>
      <c r="Y132" s="563"/>
      <c r="Z132" s="565"/>
      <c r="AA132" s="563"/>
      <c r="AB132" s="66"/>
      <c r="AC132" s="67"/>
      <c r="AD132" s="68"/>
      <c r="AE132" s="69"/>
      <c r="AF132" s="67"/>
      <c r="AG132" s="70"/>
      <c r="AH132" s="193"/>
      <c r="AI132" s="71"/>
      <c r="AJ132" s="194"/>
      <c r="AK132" s="43"/>
      <c r="AL132" s="567" t="str">
        <f>IF(SUM(AK132:AK133)=0,"",SUM(AK132:AK133))</f>
        <v/>
      </c>
      <c r="AM132" s="200" t="str">
        <f t="shared" si="6"/>
        <v/>
      </c>
    </row>
    <row r="133" spans="2:39" ht="13.95" customHeight="1" x14ac:dyDescent="0.2">
      <c r="C133" s="314" t="str">
        <f>IF(X133="","",VLOOKUP(X133,基準２,3,FALSE)+T133+100-Y133+IF(Z133="",0,VLOOKUP(Z133,基準２,3,FALSE)/100+'D1'!AA133-100))</f>
        <v/>
      </c>
      <c r="D133" s="125"/>
      <c r="E133" s="125"/>
      <c r="F133" s="125"/>
      <c r="G133" s="125"/>
      <c r="H133" s="125"/>
      <c r="I133" s="128"/>
      <c r="J133" s="128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32">
        <f ca="1">IF(C132="","",IF(Q132&lt;H132,1,0))</f>
        <v>0</v>
      </c>
      <c r="V133" s="24" t="str">
        <f>IFERROR(IF(#REF!="平成",DATE(AH133+1988,AI133,AJ133),IF(#REF!="昭和",DATE(1925+AH133,AI133,AJ133),IF(#REF!="大正",DATE(1911+AH133,AI133,AJ133),DATE(AH133-33,AI133,AJ133)))),"")</f>
        <v/>
      </c>
      <c r="W133" s="569"/>
      <c r="X133" s="570"/>
      <c r="Y133" s="571"/>
      <c r="Z133" s="572"/>
      <c r="AA133" s="571"/>
      <c r="AB133" s="37"/>
      <c r="AC133" s="38"/>
      <c r="AD133" s="39"/>
      <c r="AE133" s="54"/>
      <c r="AF133" s="38"/>
      <c r="AG133" s="40"/>
      <c r="AH133" s="203"/>
      <c r="AI133" s="41"/>
      <c r="AJ133" s="204"/>
      <c r="AK133" s="42"/>
      <c r="AL133" s="573"/>
      <c r="AM133" s="200" t="str">
        <f t="shared" ref="AM133:AM196" si="7">IF(AH133="","",DATE(AH133,1,1))</f>
        <v/>
      </c>
    </row>
    <row r="134" spans="2:39" ht="13.95" customHeight="1" x14ac:dyDescent="0.2">
      <c r="B134" s="17">
        <f ca="1">IF(C134="","",RANK(C134,$C$4:$C$203))</f>
        <v>1</v>
      </c>
      <c r="C134" s="314">
        <f ca="1">IF(D134=0,0,IF(大会=3,IF(AND(Y134="",AA134=""),"",100000+T134+100-Y134+IF(AA134="",0,1000+100-'D1'!AA134)),IF(X134="","",VLOOKUP(X134,基準２,3,FALSE)+T134+100-Y134+IF(Z134="",0,VLOOKUP(Z134,基準２,3,FALSE)/100+'D1'!AA134-100))))</f>
        <v>0</v>
      </c>
      <c r="D134" s="125">
        <f ca="1">IF(大会=3,IF(AND(Y134="",AA134=""),0,1),IF(E134="",0,IF(OR(E134=設定!$AV$4,E134=設定!$AV$5,E134=設定!$AV$6,E134=設定!$AV$7,E134=設定!$AV$8,E134=設定!$AV$9,E134=設定!$AV$12,E134=設定!$AV$13),1,0)))</f>
        <v>0</v>
      </c>
      <c r="E134" s="125">
        <f>X134</f>
        <v>0</v>
      </c>
      <c r="F134" s="125">
        <f>Y134</f>
        <v>0</v>
      </c>
      <c r="G134" s="125" t="str">
        <f>IF(AA134="","",IF(X134=Z134,"*"&amp;AA134,"◆"&amp;AA134))</f>
        <v/>
      </c>
      <c r="H134" s="125" t="str">
        <f>IF(X134="","",VLOOKUP(X134,設定!$AV$4:$AW$13,2,FALSE))</f>
        <v/>
      </c>
      <c r="I134" s="128" t="str">
        <f>AD343&amp;"　"&amp;AE343</f>
        <v>　</v>
      </c>
      <c r="J134" s="128" t="str">
        <f>AD344&amp;"　"&amp;AE344</f>
        <v>　</v>
      </c>
      <c r="K134" s="125">
        <f>AD134</f>
        <v>0</v>
      </c>
      <c r="L134" s="125">
        <f>AD135</f>
        <v>0</v>
      </c>
      <c r="M134" s="125">
        <f>AG134</f>
        <v>0</v>
      </c>
      <c r="N134" s="125">
        <f>AG135</f>
        <v>0</v>
      </c>
      <c r="O134" s="125">
        <f>AK134</f>
        <v>0</v>
      </c>
      <c r="P134" s="125">
        <f>AK135</f>
        <v>0</v>
      </c>
      <c r="Q134" s="125" t="str">
        <f>AL134</f>
        <v/>
      </c>
      <c r="R134" s="125">
        <f>IF(K134=0,0,VLOOKUP(K134,性別,2,FALSE))</f>
        <v>0</v>
      </c>
      <c r="S134" s="125">
        <f>IF(L134=0,0,VLOOKUP(L134,性別,2,FALSE))</f>
        <v>0</v>
      </c>
      <c r="T134" s="125">
        <f>S134+R134</f>
        <v>0</v>
      </c>
      <c r="U134" s="132">
        <f ca="1">IF(C134="","",IF(Q134&lt;H134,1,0))</f>
        <v>0</v>
      </c>
      <c r="V134" s="24" t="str">
        <f>IFERROR(IF(#REF!="平成",DATE(AH134+1988,AI134,AJ134),IF(#REF!="昭和",DATE(1925+AH134,AI134,AJ134),IF(#REF!="大正",DATE(1911+AH134,AI134,AJ134),DATE(AH134-33,AI134,AJ134)))),"")</f>
        <v/>
      </c>
      <c r="W134" s="559">
        <v>66</v>
      </c>
      <c r="X134" s="561"/>
      <c r="Y134" s="563"/>
      <c r="Z134" s="565"/>
      <c r="AA134" s="563"/>
      <c r="AB134" s="66"/>
      <c r="AC134" s="67"/>
      <c r="AD134" s="68"/>
      <c r="AE134" s="69"/>
      <c r="AF134" s="67"/>
      <c r="AG134" s="70"/>
      <c r="AH134" s="193"/>
      <c r="AI134" s="71"/>
      <c r="AJ134" s="194"/>
      <c r="AK134" s="43"/>
      <c r="AL134" s="567" t="str">
        <f>IF(SUM(AK134:AK135)=0,"",SUM(AK134:AK135))</f>
        <v/>
      </c>
      <c r="AM134" s="200" t="str">
        <f t="shared" si="7"/>
        <v/>
      </c>
    </row>
    <row r="135" spans="2:39" ht="13.95" customHeight="1" x14ac:dyDescent="0.2">
      <c r="C135" s="314" t="str">
        <f>IF(X135="","",VLOOKUP(X135,基準２,3,FALSE)+T135+100-Y135+IF(Z135="",0,VLOOKUP(Z135,基準２,3,FALSE)/100+'D1'!AA135-100))</f>
        <v/>
      </c>
      <c r="D135" s="125"/>
      <c r="E135" s="125"/>
      <c r="F135" s="125"/>
      <c r="G135" s="125"/>
      <c r="H135" s="125"/>
      <c r="I135" s="128"/>
      <c r="J135" s="128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32">
        <f ca="1">IF(C134="","",IF(Q134&lt;H134,1,0))</f>
        <v>0</v>
      </c>
      <c r="V135" s="24" t="str">
        <f>IFERROR(IF(#REF!="平成",DATE(AH135+1988,AI135,AJ135),IF(#REF!="昭和",DATE(1925+AH135,AI135,AJ135),IF(#REF!="大正",DATE(1911+AH135,AI135,AJ135),DATE(AH135-33,AI135,AJ135)))),"")</f>
        <v/>
      </c>
      <c r="W135" s="569"/>
      <c r="X135" s="570"/>
      <c r="Y135" s="571"/>
      <c r="Z135" s="572"/>
      <c r="AA135" s="571"/>
      <c r="AB135" s="37"/>
      <c r="AC135" s="38"/>
      <c r="AD135" s="39"/>
      <c r="AE135" s="54"/>
      <c r="AF135" s="38"/>
      <c r="AG135" s="40"/>
      <c r="AH135" s="203"/>
      <c r="AI135" s="41"/>
      <c r="AJ135" s="204"/>
      <c r="AK135" s="42"/>
      <c r="AL135" s="573"/>
      <c r="AM135" s="200" t="str">
        <f t="shared" si="7"/>
        <v/>
      </c>
    </row>
    <row r="136" spans="2:39" ht="13.95" customHeight="1" x14ac:dyDescent="0.2">
      <c r="B136" s="17">
        <f ca="1">IF(C136="","",RANK(C136,$C$4:$C$203))</f>
        <v>1</v>
      </c>
      <c r="C136" s="314">
        <f ca="1">IF(D136=0,0,IF(大会=3,IF(AND(Y136="",AA136=""),"",100000+T136+100-Y136+IF(AA136="",0,1000+100-'D1'!AA136)),IF(X136="","",VLOOKUP(X136,基準２,3,FALSE)+T136+100-Y136+IF(Z136="",0,VLOOKUP(Z136,基準２,3,FALSE)/100+'D1'!AA136-100))))</f>
        <v>0</v>
      </c>
      <c r="D136" s="125">
        <f ca="1">IF(大会=3,IF(AND(Y136="",AA136=""),0,1),IF(E136="",0,IF(OR(E136=設定!$AV$4,E136=設定!$AV$5,E136=設定!$AV$6,E136=設定!$AV$7,E136=設定!$AV$8,E136=設定!$AV$9,E136=設定!$AV$12,E136=設定!$AV$13),1,0)))</f>
        <v>0</v>
      </c>
      <c r="E136" s="125">
        <f>X136</f>
        <v>0</v>
      </c>
      <c r="F136" s="125">
        <f>Y136</f>
        <v>0</v>
      </c>
      <c r="G136" s="125" t="str">
        <f>IF(AA136="","",IF(X136=Z136,"*"&amp;AA136,"◆"&amp;AA136))</f>
        <v/>
      </c>
      <c r="H136" s="125" t="str">
        <f>IF(X136="","",VLOOKUP(X136,設定!$AV$4:$AW$13,2,FALSE))</f>
        <v/>
      </c>
      <c r="I136" s="128" t="str">
        <f>AD345&amp;"　"&amp;AE345</f>
        <v>　</v>
      </c>
      <c r="J136" s="128" t="str">
        <f>AD346&amp;"　"&amp;AE346</f>
        <v>　</v>
      </c>
      <c r="K136" s="125">
        <f>AD136</f>
        <v>0</v>
      </c>
      <c r="L136" s="125">
        <f>AD137</f>
        <v>0</v>
      </c>
      <c r="M136" s="125">
        <f>AG136</f>
        <v>0</v>
      </c>
      <c r="N136" s="125">
        <f>AG137</f>
        <v>0</v>
      </c>
      <c r="O136" s="125">
        <f>AK136</f>
        <v>0</v>
      </c>
      <c r="P136" s="125">
        <f>AK137</f>
        <v>0</v>
      </c>
      <c r="Q136" s="125" t="str">
        <f>AL136</f>
        <v/>
      </c>
      <c r="R136" s="125">
        <f>IF(K136=0,0,VLOOKUP(K136,性別,2,FALSE))</f>
        <v>0</v>
      </c>
      <c r="S136" s="125">
        <f>IF(L136=0,0,VLOOKUP(L136,性別,2,FALSE))</f>
        <v>0</v>
      </c>
      <c r="T136" s="125">
        <f>S136+R136</f>
        <v>0</v>
      </c>
      <c r="U136" s="132">
        <f ca="1">IF(C136="","",IF(Q136&lt;H136,1,0))</f>
        <v>0</v>
      </c>
      <c r="V136" s="24" t="str">
        <f>IFERROR(IF(#REF!="平成",DATE(AH136+1988,AI136,AJ136),IF(#REF!="昭和",DATE(1925+AH136,AI136,AJ136),IF(#REF!="大正",DATE(1911+AH136,AI136,AJ136),DATE(AH136-33,AI136,AJ136)))),"")</f>
        <v/>
      </c>
      <c r="W136" s="559">
        <v>67</v>
      </c>
      <c r="X136" s="561"/>
      <c r="Y136" s="563"/>
      <c r="Z136" s="565"/>
      <c r="AA136" s="563"/>
      <c r="AB136" s="66"/>
      <c r="AC136" s="67"/>
      <c r="AD136" s="68"/>
      <c r="AE136" s="69"/>
      <c r="AF136" s="67"/>
      <c r="AG136" s="70"/>
      <c r="AH136" s="193"/>
      <c r="AI136" s="71"/>
      <c r="AJ136" s="194"/>
      <c r="AK136" s="43"/>
      <c r="AL136" s="567" t="str">
        <f>IF(SUM(AK136:AK137)=0,"",SUM(AK136:AK137))</f>
        <v/>
      </c>
      <c r="AM136" s="200" t="str">
        <f t="shared" si="7"/>
        <v/>
      </c>
    </row>
    <row r="137" spans="2:39" ht="13.95" customHeight="1" x14ac:dyDescent="0.2">
      <c r="C137" s="314" t="str">
        <f>IF(X137="","",VLOOKUP(X137,基準２,3,FALSE)+T137+100-Y137+IF(Z137="",0,VLOOKUP(Z137,基準２,3,FALSE)/100+'D1'!AA137-100))</f>
        <v/>
      </c>
      <c r="D137" s="125"/>
      <c r="E137" s="125"/>
      <c r="F137" s="125"/>
      <c r="G137" s="125"/>
      <c r="H137" s="125"/>
      <c r="I137" s="128"/>
      <c r="J137" s="128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32">
        <f ca="1">IF(C136="","",IF(Q136&lt;H136,1,0))</f>
        <v>0</v>
      </c>
      <c r="V137" s="24" t="str">
        <f>IFERROR(IF(#REF!="平成",DATE(AH137+1988,AI137,AJ137),IF(#REF!="昭和",DATE(1925+AH137,AI137,AJ137),IF(#REF!="大正",DATE(1911+AH137,AI137,AJ137),DATE(AH137-33,AI137,AJ137)))),"")</f>
        <v/>
      </c>
      <c r="W137" s="569"/>
      <c r="X137" s="570"/>
      <c r="Y137" s="571"/>
      <c r="Z137" s="572"/>
      <c r="AA137" s="571"/>
      <c r="AB137" s="37"/>
      <c r="AC137" s="38"/>
      <c r="AD137" s="39"/>
      <c r="AE137" s="54"/>
      <c r="AF137" s="38"/>
      <c r="AG137" s="40"/>
      <c r="AH137" s="203"/>
      <c r="AI137" s="41"/>
      <c r="AJ137" s="204"/>
      <c r="AK137" s="42"/>
      <c r="AL137" s="573"/>
      <c r="AM137" s="200" t="str">
        <f t="shared" si="7"/>
        <v/>
      </c>
    </row>
    <row r="138" spans="2:39" ht="13.95" customHeight="1" x14ac:dyDescent="0.2">
      <c r="B138" s="17">
        <f ca="1">IF(C138="","",RANK(C138,$C$4:$C$203))</f>
        <v>1</v>
      </c>
      <c r="C138" s="314">
        <f ca="1">IF(D138=0,0,IF(大会=3,IF(AND(Y138="",AA138=""),"",100000+T138+100-Y138+IF(AA138="",0,1000+100-'D1'!AA138)),IF(X138="","",VLOOKUP(X138,基準２,3,FALSE)+T138+100-Y138+IF(Z138="",0,VLOOKUP(Z138,基準２,3,FALSE)/100+'D1'!AA138-100))))</f>
        <v>0</v>
      </c>
      <c r="D138" s="125">
        <f ca="1">IF(大会=3,IF(AND(Y138="",AA138=""),0,1),IF(E138="",0,IF(OR(E138=設定!$AV$4,E138=設定!$AV$5,E138=設定!$AV$6,E138=設定!$AV$7,E138=設定!$AV$8,E138=設定!$AV$9,E138=設定!$AV$12,E138=設定!$AV$13),1,0)))</f>
        <v>0</v>
      </c>
      <c r="E138" s="125">
        <f>X138</f>
        <v>0</v>
      </c>
      <c r="F138" s="125">
        <f>Y138</f>
        <v>0</v>
      </c>
      <c r="G138" s="125" t="str">
        <f>IF(AA138="","",IF(X138=Z138,"*"&amp;AA138,"◆"&amp;AA138))</f>
        <v/>
      </c>
      <c r="H138" s="125" t="str">
        <f>IF(X138="","",VLOOKUP(X138,設定!$AV$4:$AW$13,2,FALSE))</f>
        <v/>
      </c>
      <c r="I138" s="128" t="str">
        <f>AD347&amp;"　"&amp;AE347</f>
        <v>　</v>
      </c>
      <c r="J138" s="128" t="str">
        <f>AD348&amp;"　"&amp;AE348</f>
        <v>　</v>
      </c>
      <c r="K138" s="125">
        <f>AD138</f>
        <v>0</v>
      </c>
      <c r="L138" s="125">
        <f>AD139</f>
        <v>0</v>
      </c>
      <c r="M138" s="125">
        <f>AG138</f>
        <v>0</v>
      </c>
      <c r="N138" s="125">
        <f>AG139</f>
        <v>0</v>
      </c>
      <c r="O138" s="125">
        <f>AK138</f>
        <v>0</v>
      </c>
      <c r="P138" s="125">
        <f>AK139</f>
        <v>0</v>
      </c>
      <c r="Q138" s="125" t="str">
        <f>AL138</f>
        <v/>
      </c>
      <c r="R138" s="125">
        <f>IF(K138=0,0,VLOOKUP(K138,性別,2,FALSE))</f>
        <v>0</v>
      </c>
      <c r="S138" s="125">
        <f>IF(L138=0,0,VLOOKUP(L138,性別,2,FALSE))</f>
        <v>0</v>
      </c>
      <c r="T138" s="125">
        <f>S138+R138</f>
        <v>0</v>
      </c>
      <c r="U138" s="132">
        <f ca="1">IF(C138="","",IF(Q138&lt;H138,1,0))</f>
        <v>0</v>
      </c>
      <c r="V138" s="24" t="str">
        <f>IFERROR(IF(#REF!="平成",DATE(AH138+1988,AI138,AJ138),IF(#REF!="昭和",DATE(1925+AH138,AI138,AJ138),IF(#REF!="大正",DATE(1911+AH138,AI138,AJ138),DATE(AH138-33,AI138,AJ138)))),"")</f>
        <v/>
      </c>
      <c r="W138" s="559">
        <v>68</v>
      </c>
      <c r="X138" s="561"/>
      <c r="Y138" s="563"/>
      <c r="Z138" s="565"/>
      <c r="AA138" s="563"/>
      <c r="AB138" s="66"/>
      <c r="AC138" s="67"/>
      <c r="AD138" s="68"/>
      <c r="AE138" s="69"/>
      <c r="AF138" s="67"/>
      <c r="AG138" s="70"/>
      <c r="AH138" s="193"/>
      <c r="AI138" s="71"/>
      <c r="AJ138" s="194"/>
      <c r="AK138" s="43"/>
      <c r="AL138" s="567" t="str">
        <f>IF(SUM(AK138:AK139)=0,"",SUM(AK138:AK139))</f>
        <v/>
      </c>
      <c r="AM138" s="200" t="str">
        <f t="shared" si="7"/>
        <v/>
      </c>
    </row>
    <row r="139" spans="2:39" ht="13.95" customHeight="1" x14ac:dyDescent="0.2">
      <c r="C139" s="314" t="str">
        <f>IF(X139="","",VLOOKUP(X139,基準２,3,FALSE)+T139+100-Y139+IF(Z139="",0,VLOOKUP(Z139,基準２,3,FALSE)/100+'D1'!AA139-100))</f>
        <v/>
      </c>
      <c r="D139" s="125"/>
      <c r="E139" s="125"/>
      <c r="F139" s="125"/>
      <c r="G139" s="125"/>
      <c r="H139" s="125"/>
      <c r="I139" s="128"/>
      <c r="J139" s="128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32">
        <f ca="1">IF(C138="","",IF(Q138&lt;H138,1,0))</f>
        <v>0</v>
      </c>
      <c r="V139" s="24" t="str">
        <f>IFERROR(IF(#REF!="平成",DATE(AH139+1988,AI139,AJ139),IF(#REF!="昭和",DATE(1925+AH139,AI139,AJ139),IF(#REF!="大正",DATE(1911+AH139,AI139,AJ139),DATE(AH139-33,AI139,AJ139)))),"")</f>
        <v/>
      </c>
      <c r="W139" s="569"/>
      <c r="X139" s="570"/>
      <c r="Y139" s="571"/>
      <c r="Z139" s="572"/>
      <c r="AA139" s="571"/>
      <c r="AB139" s="37"/>
      <c r="AC139" s="38"/>
      <c r="AD139" s="39"/>
      <c r="AE139" s="54"/>
      <c r="AF139" s="38"/>
      <c r="AG139" s="40"/>
      <c r="AH139" s="203"/>
      <c r="AI139" s="41"/>
      <c r="AJ139" s="204"/>
      <c r="AK139" s="42"/>
      <c r="AL139" s="573"/>
      <c r="AM139" s="200" t="str">
        <f t="shared" si="7"/>
        <v/>
      </c>
    </row>
    <row r="140" spans="2:39" ht="13.95" customHeight="1" x14ac:dyDescent="0.2">
      <c r="B140" s="17">
        <f ca="1">IF(C140="","",RANK(C140,$C$4:$C$203))</f>
        <v>1</v>
      </c>
      <c r="C140" s="314">
        <f ca="1">IF(D140=0,0,IF(大会=3,IF(AND(Y140="",AA140=""),"",100000+T140+100-Y140+IF(AA140="",0,1000+100-'D1'!AA140)),IF(X140="","",VLOOKUP(X140,基準２,3,FALSE)+T140+100-Y140+IF(Z140="",0,VLOOKUP(Z140,基準２,3,FALSE)/100+'D1'!AA140-100))))</f>
        <v>0</v>
      </c>
      <c r="D140" s="125">
        <f ca="1">IF(大会=3,IF(AND(Y140="",AA140=""),0,1),IF(E140="",0,IF(OR(E140=設定!$AV$4,E140=設定!$AV$5,E140=設定!$AV$6,E140=設定!$AV$7,E140=設定!$AV$8,E140=設定!$AV$9,E140=設定!$AV$12,E140=設定!$AV$13),1,0)))</f>
        <v>0</v>
      </c>
      <c r="E140" s="125">
        <f>X140</f>
        <v>0</v>
      </c>
      <c r="F140" s="125">
        <f>Y140</f>
        <v>0</v>
      </c>
      <c r="G140" s="125" t="str">
        <f>IF(AA140="","",IF(X140=Z140,"*"&amp;AA140,"◆"&amp;AA140))</f>
        <v/>
      </c>
      <c r="H140" s="125" t="str">
        <f>IF(X140="","",VLOOKUP(X140,設定!$AV$4:$AW$13,2,FALSE))</f>
        <v/>
      </c>
      <c r="I140" s="128" t="str">
        <f>AD349&amp;"　"&amp;AE349</f>
        <v>　</v>
      </c>
      <c r="J140" s="128" t="str">
        <f>AD350&amp;"　"&amp;AE350</f>
        <v>　</v>
      </c>
      <c r="K140" s="125">
        <f>AD140</f>
        <v>0</v>
      </c>
      <c r="L140" s="125">
        <f>AD141</f>
        <v>0</v>
      </c>
      <c r="M140" s="125">
        <f>AG140</f>
        <v>0</v>
      </c>
      <c r="N140" s="125">
        <f>AG141</f>
        <v>0</v>
      </c>
      <c r="O140" s="125">
        <f>AK140</f>
        <v>0</v>
      </c>
      <c r="P140" s="125">
        <f>AK141</f>
        <v>0</v>
      </c>
      <c r="Q140" s="125" t="str">
        <f>AL140</f>
        <v/>
      </c>
      <c r="R140" s="125">
        <f>IF(K140=0,0,VLOOKUP(K140,性別,2,FALSE))</f>
        <v>0</v>
      </c>
      <c r="S140" s="125">
        <f>IF(L140=0,0,VLOOKUP(L140,性別,2,FALSE))</f>
        <v>0</v>
      </c>
      <c r="T140" s="125">
        <f>S140+R140</f>
        <v>0</v>
      </c>
      <c r="U140" s="132">
        <f ca="1">IF(C140="","",IF(Q140&lt;H140,1,0))</f>
        <v>0</v>
      </c>
      <c r="V140" s="24" t="str">
        <f>IFERROR(IF(#REF!="平成",DATE(AH140+1988,AI140,AJ140),IF(#REF!="昭和",DATE(1925+AH140,AI140,AJ140),IF(#REF!="大正",DATE(1911+AH140,AI140,AJ140),DATE(AH140-33,AI140,AJ140)))),"")</f>
        <v/>
      </c>
      <c r="W140" s="559">
        <v>69</v>
      </c>
      <c r="X140" s="561"/>
      <c r="Y140" s="563"/>
      <c r="Z140" s="565"/>
      <c r="AA140" s="563"/>
      <c r="AB140" s="66"/>
      <c r="AC140" s="67"/>
      <c r="AD140" s="68"/>
      <c r="AE140" s="69"/>
      <c r="AF140" s="67"/>
      <c r="AG140" s="70"/>
      <c r="AH140" s="193"/>
      <c r="AI140" s="71"/>
      <c r="AJ140" s="194"/>
      <c r="AK140" s="43"/>
      <c r="AL140" s="567" t="str">
        <f>IF(SUM(AK140:AK141)=0,"",SUM(AK140:AK141))</f>
        <v/>
      </c>
      <c r="AM140" s="200" t="str">
        <f t="shared" si="7"/>
        <v/>
      </c>
    </row>
    <row r="141" spans="2:39" ht="13.95" customHeight="1" x14ac:dyDescent="0.2">
      <c r="C141" s="314" t="str">
        <f>IF(X141="","",VLOOKUP(X141,基準２,3,FALSE)+T141+100-Y141+IF(Z141="",0,VLOOKUP(Z141,基準２,3,FALSE)/100+'D1'!AA141-100))</f>
        <v/>
      </c>
      <c r="D141" s="125"/>
      <c r="E141" s="125"/>
      <c r="F141" s="125"/>
      <c r="G141" s="125"/>
      <c r="H141" s="125"/>
      <c r="I141" s="128"/>
      <c r="J141" s="128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32">
        <f ca="1">IF(C140="","",IF(Q140&lt;H140,1,0))</f>
        <v>0</v>
      </c>
      <c r="V141" s="24" t="str">
        <f>IFERROR(IF(#REF!="平成",DATE(AH141+1988,AI141,AJ141),IF(#REF!="昭和",DATE(1925+AH141,AI141,AJ141),IF(#REF!="大正",DATE(1911+AH141,AI141,AJ141),DATE(AH141-33,AI141,AJ141)))),"")</f>
        <v/>
      </c>
      <c r="W141" s="569"/>
      <c r="X141" s="570"/>
      <c r="Y141" s="571"/>
      <c r="Z141" s="572"/>
      <c r="AA141" s="571"/>
      <c r="AB141" s="37"/>
      <c r="AC141" s="38"/>
      <c r="AD141" s="39"/>
      <c r="AE141" s="54"/>
      <c r="AF141" s="38"/>
      <c r="AG141" s="40"/>
      <c r="AH141" s="203"/>
      <c r="AI141" s="41"/>
      <c r="AJ141" s="204"/>
      <c r="AK141" s="42"/>
      <c r="AL141" s="573"/>
      <c r="AM141" s="200" t="str">
        <f t="shared" si="7"/>
        <v/>
      </c>
    </row>
    <row r="142" spans="2:39" ht="13.95" customHeight="1" x14ac:dyDescent="0.2">
      <c r="B142" s="17">
        <f ca="1">IF(C142="","",RANK(C142,$C$4:$C$203))</f>
        <v>1</v>
      </c>
      <c r="C142" s="314">
        <f ca="1">IF(D142=0,0,IF(大会=3,IF(AND(Y142="",AA142=""),"",100000+T142+100-Y142+IF(AA142="",0,1000+100-'D1'!AA142)),IF(X142="","",VLOOKUP(X142,基準２,3,FALSE)+T142+100-Y142+IF(Z142="",0,VLOOKUP(Z142,基準２,3,FALSE)/100+'D1'!AA142-100))))</f>
        <v>0</v>
      </c>
      <c r="D142" s="125">
        <f ca="1">IF(大会=3,IF(AND(Y142="",AA142=""),0,1),IF(E142="",0,IF(OR(E142=設定!$AV$4,E142=設定!$AV$5,E142=設定!$AV$6,E142=設定!$AV$7,E142=設定!$AV$8,E142=設定!$AV$9,E142=設定!$AV$12,E142=設定!$AV$13),1,0)))</f>
        <v>0</v>
      </c>
      <c r="E142" s="125">
        <f>X142</f>
        <v>0</v>
      </c>
      <c r="F142" s="125">
        <f>Y142</f>
        <v>0</v>
      </c>
      <c r="G142" s="125" t="str">
        <f>IF(AA142="","",IF(X142=Z142,"*"&amp;AA142,"◆"&amp;AA142))</f>
        <v/>
      </c>
      <c r="H142" s="125" t="str">
        <f>IF(X142="","",VLOOKUP(X142,設定!$AV$4:$AW$13,2,FALSE))</f>
        <v/>
      </c>
      <c r="I142" s="128" t="str">
        <f>AD351&amp;"　"&amp;AE351</f>
        <v>　</v>
      </c>
      <c r="J142" s="128" t="str">
        <f>AD352&amp;"　"&amp;AE352</f>
        <v>　</v>
      </c>
      <c r="K142" s="125">
        <f>AD142</f>
        <v>0</v>
      </c>
      <c r="L142" s="125">
        <f>AD143</f>
        <v>0</v>
      </c>
      <c r="M142" s="125">
        <f>AG142</f>
        <v>0</v>
      </c>
      <c r="N142" s="125">
        <f>AG143</f>
        <v>0</v>
      </c>
      <c r="O142" s="125">
        <f>AK142</f>
        <v>0</v>
      </c>
      <c r="P142" s="125">
        <f>AK143</f>
        <v>0</v>
      </c>
      <c r="Q142" s="125" t="str">
        <f>AL142</f>
        <v/>
      </c>
      <c r="R142" s="125">
        <f>IF(K142=0,0,VLOOKUP(K142,性別,2,FALSE))</f>
        <v>0</v>
      </c>
      <c r="S142" s="125">
        <f>IF(L142=0,0,VLOOKUP(L142,性別,2,FALSE))</f>
        <v>0</v>
      </c>
      <c r="T142" s="125">
        <f>S142+R142</f>
        <v>0</v>
      </c>
      <c r="U142" s="132">
        <f ca="1">IF(C142="","",IF(Q142&lt;H142,1,0))</f>
        <v>0</v>
      </c>
      <c r="V142" s="24" t="str">
        <f>IFERROR(IF(#REF!="平成",DATE(AH142+1988,AI142,AJ142),IF(#REF!="昭和",DATE(1925+AH142,AI142,AJ142),IF(#REF!="大正",DATE(1911+AH142,AI142,AJ142),DATE(AH142-33,AI142,AJ142)))),"")</f>
        <v/>
      </c>
      <c r="W142" s="559">
        <v>70</v>
      </c>
      <c r="X142" s="561"/>
      <c r="Y142" s="563"/>
      <c r="Z142" s="565"/>
      <c r="AA142" s="563"/>
      <c r="AB142" s="66"/>
      <c r="AC142" s="67"/>
      <c r="AD142" s="68"/>
      <c r="AE142" s="69"/>
      <c r="AF142" s="67"/>
      <c r="AG142" s="70"/>
      <c r="AH142" s="193"/>
      <c r="AI142" s="71"/>
      <c r="AJ142" s="194"/>
      <c r="AK142" s="43"/>
      <c r="AL142" s="567" t="str">
        <f>IF(SUM(AK142:AK143)=0,"",SUM(AK142:AK143))</f>
        <v/>
      </c>
      <c r="AM142" s="200" t="str">
        <f t="shared" si="7"/>
        <v/>
      </c>
    </row>
    <row r="143" spans="2:39" ht="13.95" customHeight="1" x14ac:dyDescent="0.2">
      <c r="C143" s="314" t="str">
        <f>IF(X143="","",VLOOKUP(X143,基準２,3,FALSE)+T143+100-Y143+IF(Z143="",0,VLOOKUP(Z143,基準２,3,FALSE)/100+'D1'!AA143-100))</f>
        <v/>
      </c>
      <c r="D143" s="125"/>
      <c r="E143" s="125"/>
      <c r="F143" s="125"/>
      <c r="G143" s="125"/>
      <c r="H143" s="125"/>
      <c r="I143" s="128"/>
      <c r="J143" s="128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32">
        <f ca="1">IF(C142="","",IF(Q142&lt;H142,1,0))</f>
        <v>0</v>
      </c>
      <c r="V143" s="24" t="str">
        <f>IFERROR(IF(#REF!="平成",DATE(AH143+1988,AI143,AJ143),IF(#REF!="昭和",DATE(1925+AH143,AI143,AJ143),IF(#REF!="大正",DATE(1911+AH143,AI143,AJ143),DATE(AH143-33,AI143,AJ143)))),"")</f>
        <v/>
      </c>
      <c r="W143" s="569"/>
      <c r="X143" s="570"/>
      <c r="Y143" s="571"/>
      <c r="Z143" s="572"/>
      <c r="AA143" s="571"/>
      <c r="AB143" s="37"/>
      <c r="AC143" s="38"/>
      <c r="AD143" s="39"/>
      <c r="AE143" s="54"/>
      <c r="AF143" s="38"/>
      <c r="AG143" s="40"/>
      <c r="AH143" s="203"/>
      <c r="AI143" s="41"/>
      <c r="AJ143" s="204"/>
      <c r="AK143" s="42"/>
      <c r="AL143" s="573"/>
      <c r="AM143" s="200" t="str">
        <f t="shared" si="7"/>
        <v/>
      </c>
    </row>
    <row r="144" spans="2:39" ht="13.95" customHeight="1" x14ac:dyDescent="0.2">
      <c r="B144" s="17">
        <f ca="1">IF(C144="","",RANK(C144,$C$4:$C$203))</f>
        <v>1</v>
      </c>
      <c r="C144" s="314">
        <f ca="1">IF(D144=0,0,IF(大会=3,IF(AND(Y144="",AA144=""),"",100000+T144+100-Y144+IF(AA144="",0,1000+100-'D1'!AA144)),IF(X144="","",VLOOKUP(X144,基準２,3,FALSE)+T144+100-Y144+IF(Z144="",0,VLOOKUP(Z144,基準２,3,FALSE)/100+'D1'!AA144-100))))</f>
        <v>0</v>
      </c>
      <c r="D144" s="125">
        <f ca="1">IF(大会=3,IF(AND(Y144="",AA144=""),0,1),IF(E144="",0,IF(OR(E144=設定!$AV$4,E144=設定!$AV$5,E144=設定!$AV$6,E144=設定!$AV$7,E144=設定!$AV$8,E144=設定!$AV$9,E144=設定!$AV$12,E144=設定!$AV$13),1,0)))</f>
        <v>0</v>
      </c>
      <c r="E144" s="125">
        <f>X144</f>
        <v>0</v>
      </c>
      <c r="F144" s="125">
        <f>Y144</f>
        <v>0</v>
      </c>
      <c r="G144" s="125" t="str">
        <f>IF(AA144="","",IF(X144=Z144,"*"&amp;AA144,"◆"&amp;AA144))</f>
        <v/>
      </c>
      <c r="H144" s="125" t="str">
        <f>IF(X144="","",VLOOKUP(X144,設定!$AV$4:$AW$13,2,FALSE))</f>
        <v/>
      </c>
      <c r="I144" s="128" t="str">
        <f>AD353&amp;"　"&amp;AE353</f>
        <v>　</v>
      </c>
      <c r="J144" s="128" t="str">
        <f>AD354&amp;"　"&amp;AE354</f>
        <v>　</v>
      </c>
      <c r="K144" s="125">
        <f>AD144</f>
        <v>0</v>
      </c>
      <c r="L144" s="125">
        <f>AD145</f>
        <v>0</v>
      </c>
      <c r="M144" s="125">
        <f>AG144</f>
        <v>0</v>
      </c>
      <c r="N144" s="125">
        <f>AG145</f>
        <v>0</v>
      </c>
      <c r="O144" s="125">
        <f>AK144</f>
        <v>0</v>
      </c>
      <c r="P144" s="125">
        <f>AK145</f>
        <v>0</v>
      </c>
      <c r="Q144" s="125" t="str">
        <f>AL144</f>
        <v/>
      </c>
      <c r="R144" s="125">
        <f>IF(K144=0,0,VLOOKUP(K144,性別,2,FALSE))</f>
        <v>0</v>
      </c>
      <c r="S144" s="125">
        <f>IF(L144=0,0,VLOOKUP(L144,性別,2,FALSE))</f>
        <v>0</v>
      </c>
      <c r="T144" s="125">
        <f>S144+R144</f>
        <v>0</v>
      </c>
      <c r="U144" s="132">
        <f ca="1">IF(C144="","",IF(Q144&lt;H144,1,0))</f>
        <v>0</v>
      </c>
      <c r="V144" s="24" t="str">
        <f>IFERROR(IF(#REF!="平成",DATE(AH144+1988,AI144,AJ144),IF(#REF!="昭和",DATE(1925+AH144,AI144,AJ144),IF(#REF!="大正",DATE(1911+AH144,AI144,AJ144),DATE(AH144-33,AI144,AJ144)))),"")</f>
        <v/>
      </c>
      <c r="W144" s="559">
        <v>71</v>
      </c>
      <c r="X144" s="561"/>
      <c r="Y144" s="563"/>
      <c r="Z144" s="565"/>
      <c r="AA144" s="563"/>
      <c r="AB144" s="66"/>
      <c r="AC144" s="67"/>
      <c r="AD144" s="68"/>
      <c r="AE144" s="69"/>
      <c r="AF144" s="67"/>
      <c r="AG144" s="70"/>
      <c r="AH144" s="193"/>
      <c r="AI144" s="71"/>
      <c r="AJ144" s="194"/>
      <c r="AK144" s="43"/>
      <c r="AL144" s="567" t="str">
        <f>IF(SUM(AK144:AK145)=0,"",SUM(AK144:AK145))</f>
        <v/>
      </c>
      <c r="AM144" s="200" t="str">
        <f t="shared" si="7"/>
        <v/>
      </c>
    </row>
    <row r="145" spans="2:39" ht="13.95" customHeight="1" x14ac:dyDescent="0.2">
      <c r="C145" s="314" t="str">
        <f>IF(X145="","",VLOOKUP(X145,基準２,3,FALSE)+T145+100-Y145+IF(Z145="",0,VLOOKUP(Z145,基準２,3,FALSE)/100+'D1'!AA145-100))</f>
        <v/>
      </c>
      <c r="D145" s="125"/>
      <c r="E145" s="125"/>
      <c r="F145" s="125"/>
      <c r="G145" s="125"/>
      <c r="H145" s="125"/>
      <c r="I145" s="128"/>
      <c r="J145" s="128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32">
        <f ca="1">IF(C144="","",IF(Q144&lt;H144,1,0))</f>
        <v>0</v>
      </c>
      <c r="V145" s="24" t="str">
        <f>IFERROR(IF(#REF!="平成",DATE(AH145+1988,AI145,AJ145),IF(#REF!="昭和",DATE(1925+AH145,AI145,AJ145),IF(#REF!="大正",DATE(1911+AH145,AI145,AJ145),DATE(AH145-33,AI145,AJ145)))),"")</f>
        <v/>
      </c>
      <c r="W145" s="569"/>
      <c r="X145" s="570"/>
      <c r="Y145" s="571"/>
      <c r="Z145" s="572"/>
      <c r="AA145" s="571"/>
      <c r="AB145" s="37"/>
      <c r="AC145" s="38"/>
      <c r="AD145" s="39"/>
      <c r="AE145" s="54"/>
      <c r="AF145" s="38"/>
      <c r="AG145" s="40"/>
      <c r="AH145" s="203"/>
      <c r="AI145" s="41"/>
      <c r="AJ145" s="204"/>
      <c r="AK145" s="42"/>
      <c r="AL145" s="573"/>
      <c r="AM145" s="200" t="str">
        <f t="shared" si="7"/>
        <v/>
      </c>
    </row>
    <row r="146" spans="2:39" ht="13.95" customHeight="1" x14ac:dyDescent="0.2">
      <c r="B146" s="17">
        <f ca="1">IF(C146="","",RANK(C146,$C$4:$C$203))</f>
        <v>1</v>
      </c>
      <c r="C146" s="314">
        <f ca="1">IF(D146=0,0,IF(大会=3,IF(AND(Y146="",AA146=""),"",100000+T146+100-Y146+IF(AA146="",0,1000+100-'D1'!AA146)),IF(X146="","",VLOOKUP(X146,基準２,3,FALSE)+T146+100-Y146+IF(Z146="",0,VLOOKUP(Z146,基準２,3,FALSE)/100+'D1'!AA146-100))))</f>
        <v>0</v>
      </c>
      <c r="D146" s="125">
        <f ca="1">IF(大会=3,IF(AND(Y146="",AA146=""),0,1),IF(E146="",0,IF(OR(E146=設定!$AV$4,E146=設定!$AV$5,E146=設定!$AV$6,E146=設定!$AV$7,E146=設定!$AV$8,E146=設定!$AV$9,E146=設定!$AV$12,E146=設定!$AV$13),1,0)))</f>
        <v>0</v>
      </c>
      <c r="E146" s="125">
        <f>X146</f>
        <v>0</v>
      </c>
      <c r="F146" s="125">
        <f>Y146</f>
        <v>0</v>
      </c>
      <c r="G146" s="125" t="str">
        <f>IF(AA146="","",IF(X146=Z146,"*"&amp;AA146,"◆"&amp;AA146))</f>
        <v/>
      </c>
      <c r="H146" s="125" t="str">
        <f>IF(X146="","",VLOOKUP(X146,設定!$AV$4:$AW$13,2,FALSE))</f>
        <v/>
      </c>
      <c r="I146" s="128" t="str">
        <f>AD355&amp;"　"&amp;AE355</f>
        <v>　</v>
      </c>
      <c r="J146" s="128" t="str">
        <f>AD356&amp;"　"&amp;AE356</f>
        <v>　</v>
      </c>
      <c r="K146" s="125">
        <f>AD146</f>
        <v>0</v>
      </c>
      <c r="L146" s="125">
        <f>AD147</f>
        <v>0</v>
      </c>
      <c r="M146" s="125">
        <f>AG146</f>
        <v>0</v>
      </c>
      <c r="N146" s="125">
        <f>AG147</f>
        <v>0</v>
      </c>
      <c r="O146" s="125">
        <f>AK146</f>
        <v>0</v>
      </c>
      <c r="P146" s="125">
        <f>AK147</f>
        <v>0</v>
      </c>
      <c r="Q146" s="125" t="str">
        <f>AL146</f>
        <v/>
      </c>
      <c r="R146" s="125">
        <f>IF(K146=0,0,VLOOKUP(K146,性別,2,FALSE))</f>
        <v>0</v>
      </c>
      <c r="S146" s="125">
        <f>IF(L146=0,0,VLOOKUP(L146,性別,2,FALSE))</f>
        <v>0</v>
      </c>
      <c r="T146" s="125">
        <f>S146+R146</f>
        <v>0</v>
      </c>
      <c r="U146" s="132">
        <f ca="1">IF(C146="","",IF(Q146&lt;H146,1,0))</f>
        <v>0</v>
      </c>
      <c r="V146" s="24" t="str">
        <f>IFERROR(IF(#REF!="平成",DATE(AH146+1988,AI146,AJ146),IF(#REF!="昭和",DATE(1925+AH146,AI146,AJ146),IF(#REF!="大正",DATE(1911+AH146,AI146,AJ146),DATE(AH146-33,AI146,AJ146)))),"")</f>
        <v/>
      </c>
      <c r="W146" s="559">
        <v>72</v>
      </c>
      <c r="X146" s="561"/>
      <c r="Y146" s="563"/>
      <c r="Z146" s="565"/>
      <c r="AA146" s="563"/>
      <c r="AB146" s="66"/>
      <c r="AC146" s="67"/>
      <c r="AD146" s="68"/>
      <c r="AE146" s="69"/>
      <c r="AF146" s="67"/>
      <c r="AG146" s="70"/>
      <c r="AH146" s="193"/>
      <c r="AI146" s="71"/>
      <c r="AJ146" s="194"/>
      <c r="AK146" s="43"/>
      <c r="AL146" s="567" t="str">
        <f>IF(SUM(AK146:AK147)=0,"",SUM(AK146:AK147))</f>
        <v/>
      </c>
      <c r="AM146" s="200" t="str">
        <f t="shared" si="7"/>
        <v/>
      </c>
    </row>
    <row r="147" spans="2:39" ht="13.95" customHeight="1" x14ac:dyDescent="0.2">
      <c r="C147" s="314" t="str">
        <f>IF(X147="","",VLOOKUP(X147,基準２,3,FALSE)+T147+100-Y147+IF(Z147="",0,VLOOKUP(Z147,基準２,3,FALSE)/100+'D1'!AA147-100))</f>
        <v/>
      </c>
      <c r="D147" s="125"/>
      <c r="E147" s="125"/>
      <c r="F147" s="125"/>
      <c r="G147" s="125"/>
      <c r="H147" s="125"/>
      <c r="I147" s="128"/>
      <c r="J147" s="128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32">
        <f ca="1">IF(C146="","",IF(Q146&lt;H146,1,0))</f>
        <v>0</v>
      </c>
      <c r="V147" s="24" t="str">
        <f>IFERROR(IF(#REF!="平成",DATE(AH147+1988,AI147,AJ147),IF(#REF!="昭和",DATE(1925+AH147,AI147,AJ147),IF(#REF!="大正",DATE(1911+AH147,AI147,AJ147),DATE(AH147-33,AI147,AJ147)))),"")</f>
        <v/>
      </c>
      <c r="W147" s="569"/>
      <c r="X147" s="570"/>
      <c r="Y147" s="571"/>
      <c r="Z147" s="572"/>
      <c r="AA147" s="571"/>
      <c r="AB147" s="37"/>
      <c r="AC147" s="38"/>
      <c r="AD147" s="39"/>
      <c r="AE147" s="54"/>
      <c r="AF147" s="38"/>
      <c r="AG147" s="40"/>
      <c r="AH147" s="203"/>
      <c r="AI147" s="41"/>
      <c r="AJ147" s="204"/>
      <c r="AK147" s="42"/>
      <c r="AL147" s="573"/>
      <c r="AM147" s="200" t="str">
        <f t="shared" si="7"/>
        <v/>
      </c>
    </row>
    <row r="148" spans="2:39" ht="13.95" customHeight="1" x14ac:dyDescent="0.2">
      <c r="B148" s="17">
        <f ca="1">IF(C148="","",RANK(C148,$C$4:$C$203))</f>
        <v>1</v>
      </c>
      <c r="C148" s="314">
        <f ca="1">IF(D148=0,0,IF(大会=3,IF(AND(Y148="",AA148=""),"",100000+T148+100-Y148+IF(AA148="",0,1000+100-'D1'!AA148)),IF(X148="","",VLOOKUP(X148,基準２,3,FALSE)+T148+100-Y148+IF(Z148="",0,VLOOKUP(Z148,基準２,3,FALSE)/100+'D1'!AA148-100))))</f>
        <v>0</v>
      </c>
      <c r="D148" s="125">
        <f ca="1">IF(大会=3,IF(AND(Y148="",AA148=""),0,1),IF(E148="",0,IF(OR(E148=設定!$AV$4,E148=設定!$AV$5,E148=設定!$AV$6,E148=設定!$AV$7,E148=設定!$AV$8,E148=設定!$AV$9,E148=設定!$AV$12,E148=設定!$AV$13),1,0)))</f>
        <v>0</v>
      </c>
      <c r="E148" s="125">
        <f>X148</f>
        <v>0</v>
      </c>
      <c r="F148" s="125">
        <f>Y148</f>
        <v>0</v>
      </c>
      <c r="G148" s="125" t="str">
        <f>IF(AA148="","",IF(X148=Z148,"*"&amp;AA148,"◆"&amp;AA148))</f>
        <v/>
      </c>
      <c r="H148" s="125" t="str">
        <f>IF(X148="","",VLOOKUP(X148,設定!$AV$4:$AW$13,2,FALSE))</f>
        <v/>
      </c>
      <c r="I148" s="128" t="str">
        <f>AD357&amp;"　"&amp;AE357</f>
        <v>　</v>
      </c>
      <c r="J148" s="128" t="str">
        <f>AD358&amp;"　"&amp;AE358</f>
        <v>　</v>
      </c>
      <c r="K148" s="125">
        <f>AD148</f>
        <v>0</v>
      </c>
      <c r="L148" s="125">
        <f>AD149</f>
        <v>0</v>
      </c>
      <c r="M148" s="125">
        <f>AG148</f>
        <v>0</v>
      </c>
      <c r="N148" s="125">
        <f>AG149</f>
        <v>0</v>
      </c>
      <c r="O148" s="125">
        <f>AK148</f>
        <v>0</v>
      </c>
      <c r="P148" s="125">
        <f>AK149</f>
        <v>0</v>
      </c>
      <c r="Q148" s="125" t="str">
        <f>AL148</f>
        <v/>
      </c>
      <c r="R148" s="125">
        <f>IF(K148=0,0,VLOOKUP(K148,性別,2,FALSE))</f>
        <v>0</v>
      </c>
      <c r="S148" s="125">
        <f>IF(L148=0,0,VLOOKUP(L148,性別,2,FALSE))</f>
        <v>0</v>
      </c>
      <c r="T148" s="125">
        <f>S148+R148</f>
        <v>0</v>
      </c>
      <c r="U148" s="132">
        <f ca="1">IF(C148="","",IF(Q148&lt;H148,1,0))</f>
        <v>0</v>
      </c>
      <c r="V148" s="24" t="str">
        <f>IFERROR(IF(#REF!="平成",DATE(AH148+1988,AI148,AJ148),IF(#REF!="昭和",DATE(1925+AH148,AI148,AJ148),IF(#REF!="大正",DATE(1911+AH148,AI148,AJ148),DATE(AH148-33,AI148,AJ148)))),"")</f>
        <v/>
      </c>
      <c r="W148" s="559">
        <v>73</v>
      </c>
      <c r="X148" s="561"/>
      <c r="Y148" s="563"/>
      <c r="Z148" s="565"/>
      <c r="AA148" s="563"/>
      <c r="AB148" s="66"/>
      <c r="AC148" s="67"/>
      <c r="AD148" s="68"/>
      <c r="AE148" s="69"/>
      <c r="AF148" s="67"/>
      <c r="AG148" s="70"/>
      <c r="AH148" s="193"/>
      <c r="AI148" s="71"/>
      <c r="AJ148" s="194"/>
      <c r="AK148" s="43"/>
      <c r="AL148" s="567" t="str">
        <f>IF(SUM(AK148:AK149)=0,"",SUM(AK148:AK149))</f>
        <v/>
      </c>
      <c r="AM148" s="200" t="str">
        <f t="shared" si="7"/>
        <v/>
      </c>
    </row>
    <row r="149" spans="2:39" ht="13.95" customHeight="1" x14ac:dyDescent="0.2">
      <c r="C149" s="314" t="str">
        <f>IF(X149="","",VLOOKUP(X149,基準２,3,FALSE)+T149+100-Y149+IF(Z149="",0,VLOOKUP(Z149,基準２,3,FALSE)/100+'D1'!AA149-100))</f>
        <v/>
      </c>
      <c r="D149" s="125"/>
      <c r="E149" s="125"/>
      <c r="F149" s="125"/>
      <c r="G149" s="125"/>
      <c r="H149" s="125"/>
      <c r="I149" s="128"/>
      <c r="J149" s="128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32">
        <f ca="1">IF(C148="","",IF(Q148&lt;H148,1,0))</f>
        <v>0</v>
      </c>
      <c r="V149" s="24" t="str">
        <f>IFERROR(IF(#REF!="平成",DATE(AH149+1988,AI149,AJ149),IF(#REF!="昭和",DATE(1925+AH149,AI149,AJ149),IF(#REF!="大正",DATE(1911+AH149,AI149,AJ149),DATE(AH149-33,AI149,AJ149)))),"")</f>
        <v/>
      </c>
      <c r="W149" s="569"/>
      <c r="X149" s="570"/>
      <c r="Y149" s="571"/>
      <c r="Z149" s="572"/>
      <c r="AA149" s="571"/>
      <c r="AB149" s="37"/>
      <c r="AC149" s="38"/>
      <c r="AD149" s="39"/>
      <c r="AE149" s="54"/>
      <c r="AF149" s="38"/>
      <c r="AG149" s="40"/>
      <c r="AH149" s="203"/>
      <c r="AI149" s="41"/>
      <c r="AJ149" s="204"/>
      <c r="AK149" s="42"/>
      <c r="AL149" s="573"/>
      <c r="AM149" s="200" t="str">
        <f t="shared" si="7"/>
        <v/>
      </c>
    </row>
    <row r="150" spans="2:39" ht="13.95" customHeight="1" x14ac:dyDescent="0.2">
      <c r="B150" s="17">
        <f ca="1">IF(C150="","",RANK(C150,$C$4:$C$203))</f>
        <v>1</v>
      </c>
      <c r="C150" s="314">
        <f ca="1">IF(D150=0,0,IF(大会=3,IF(AND(Y150="",AA150=""),"",100000+T150+100-Y150+IF(AA150="",0,1000+100-'D1'!AA150)),IF(X150="","",VLOOKUP(X150,基準２,3,FALSE)+T150+100-Y150+IF(Z150="",0,VLOOKUP(Z150,基準２,3,FALSE)/100+'D1'!AA150-100))))</f>
        <v>0</v>
      </c>
      <c r="D150" s="125">
        <f ca="1">IF(大会=3,IF(AND(Y150="",AA150=""),0,1),IF(E150="",0,IF(OR(E150=設定!$AV$4,E150=設定!$AV$5,E150=設定!$AV$6,E150=設定!$AV$7,E150=設定!$AV$8,E150=設定!$AV$9,E150=設定!$AV$12,E150=設定!$AV$13),1,0)))</f>
        <v>0</v>
      </c>
      <c r="E150" s="125">
        <f>X150</f>
        <v>0</v>
      </c>
      <c r="F150" s="125">
        <f>Y150</f>
        <v>0</v>
      </c>
      <c r="G150" s="125" t="str">
        <f>IF(AA150="","",IF(X150=Z150,"*"&amp;AA150,"◆"&amp;AA150))</f>
        <v/>
      </c>
      <c r="H150" s="125" t="str">
        <f>IF(X150="","",VLOOKUP(X150,設定!$AV$4:$AW$13,2,FALSE))</f>
        <v/>
      </c>
      <c r="I150" s="128" t="str">
        <f>AD359&amp;"　"&amp;AE359</f>
        <v>　</v>
      </c>
      <c r="J150" s="128" t="str">
        <f>AD360&amp;"　"&amp;AE360</f>
        <v>　</v>
      </c>
      <c r="K150" s="125">
        <f>AD150</f>
        <v>0</v>
      </c>
      <c r="L150" s="125">
        <f>AD151</f>
        <v>0</v>
      </c>
      <c r="M150" s="125">
        <f>AG150</f>
        <v>0</v>
      </c>
      <c r="N150" s="125">
        <f>AG151</f>
        <v>0</v>
      </c>
      <c r="O150" s="125">
        <f>AK150</f>
        <v>0</v>
      </c>
      <c r="P150" s="125">
        <f>AK151</f>
        <v>0</v>
      </c>
      <c r="Q150" s="125" t="str">
        <f>AL150</f>
        <v/>
      </c>
      <c r="R150" s="125">
        <f>IF(K150=0,0,VLOOKUP(K150,性別,2,FALSE))</f>
        <v>0</v>
      </c>
      <c r="S150" s="125">
        <f>IF(L150=0,0,VLOOKUP(L150,性別,2,FALSE))</f>
        <v>0</v>
      </c>
      <c r="T150" s="125">
        <f>S150+R150</f>
        <v>0</v>
      </c>
      <c r="U150" s="132">
        <f ca="1">IF(C150="","",IF(Q150&lt;H150,1,0))</f>
        <v>0</v>
      </c>
      <c r="V150" s="24" t="str">
        <f>IFERROR(IF(#REF!="平成",DATE(AH150+1988,AI150,AJ150),IF(#REF!="昭和",DATE(1925+AH150,AI150,AJ150),IF(#REF!="大正",DATE(1911+AH150,AI150,AJ150),DATE(AH150-33,AI150,AJ150)))),"")</f>
        <v/>
      </c>
      <c r="W150" s="559">
        <v>74</v>
      </c>
      <c r="X150" s="561"/>
      <c r="Y150" s="563"/>
      <c r="Z150" s="565"/>
      <c r="AA150" s="563"/>
      <c r="AB150" s="66"/>
      <c r="AC150" s="67"/>
      <c r="AD150" s="68"/>
      <c r="AE150" s="69"/>
      <c r="AF150" s="67"/>
      <c r="AG150" s="70"/>
      <c r="AH150" s="193"/>
      <c r="AI150" s="71"/>
      <c r="AJ150" s="194"/>
      <c r="AK150" s="43"/>
      <c r="AL150" s="567" t="str">
        <f>IF(SUM(AK150:AK151)=0,"",SUM(AK150:AK151))</f>
        <v/>
      </c>
      <c r="AM150" s="200" t="str">
        <f t="shared" si="7"/>
        <v/>
      </c>
    </row>
    <row r="151" spans="2:39" ht="13.95" customHeight="1" x14ac:dyDescent="0.2">
      <c r="C151" s="314" t="str">
        <f>IF(X151="","",VLOOKUP(X151,基準２,3,FALSE)+T151+100-Y151+IF(Z151="",0,VLOOKUP(Z151,基準２,3,FALSE)/100+'D1'!AA151-100))</f>
        <v/>
      </c>
      <c r="D151" s="125"/>
      <c r="E151" s="125"/>
      <c r="F151" s="125"/>
      <c r="G151" s="125"/>
      <c r="H151" s="125"/>
      <c r="I151" s="128"/>
      <c r="J151" s="128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32">
        <f ca="1">IF(C150="","",IF(Q150&lt;H150,1,0))</f>
        <v>0</v>
      </c>
      <c r="V151" s="24" t="str">
        <f>IFERROR(IF(#REF!="平成",DATE(AH151+1988,AI151,AJ151),IF(#REF!="昭和",DATE(1925+AH151,AI151,AJ151),IF(#REF!="大正",DATE(1911+AH151,AI151,AJ151),DATE(AH151-33,AI151,AJ151)))),"")</f>
        <v/>
      </c>
      <c r="W151" s="569"/>
      <c r="X151" s="570"/>
      <c r="Y151" s="571"/>
      <c r="Z151" s="572"/>
      <c r="AA151" s="571"/>
      <c r="AB151" s="37"/>
      <c r="AC151" s="38"/>
      <c r="AD151" s="39"/>
      <c r="AE151" s="54"/>
      <c r="AF151" s="38"/>
      <c r="AG151" s="40"/>
      <c r="AH151" s="203"/>
      <c r="AI151" s="41"/>
      <c r="AJ151" s="204"/>
      <c r="AK151" s="42"/>
      <c r="AL151" s="573"/>
      <c r="AM151" s="200" t="str">
        <f t="shared" si="7"/>
        <v/>
      </c>
    </row>
    <row r="152" spans="2:39" ht="13.95" customHeight="1" x14ac:dyDescent="0.2">
      <c r="B152" s="17">
        <f ca="1">IF(C152="","",RANK(C152,$C$4:$C$203))</f>
        <v>1</v>
      </c>
      <c r="C152" s="314">
        <f ca="1">IF(D152=0,0,IF(大会=3,IF(AND(Y152="",AA152=""),"",100000+T152+100-Y152+IF(AA152="",0,1000+100-'D1'!AA152)),IF(X152="","",VLOOKUP(X152,基準２,3,FALSE)+T152+100-Y152+IF(Z152="",0,VLOOKUP(Z152,基準２,3,FALSE)/100+'D1'!AA152-100))))</f>
        <v>0</v>
      </c>
      <c r="D152" s="125">
        <f ca="1">IF(大会=3,IF(AND(Y152="",AA152=""),0,1),IF(E152="",0,IF(OR(E152=設定!$AV$4,E152=設定!$AV$5,E152=設定!$AV$6,E152=設定!$AV$7,E152=設定!$AV$8,E152=設定!$AV$9,E152=設定!$AV$12,E152=設定!$AV$13),1,0)))</f>
        <v>0</v>
      </c>
      <c r="E152" s="125">
        <f>X152</f>
        <v>0</v>
      </c>
      <c r="F152" s="125">
        <f>Y152</f>
        <v>0</v>
      </c>
      <c r="G152" s="125" t="str">
        <f>IF(AA152="","",IF(X152=Z152,"*"&amp;AA152,"◆"&amp;AA152))</f>
        <v/>
      </c>
      <c r="H152" s="125" t="str">
        <f>IF(X152="","",VLOOKUP(X152,設定!$AV$4:$AW$13,2,FALSE))</f>
        <v/>
      </c>
      <c r="I152" s="128" t="str">
        <f>AD361&amp;"　"&amp;AE361</f>
        <v>　</v>
      </c>
      <c r="J152" s="128" t="str">
        <f>AD362&amp;"　"&amp;AE362</f>
        <v>　</v>
      </c>
      <c r="K152" s="125">
        <f>AD152</f>
        <v>0</v>
      </c>
      <c r="L152" s="125">
        <f>AD153</f>
        <v>0</v>
      </c>
      <c r="M152" s="125">
        <f>AG152</f>
        <v>0</v>
      </c>
      <c r="N152" s="125">
        <f>AG153</f>
        <v>0</v>
      </c>
      <c r="O152" s="125">
        <f>AK152</f>
        <v>0</v>
      </c>
      <c r="P152" s="125">
        <f>AK153</f>
        <v>0</v>
      </c>
      <c r="Q152" s="125" t="str">
        <f>AL152</f>
        <v/>
      </c>
      <c r="R152" s="125">
        <f>IF(K152=0,0,VLOOKUP(K152,性別,2,FALSE))</f>
        <v>0</v>
      </c>
      <c r="S152" s="125">
        <f>IF(L152=0,0,VLOOKUP(L152,性別,2,FALSE))</f>
        <v>0</v>
      </c>
      <c r="T152" s="125">
        <f>S152+R152</f>
        <v>0</v>
      </c>
      <c r="U152" s="132">
        <f ca="1">IF(C152="","",IF(Q152&lt;H152,1,0))</f>
        <v>0</v>
      </c>
      <c r="V152" s="24" t="str">
        <f>IFERROR(IF(#REF!="平成",DATE(AH152+1988,AI152,AJ152),IF(#REF!="昭和",DATE(1925+AH152,AI152,AJ152),IF(#REF!="大正",DATE(1911+AH152,AI152,AJ152),DATE(AH152-33,AI152,AJ152)))),"")</f>
        <v/>
      </c>
      <c r="W152" s="559">
        <v>75</v>
      </c>
      <c r="X152" s="561"/>
      <c r="Y152" s="563"/>
      <c r="Z152" s="565"/>
      <c r="AA152" s="563"/>
      <c r="AB152" s="66"/>
      <c r="AC152" s="67"/>
      <c r="AD152" s="68"/>
      <c r="AE152" s="69"/>
      <c r="AF152" s="67"/>
      <c r="AG152" s="70"/>
      <c r="AH152" s="193"/>
      <c r="AI152" s="71"/>
      <c r="AJ152" s="194"/>
      <c r="AK152" s="43"/>
      <c r="AL152" s="567" t="str">
        <f>IF(SUM(AK152:AK153)=0,"",SUM(AK152:AK153))</f>
        <v/>
      </c>
      <c r="AM152" s="200" t="str">
        <f t="shared" si="7"/>
        <v/>
      </c>
    </row>
    <row r="153" spans="2:39" ht="13.95" customHeight="1" x14ac:dyDescent="0.2">
      <c r="C153" s="314" t="str">
        <f>IF(X153="","",VLOOKUP(X153,基準２,3,FALSE)+T153+100-Y153+IF(Z153="",0,VLOOKUP(Z153,基準２,3,FALSE)/100+'D1'!AA153-100))</f>
        <v/>
      </c>
      <c r="D153" s="125"/>
      <c r="E153" s="125"/>
      <c r="F153" s="125"/>
      <c r="G153" s="125"/>
      <c r="H153" s="125"/>
      <c r="I153" s="128"/>
      <c r="J153" s="128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32">
        <f ca="1">IF(C152="","",IF(Q152&lt;H152,1,0))</f>
        <v>0</v>
      </c>
      <c r="V153" s="24" t="str">
        <f>IFERROR(IF(#REF!="平成",DATE(AH153+1988,AI153,AJ153),IF(#REF!="昭和",DATE(1925+AH153,AI153,AJ153),IF(#REF!="大正",DATE(1911+AH153,AI153,AJ153),DATE(AH153-33,AI153,AJ153)))),"")</f>
        <v/>
      </c>
      <c r="W153" s="569"/>
      <c r="X153" s="570"/>
      <c r="Y153" s="571"/>
      <c r="Z153" s="572"/>
      <c r="AA153" s="571"/>
      <c r="AB153" s="37"/>
      <c r="AC153" s="38"/>
      <c r="AD153" s="39"/>
      <c r="AE153" s="54"/>
      <c r="AF153" s="38"/>
      <c r="AG153" s="40"/>
      <c r="AH153" s="203"/>
      <c r="AI153" s="41"/>
      <c r="AJ153" s="204"/>
      <c r="AK153" s="42"/>
      <c r="AL153" s="573"/>
      <c r="AM153" s="200" t="str">
        <f t="shared" si="7"/>
        <v/>
      </c>
    </row>
    <row r="154" spans="2:39" ht="13.95" customHeight="1" x14ac:dyDescent="0.2">
      <c r="B154" s="17">
        <f ca="1">IF(C154="","",RANK(C154,$C$4:$C$203))</f>
        <v>1</v>
      </c>
      <c r="C154" s="314">
        <f ca="1">IF(D154=0,0,IF(大会=3,IF(AND(Y154="",AA154=""),"",100000+T154+100-Y154+IF(AA154="",0,1000+100-'D1'!AA154)),IF(X154="","",VLOOKUP(X154,基準２,3,FALSE)+T154+100-Y154+IF(Z154="",0,VLOOKUP(Z154,基準２,3,FALSE)/100+'D1'!AA154-100))))</f>
        <v>0</v>
      </c>
      <c r="D154" s="125">
        <f ca="1">IF(大会=3,IF(AND(Y154="",AA154=""),0,1),IF(E154="",0,IF(OR(E154=設定!$AV$4,E154=設定!$AV$5,E154=設定!$AV$6,E154=設定!$AV$7,E154=設定!$AV$8,E154=設定!$AV$9,E154=設定!$AV$12,E154=設定!$AV$13),1,0)))</f>
        <v>0</v>
      </c>
      <c r="E154" s="125">
        <f>X154</f>
        <v>0</v>
      </c>
      <c r="F154" s="125">
        <f>Y154</f>
        <v>0</v>
      </c>
      <c r="G154" s="125" t="str">
        <f>IF(AA154="","",IF(X154=Z154,"*"&amp;AA154,"◆"&amp;AA154))</f>
        <v/>
      </c>
      <c r="H154" s="125" t="str">
        <f>IF(X154="","",VLOOKUP(X154,設定!$AV$4:$AW$13,2,FALSE))</f>
        <v/>
      </c>
      <c r="I154" s="128" t="str">
        <f>AD363&amp;"　"&amp;AE363</f>
        <v>　</v>
      </c>
      <c r="J154" s="128" t="str">
        <f>AD364&amp;"　"&amp;AE364</f>
        <v>　</v>
      </c>
      <c r="K154" s="125">
        <f>AD154</f>
        <v>0</v>
      </c>
      <c r="L154" s="125">
        <f>AD155</f>
        <v>0</v>
      </c>
      <c r="M154" s="125">
        <f>AG154</f>
        <v>0</v>
      </c>
      <c r="N154" s="125">
        <f>AG155</f>
        <v>0</v>
      </c>
      <c r="O154" s="125">
        <f>AK154</f>
        <v>0</v>
      </c>
      <c r="P154" s="125">
        <f>AK155</f>
        <v>0</v>
      </c>
      <c r="Q154" s="125" t="str">
        <f>AL154</f>
        <v/>
      </c>
      <c r="R154" s="125">
        <f>IF(K154=0,0,VLOOKUP(K154,性別,2,FALSE))</f>
        <v>0</v>
      </c>
      <c r="S154" s="125">
        <f>IF(L154=0,0,VLOOKUP(L154,性別,2,FALSE))</f>
        <v>0</v>
      </c>
      <c r="T154" s="125">
        <f>S154+R154</f>
        <v>0</v>
      </c>
      <c r="U154" s="132">
        <f ca="1">IF(C154="","",IF(Q154&lt;H154,1,0))</f>
        <v>0</v>
      </c>
      <c r="V154" s="24" t="str">
        <f>IFERROR(IF(#REF!="平成",DATE(AH154+1988,AI154,AJ154),IF(#REF!="昭和",DATE(1925+AH154,AI154,AJ154),IF(#REF!="大正",DATE(1911+AH154,AI154,AJ154),DATE(AH154-33,AI154,AJ154)))),"")</f>
        <v/>
      </c>
      <c r="W154" s="559">
        <v>76</v>
      </c>
      <c r="X154" s="561"/>
      <c r="Y154" s="563"/>
      <c r="Z154" s="565"/>
      <c r="AA154" s="563"/>
      <c r="AB154" s="66"/>
      <c r="AC154" s="67"/>
      <c r="AD154" s="68"/>
      <c r="AE154" s="69"/>
      <c r="AF154" s="67"/>
      <c r="AG154" s="70"/>
      <c r="AH154" s="193"/>
      <c r="AI154" s="71"/>
      <c r="AJ154" s="194"/>
      <c r="AK154" s="43"/>
      <c r="AL154" s="567" t="str">
        <f>IF(SUM(AK154:AK155)=0,"",SUM(AK154:AK155))</f>
        <v/>
      </c>
      <c r="AM154" s="200" t="str">
        <f t="shared" si="7"/>
        <v/>
      </c>
    </row>
    <row r="155" spans="2:39" ht="13.95" customHeight="1" x14ac:dyDescent="0.2">
      <c r="C155" s="314" t="str">
        <f>IF(X155="","",VLOOKUP(X155,基準２,3,FALSE)+T155+100-Y155+IF(Z155="",0,VLOOKUP(Z155,基準２,3,FALSE)/100+'D1'!AA155-100))</f>
        <v/>
      </c>
      <c r="D155" s="125"/>
      <c r="E155" s="125"/>
      <c r="F155" s="125"/>
      <c r="G155" s="125"/>
      <c r="H155" s="125"/>
      <c r="I155" s="128"/>
      <c r="J155" s="128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32">
        <f ca="1">IF(C154="","",IF(Q154&lt;H154,1,0))</f>
        <v>0</v>
      </c>
      <c r="V155" s="24" t="str">
        <f>IFERROR(IF(#REF!="平成",DATE(AH155+1988,AI155,AJ155),IF(#REF!="昭和",DATE(1925+AH155,AI155,AJ155),IF(#REF!="大正",DATE(1911+AH155,AI155,AJ155),DATE(AH155-33,AI155,AJ155)))),"")</f>
        <v/>
      </c>
      <c r="W155" s="569"/>
      <c r="X155" s="570"/>
      <c r="Y155" s="571"/>
      <c r="Z155" s="572"/>
      <c r="AA155" s="571"/>
      <c r="AB155" s="37"/>
      <c r="AC155" s="38"/>
      <c r="AD155" s="39"/>
      <c r="AE155" s="54"/>
      <c r="AF155" s="38"/>
      <c r="AG155" s="40"/>
      <c r="AH155" s="203"/>
      <c r="AI155" s="41"/>
      <c r="AJ155" s="204"/>
      <c r="AK155" s="42"/>
      <c r="AL155" s="573"/>
      <c r="AM155" s="200" t="str">
        <f t="shared" si="7"/>
        <v/>
      </c>
    </row>
    <row r="156" spans="2:39" ht="13.95" customHeight="1" x14ac:dyDescent="0.2">
      <c r="B156" s="17">
        <f ca="1">IF(C156="","",RANK(C156,$C$4:$C$203))</f>
        <v>1</v>
      </c>
      <c r="C156" s="314">
        <f ca="1">IF(D156=0,0,IF(大会=3,IF(AND(Y156="",AA156=""),"",100000+T156+100-Y156+IF(AA156="",0,1000+100-'D1'!AA156)),IF(X156="","",VLOOKUP(X156,基準２,3,FALSE)+T156+100-Y156+IF(Z156="",0,VLOOKUP(Z156,基準２,3,FALSE)/100+'D1'!AA156-100))))</f>
        <v>0</v>
      </c>
      <c r="D156" s="125">
        <f ca="1">IF(大会=3,IF(AND(Y156="",AA156=""),0,1),IF(E156="",0,IF(OR(E156=設定!$AV$4,E156=設定!$AV$5,E156=設定!$AV$6,E156=設定!$AV$7,E156=設定!$AV$8,E156=設定!$AV$9,E156=設定!$AV$12,E156=設定!$AV$13),1,0)))</f>
        <v>0</v>
      </c>
      <c r="E156" s="125">
        <f>X156</f>
        <v>0</v>
      </c>
      <c r="F156" s="125">
        <f>Y156</f>
        <v>0</v>
      </c>
      <c r="G156" s="125" t="str">
        <f>IF(AA156="","",IF(X156=Z156,"*"&amp;AA156,"◆"&amp;AA156))</f>
        <v/>
      </c>
      <c r="H156" s="125" t="str">
        <f>IF(X156="","",VLOOKUP(X156,設定!$AV$4:$AW$13,2,FALSE))</f>
        <v/>
      </c>
      <c r="I156" s="128" t="str">
        <f>AD365&amp;"　"&amp;AE365</f>
        <v>　</v>
      </c>
      <c r="J156" s="128" t="str">
        <f>AD366&amp;"　"&amp;AE366</f>
        <v>　</v>
      </c>
      <c r="K156" s="125">
        <f>AD156</f>
        <v>0</v>
      </c>
      <c r="L156" s="125">
        <f>AD157</f>
        <v>0</v>
      </c>
      <c r="M156" s="125">
        <f>AG156</f>
        <v>0</v>
      </c>
      <c r="N156" s="125">
        <f>AG157</f>
        <v>0</v>
      </c>
      <c r="O156" s="125">
        <f>AK156</f>
        <v>0</v>
      </c>
      <c r="P156" s="125">
        <f>AK157</f>
        <v>0</v>
      </c>
      <c r="Q156" s="125" t="str">
        <f>AL156</f>
        <v/>
      </c>
      <c r="R156" s="125">
        <f>IF(K156=0,0,VLOOKUP(K156,性別,2,FALSE))</f>
        <v>0</v>
      </c>
      <c r="S156" s="125">
        <f>IF(L156=0,0,VLOOKUP(L156,性別,2,FALSE))</f>
        <v>0</v>
      </c>
      <c r="T156" s="125">
        <f>S156+R156</f>
        <v>0</v>
      </c>
      <c r="U156" s="132">
        <f ca="1">IF(C156="","",IF(Q156&lt;H156,1,0))</f>
        <v>0</v>
      </c>
      <c r="V156" s="24" t="str">
        <f>IFERROR(IF(#REF!="平成",DATE(AH156+1988,AI156,AJ156),IF(#REF!="昭和",DATE(1925+AH156,AI156,AJ156),IF(#REF!="大正",DATE(1911+AH156,AI156,AJ156),DATE(AH156-33,AI156,AJ156)))),"")</f>
        <v/>
      </c>
      <c r="W156" s="559">
        <v>77</v>
      </c>
      <c r="X156" s="561"/>
      <c r="Y156" s="563"/>
      <c r="Z156" s="565"/>
      <c r="AA156" s="563"/>
      <c r="AB156" s="66"/>
      <c r="AC156" s="67"/>
      <c r="AD156" s="68"/>
      <c r="AE156" s="69"/>
      <c r="AF156" s="67"/>
      <c r="AG156" s="70"/>
      <c r="AH156" s="193"/>
      <c r="AI156" s="71"/>
      <c r="AJ156" s="194"/>
      <c r="AK156" s="43"/>
      <c r="AL156" s="567" t="str">
        <f>IF(SUM(AK156:AK157)=0,"",SUM(AK156:AK157))</f>
        <v/>
      </c>
      <c r="AM156" s="200" t="str">
        <f t="shared" si="7"/>
        <v/>
      </c>
    </row>
    <row r="157" spans="2:39" ht="13.95" customHeight="1" x14ac:dyDescent="0.2">
      <c r="C157" s="314" t="str">
        <f>IF(X157="","",VLOOKUP(X157,基準２,3,FALSE)+T157+100-Y157+IF(Z157="",0,VLOOKUP(Z157,基準２,3,FALSE)/100+'D1'!AA157-100))</f>
        <v/>
      </c>
      <c r="D157" s="125"/>
      <c r="E157" s="125"/>
      <c r="F157" s="125"/>
      <c r="G157" s="125"/>
      <c r="H157" s="125"/>
      <c r="I157" s="128"/>
      <c r="J157" s="128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32">
        <f ca="1">IF(C156="","",IF(Q156&lt;H156,1,0))</f>
        <v>0</v>
      </c>
      <c r="V157" s="24" t="str">
        <f>IFERROR(IF(#REF!="平成",DATE(AH157+1988,AI157,AJ157),IF(#REF!="昭和",DATE(1925+AH157,AI157,AJ157),IF(#REF!="大正",DATE(1911+AH157,AI157,AJ157),DATE(AH157-33,AI157,AJ157)))),"")</f>
        <v/>
      </c>
      <c r="W157" s="569"/>
      <c r="X157" s="570"/>
      <c r="Y157" s="571"/>
      <c r="Z157" s="572"/>
      <c r="AA157" s="571"/>
      <c r="AB157" s="37"/>
      <c r="AC157" s="38"/>
      <c r="AD157" s="39"/>
      <c r="AE157" s="54"/>
      <c r="AF157" s="38"/>
      <c r="AG157" s="40"/>
      <c r="AH157" s="203"/>
      <c r="AI157" s="41"/>
      <c r="AJ157" s="204"/>
      <c r="AK157" s="42"/>
      <c r="AL157" s="573"/>
      <c r="AM157" s="200" t="str">
        <f t="shared" si="7"/>
        <v/>
      </c>
    </row>
    <row r="158" spans="2:39" ht="13.95" customHeight="1" x14ac:dyDescent="0.2">
      <c r="B158" s="17">
        <f ca="1">IF(C158="","",RANK(C158,$C$4:$C$203))</f>
        <v>1</v>
      </c>
      <c r="C158" s="314">
        <f ca="1">IF(D158=0,0,IF(大会=3,IF(AND(Y158="",AA158=""),"",100000+T158+100-Y158+IF(AA158="",0,1000+100-'D1'!AA158)),IF(X158="","",VLOOKUP(X158,基準２,3,FALSE)+T158+100-Y158+IF(Z158="",0,VLOOKUP(Z158,基準２,3,FALSE)/100+'D1'!AA158-100))))</f>
        <v>0</v>
      </c>
      <c r="D158" s="125">
        <f ca="1">IF(大会=3,IF(AND(Y158="",AA158=""),0,1),IF(E158="",0,IF(OR(E158=設定!$AV$4,E158=設定!$AV$5,E158=設定!$AV$6,E158=設定!$AV$7,E158=設定!$AV$8,E158=設定!$AV$9,E158=設定!$AV$12,E158=設定!$AV$13),1,0)))</f>
        <v>0</v>
      </c>
      <c r="E158" s="125">
        <f>X158</f>
        <v>0</v>
      </c>
      <c r="F158" s="125">
        <f>Y158</f>
        <v>0</v>
      </c>
      <c r="G158" s="125" t="str">
        <f>IF(AA158="","",IF(X158=Z158,"*"&amp;AA158,"◆"&amp;AA158))</f>
        <v/>
      </c>
      <c r="H158" s="125" t="str">
        <f>IF(X158="","",VLOOKUP(X158,設定!$AV$4:$AW$13,2,FALSE))</f>
        <v/>
      </c>
      <c r="I158" s="128" t="str">
        <f>AD367&amp;"　"&amp;AE367</f>
        <v>　</v>
      </c>
      <c r="J158" s="128" t="str">
        <f>AD368&amp;"　"&amp;AE368</f>
        <v>　</v>
      </c>
      <c r="K158" s="125">
        <f>AD158</f>
        <v>0</v>
      </c>
      <c r="L158" s="125">
        <f>AD159</f>
        <v>0</v>
      </c>
      <c r="M158" s="125">
        <f>AG158</f>
        <v>0</v>
      </c>
      <c r="N158" s="125">
        <f>AG159</f>
        <v>0</v>
      </c>
      <c r="O158" s="125">
        <f>AK158</f>
        <v>0</v>
      </c>
      <c r="P158" s="125">
        <f>AK159</f>
        <v>0</v>
      </c>
      <c r="Q158" s="125" t="str">
        <f>AL158</f>
        <v/>
      </c>
      <c r="R158" s="125">
        <f>IF(K158=0,0,VLOOKUP(K158,性別,2,FALSE))</f>
        <v>0</v>
      </c>
      <c r="S158" s="125">
        <f>IF(L158=0,0,VLOOKUP(L158,性別,2,FALSE))</f>
        <v>0</v>
      </c>
      <c r="T158" s="125">
        <f>S158+R158</f>
        <v>0</v>
      </c>
      <c r="U158" s="132">
        <f ca="1">IF(C158="","",IF(Q158&lt;H158,1,0))</f>
        <v>0</v>
      </c>
      <c r="V158" s="24" t="str">
        <f>IFERROR(IF(#REF!="平成",DATE(AH158+1988,AI158,AJ158),IF(#REF!="昭和",DATE(1925+AH158,AI158,AJ158),IF(#REF!="大正",DATE(1911+AH158,AI158,AJ158),DATE(AH158-33,AI158,AJ158)))),"")</f>
        <v/>
      </c>
      <c r="W158" s="559">
        <v>78</v>
      </c>
      <c r="X158" s="561"/>
      <c r="Y158" s="563"/>
      <c r="Z158" s="565"/>
      <c r="AA158" s="563"/>
      <c r="AB158" s="66"/>
      <c r="AC158" s="67"/>
      <c r="AD158" s="68"/>
      <c r="AE158" s="69"/>
      <c r="AF158" s="67"/>
      <c r="AG158" s="70"/>
      <c r="AH158" s="193"/>
      <c r="AI158" s="71"/>
      <c r="AJ158" s="194"/>
      <c r="AK158" s="43"/>
      <c r="AL158" s="567" t="str">
        <f>IF(SUM(AK158:AK159)=0,"",SUM(AK158:AK159))</f>
        <v/>
      </c>
      <c r="AM158" s="200" t="str">
        <f t="shared" si="7"/>
        <v/>
      </c>
    </row>
    <row r="159" spans="2:39" ht="13.95" customHeight="1" x14ac:dyDescent="0.2">
      <c r="C159" s="314" t="str">
        <f>IF(X159="","",VLOOKUP(X159,基準２,3,FALSE)+T159+100-Y159+IF(Z159="",0,VLOOKUP(Z159,基準２,3,FALSE)/100+'D1'!AA159-100))</f>
        <v/>
      </c>
      <c r="D159" s="125"/>
      <c r="E159" s="125"/>
      <c r="F159" s="125"/>
      <c r="G159" s="125"/>
      <c r="H159" s="125"/>
      <c r="I159" s="128"/>
      <c r="J159" s="128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32">
        <f ca="1">IF(C158="","",IF(Q158&lt;H158,1,0))</f>
        <v>0</v>
      </c>
      <c r="V159" s="24" t="str">
        <f>IFERROR(IF(#REF!="平成",DATE(AH159+1988,AI159,AJ159),IF(#REF!="昭和",DATE(1925+AH159,AI159,AJ159),IF(#REF!="大正",DATE(1911+AH159,AI159,AJ159),DATE(AH159-33,AI159,AJ159)))),"")</f>
        <v/>
      </c>
      <c r="W159" s="569"/>
      <c r="X159" s="570"/>
      <c r="Y159" s="571"/>
      <c r="Z159" s="572"/>
      <c r="AA159" s="571"/>
      <c r="AB159" s="37"/>
      <c r="AC159" s="38"/>
      <c r="AD159" s="39"/>
      <c r="AE159" s="54"/>
      <c r="AF159" s="38"/>
      <c r="AG159" s="40"/>
      <c r="AH159" s="203"/>
      <c r="AI159" s="41"/>
      <c r="AJ159" s="204"/>
      <c r="AK159" s="42"/>
      <c r="AL159" s="573"/>
      <c r="AM159" s="200" t="str">
        <f t="shared" si="7"/>
        <v/>
      </c>
    </row>
    <row r="160" spans="2:39" ht="13.95" customHeight="1" x14ac:dyDescent="0.2">
      <c r="B160" s="17">
        <f ca="1">IF(C160="","",RANK(C160,$C$4:$C$203))</f>
        <v>1</v>
      </c>
      <c r="C160" s="314">
        <f ca="1">IF(D160=0,0,IF(大会=3,IF(AND(Y160="",AA160=""),"",100000+T160+100-Y160+IF(AA160="",0,1000+100-'D1'!AA160)),IF(X160="","",VLOOKUP(X160,基準２,3,FALSE)+T160+100-Y160+IF(Z160="",0,VLOOKUP(Z160,基準２,3,FALSE)/100+'D1'!AA160-100))))</f>
        <v>0</v>
      </c>
      <c r="D160" s="125">
        <f ca="1">IF(大会=3,IF(AND(Y160="",AA160=""),0,1),IF(E160="",0,IF(OR(E160=設定!$AV$4,E160=設定!$AV$5,E160=設定!$AV$6,E160=設定!$AV$7,E160=設定!$AV$8,E160=設定!$AV$9,E160=設定!$AV$12,E160=設定!$AV$13),1,0)))</f>
        <v>0</v>
      </c>
      <c r="E160" s="125">
        <f>X160</f>
        <v>0</v>
      </c>
      <c r="F160" s="125">
        <f>Y160</f>
        <v>0</v>
      </c>
      <c r="G160" s="125" t="str">
        <f>IF(AA160="","",IF(X160=Z160,"*"&amp;AA160,"◆"&amp;AA160))</f>
        <v/>
      </c>
      <c r="H160" s="125" t="str">
        <f>IF(X160="","",VLOOKUP(X160,設定!$AV$4:$AW$13,2,FALSE))</f>
        <v/>
      </c>
      <c r="I160" s="128" t="str">
        <f>AD369&amp;"　"&amp;AE369</f>
        <v>　</v>
      </c>
      <c r="J160" s="128" t="str">
        <f>AD370&amp;"　"&amp;AE370</f>
        <v>　</v>
      </c>
      <c r="K160" s="125">
        <f>AD160</f>
        <v>0</v>
      </c>
      <c r="L160" s="125">
        <f>AD161</f>
        <v>0</v>
      </c>
      <c r="M160" s="125">
        <f>AG160</f>
        <v>0</v>
      </c>
      <c r="N160" s="125">
        <f>AG161</f>
        <v>0</v>
      </c>
      <c r="O160" s="125">
        <f>AK160</f>
        <v>0</v>
      </c>
      <c r="P160" s="125">
        <f>AK161</f>
        <v>0</v>
      </c>
      <c r="Q160" s="125" t="str">
        <f>AL160</f>
        <v/>
      </c>
      <c r="R160" s="125">
        <f>IF(K160=0,0,VLOOKUP(K160,性別,2,FALSE))</f>
        <v>0</v>
      </c>
      <c r="S160" s="125">
        <f>IF(L160=0,0,VLOOKUP(L160,性別,2,FALSE))</f>
        <v>0</v>
      </c>
      <c r="T160" s="125">
        <f>S160+R160</f>
        <v>0</v>
      </c>
      <c r="U160" s="132">
        <f ca="1">IF(C160="","",IF(Q160&lt;H160,1,0))</f>
        <v>0</v>
      </c>
      <c r="V160" s="24" t="str">
        <f>IFERROR(IF(#REF!="平成",DATE(AH160+1988,AI160,AJ160),IF(#REF!="昭和",DATE(1925+AH160,AI160,AJ160),IF(#REF!="大正",DATE(1911+AH160,AI160,AJ160),DATE(AH160-33,AI160,AJ160)))),"")</f>
        <v/>
      </c>
      <c r="W160" s="559">
        <v>79</v>
      </c>
      <c r="X160" s="561"/>
      <c r="Y160" s="563"/>
      <c r="Z160" s="565"/>
      <c r="AA160" s="563"/>
      <c r="AB160" s="66"/>
      <c r="AC160" s="67"/>
      <c r="AD160" s="68"/>
      <c r="AE160" s="69"/>
      <c r="AF160" s="67"/>
      <c r="AG160" s="70"/>
      <c r="AH160" s="193"/>
      <c r="AI160" s="71"/>
      <c r="AJ160" s="194"/>
      <c r="AK160" s="43"/>
      <c r="AL160" s="567" t="str">
        <f>IF(SUM(AK160:AK161)=0,"",SUM(AK160:AK161))</f>
        <v/>
      </c>
      <c r="AM160" s="200" t="str">
        <f t="shared" si="7"/>
        <v/>
      </c>
    </row>
    <row r="161" spans="2:39" ht="13.95" customHeight="1" x14ac:dyDescent="0.2">
      <c r="C161" s="314" t="str">
        <f>IF(X161="","",VLOOKUP(X161,基準２,3,FALSE)+T161+100-Y161+IF(Z161="",0,VLOOKUP(Z161,基準２,3,FALSE)/100+'D1'!AA161-100))</f>
        <v/>
      </c>
      <c r="D161" s="125"/>
      <c r="E161" s="125"/>
      <c r="F161" s="125"/>
      <c r="G161" s="125"/>
      <c r="H161" s="125"/>
      <c r="I161" s="128"/>
      <c r="J161" s="128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32">
        <f ca="1">IF(C160="","",IF(Q160&lt;H160,1,0))</f>
        <v>0</v>
      </c>
      <c r="V161" s="24" t="str">
        <f>IFERROR(IF(#REF!="平成",DATE(AH161+1988,AI161,AJ161),IF(#REF!="昭和",DATE(1925+AH161,AI161,AJ161),IF(#REF!="大正",DATE(1911+AH161,AI161,AJ161),DATE(AH161-33,AI161,AJ161)))),"")</f>
        <v/>
      </c>
      <c r="W161" s="569"/>
      <c r="X161" s="570"/>
      <c r="Y161" s="571"/>
      <c r="Z161" s="572"/>
      <c r="AA161" s="571"/>
      <c r="AB161" s="37"/>
      <c r="AC161" s="38"/>
      <c r="AD161" s="39"/>
      <c r="AE161" s="54"/>
      <c r="AF161" s="38"/>
      <c r="AG161" s="40"/>
      <c r="AH161" s="203"/>
      <c r="AI161" s="41"/>
      <c r="AJ161" s="204"/>
      <c r="AK161" s="42"/>
      <c r="AL161" s="573"/>
      <c r="AM161" s="200" t="str">
        <f t="shared" si="7"/>
        <v/>
      </c>
    </row>
    <row r="162" spans="2:39" ht="13.95" customHeight="1" x14ac:dyDescent="0.2">
      <c r="B162" s="17">
        <f ca="1">IF(C162="","",RANK(C162,$C$4:$C$203))</f>
        <v>1</v>
      </c>
      <c r="C162" s="314">
        <f ca="1">IF(D162=0,0,IF(大会=3,IF(AND(Y162="",AA162=""),"",100000+T162+100-Y162+IF(AA162="",0,1000+100-'D1'!AA162)),IF(X162="","",VLOOKUP(X162,基準２,3,FALSE)+T162+100-Y162+IF(Z162="",0,VLOOKUP(Z162,基準２,3,FALSE)/100+'D1'!AA162-100))))</f>
        <v>0</v>
      </c>
      <c r="D162" s="125">
        <f ca="1">IF(大会=3,IF(AND(Y162="",AA162=""),0,1),IF(E162="",0,IF(OR(E162=設定!$AV$4,E162=設定!$AV$5,E162=設定!$AV$6,E162=設定!$AV$7,E162=設定!$AV$8,E162=設定!$AV$9,E162=設定!$AV$12,E162=設定!$AV$13),1,0)))</f>
        <v>0</v>
      </c>
      <c r="E162" s="125">
        <f>X162</f>
        <v>0</v>
      </c>
      <c r="F162" s="125">
        <f>Y162</f>
        <v>0</v>
      </c>
      <c r="G162" s="125" t="str">
        <f>IF(AA162="","",IF(X162=Z162,"*"&amp;AA162,"◆"&amp;AA162))</f>
        <v/>
      </c>
      <c r="H162" s="125" t="str">
        <f>IF(X162="","",VLOOKUP(X162,設定!$AV$4:$AW$13,2,FALSE))</f>
        <v/>
      </c>
      <c r="I162" s="128" t="str">
        <f>AD371&amp;"　"&amp;AE371</f>
        <v>　</v>
      </c>
      <c r="J162" s="128" t="str">
        <f>AD372&amp;"　"&amp;AE372</f>
        <v>　</v>
      </c>
      <c r="K162" s="125">
        <f>AD162</f>
        <v>0</v>
      </c>
      <c r="L162" s="125">
        <f>AD163</f>
        <v>0</v>
      </c>
      <c r="M162" s="125">
        <f>AG162</f>
        <v>0</v>
      </c>
      <c r="N162" s="125">
        <f>AG163</f>
        <v>0</v>
      </c>
      <c r="O162" s="125">
        <f>AK162</f>
        <v>0</v>
      </c>
      <c r="P162" s="125">
        <f>AK163</f>
        <v>0</v>
      </c>
      <c r="Q162" s="125" t="str">
        <f>AL162</f>
        <v/>
      </c>
      <c r="R162" s="125">
        <f>IF(K162=0,0,VLOOKUP(K162,性別,2,FALSE))</f>
        <v>0</v>
      </c>
      <c r="S162" s="125">
        <f>IF(L162=0,0,VLOOKUP(L162,性別,2,FALSE))</f>
        <v>0</v>
      </c>
      <c r="T162" s="125">
        <f>S162+R162</f>
        <v>0</v>
      </c>
      <c r="U162" s="132">
        <f ca="1">IF(C162="","",IF(Q162&lt;H162,1,0))</f>
        <v>0</v>
      </c>
      <c r="V162" s="24" t="str">
        <f>IFERROR(IF(#REF!="平成",DATE(AH162+1988,AI162,AJ162),IF(#REF!="昭和",DATE(1925+AH162,AI162,AJ162),IF(#REF!="大正",DATE(1911+AH162,AI162,AJ162),DATE(AH162-33,AI162,AJ162)))),"")</f>
        <v/>
      </c>
      <c r="W162" s="559">
        <v>80</v>
      </c>
      <c r="X162" s="561"/>
      <c r="Y162" s="563"/>
      <c r="Z162" s="565"/>
      <c r="AA162" s="563"/>
      <c r="AB162" s="66"/>
      <c r="AC162" s="67"/>
      <c r="AD162" s="68"/>
      <c r="AE162" s="69"/>
      <c r="AF162" s="67"/>
      <c r="AG162" s="70"/>
      <c r="AH162" s="193"/>
      <c r="AI162" s="71"/>
      <c r="AJ162" s="194"/>
      <c r="AK162" s="43"/>
      <c r="AL162" s="567" t="str">
        <f>IF(SUM(AK162:AK163)=0,"",SUM(AK162:AK163))</f>
        <v/>
      </c>
      <c r="AM162" s="200" t="str">
        <f t="shared" si="7"/>
        <v/>
      </c>
    </row>
    <row r="163" spans="2:39" ht="13.95" customHeight="1" x14ac:dyDescent="0.2">
      <c r="C163" s="314" t="str">
        <f>IF(X163="","",VLOOKUP(X163,基準２,3,FALSE)+T163+100-Y163+IF(Z163="",0,VLOOKUP(Z163,基準２,3,FALSE)/100+'D1'!AA163-100))</f>
        <v/>
      </c>
      <c r="D163" s="125"/>
      <c r="E163" s="125"/>
      <c r="F163" s="125"/>
      <c r="G163" s="125"/>
      <c r="H163" s="125"/>
      <c r="I163" s="128"/>
      <c r="J163" s="128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32">
        <f ca="1">IF(C162="","",IF(Q162&lt;H162,1,0))</f>
        <v>0</v>
      </c>
      <c r="V163" s="24" t="str">
        <f>IFERROR(IF(#REF!="平成",DATE(AH163+1988,AI163,AJ163),IF(#REF!="昭和",DATE(1925+AH163,AI163,AJ163),IF(#REF!="大正",DATE(1911+AH163,AI163,AJ163),DATE(AH163-33,AI163,AJ163)))),"")</f>
        <v/>
      </c>
      <c r="W163" s="569"/>
      <c r="X163" s="570"/>
      <c r="Y163" s="571"/>
      <c r="Z163" s="572"/>
      <c r="AA163" s="571"/>
      <c r="AB163" s="37"/>
      <c r="AC163" s="38"/>
      <c r="AD163" s="39"/>
      <c r="AE163" s="54"/>
      <c r="AF163" s="38"/>
      <c r="AG163" s="40"/>
      <c r="AH163" s="203"/>
      <c r="AI163" s="41"/>
      <c r="AJ163" s="204"/>
      <c r="AK163" s="42"/>
      <c r="AL163" s="573"/>
      <c r="AM163" s="200" t="str">
        <f t="shared" si="7"/>
        <v/>
      </c>
    </row>
    <row r="164" spans="2:39" ht="13.95" customHeight="1" x14ac:dyDescent="0.2">
      <c r="B164" s="17">
        <f ca="1">IF(C164="","",RANK(C164,$C$4:$C$203))</f>
        <v>1</v>
      </c>
      <c r="C164" s="314">
        <f ca="1">IF(D164=0,0,IF(大会=3,IF(AND(Y164="",AA164=""),"",100000+T164+100-Y164+IF(AA164="",0,1000+100-'D1'!AA164)),IF(X164="","",VLOOKUP(X164,基準２,3,FALSE)+T164+100-Y164+IF(Z164="",0,VLOOKUP(Z164,基準２,3,FALSE)/100+'D1'!AA164-100))))</f>
        <v>0</v>
      </c>
      <c r="D164" s="125">
        <f ca="1">IF(大会=3,IF(AND(Y164="",AA164=""),0,1),IF(E164="",0,IF(OR(E164=設定!$AV$4,E164=設定!$AV$5,E164=設定!$AV$6,E164=設定!$AV$7,E164=設定!$AV$8,E164=設定!$AV$9,E164=設定!$AV$12,E164=設定!$AV$13),1,0)))</f>
        <v>0</v>
      </c>
      <c r="E164" s="125">
        <f>X164</f>
        <v>0</v>
      </c>
      <c r="F164" s="125">
        <f>Y164</f>
        <v>0</v>
      </c>
      <c r="G164" s="125" t="str">
        <f>IF(AA164="","",IF(X164=Z164,"*"&amp;AA164,"◆"&amp;AA164))</f>
        <v/>
      </c>
      <c r="H164" s="125" t="str">
        <f>IF(X164="","",VLOOKUP(X164,設定!$AV$4:$AW$13,2,FALSE))</f>
        <v/>
      </c>
      <c r="I164" s="128" t="str">
        <f>AD373&amp;"　"&amp;AE373</f>
        <v>　</v>
      </c>
      <c r="J164" s="128" t="str">
        <f>AD374&amp;"　"&amp;AE374</f>
        <v>　</v>
      </c>
      <c r="K164" s="125">
        <f>AD164</f>
        <v>0</v>
      </c>
      <c r="L164" s="125">
        <f>AD165</f>
        <v>0</v>
      </c>
      <c r="M164" s="125">
        <f>AG164</f>
        <v>0</v>
      </c>
      <c r="N164" s="125">
        <f>AG165</f>
        <v>0</v>
      </c>
      <c r="O164" s="125">
        <f>AK164</f>
        <v>0</v>
      </c>
      <c r="P164" s="125">
        <f>AK165</f>
        <v>0</v>
      </c>
      <c r="Q164" s="125" t="str">
        <f>AL164</f>
        <v/>
      </c>
      <c r="R164" s="125">
        <f>IF(K164=0,0,VLOOKUP(K164,性別,2,FALSE))</f>
        <v>0</v>
      </c>
      <c r="S164" s="125">
        <f>IF(L164=0,0,VLOOKUP(L164,性別,2,FALSE))</f>
        <v>0</v>
      </c>
      <c r="T164" s="125">
        <f>S164+R164</f>
        <v>0</v>
      </c>
      <c r="U164" s="132">
        <f ca="1">IF(C164="","",IF(Q164&lt;H164,1,0))</f>
        <v>0</v>
      </c>
      <c r="V164" s="24" t="str">
        <f>IFERROR(IF(#REF!="平成",DATE(AH164+1988,AI164,AJ164),IF(#REF!="昭和",DATE(1925+AH164,AI164,AJ164),IF(#REF!="大正",DATE(1911+AH164,AI164,AJ164),DATE(AH164-33,AI164,AJ164)))),"")</f>
        <v/>
      </c>
      <c r="W164" s="559">
        <v>81</v>
      </c>
      <c r="X164" s="561"/>
      <c r="Y164" s="563"/>
      <c r="Z164" s="565"/>
      <c r="AA164" s="563"/>
      <c r="AB164" s="66"/>
      <c r="AC164" s="67"/>
      <c r="AD164" s="68"/>
      <c r="AE164" s="69"/>
      <c r="AF164" s="67"/>
      <c r="AG164" s="70"/>
      <c r="AH164" s="193"/>
      <c r="AI164" s="71"/>
      <c r="AJ164" s="194"/>
      <c r="AK164" s="43"/>
      <c r="AL164" s="567" t="str">
        <f>IF(SUM(AK164:AK165)=0,"",SUM(AK164:AK165))</f>
        <v/>
      </c>
      <c r="AM164" s="200" t="str">
        <f t="shared" si="7"/>
        <v/>
      </c>
    </row>
    <row r="165" spans="2:39" ht="13.95" customHeight="1" x14ac:dyDescent="0.2">
      <c r="C165" s="314" t="str">
        <f>IF(X165="","",VLOOKUP(X165,基準２,3,FALSE)+T165+100-Y165+IF(Z165="",0,VLOOKUP(Z165,基準２,3,FALSE)/100+'D1'!AA165-100))</f>
        <v/>
      </c>
      <c r="D165" s="125"/>
      <c r="E165" s="125"/>
      <c r="F165" s="125"/>
      <c r="G165" s="125"/>
      <c r="H165" s="125"/>
      <c r="I165" s="128"/>
      <c r="J165" s="128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32">
        <f ca="1">IF(C164="","",IF(Q164&lt;H164,1,0))</f>
        <v>0</v>
      </c>
      <c r="V165" s="24" t="str">
        <f>IFERROR(IF(#REF!="平成",DATE(AH165+1988,AI165,AJ165),IF(#REF!="昭和",DATE(1925+AH165,AI165,AJ165),IF(#REF!="大正",DATE(1911+AH165,AI165,AJ165),DATE(AH165-33,AI165,AJ165)))),"")</f>
        <v/>
      </c>
      <c r="W165" s="569"/>
      <c r="X165" s="570"/>
      <c r="Y165" s="571"/>
      <c r="Z165" s="572"/>
      <c r="AA165" s="571"/>
      <c r="AB165" s="37"/>
      <c r="AC165" s="38"/>
      <c r="AD165" s="39"/>
      <c r="AE165" s="54"/>
      <c r="AF165" s="38"/>
      <c r="AG165" s="40"/>
      <c r="AH165" s="203"/>
      <c r="AI165" s="41"/>
      <c r="AJ165" s="204"/>
      <c r="AK165" s="42"/>
      <c r="AL165" s="573"/>
      <c r="AM165" s="200" t="str">
        <f t="shared" si="7"/>
        <v/>
      </c>
    </row>
    <row r="166" spans="2:39" ht="13.95" customHeight="1" x14ac:dyDescent="0.2">
      <c r="B166" s="17">
        <f ca="1">IF(C166="","",RANK(C166,$C$4:$C$203))</f>
        <v>1</v>
      </c>
      <c r="C166" s="314">
        <f ca="1">IF(D166=0,0,IF(大会=3,IF(AND(Y166="",AA166=""),"",100000+T166+100-Y166+IF(AA166="",0,1000+100-'D1'!AA166)),IF(X166="","",VLOOKUP(X166,基準２,3,FALSE)+T166+100-Y166+IF(Z166="",0,VLOOKUP(Z166,基準２,3,FALSE)/100+'D1'!AA166-100))))</f>
        <v>0</v>
      </c>
      <c r="D166" s="125">
        <f ca="1">IF(大会=3,IF(AND(Y166="",AA166=""),0,1),IF(E166="",0,IF(OR(E166=設定!$AV$4,E166=設定!$AV$5,E166=設定!$AV$6,E166=設定!$AV$7,E166=設定!$AV$8,E166=設定!$AV$9,E166=設定!$AV$12,E166=設定!$AV$13),1,0)))</f>
        <v>0</v>
      </c>
      <c r="E166" s="125">
        <f>X166</f>
        <v>0</v>
      </c>
      <c r="F166" s="125">
        <f>Y166</f>
        <v>0</v>
      </c>
      <c r="G166" s="125" t="str">
        <f>IF(AA166="","",IF(X166=Z166,"*"&amp;AA166,"◆"&amp;AA166))</f>
        <v/>
      </c>
      <c r="H166" s="125" t="str">
        <f>IF(X166="","",VLOOKUP(X166,設定!$AV$4:$AW$13,2,FALSE))</f>
        <v/>
      </c>
      <c r="I166" s="128" t="str">
        <f>AD375&amp;"　"&amp;AE375</f>
        <v>　</v>
      </c>
      <c r="J166" s="128" t="str">
        <f>AD376&amp;"　"&amp;AE376</f>
        <v>　</v>
      </c>
      <c r="K166" s="125">
        <f>AD166</f>
        <v>0</v>
      </c>
      <c r="L166" s="125">
        <f>AD167</f>
        <v>0</v>
      </c>
      <c r="M166" s="125">
        <f>AG166</f>
        <v>0</v>
      </c>
      <c r="N166" s="125">
        <f>AG167</f>
        <v>0</v>
      </c>
      <c r="O166" s="125">
        <f>AK166</f>
        <v>0</v>
      </c>
      <c r="P166" s="125">
        <f>AK167</f>
        <v>0</v>
      </c>
      <c r="Q166" s="125" t="str">
        <f>AL166</f>
        <v/>
      </c>
      <c r="R166" s="125">
        <f>IF(K166=0,0,VLOOKUP(K166,性別,2,FALSE))</f>
        <v>0</v>
      </c>
      <c r="S166" s="125">
        <f>IF(L166=0,0,VLOOKUP(L166,性別,2,FALSE))</f>
        <v>0</v>
      </c>
      <c r="T166" s="125">
        <f>S166+R166</f>
        <v>0</v>
      </c>
      <c r="U166" s="132">
        <f ca="1">IF(C166="","",IF(Q166&lt;H166,1,0))</f>
        <v>0</v>
      </c>
      <c r="V166" s="24" t="str">
        <f>IFERROR(IF(#REF!="平成",DATE(AH166+1988,AI166,AJ166),IF(#REF!="昭和",DATE(1925+AH166,AI166,AJ166),IF(#REF!="大正",DATE(1911+AH166,AI166,AJ166),DATE(AH166-33,AI166,AJ166)))),"")</f>
        <v/>
      </c>
      <c r="W166" s="559">
        <v>82</v>
      </c>
      <c r="X166" s="561"/>
      <c r="Y166" s="563"/>
      <c r="Z166" s="565"/>
      <c r="AA166" s="563"/>
      <c r="AB166" s="66"/>
      <c r="AC166" s="67"/>
      <c r="AD166" s="68"/>
      <c r="AE166" s="69"/>
      <c r="AF166" s="67"/>
      <c r="AG166" s="70"/>
      <c r="AH166" s="193"/>
      <c r="AI166" s="71"/>
      <c r="AJ166" s="194"/>
      <c r="AK166" s="43"/>
      <c r="AL166" s="567" t="str">
        <f>IF(SUM(AK166:AK167)=0,"",SUM(AK166:AK167))</f>
        <v/>
      </c>
      <c r="AM166" s="200" t="str">
        <f t="shared" si="7"/>
        <v/>
      </c>
    </row>
    <row r="167" spans="2:39" ht="13.95" customHeight="1" x14ac:dyDescent="0.2">
      <c r="C167" s="314" t="str">
        <f>IF(X167="","",VLOOKUP(X167,基準２,3,FALSE)+T167+100-Y167+IF(Z167="",0,VLOOKUP(Z167,基準２,3,FALSE)/100+'D1'!AA167-100))</f>
        <v/>
      </c>
      <c r="D167" s="125"/>
      <c r="E167" s="125"/>
      <c r="F167" s="125"/>
      <c r="G167" s="125"/>
      <c r="H167" s="125"/>
      <c r="I167" s="128"/>
      <c r="J167" s="128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32">
        <f ca="1">IF(C166="","",IF(Q166&lt;H166,1,0))</f>
        <v>0</v>
      </c>
      <c r="V167" s="24" t="str">
        <f>IFERROR(IF(#REF!="平成",DATE(AH167+1988,AI167,AJ167),IF(#REF!="昭和",DATE(1925+AH167,AI167,AJ167),IF(#REF!="大正",DATE(1911+AH167,AI167,AJ167),DATE(AH167-33,AI167,AJ167)))),"")</f>
        <v/>
      </c>
      <c r="W167" s="569"/>
      <c r="X167" s="570"/>
      <c r="Y167" s="571"/>
      <c r="Z167" s="572"/>
      <c r="AA167" s="571"/>
      <c r="AB167" s="37"/>
      <c r="AC167" s="38"/>
      <c r="AD167" s="39"/>
      <c r="AE167" s="54"/>
      <c r="AF167" s="38"/>
      <c r="AG167" s="40"/>
      <c r="AH167" s="203"/>
      <c r="AI167" s="41"/>
      <c r="AJ167" s="204"/>
      <c r="AK167" s="42"/>
      <c r="AL167" s="573"/>
      <c r="AM167" s="200" t="str">
        <f t="shared" si="7"/>
        <v/>
      </c>
    </row>
    <row r="168" spans="2:39" ht="13.95" customHeight="1" x14ac:dyDescent="0.2">
      <c r="B168" s="17">
        <f ca="1">IF(C168="","",RANK(C168,$C$4:$C$203))</f>
        <v>1</v>
      </c>
      <c r="C168" s="314">
        <f ca="1">IF(D168=0,0,IF(大会=3,IF(AND(Y168="",AA168=""),"",100000+T168+100-Y168+IF(AA168="",0,1000+100-'D1'!AA168)),IF(X168="","",VLOOKUP(X168,基準２,3,FALSE)+T168+100-Y168+IF(Z168="",0,VLOOKUP(Z168,基準２,3,FALSE)/100+'D1'!AA168-100))))</f>
        <v>0</v>
      </c>
      <c r="D168" s="125">
        <f ca="1">IF(大会=3,IF(AND(Y168="",AA168=""),0,1),IF(E168="",0,IF(OR(E168=設定!$AV$4,E168=設定!$AV$5,E168=設定!$AV$6,E168=設定!$AV$7,E168=設定!$AV$8,E168=設定!$AV$9,E168=設定!$AV$12,E168=設定!$AV$13),1,0)))</f>
        <v>0</v>
      </c>
      <c r="E168" s="125">
        <f>X168</f>
        <v>0</v>
      </c>
      <c r="F168" s="125">
        <f>Y168</f>
        <v>0</v>
      </c>
      <c r="G168" s="125" t="str">
        <f>IF(AA168="","",IF(X168=Z168,"*"&amp;AA168,"◆"&amp;AA168))</f>
        <v/>
      </c>
      <c r="H168" s="125" t="str">
        <f>IF(X168="","",VLOOKUP(X168,設定!$AV$4:$AW$13,2,FALSE))</f>
        <v/>
      </c>
      <c r="I168" s="128" t="str">
        <f>AD377&amp;"　"&amp;AE377</f>
        <v>　</v>
      </c>
      <c r="J168" s="128" t="str">
        <f>AD378&amp;"　"&amp;AE378</f>
        <v>　</v>
      </c>
      <c r="K168" s="125">
        <f>AD168</f>
        <v>0</v>
      </c>
      <c r="L168" s="125">
        <f>AD169</f>
        <v>0</v>
      </c>
      <c r="M168" s="125">
        <f>AG168</f>
        <v>0</v>
      </c>
      <c r="N168" s="125">
        <f>AG169</f>
        <v>0</v>
      </c>
      <c r="O168" s="125">
        <f>AK168</f>
        <v>0</v>
      </c>
      <c r="P168" s="125">
        <f>AK169</f>
        <v>0</v>
      </c>
      <c r="Q168" s="125" t="str">
        <f>AL168</f>
        <v/>
      </c>
      <c r="R168" s="125">
        <f>IF(K168=0,0,VLOOKUP(K168,性別,2,FALSE))</f>
        <v>0</v>
      </c>
      <c r="S168" s="125">
        <f>IF(L168=0,0,VLOOKUP(L168,性別,2,FALSE))</f>
        <v>0</v>
      </c>
      <c r="T168" s="125">
        <f>S168+R168</f>
        <v>0</v>
      </c>
      <c r="U168" s="132">
        <f ca="1">IF(C168="","",IF(Q168&lt;H168,1,0))</f>
        <v>0</v>
      </c>
      <c r="V168" s="24" t="str">
        <f>IFERROR(IF(#REF!="平成",DATE(AH168+1988,AI168,AJ168),IF(#REF!="昭和",DATE(1925+AH168,AI168,AJ168),IF(#REF!="大正",DATE(1911+AH168,AI168,AJ168),DATE(AH168-33,AI168,AJ168)))),"")</f>
        <v/>
      </c>
      <c r="W168" s="559">
        <v>83</v>
      </c>
      <c r="X168" s="561"/>
      <c r="Y168" s="563"/>
      <c r="Z168" s="565"/>
      <c r="AA168" s="563"/>
      <c r="AB168" s="66"/>
      <c r="AC168" s="67"/>
      <c r="AD168" s="68"/>
      <c r="AE168" s="69"/>
      <c r="AF168" s="67"/>
      <c r="AG168" s="70"/>
      <c r="AH168" s="193"/>
      <c r="AI168" s="71"/>
      <c r="AJ168" s="194"/>
      <c r="AK168" s="43"/>
      <c r="AL168" s="567" t="str">
        <f>IF(SUM(AK168:AK169)=0,"",SUM(AK168:AK169))</f>
        <v/>
      </c>
      <c r="AM168" s="200" t="str">
        <f t="shared" si="7"/>
        <v/>
      </c>
    </row>
    <row r="169" spans="2:39" ht="13.95" customHeight="1" x14ac:dyDescent="0.2">
      <c r="C169" s="314" t="str">
        <f>IF(X169="","",VLOOKUP(X169,基準２,3,FALSE)+T169+100-Y169+IF(Z169="",0,VLOOKUP(Z169,基準２,3,FALSE)/100+'D1'!AA169-100))</f>
        <v/>
      </c>
      <c r="D169" s="125"/>
      <c r="E169" s="125"/>
      <c r="F169" s="125"/>
      <c r="G169" s="125"/>
      <c r="H169" s="125"/>
      <c r="I169" s="128"/>
      <c r="J169" s="128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32">
        <f ca="1">IF(C168="","",IF(Q168&lt;H168,1,0))</f>
        <v>0</v>
      </c>
      <c r="V169" s="24" t="str">
        <f>IFERROR(IF(#REF!="平成",DATE(AH169+1988,AI169,AJ169),IF(#REF!="昭和",DATE(1925+AH169,AI169,AJ169),IF(#REF!="大正",DATE(1911+AH169,AI169,AJ169),DATE(AH169-33,AI169,AJ169)))),"")</f>
        <v/>
      </c>
      <c r="W169" s="569"/>
      <c r="X169" s="570"/>
      <c r="Y169" s="571"/>
      <c r="Z169" s="572"/>
      <c r="AA169" s="571"/>
      <c r="AB169" s="37"/>
      <c r="AC169" s="38"/>
      <c r="AD169" s="39"/>
      <c r="AE169" s="54"/>
      <c r="AF169" s="38"/>
      <c r="AG169" s="40"/>
      <c r="AH169" s="203"/>
      <c r="AI169" s="41"/>
      <c r="AJ169" s="204"/>
      <c r="AK169" s="42"/>
      <c r="AL169" s="573"/>
      <c r="AM169" s="200" t="str">
        <f t="shared" si="7"/>
        <v/>
      </c>
    </row>
    <row r="170" spans="2:39" ht="13.95" customHeight="1" x14ac:dyDescent="0.2">
      <c r="B170" s="17">
        <f ca="1">IF(C170="","",RANK(C170,$C$4:$C$203))</f>
        <v>1</v>
      </c>
      <c r="C170" s="314">
        <f ca="1">IF(D170=0,0,IF(大会=3,IF(AND(Y170="",AA170=""),"",100000+T170+100-Y170+IF(AA170="",0,1000+100-'D1'!AA170)),IF(X170="","",VLOOKUP(X170,基準２,3,FALSE)+T170+100-Y170+IF(Z170="",0,VLOOKUP(Z170,基準２,3,FALSE)/100+'D1'!AA170-100))))</f>
        <v>0</v>
      </c>
      <c r="D170" s="125">
        <f ca="1">IF(大会=3,IF(AND(Y170="",AA170=""),0,1),IF(E170="",0,IF(OR(E170=設定!$AV$4,E170=設定!$AV$5,E170=設定!$AV$6,E170=設定!$AV$7,E170=設定!$AV$8,E170=設定!$AV$9,E170=設定!$AV$12,E170=設定!$AV$13),1,0)))</f>
        <v>0</v>
      </c>
      <c r="E170" s="125">
        <f>X170</f>
        <v>0</v>
      </c>
      <c r="F170" s="125">
        <f>Y170</f>
        <v>0</v>
      </c>
      <c r="G170" s="125" t="str">
        <f>IF(AA170="","",IF(X170=Z170,"*"&amp;AA170,"◆"&amp;AA170))</f>
        <v/>
      </c>
      <c r="H170" s="125" t="str">
        <f>IF(X170="","",VLOOKUP(X170,設定!$AV$4:$AW$13,2,FALSE))</f>
        <v/>
      </c>
      <c r="I170" s="128" t="str">
        <f>AD379&amp;"　"&amp;AE379</f>
        <v>　</v>
      </c>
      <c r="J170" s="128" t="str">
        <f>AD380&amp;"　"&amp;AE380</f>
        <v>　</v>
      </c>
      <c r="K170" s="125">
        <f>AD170</f>
        <v>0</v>
      </c>
      <c r="L170" s="125">
        <f>AD171</f>
        <v>0</v>
      </c>
      <c r="M170" s="125">
        <f>AG170</f>
        <v>0</v>
      </c>
      <c r="N170" s="125">
        <f>AG171</f>
        <v>0</v>
      </c>
      <c r="O170" s="125">
        <f>AK170</f>
        <v>0</v>
      </c>
      <c r="P170" s="125">
        <f>AK171</f>
        <v>0</v>
      </c>
      <c r="Q170" s="125" t="str">
        <f>AL170</f>
        <v/>
      </c>
      <c r="R170" s="125">
        <f>IF(K170=0,0,VLOOKUP(K170,性別,2,FALSE))</f>
        <v>0</v>
      </c>
      <c r="S170" s="125">
        <f>IF(L170=0,0,VLOOKUP(L170,性別,2,FALSE))</f>
        <v>0</v>
      </c>
      <c r="T170" s="125">
        <f>S170+R170</f>
        <v>0</v>
      </c>
      <c r="U170" s="132">
        <f ca="1">IF(C170="","",IF(Q170&lt;H170,1,0))</f>
        <v>0</v>
      </c>
      <c r="V170" s="24" t="str">
        <f>IFERROR(IF(#REF!="平成",DATE(AH170+1988,AI170,AJ170),IF(#REF!="昭和",DATE(1925+AH170,AI170,AJ170),IF(#REF!="大正",DATE(1911+AH170,AI170,AJ170),DATE(AH170-33,AI170,AJ170)))),"")</f>
        <v/>
      </c>
      <c r="W170" s="559">
        <v>84</v>
      </c>
      <c r="X170" s="561"/>
      <c r="Y170" s="563"/>
      <c r="Z170" s="565"/>
      <c r="AA170" s="563"/>
      <c r="AB170" s="66"/>
      <c r="AC170" s="67"/>
      <c r="AD170" s="68"/>
      <c r="AE170" s="69"/>
      <c r="AF170" s="67"/>
      <c r="AG170" s="70"/>
      <c r="AH170" s="193"/>
      <c r="AI170" s="71"/>
      <c r="AJ170" s="194"/>
      <c r="AK170" s="43"/>
      <c r="AL170" s="567" t="str">
        <f>IF(SUM(AK170:AK171)=0,"",SUM(AK170:AK171))</f>
        <v/>
      </c>
      <c r="AM170" s="200" t="str">
        <f t="shared" si="7"/>
        <v/>
      </c>
    </row>
    <row r="171" spans="2:39" ht="13.95" customHeight="1" x14ac:dyDescent="0.2">
      <c r="C171" s="314" t="str">
        <f>IF(X171="","",VLOOKUP(X171,基準２,3,FALSE)+T171+100-Y171+IF(Z171="",0,VLOOKUP(Z171,基準２,3,FALSE)/100+'D1'!AA171-100))</f>
        <v/>
      </c>
      <c r="D171" s="125"/>
      <c r="E171" s="125"/>
      <c r="F171" s="125"/>
      <c r="G171" s="125"/>
      <c r="H171" s="125"/>
      <c r="I171" s="128"/>
      <c r="J171" s="128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32">
        <f ca="1">IF(C170="","",IF(Q170&lt;H170,1,0))</f>
        <v>0</v>
      </c>
      <c r="V171" s="24" t="str">
        <f>IFERROR(IF(#REF!="平成",DATE(AH171+1988,AI171,AJ171),IF(#REF!="昭和",DATE(1925+AH171,AI171,AJ171),IF(#REF!="大正",DATE(1911+AH171,AI171,AJ171),DATE(AH171-33,AI171,AJ171)))),"")</f>
        <v/>
      </c>
      <c r="W171" s="569"/>
      <c r="X171" s="570"/>
      <c r="Y171" s="571"/>
      <c r="Z171" s="572"/>
      <c r="AA171" s="571"/>
      <c r="AB171" s="37"/>
      <c r="AC171" s="38"/>
      <c r="AD171" s="39"/>
      <c r="AE171" s="54"/>
      <c r="AF171" s="38"/>
      <c r="AG171" s="40"/>
      <c r="AH171" s="203"/>
      <c r="AI171" s="41"/>
      <c r="AJ171" s="204"/>
      <c r="AK171" s="42"/>
      <c r="AL171" s="573"/>
      <c r="AM171" s="200" t="str">
        <f t="shared" si="7"/>
        <v/>
      </c>
    </row>
    <row r="172" spans="2:39" ht="13.95" customHeight="1" x14ac:dyDescent="0.2">
      <c r="B172" s="17">
        <f ca="1">IF(C172="","",RANK(C172,$C$4:$C$203))</f>
        <v>1</v>
      </c>
      <c r="C172" s="314">
        <f ca="1">IF(D172=0,0,IF(大会=3,IF(AND(Y172="",AA172=""),"",100000+T172+100-Y172+IF(AA172="",0,1000+100-'D1'!AA172)),IF(X172="","",VLOOKUP(X172,基準２,3,FALSE)+T172+100-Y172+IF(Z172="",0,VLOOKUP(Z172,基準２,3,FALSE)/100+'D1'!AA172-100))))</f>
        <v>0</v>
      </c>
      <c r="D172" s="125">
        <f ca="1">IF(大会=3,IF(AND(Y172="",AA172=""),0,1),IF(E172="",0,IF(OR(E172=設定!$AV$4,E172=設定!$AV$5,E172=設定!$AV$6,E172=設定!$AV$7,E172=設定!$AV$8,E172=設定!$AV$9,E172=設定!$AV$12,E172=設定!$AV$13),1,0)))</f>
        <v>0</v>
      </c>
      <c r="E172" s="125">
        <f>X172</f>
        <v>0</v>
      </c>
      <c r="F172" s="125">
        <f>Y172</f>
        <v>0</v>
      </c>
      <c r="G172" s="125" t="str">
        <f>IF(AA172="","",IF(X172=Z172,"*"&amp;AA172,"◆"&amp;AA172))</f>
        <v/>
      </c>
      <c r="H172" s="125" t="str">
        <f>IF(X172="","",VLOOKUP(X172,設定!$AV$4:$AW$13,2,FALSE))</f>
        <v/>
      </c>
      <c r="I172" s="128" t="str">
        <f>AD381&amp;"　"&amp;AE381</f>
        <v>　</v>
      </c>
      <c r="J172" s="128" t="str">
        <f>AD382&amp;"　"&amp;AE382</f>
        <v>　</v>
      </c>
      <c r="K172" s="125">
        <f>AD172</f>
        <v>0</v>
      </c>
      <c r="L172" s="125">
        <f>AD173</f>
        <v>0</v>
      </c>
      <c r="M172" s="125">
        <f>AG172</f>
        <v>0</v>
      </c>
      <c r="N172" s="125">
        <f>AG173</f>
        <v>0</v>
      </c>
      <c r="O172" s="125">
        <f>AK172</f>
        <v>0</v>
      </c>
      <c r="P172" s="125">
        <f>AK173</f>
        <v>0</v>
      </c>
      <c r="Q172" s="125" t="str">
        <f>AL172</f>
        <v/>
      </c>
      <c r="R172" s="125">
        <f>IF(K172=0,0,VLOOKUP(K172,性別,2,FALSE))</f>
        <v>0</v>
      </c>
      <c r="S172" s="125">
        <f>IF(L172=0,0,VLOOKUP(L172,性別,2,FALSE))</f>
        <v>0</v>
      </c>
      <c r="T172" s="125">
        <f>S172+R172</f>
        <v>0</v>
      </c>
      <c r="U172" s="132">
        <f ca="1">IF(C172="","",IF(Q172&lt;H172,1,0))</f>
        <v>0</v>
      </c>
      <c r="V172" s="24" t="str">
        <f>IFERROR(IF(#REF!="平成",DATE(AH172+1988,AI172,AJ172),IF(#REF!="昭和",DATE(1925+AH172,AI172,AJ172),IF(#REF!="大正",DATE(1911+AH172,AI172,AJ172),DATE(AH172-33,AI172,AJ172)))),"")</f>
        <v/>
      </c>
      <c r="W172" s="559">
        <v>85</v>
      </c>
      <c r="X172" s="561"/>
      <c r="Y172" s="563"/>
      <c r="Z172" s="565"/>
      <c r="AA172" s="563"/>
      <c r="AB172" s="66"/>
      <c r="AC172" s="67"/>
      <c r="AD172" s="68"/>
      <c r="AE172" s="69"/>
      <c r="AF172" s="67"/>
      <c r="AG172" s="70"/>
      <c r="AH172" s="193"/>
      <c r="AI172" s="71"/>
      <c r="AJ172" s="194"/>
      <c r="AK172" s="43"/>
      <c r="AL172" s="567" t="str">
        <f>IF(SUM(AK172:AK173)=0,"",SUM(AK172:AK173))</f>
        <v/>
      </c>
      <c r="AM172" s="200" t="str">
        <f t="shared" si="7"/>
        <v/>
      </c>
    </row>
    <row r="173" spans="2:39" ht="13.95" customHeight="1" x14ac:dyDescent="0.2">
      <c r="C173" s="314" t="str">
        <f>IF(X173="","",VLOOKUP(X173,基準２,3,FALSE)+T173+100-Y173+IF(Z173="",0,VLOOKUP(Z173,基準２,3,FALSE)/100+'D1'!AA173-100))</f>
        <v/>
      </c>
      <c r="D173" s="125"/>
      <c r="E173" s="125"/>
      <c r="F173" s="125"/>
      <c r="G173" s="125"/>
      <c r="H173" s="125"/>
      <c r="I173" s="128"/>
      <c r="J173" s="128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32">
        <f ca="1">IF(C172="","",IF(Q172&lt;H172,1,0))</f>
        <v>0</v>
      </c>
      <c r="V173" s="24" t="str">
        <f>IFERROR(IF(#REF!="平成",DATE(AH173+1988,AI173,AJ173),IF(#REF!="昭和",DATE(1925+AH173,AI173,AJ173),IF(#REF!="大正",DATE(1911+AH173,AI173,AJ173),DATE(AH173-33,AI173,AJ173)))),"")</f>
        <v/>
      </c>
      <c r="W173" s="569"/>
      <c r="X173" s="570"/>
      <c r="Y173" s="571"/>
      <c r="Z173" s="572"/>
      <c r="AA173" s="571"/>
      <c r="AB173" s="37"/>
      <c r="AC173" s="38"/>
      <c r="AD173" s="39"/>
      <c r="AE173" s="54"/>
      <c r="AF173" s="38"/>
      <c r="AG173" s="40"/>
      <c r="AH173" s="203"/>
      <c r="AI173" s="41"/>
      <c r="AJ173" s="204"/>
      <c r="AK173" s="42"/>
      <c r="AL173" s="573"/>
      <c r="AM173" s="200" t="str">
        <f t="shared" si="7"/>
        <v/>
      </c>
    </row>
    <row r="174" spans="2:39" ht="13.95" customHeight="1" x14ac:dyDescent="0.2">
      <c r="B174" s="17">
        <f ca="1">IF(C174="","",RANK(C174,$C$4:$C$203))</f>
        <v>1</v>
      </c>
      <c r="C174" s="314">
        <f ca="1">IF(D174=0,0,IF(大会=3,IF(AND(Y174="",AA174=""),"",100000+T174+100-Y174+IF(AA174="",0,1000+100-'D1'!AA174)),IF(X174="","",VLOOKUP(X174,基準２,3,FALSE)+T174+100-Y174+IF(Z174="",0,VLOOKUP(Z174,基準２,3,FALSE)/100+'D1'!AA174-100))))</f>
        <v>0</v>
      </c>
      <c r="D174" s="125">
        <f ca="1">IF(大会=3,IF(AND(Y174="",AA174=""),0,1),IF(E174="",0,IF(OR(E174=設定!$AV$4,E174=設定!$AV$5,E174=設定!$AV$6,E174=設定!$AV$7,E174=設定!$AV$8,E174=設定!$AV$9,E174=設定!$AV$12,E174=設定!$AV$13),1,0)))</f>
        <v>0</v>
      </c>
      <c r="E174" s="125">
        <f>X174</f>
        <v>0</v>
      </c>
      <c r="F174" s="125">
        <f>Y174</f>
        <v>0</v>
      </c>
      <c r="G174" s="125" t="str">
        <f>IF(AA174="","",IF(X174=Z174,"*"&amp;AA174,"◆"&amp;AA174))</f>
        <v/>
      </c>
      <c r="H174" s="125" t="str">
        <f>IF(X174="","",VLOOKUP(X174,設定!$AV$4:$AW$13,2,FALSE))</f>
        <v/>
      </c>
      <c r="I174" s="128" t="str">
        <f>AD383&amp;"　"&amp;AE383</f>
        <v>　</v>
      </c>
      <c r="J174" s="128" t="str">
        <f>AD384&amp;"　"&amp;AE384</f>
        <v>　</v>
      </c>
      <c r="K174" s="125">
        <f>AD174</f>
        <v>0</v>
      </c>
      <c r="L174" s="125">
        <f>AD175</f>
        <v>0</v>
      </c>
      <c r="M174" s="125">
        <f>AG174</f>
        <v>0</v>
      </c>
      <c r="N174" s="125">
        <f>AG175</f>
        <v>0</v>
      </c>
      <c r="O174" s="125">
        <f>AK174</f>
        <v>0</v>
      </c>
      <c r="P174" s="125">
        <f>AK175</f>
        <v>0</v>
      </c>
      <c r="Q174" s="125" t="str">
        <f>AL174</f>
        <v/>
      </c>
      <c r="R174" s="125">
        <f>IF(K174=0,0,VLOOKUP(K174,性別,2,FALSE))</f>
        <v>0</v>
      </c>
      <c r="S174" s="125">
        <f>IF(L174=0,0,VLOOKUP(L174,性別,2,FALSE))</f>
        <v>0</v>
      </c>
      <c r="T174" s="125">
        <f>S174+R174</f>
        <v>0</v>
      </c>
      <c r="U174" s="132">
        <f ca="1">IF(C174="","",IF(Q174&lt;H174,1,0))</f>
        <v>0</v>
      </c>
      <c r="V174" s="24" t="str">
        <f>IFERROR(IF(#REF!="平成",DATE(AH174+1988,AI174,AJ174),IF(#REF!="昭和",DATE(1925+AH174,AI174,AJ174),IF(#REF!="大正",DATE(1911+AH174,AI174,AJ174),DATE(AH174-33,AI174,AJ174)))),"")</f>
        <v/>
      </c>
      <c r="W174" s="559">
        <v>86</v>
      </c>
      <c r="X174" s="561"/>
      <c r="Y174" s="563"/>
      <c r="Z174" s="565"/>
      <c r="AA174" s="563"/>
      <c r="AB174" s="66"/>
      <c r="AC174" s="67"/>
      <c r="AD174" s="68"/>
      <c r="AE174" s="69"/>
      <c r="AF174" s="67"/>
      <c r="AG174" s="70"/>
      <c r="AH174" s="193"/>
      <c r="AI174" s="71"/>
      <c r="AJ174" s="194"/>
      <c r="AK174" s="43"/>
      <c r="AL174" s="567" t="str">
        <f>IF(SUM(AK174:AK175)=0,"",SUM(AK174:AK175))</f>
        <v/>
      </c>
      <c r="AM174" s="200" t="str">
        <f t="shared" si="7"/>
        <v/>
      </c>
    </row>
    <row r="175" spans="2:39" ht="13.95" customHeight="1" x14ac:dyDescent="0.2">
      <c r="C175" s="314" t="str">
        <f>IF(X175="","",VLOOKUP(X175,基準２,3,FALSE)+T175+100-Y175+IF(Z175="",0,VLOOKUP(Z175,基準２,3,FALSE)/100+'D1'!AA175-100))</f>
        <v/>
      </c>
      <c r="D175" s="125"/>
      <c r="E175" s="125"/>
      <c r="F175" s="125"/>
      <c r="G175" s="125"/>
      <c r="H175" s="125"/>
      <c r="I175" s="128"/>
      <c r="J175" s="128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32">
        <f ca="1">IF(C174="","",IF(Q174&lt;H174,1,0))</f>
        <v>0</v>
      </c>
      <c r="V175" s="24" t="str">
        <f>IFERROR(IF(#REF!="平成",DATE(AH175+1988,AI175,AJ175),IF(#REF!="昭和",DATE(1925+AH175,AI175,AJ175),IF(#REF!="大正",DATE(1911+AH175,AI175,AJ175),DATE(AH175-33,AI175,AJ175)))),"")</f>
        <v/>
      </c>
      <c r="W175" s="569"/>
      <c r="X175" s="570"/>
      <c r="Y175" s="571"/>
      <c r="Z175" s="572"/>
      <c r="AA175" s="571"/>
      <c r="AB175" s="37"/>
      <c r="AC175" s="38"/>
      <c r="AD175" s="39"/>
      <c r="AE175" s="54"/>
      <c r="AF175" s="38"/>
      <c r="AG175" s="40"/>
      <c r="AH175" s="203"/>
      <c r="AI175" s="41"/>
      <c r="AJ175" s="204"/>
      <c r="AK175" s="42"/>
      <c r="AL175" s="573"/>
      <c r="AM175" s="200" t="str">
        <f t="shared" si="7"/>
        <v/>
      </c>
    </row>
    <row r="176" spans="2:39" ht="13.95" customHeight="1" x14ac:dyDescent="0.2">
      <c r="B176" s="17">
        <f ca="1">IF(C176="","",RANK(C176,$C$4:$C$203))</f>
        <v>1</v>
      </c>
      <c r="C176" s="314">
        <f ca="1">IF(D176=0,0,IF(大会=3,IF(AND(Y176="",AA176=""),"",100000+T176+100-Y176+IF(AA176="",0,1000+100-'D1'!AA176)),IF(X176="","",VLOOKUP(X176,基準２,3,FALSE)+T176+100-Y176+IF(Z176="",0,VLOOKUP(Z176,基準２,3,FALSE)/100+'D1'!AA176-100))))</f>
        <v>0</v>
      </c>
      <c r="D176" s="125">
        <f ca="1">IF(大会=3,IF(AND(Y176="",AA176=""),0,1),IF(E176="",0,IF(OR(E176=設定!$AV$4,E176=設定!$AV$5,E176=設定!$AV$6,E176=設定!$AV$7,E176=設定!$AV$8,E176=設定!$AV$9,E176=設定!$AV$12,E176=設定!$AV$13),1,0)))</f>
        <v>0</v>
      </c>
      <c r="E176" s="125">
        <f>X176</f>
        <v>0</v>
      </c>
      <c r="F176" s="125">
        <f>Y176</f>
        <v>0</v>
      </c>
      <c r="G176" s="125" t="str">
        <f>IF(AA176="","",IF(X176=Z176,"*"&amp;AA176,"◆"&amp;AA176))</f>
        <v/>
      </c>
      <c r="H176" s="125" t="str">
        <f>IF(X176="","",VLOOKUP(X176,設定!$AV$4:$AW$13,2,FALSE))</f>
        <v/>
      </c>
      <c r="I176" s="128" t="str">
        <f>AD385&amp;"　"&amp;AE385</f>
        <v>　</v>
      </c>
      <c r="J176" s="128" t="str">
        <f>AD386&amp;"　"&amp;AE386</f>
        <v>　</v>
      </c>
      <c r="K176" s="125">
        <f>AD176</f>
        <v>0</v>
      </c>
      <c r="L176" s="125">
        <f>AD177</f>
        <v>0</v>
      </c>
      <c r="M176" s="125">
        <f>AG176</f>
        <v>0</v>
      </c>
      <c r="N176" s="125">
        <f>AG177</f>
        <v>0</v>
      </c>
      <c r="O176" s="125">
        <f>AK176</f>
        <v>0</v>
      </c>
      <c r="P176" s="125">
        <f>AK177</f>
        <v>0</v>
      </c>
      <c r="Q176" s="125" t="str">
        <f>AL176</f>
        <v/>
      </c>
      <c r="R176" s="125">
        <f>IF(K176=0,0,VLOOKUP(K176,性別,2,FALSE))</f>
        <v>0</v>
      </c>
      <c r="S176" s="125">
        <f>IF(L176=0,0,VLOOKUP(L176,性別,2,FALSE))</f>
        <v>0</v>
      </c>
      <c r="T176" s="125">
        <f>S176+R176</f>
        <v>0</v>
      </c>
      <c r="U176" s="132">
        <f ca="1">IF(C176="","",IF(Q176&lt;H176,1,0))</f>
        <v>0</v>
      </c>
      <c r="V176" s="24" t="str">
        <f>IFERROR(IF(#REF!="平成",DATE(AH176+1988,AI176,AJ176),IF(#REF!="昭和",DATE(1925+AH176,AI176,AJ176),IF(#REF!="大正",DATE(1911+AH176,AI176,AJ176),DATE(AH176-33,AI176,AJ176)))),"")</f>
        <v/>
      </c>
      <c r="W176" s="559">
        <v>87</v>
      </c>
      <c r="X176" s="561"/>
      <c r="Y176" s="563"/>
      <c r="Z176" s="565"/>
      <c r="AA176" s="563"/>
      <c r="AB176" s="66"/>
      <c r="AC176" s="67"/>
      <c r="AD176" s="68"/>
      <c r="AE176" s="69"/>
      <c r="AF176" s="67"/>
      <c r="AG176" s="70"/>
      <c r="AH176" s="193"/>
      <c r="AI176" s="71"/>
      <c r="AJ176" s="194"/>
      <c r="AK176" s="43"/>
      <c r="AL176" s="567" t="str">
        <f>IF(SUM(AK176:AK177)=0,"",SUM(AK176:AK177))</f>
        <v/>
      </c>
      <c r="AM176" s="200" t="str">
        <f t="shared" si="7"/>
        <v/>
      </c>
    </row>
    <row r="177" spans="2:39" ht="13.95" customHeight="1" x14ac:dyDescent="0.2">
      <c r="C177" s="314" t="str">
        <f>IF(X177="","",VLOOKUP(X177,基準２,3,FALSE)+T177+100-Y177+IF(Z177="",0,VLOOKUP(Z177,基準２,3,FALSE)/100+'D1'!AA177-100))</f>
        <v/>
      </c>
      <c r="D177" s="125"/>
      <c r="E177" s="125"/>
      <c r="F177" s="125"/>
      <c r="G177" s="125"/>
      <c r="H177" s="125"/>
      <c r="I177" s="128"/>
      <c r="J177" s="128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32">
        <f ca="1">IF(C176="","",IF(Q176&lt;H176,1,0))</f>
        <v>0</v>
      </c>
      <c r="V177" s="24" t="str">
        <f>IFERROR(IF(#REF!="平成",DATE(AH177+1988,AI177,AJ177),IF(#REF!="昭和",DATE(1925+AH177,AI177,AJ177),IF(#REF!="大正",DATE(1911+AH177,AI177,AJ177),DATE(AH177-33,AI177,AJ177)))),"")</f>
        <v/>
      </c>
      <c r="W177" s="569"/>
      <c r="X177" s="570"/>
      <c r="Y177" s="571"/>
      <c r="Z177" s="572"/>
      <c r="AA177" s="571"/>
      <c r="AB177" s="37"/>
      <c r="AC177" s="38"/>
      <c r="AD177" s="39"/>
      <c r="AE177" s="54"/>
      <c r="AF177" s="38"/>
      <c r="AG177" s="40"/>
      <c r="AH177" s="203"/>
      <c r="AI177" s="41"/>
      <c r="AJ177" s="204"/>
      <c r="AK177" s="42"/>
      <c r="AL177" s="573"/>
      <c r="AM177" s="200" t="str">
        <f t="shared" si="7"/>
        <v/>
      </c>
    </row>
    <row r="178" spans="2:39" ht="13.95" customHeight="1" x14ac:dyDescent="0.2">
      <c r="B178" s="17">
        <f ca="1">IF(C178="","",RANK(C178,$C$4:$C$203))</f>
        <v>1</v>
      </c>
      <c r="C178" s="314">
        <f ca="1">IF(D178=0,0,IF(大会=3,IF(AND(Y178="",AA178=""),"",100000+T178+100-Y178+IF(AA178="",0,1000+100-'D1'!AA178)),IF(X178="","",VLOOKUP(X178,基準２,3,FALSE)+T178+100-Y178+IF(Z178="",0,VLOOKUP(Z178,基準２,3,FALSE)/100+'D1'!AA178-100))))</f>
        <v>0</v>
      </c>
      <c r="D178" s="125">
        <f ca="1">IF(大会=3,IF(AND(Y178="",AA178=""),0,1),IF(E178="",0,IF(OR(E178=設定!$AV$4,E178=設定!$AV$5,E178=設定!$AV$6,E178=設定!$AV$7,E178=設定!$AV$8,E178=設定!$AV$9,E178=設定!$AV$12,E178=設定!$AV$13),1,0)))</f>
        <v>0</v>
      </c>
      <c r="E178" s="125">
        <f>X178</f>
        <v>0</v>
      </c>
      <c r="F178" s="125">
        <f>Y178</f>
        <v>0</v>
      </c>
      <c r="G178" s="125" t="str">
        <f>IF(AA178="","",IF(X178=Z178,"*"&amp;AA178,"◆"&amp;AA178))</f>
        <v/>
      </c>
      <c r="H178" s="125" t="str">
        <f>IF(X178="","",VLOOKUP(X178,設定!$AV$4:$AW$13,2,FALSE))</f>
        <v/>
      </c>
      <c r="I178" s="128" t="str">
        <f>AD387&amp;"　"&amp;AE387</f>
        <v>　</v>
      </c>
      <c r="J178" s="128" t="str">
        <f>AD388&amp;"　"&amp;AE388</f>
        <v>　</v>
      </c>
      <c r="K178" s="125">
        <f>AD178</f>
        <v>0</v>
      </c>
      <c r="L178" s="125">
        <f>AD179</f>
        <v>0</v>
      </c>
      <c r="M178" s="125">
        <f>AG178</f>
        <v>0</v>
      </c>
      <c r="N178" s="125">
        <f>AG179</f>
        <v>0</v>
      </c>
      <c r="O178" s="125">
        <f>AK178</f>
        <v>0</v>
      </c>
      <c r="P178" s="125">
        <f>AK179</f>
        <v>0</v>
      </c>
      <c r="Q178" s="125" t="str">
        <f>AL178</f>
        <v/>
      </c>
      <c r="R178" s="125">
        <f>IF(K178=0,0,VLOOKUP(K178,性別,2,FALSE))</f>
        <v>0</v>
      </c>
      <c r="S178" s="125">
        <f>IF(L178=0,0,VLOOKUP(L178,性別,2,FALSE))</f>
        <v>0</v>
      </c>
      <c r="T178" s="125">
        <f>S178+R178</f>
        <v>0</v>
      </c>
      <c r="U178" s="132">
        <f ca="1">IF(C178="","",IF(Q178&lt;H178,1,0))</f>
        <v>0</v>
      </c>
      <c r="V178" s="24" t="str">
        <f>IFERROR(IF(#REF!="平成",DATE(AH178+1988,AI178,AJ178),IF(#REF!="昭和",DATE(1925+AH178,AI178,AJ178),IF(#REF!="大正",DATE(1911+AH178,AI178,AJ178),DATE(AH178-33,AI178,AJ178)))),"")</f>
        <v/>
      </c>
      <c r="W178" s="559">
        <v>88</v>
      </c>
      <c r="X178" s="561"/>
      <c r="Y178" s="563"/>
      <c r="Z178" s="565"/>
      <c r="AA178" s="563"/>
      <c r="AB178" s="66"/>
      <c r="AC178" s="67"/>
      <c r="AD178" s="68"/>
      <c r="AE178" s="69"/>
      <c r="AF178" s="67"/>
      <c r="AG178" s="70"/>
      <c r="AH178" s="193"/>
      <c r="AI178" s="71"/>
      <c r="AJ178" s="194"/>
      <c r="AK178" s="43"/>
      <c r="AL178" s="567" t="str">
        <f>IF(SUM(AK178:AK179)=0,"",SUM(AK178:AK179))</f>
        <v/>
      </c>
      <c r="AM178" s="200" t="str">
        <f t="shared" si="7"/>
        <v/>
      </c>
    </row>
    <row r="179" spans="2:39" ht="13.95" customHeight="1" x14ac:dyDescent="0.2">
      <c r="C179" s="314" t="str">
        <f>IF(X179="","",VLOOKUP(X179,基準２,3,FALSE)+T179+100-Y179+IF(Z179="",0,VLOOKUP(Z179,基準２,3,FALSE)/100+'D1'!AA179-100))</f>
        <v/>
      </c>
      <c r="D179" s="125"/>
      <c r="E179" s="125"/>
      <c r="F179" s="125"/>
      <c r="G179" s="125"/>
      <c r="H179" s="125"/>
      <c r="I179" s="128"/>
      <c r="J179" s="128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32">
        <f ca="1">IF(C178="","",IF(Q178&lt;H178,1,0))</f>
        <v>0</v>
      </c>
      <c r="V179" s="24" t="str">
        <f>IFERROR(IF(#REF!="平成",DATE(AH179+1988,AI179,AJ179),IF(#REF!="昭和",DATE(1925+AH179,AI179,AJ179),IF(#REF!="大正",DATE(1911+AH179,AI179,AJ179),DATE(AH179-33,AI179,AJ179)))),"")</f>
        <v/>
      </c>
      <c r="W179" s="569"/>
      <c r="X179" s="570"/>
      <c r="Y179" s="571"/>
      <c r="Z179" s="572"/>
      <c r="AA179" s="571"/>
      <c r="AB179" s="37"/>
      <c r="AC179" s="38"/>
      <c r="AD179" s="39"/>
      <c r="AE179" s="54"/>
      <c r="AF179" s="38"/>
      <c r="AG179" s="40"/>
      <c r="AH179" s="203"/>
      <c r="AI179" s="41"/>
      <c r="AJ179" s="204"/>
      <c r="AK179" s="42"/>
      <c r="AL179" s="573"/>
      <c r="AM179" s="200" t="str">
        <f t="shared" si="7"/>
        <v/>
      </c>
    </row>
    <row r="180" spans="2:39" ht="13.95" customHeight="1" x14ac:dyDescent="0.2">
      <c r="B180" s="17">
        <f ca="1">IF(C180="","",RANK(C180,$C$4:$C$203))</f>
        <v>1</v>
      </c>
      <c r="C180" s="314">
        <f ca="1">IF(D180=0,0,IF(大会=3,IF(AND(Y180="",AA180=""),"",100000+T180+100-Y180+IF(AA180="",0,1000+100-'D1'!AA180)),IF(X180="","",VLOOKUP(X180,基準２,3,FALSE)+T180+100-Y180+IF(Z180="",0,VLOOKUP(Z180,基準２,3,FALSE)/100+'D1'!AA180-100))))</f>
        <v>0</v>
      </c>
      <c r="D180" s="125">
        <f ca="1">IF(大会=3,IF(AND(Y180="",AA180=""),0,1),IF(E180="",0,IF(OR(E180=設定!$AV$4,E180=設定!$AV$5,E180=設定!$AV$6,E180=設定!$AV$7,E180=設定!$AV$8,E180=設定!$AV$9,E180=設定!$AV$12,E180=設定!$AV$13),1,0)))</f>
        <v>0</v>
      </c>
      <c r="E180" s="125">
        <f>X180</f>
        <v>0</v>
      </c>
      <c r="F180" s="125">
        <f>Y180</f>
        <v>0</v>
      </c>
      <c r="G180" s="125" t="str">
        <f>IF(AA180="","",IF(X180=Z180,"*"&amp;AA180,"◆"&amp;AA180))</f>
        <v/>
      </c>
      <c r="H180" s="125" t="str">
        <f>IF(X180="","",VLOOKUP(X180,設定!$AV$4:$AW$13,2,FALSE))</f>
        <v/>
      </c>
      <c r="I180" s="128" t="str">
        <f>AD389&amp;"　"&amp;AE389</f>
        <v>　</v>
      </c>
      <c r="J180" s="128" t="str">
        <f>AD390&amp;"　"&amp;AE390</f>
        <v>　</v>
      </c>
      <c r="K180" s="125">
        <f>AD180</f>
        <v>0</v>
      </c>
      <c r="L180" s="125">
        <f>AD181</f>
        <v>0</v>
      </c>
      <c r="M180" s="125">
        <f>AG180</f>
        <v>0</v>
      </c>
      <c r="N180" s="125">
        <f>AG181</f>
        <v>0</v>
      </c>
      <c r="O180" s="125">
        <f>AK180</f>
        <v>0</v>
      </c>
      <c r="P180" s="125">
        <f>AK181</f>
        <v>0</v>
      </c>
      <c r="Q180" s="125" t="str">
        <f>AL180</f>
        <v/>
      </c>
      <c r="R180" s="125">
        <f>IF(K180=0,0,VLOOKUP(K180,性別,2,FALSE))</f>
        <v>0</v>
      </c>
      <c r="S180" s="125">
        <f>IF(L180=0,0,VLOOKUP(L180,性別,2,FALSE))</f>
        <v>0</v>
      </c>
      <c r="T180" s="125">
        <f>S180+R180</f>
        <v>0</v>
      </c>
      <c r="U180" s="132">
        <f ca="1">IF(C180="","",IF(Q180&lt;H180,1,0))</f>
        <v>0</v>
      </c>
      <c r="V180" s="24" t="str">
        <f>IFERROR(IF(#REF!="平成",DATE(AH180+1988,AI180,AJ180),IF(#REF!="昭和",DATE(1925+AH180,AI180,AJ180),IF(#REF!="大正",DATE(1911+AH180,AI180,AJ180),DATE(AH180-33,AI180,AJ180)))),"")</f>
        <v/>
      </c>
      <c r="W180" s="559">
        <v>89</v>
      </c>
      <c r="X180" s="561"/>
      <c r="Y180" s="563"/>
      <c r="Z180" s="565"/>
      <c r="AA180" s="563"/>
      <c r="AB180" s="66"/>
      <c r="AC180" s="67"/>
      <c r="AD180" s="68"/>
      <c r="AE180" s="69"/>
      <c r="AF180" s="67"/>
      <c r="AG180" s="70"/>
      <c r="AH180" s="193"/>
      <c r="AI180" s="71"/>
      <c r="AJ180" s="194"/>
      <c r="AK180" s="43"/>
      <c r="AL180" s="567" t="str">
        <f>IF(SUM(AK180:AK181)=0,"",SUM(AK180:AK181))</f>
        <v/>
      </c>
      <c r="AM180" s="200" t="str">
        <f t="shared" si="7"/>
        <v/>
      </c>
    </row>
    <row r="181" spans="2:39" ht="13.95" customHeight="1" x14ac:dyDescent="0.2">
      <c r="C181" s="314" t="str">
        <f>IF(X181="","",VLOOKUP(X181,基準２,3,FALSE)+T181+100-Y181+IF(Z181="",0,VLOOKUP(Z181,基準２,3,FALSE)/100+'D1'!AA181-100))</f>
        <v/>
      </c>
      <c r="D181" s="125"/>
      <c r="E181" s="125"/>
      <c r="F181" s="125"/>
      <c r="G181" s="125"/>
      <c r="H181" s="125"/>
      <c r="I181" s="128"/>
      <c r="J181" s="128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32">
        <f ca="1">IF(C180="","",IF(Q180&lt;H180,1,0))</f>
        <v>0</v>
      </c>
      <c r="V181" s="24" t="str">
        <f>IFERROR(IF(#REF!="平成",DATE(AH181+1988,AI181,AJ181),IF(#REF!="昭和",DATE(1925+AH181,AI181,AJ181),IF(#REF!="大正",DATE(1911+AH181,AI181,AJ181),DATE(AH181-33,AI181,AJ181)))),"")</f>
        <v/>
      </c>
      <c r="W181" s="569"/>
      <c r="X181" s="570"/>
      <c r="Y181" s="571"/>
      <c r="Z181" s="572"/>
      <c r="AA181" s="571"/>
      <c r="AB181" s="37"/>
      <c r="AC181" s="38"/>
      <c r="AD181" s="39"/>
      <c r="AE181" s="54"/>
      <c r="AF181" s="38"/>
      <c r="AG181" s="40"/>
      <c r="AH181" s="203"/>
      <c r="AI181" s="41"/>
      <c r="AJ181" s="204"/>
      <c r="AK181" s="42"/>
      <c r="AL181" s="573"/>
      <c r="AM181" s="200" t="str">
        <f t="shared" si="7"/>
        <v/>
      </c>
    </row>
    <row r="182" spans="2:39" ht="13.95" customHeight="1" x14ac:dyDescent="0.2">
      <c r="B182" s="17">
        <f ca="1">IF(C182="","",RANK(C182,$C$4:$C$203))</f>
        <v>1</v>
      </c>
      <c r="C182" s="314">
        <f ca="1">IF(D182=0,0,IF(大会=3,IF(AND(Y182="",AA182=""),"",100000+T182+100-Y182+IF(AA182="",0,1000+100-'D1'!AA182)),IF(X182="","",VLOOKUP(X182,基準２,3,FALSE)+T182+100-Y182+IF(Z182="",0,VLOOKUP(Z182,基準２,3,FALSE)/100+'D1'!AA182-100))))</f>
        <v>0</v>
      </c>
      <c r="D182" s="125">
        <f ca="1">IF(大会=3,IF(AND(Y182="",AA182=""),0,1),IF(E182="",0,IF(OR(E182=設定!$AV$4,E182=設定!$AV$5,E182=設定!$AV$6,E182=設定!$AV$7,E182=設定!$AV$8,E182=設定!$AV$9,E182=設定!$AV$12,E182=設定!$AV$13),1,0)))</f>
        <v>0</v>
      </c>
      <c r="E182" s="125">
        <f>X182</f>
        <v>0</v>
      </c>
      <c r="F182" s="125">
        <f>Y182</f>
        <v>0</v>
      </c>
      <c r="G182" s="125" t="str">
        <f>IF(AA182="","",IF(X182=Z182,"*"&amp;AA182,"◆"&amp;AA182))</f>
        <v/>
      </c>
      <c r="H182" s="125" t="str">
        <f>IF(X182="","",VLOOKUP(X182,設定!$AV$4:$AW$13,2,FALSE))</f>
        <v/>
      </c>
      <c r="I182" s="128" t="str">
        <f>AD391&amp;"　"&amp;AE391</f>
        <v>　</v>
      </c>
      <c r="J182" s="128" t="str">
        <f>AD392&amp;"　"&amp;AE392</f>
        <v>　</v>
      </c>
      <c r="K182" s="125">
        <f>AD182</f>
        <v>0</v>
      </c>
      <c r="L182" s="125">
        <f>AD183</f>
        <v>0</v>
      </c>
      <c r="M182" s="125">
        <f>AG182</f>
        <v>0</v>
      </c>
      <c r="N182" s="125">
        <f>AG183</f>
        <v>0</v>
      </c>
      <c r="O182" s="125">
        <f>AK182</f>
        <v>0</v>
      </c>
      <c r="P182" s="125">
        <f>AK183</f>
        <v>0</v>
      </c>
      <c r="Q182" s="125" t="str">
        <f>AL182</f>
        <v/>
      </c>
      <c r="R182" s="125">
        <f>IF(K182=0,0,VLOOKUP(K182,性別,2,FALSE))</f>
        <v>0</v>
      </c>
      <c r="S182" s="125">
        <f>IF(L182=0,0,VLOOKUP(L182,性別,2,FALSE))</f>
        <v>0</v>
      </c>
      <c r="T182" s="125">
        <f>S182+R182</f>
        <v>0</v>
      </c>
      <c r="U182" s="132">
        <f ca="1">IF(C182="","",IF(Q182&lt;H182,1,0))</f>
        <v>0</v>
      </c>
      <c r="V182" s="24" t="str">
        <f>IFERROR(IF(#REF!="平成",DATE(AH182+1988,AI182,AJ182),IF(#REF!="昭和",DATE(1925+AH182,AI182,AJ182),IF(#REF!="大正",DATE(1911+AH182,AI182,AJ182),DATE(AH182-33,AI182,AJ182)))),"")</f>
        <v/>
      </c>
      <c r="W182" s="559">
        <v>90</v>
      </c>
      <c r="X182" s="561"/>
      <c r="Y182" s="563"/>
      <c r="Z182" s="565"/>
      <c r="AA182" s="563"/>
      <c r="AB182" s="66"/>
      <c r="AC182" s="67"/>
      <c r="AD182" s="68"/>
      <c r="AE182" s="69"/>
      <c r="AF182" s="67"/>
      <c r="AG182" s="70"/>
      <c r="AH182" s="193"/>
      <c r="AI182" s="71"/>
      <c r="AJ182" s="194"/>
      <c r="AK182" s="43"/>
      <c r="AL182" s="567" t="str">
        <f>IF(SUM(AK182:AK183)=0,"",SUM(AK182:AK183))</f>
        <v/>
      </c>
      <c r="AM182" s="200" t="str">
        <f t="shared" si="7"/>
        <v/>
      </c>
    </row>
    <row r="183" spans="2:39" ht="13.95" customHeight="1" x14ac:dyDescent="0.2">
      <c r="C183" s="314" t="str">
        <f>IF(X183="","",VLOOKUP(X183,基準２,3,FALSE)+T183+100-Y183+IF(Z183="",0,VLOOKUP(Z183,基準２,3,FALSE)/100+'D1'!AA183-100))</f>
        <v/>
      </c>
      <c r="D183" s="125"/>
      <c r="E183" s="125"/>
      <c r="F183" s="125"/>
      <c r="G183" s="125"/>
      <c r="H183" s="125"/>
      <c r="I183" s="128"/>
      <c r="J183" s="128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32">
        <f ca="1">IF(C182="","",IF(Q182&lt;H182,1,0))</f>
        <v>0</v>
      </c>
      <c r="V183" s="24" t="str">
        <f>IFERROR(IF(#REF!="平成",DATE(AH183+1988,AI183,AJ183),IF(#REF!="昭和",DATE(1925+AH183,AI183,AJ183),IF(#REF!="大正",DATE(1911+AH183,AI183,AJ183),DATE(AH183-33,AI183,AJ183)))),"")</f>
        <v/>
      </c>
      <c r="W183" s="569"/>
      <c r="X183" s="570"/>
      <c r="Y183" s="571"/>
      <c r="Z183" s="572"/>
      <c r="AA183" s="571"/>
      <c r="AB183" s="37"/>
      <c r="AC183" s="38"/>
      <c r="AD183" s="39"/>
      <c r="AE183" s="54"/>
      <c r="AF183" s="38"/>
      <c r="AG183" s="40"/>
      <c r="AH183" s="203"/>
      <c r="AI183" s="41"/>
      <c r="AJ183" s="204"/>
      <c r="AK183" s="42"/>
      <c r="AL183" s="573"/>
      <c r="AM183" s="200" t="str">
        <f t="shared" si="7"/>
        <v/>
      </c>
    </row>
    <row r="184" spans="2:39" ht="13.95" customHeight="1" x14ac:dyDescent="0.2">
      <c r="B184" s="17">
        <f ca="1">IF(C184="","",RANK(C184,$C$4:$C$203))</f>
        <v>1</v>
      </c>
      <c r="C184" s="314">
        <f ca="1">IF(D184=0,0,IF(大会=3,IF(AND(Y184="",AA184=""),"",100000+T184+100-Y184+IF(AA184="",0,1000+100-'D1'!AA184)),IF(X184="","",VLOOKUP(X184,基準２,3,FALSE)+T184+100-Y184+IF(Z184="",0,VLOOKUP(Z184,基準２,3,FALSE)/100+'D1'!AA184-100))))</f>
        <v>0</v>
      </c>
      <c r="D184" s="125">
        <f ca="1">IF(大会=3,IF(AND(Y184="",AA184=""),0,1),IF(E184="",0,IF(OR(E184=設定!$AV$4,E184=設定!$AV$5,E184=設定!$AV$6,E184=設定!$AV$7,E184=設定!$AV$8,E184=設定!$AV$9,E184=設定!$AV$12,E184=設定!$AV$13),1,0)))</f>
        <v>0</v>
      </c>
      <c r="E184" s="125">
        <f>X184</f>
        <v>0</v>
      </c>
      <c r="F184" s="125">
        <f>Y184</f>
        <v>0</v>
      </c>
      <c r="G184" s="125" t="str">
        <f>IF(AA184="","",IF(X184=Z184,"*"&amp;AA184,"◆"&amp;AA184))</f>
        <v/>
      </c>
      <c r="H184" s="125" t="str">
        <f>IF(X184="","",VLOOKUP(X184,設定!$AV$4:$AW$13,2,FALSE))</f>
        <v/>
      </c>
      <c r="I184" s="128" t="str">
        <f>AD393&amp;"　"&amp;AE393</f>
        <v>　</v>
      </c>
      <c r="J184" s="128" t="str">
        <f>AD394&amp;"　"&amp;AE394</f>
        <v>　</v>
      </c>
      <c r="K184" s="125">
        <f>AD184</f>
        <v>0</v>
      </c>
      <c r="L184" s="125">
        <f>AD185</f>
        <v>0</v>
      </c>
      <c r="M184" s="125">
        <f>AG184</f>
        <v>0</v>
      </c>
      <c r="N184" s="125">
        <f>AG185</f>
        <v>0</v>
      </c>
      <c r="O184" s="125">
        <f>AK184</f>
        <v>0</v>
      </c>
      <c r="P184" s="125">
        <f>AK185</f>
        <v>0</v>
      </c>
      <c r="Q184" s="125" t="str">
        <f>AL184</f>
        <v/>
      </c>
      <c r="R184" s="125">
        <f>IF(K184=0,0,VLOOKUP(K184,性別,2,FALSE))</f>
        <v>0</v>
      </c>
      <c r="S184" s="125">
        <f>IF(L184=0,0,VLOOKUP(L184,性別,2,FALSE))</f>
        <v>0</v>
      </c>
      <c r="T184" s="125">
        <f>S184+R184</f>
        <v>0</v>
      </c>
      <c r="U184" s="132">
        <f ca="1">IF(C184="","",IF(Q184&lt;H184,1,0))</f>
        <v>0</v>
      </c>
      <c r="V184" s="24" t="str">
        <f>IFERROR(IF(#REF!="平成",DATE(AH184+1988,AI184,AJ184),IF(#REF!="昭和",DATE(1925+AH184,AI184,AJ184),IF(#REF!="大正",DATE(1911+AH184,AI184,AJ184),DATE(AH184-33,AI184,AJ184)))),"")</f>
        <v/>
      </c>
      <c r="W184" s="559">
        <v>91</v>
      </c>
      <c r="X184" s="561"/>
      <c r="Y184" s="563"/>
      <c r="Z184" s="565"/>
      <c r="AA184" s="563"/>
      <c r="AB184" s="66"/>
      <c r="AC184" s="67"/>
      <c r="AD184" s="68"/>
      <c r="AE184" s="69"/>
      <c r="AF184" s="67"/>
      <c r="AG184" s="70"/>
      <c r="AH184" s="193"/>
      <c r="AI184" s="71"/>
      <c r="AJ184" s="194"/>
      <c r="AK184" s="43"/>
      <c r="AL184" s="567" t="str">
        <f>IF(SUM(AK184:AK185)=0,"",SUM(AK184:AK185))</f>
        <v/>
      </c>
      <c r="AM184" s="200" t="str">
        <f t="shared" si="7"/>
        <v/>
      </c>
    </row>
    <row r="185" spans="2:39" ht="13.95" customHeight="1" x14ac:dyDescent="0.2">
      <c r="C185" s="314" t="str">
        <f>IF(X185="","",VLOOKUP(X185,基準２,3,FALSE)+T185+100-Y185+IF(Z185="",0,VLOOKUP(Z185,基準２,3,FALSE)/100+'D1'!AA185-100))</f>
        <v/>
      </c>
      <c r="D185" s="125"/>
      <c r="E185" s="125"/>
      <c r="F185" s="125"/>
      <c r="G185" s="125"/>
      <c r="H185" s="125"/>
      <c r="I185" s="128"/>
      <c r="J185" s="128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32">
        <f ca="1">IF(C184="","",IF(Q184&lt;H184,1,0))</f>
        <v>0</v>
      </c>
      <c r="V185" s="24" t="str">
        <f>IFERROR(IF(#REF!="平成",DATE(AH185+1988,AI185,AJ185),IF(#REF!="昭和",DATE(1925+AH185,AI185,AJ185),IF(#REF!="大正",DATE(1911+AH185,AI185,AJ185),DATE(AH185-33,AI185,AJ185)))),"")</f>
        <v/>
      </c>
      <c r="W185" s="569"/>
      <c r="X185" s="570"/>
      <c r="Y185" s="571"/>
      <c r="Z185" s="572"/>
      <c r="AA185" s="571"/>
      <c r="AB185" s="37"/>
      <c r="AC185" s="38"/>
      <c r="AD185" s="39"/>
      <c r="AE185" s="54"/>
      <c r="AF185" s="38"/>
      <c r="AG185" s="40"/>
      <c r="AH185" s="203"/>
      <c r="AI185" s="41"/>
      <c r="AJ185" s="204"/>
      <c r="AK185" s="42"/>
      <c r="AL185" s="573"/>
      <c r="AM185" s="200" t="str">
        <f t="shared" si="7"/>
        <v/>
      </c>
    </row>
    <row r="186" spans="2:39" ht="13.95" customHeight="1" x14ac:dyDescent="0.2">
      <c r="B186" s="17">
        <f ca="1">IF(C186="","",RANK(C186,$C$4:$C$203))</f>
        <v>1</v>
      </c>
      <c r="C186" s="314">
        <f ca="1">IF(D186=0,0,IF(大会=3,IF(AND(Y186="",AA186=""),"",100000+T186+100-Y186+IF(AA186="",0,1000+100-'D1'!AA186)),IF(X186="","",VLOOKUP(X186,基準２,3,FALSE)+T186+100-Y186+IF(Z186="",0,VLOOKUP(Z186,基準２,3,FALSE)/100+'D1'!AA186-100))))</f>
        <v>0</v>
      </c>
      <c r="D186" s="125">
        <f ca="1">IF(大会=3,IF(AND(Y186="",AA186=""),0,1),IF(E186="",0,IF(OR(E186=設定!$AV$4,E186=設定!$AV$5,E186=設定!$AV$6,E186=設定!$AV$7,E186=設定!$AV$8,E186=設定!$AV$9,E186=設定!$AV$12,E186=設定!$AV$13),1,0)))</f>
        <v>0</v>
      </c>
      <c r="E186" s="125">
        <f>X186</f>
        <v>0</v>
      </c>
      <c r="F186" s="125">
        <f>Y186</f>
        <v>0</v>
      </c>
      <c r="G186" s="125" t="str">
        <f>IF(AA186="","",IF(X186=Z186,"*"&amp;AA186,"◆"&amp;AA186))</f>
        <v/>
      </c>
      <c r="H186" s="125" t="str">
        <f>IF(X186="","",VLOOKUP(X186,設定!$AV$4:$AW$13,2,FALSE))</f>
        <v/>
      </c>
      <c r="I186" s="128" t="str">
        <f>AD395&amp;"　"&amp;AE395</f>
        <v>　</v>
      </c>
      <c r="J186" s="128" t="str">
        <f>AD396&amp;"　"&amp;AE396</f>
        <v>　</v>
      </c>
      <c r="K186" s="125">
        <f>AD186</f>
        <v>0</v>
      </c>
      <c r="L186" s="125">
        <f>AD187</f>
        <v>0</v>
      </c>
      <c r="M186" s="125">
        <f>AG186</f>
        <v>0</v>
      </c>
      <c r="N186" s="125">
        <f>AG187</f>
        <v>0</v>
      </c>
      <c r="O186" s="125">
        <f>AK186</f>
        <v>0</v>
      </c>
      <c r="P186" s="125">
        <f>AK187</f>
        <v>0</v>
      </c>
      <c r="Q186" s="125" t="str">
        <f>AL186</f>
        <v/>
      </c>
      <c r="R186" s="125">
        <f>IF(K186=0,0,VLOOKUP(K186,性別,2,FALSE))</f>
        <v>0</v>
      </c>
      <c r="S186" s="125">
        <f>IF(L186=0,0,VLOOKUP(L186,性別,2,FALSE))</f>
        <v>0</v>
      </c>
      <c r="T186" s="125">
        <f>S186+R186</f>
        <v>0</v>
      </c>
      <c r="U186" s="132">
        <f ca="1">IF(C186="","",IF(Q186&lt;H186,1,0))</f>
        <v>0</v>
      </c>
      <c r="V186" s="24" t="str">
        <f>IFERROR(IF(#REF!="平成",DATE(AH186+1988,AI186,AJ186),IF(#REF!="昭和",DATE(1925+AH186,AI186,AJ186),IF(#REF!="大正",DATE(1911+AH186,AI186,AJ186),DATE(AH186-33,AI186,AJ186)))),"")</f>
        <v/>
      </c>
      <c r="W186" s="559">
        <v>92</v>
      </c>
      <c r="X186" s="561"/>
      <c r="Y186" s="563"/>
      <c r="Z186" s="565"/>
      <c r="AA186" s="563"/>
      <c r="AB186" s="66"/>
      <c r="AC186" s="67"/>
      <c r="AD186" s="68"/>
      <c r="AE186" s="69"/>
      <c r="AF186" s="67"/>
      <c r="AG186" s="70"/>
      <c r="AH186" s="193"/>
      <c r="AI186" s="71"/>
      <c r="AJ186" s="194"/>
      <c r="AK186" s="43"/>
      <c r="AL186" s="567" t="str">
        <f>IF(SUM(AK186:AK187)=0,"",SUM(AK186:AK187))</f>
        <v/>
      </c>
      <c r="AM186" s="200" t="str">
        <f t="shared" si="7"/>
        <v/>
      </c>
    </row>
    <row r="187" spans="2:39" ht="13.95" customHeight="1" x14ac:dyDescent="0.2">
      <c r="C187" s="314" t="str">
        <f>IF(X187="","",VLOOKUP(X187,基準２,3,FALSE)+T187+100-Y187+IF(Z187="",0,VLOOKUP(Z187,基準２,3,FALSE)/100+'D1'!AA187-100))</f>
        <v/>
      </c>
      <c r="D187" s="125"/>
      <c r="E187" s="125"/>
      <c r="F187" s="125"/>
      <c r="G187" s="125"/>
      <c r="H187" s="125"/>
      <c r="I187" s="128"/>
      <c r="J187" s="128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32">
        <f ca="1">IF(C186="","",IF(Q186&lt;H186,1,0))</f>
        <v>0</v>
      </c>
      <c r="V187" s="24" t="str">
        <f>IFERROR(IF(#REF!="平成",DATE(AH187+1988,AI187,AJ187),IF(#REF!="昭和",DATE(1925+AH187,AI187,AJ187),IF(#REF!="大正",DATE(1911+AH187,AI187,AJ187),DATE(AH187-33,AI187,AJ187)))),"")</f>
        <v/>
      </c>
      <c r="W187" s="569"/>
      <c r="X187" s="570"/>
      <c r="Y187" s="571"/>
      <c r="Z187" s="572"/>
      <c r="AA187" s="571"/>
      <c r="AB187" s="37"/>
      <c r="AC187" s="38"/>
      <c r="AD187" s="39"/>
      <c r="AE187" s="54"/>
      <c r="AF187" s="38"/>
      <c r="AG187" s="40"/>
      <c r="AH187" s="203"/>
      <c r="AI187" s="41"/>
      <c r="AJ187" s="204"/>
      <c r="AK187" s="42"/>
      <c r="AL187" s="573"/>
      <c r="AM187" s="200" t="str">
        <f t="shared" si="7"/>
        <v/>
      </c>
    </row>
    <row r="188" spans="2:39" ht="13.95" customHeight="1" x14ac:dyDescent="0.2">
      <c r="B188" s="17">
        <f ca="1">IF(C188="","",RANK(C188,$C$4:$C$203))</f>
        <v>1</v>
      </c>
      <c r="C188" s="314">
        <f ca="1">IF(D188=0,0,IF(大会=3,IF(AND(Y188="",AA188=""),"",100000+T188+100-Y188+IF(AA188="",0,1000+100-'D1'!AA188)),IF(X188="","",VLOOKUP(X188,基準２,3,FALSE)+T188+100-Y188+IF(Z188="",0,VLOOKUP(Z188,基準２,3,FALSE)/100+'D1'!AA188-100))))</f>
        <v>0</v>
      </c>
      <c r="D188" s="125">
        <f ca="1">IF(大会=3,IF(AND(Y188="",AA188=""),0,1),IF(E188="",0,IF(OR(E188=設定!$AV$4,E188=設定!$AV$5,E188=設定!$AV$6,E188=設定!$AV$7,E188=設定!$AV$8,E188=設定!$AV$9,E188=設定!$AV$12,E188=設定!$AV$13),1,0)))</f>
        <v>0</v>
      </c>
      <c r="E188" s="125">
        <f>X188</f>
        <v>0</v>
      </c>
      <c r="F188" s="125">
        <f>Y188</f>
        <v>0</v>
      </c>
      <c r="G188" s="125" t="str">
        <f>IF(AA188="","",IF(X188=Z188,"*"&amp;AA188,"◆"&amp;AA188))</f>
        <v/>
      </c>
      <c r="H188" s="125" t="str">
        <f>IF(X188="","",VLOOKUP(X188,設定!$AV$4:$AW$13,2,FALSE))</f>
        <v/>
      </c>
      <c r="I188" s="128" t="str">
        <f>AD397&amp;"　"&amp;AE397</f>
        <v>　</v>
      </c>
      <c r="J188" s="128" t="str">
        <f>AD398&amp;"　"&amp;AE398</f>
        <v>　</v>
      </c>
      <c r="K188" s="125">
        <f>AD188</f>
        <v>0</v>
      </c>
      <c r="L188" s="125">
        <f>AD189</f>
        <v>0</v>
      </c>
      <c r="M188" s="125">
        <f>AG188</f>
        <v>0</v>
      </c>
      <c r="N188" s="125">
        <f>AG189</f>
        <v>0</v>
      </c>
      <c r="O188" s="125">
        <f>AK188</f>
        <v>0</v>
      </c>
      <c r="P188" s="125">
        <f>AK189</f>
        <v>0</v>
      </c>
      <c r="Q188" s="125" t="str">
        <f>AL188</f>
        <v/>
      </c>
      <c r="R188" s="125">
        <f>IF(K188=0,0,VLOOKUP(K188,性別,2,FALSE))</f>
        <v>0</v>
      </c>
      <c r="S188" s="125">
        <f>IF(L188=0,0,VLOOKUP(L188,性別,2,FALSE))</f>
        <v>0</v>
      </c>
      <c r="T188" s="125">
        <f>S188+R188</f>
        <v>0</v>
      </c>
      <c r="U188" s="132">
        <f ca="1">IF(C188="","",IF(Q188&lt;H188,1,0))</f>
        <v>0</v>
      </c>
      <c r="V188" s="24" t="str">
        <f>IFERROR(IF(#REF!="平成",DATE(AH188+1988,AI188,AJ188),IF(#REF!="昭和",DATE(1925+AH188,AI188,AJ188),IF(#REF!="大正",DATE(1911+AH188,AI188,AJ188),DATE(AH188-33,AI188,AJ188)))),"")</f>
        <v/>
      </c>
      <c r="W188" s="559">
        <v>93</v>
      </c>
      <c r="X188" s="561"/>
      <c r="Y188" s="563"/>
      <c r="Z188" s="565"/>
      <c r="AA188" s="563"/>
      <c r="AB188" s="66"/>
      <c r="AC188" s="67"/>
      <c r="AD188" s="68"/>
      <c r="AE188" s="69"/>
      <c r="AF188" s="67"/>
      <c r="AG188" s="70"/>
      <c r="AH188" s="193"/>
      <c r="AI188" s="71"/>
      <c r="AJ188" s="194"/>
      <c r="AK188" s="43"/>
      <c r="AL188" s="567" t="str">
        <f>IF(SUM(AK188:AK189)=0,"",SUM(AK188:AK189))</f>
        <v/>
      </c>
      <c r="AM188" s="200" t="str">
        <f t="shared" si="7"/>
        <v/>
      </c>
    </row>
    <row r="189" spans="2:39" ht="13.95" customHeight="1" x14ac:dyDescent="0.2">
      <c r="C189" s="314" t="str">
        <f>IF(X189="","",VLOOKUP(X189,基準２,3,FALSE)+T189+100-Y189+IF(Z189="",0,VLOOKUP(Z189,基準２,3,FALSE)/100+'D1'!AA189-100))</f>
        <v/>
      </c>
      <c r="D189" s="125"/>
      <c r="E189" s="125"/>
      <c r="F189" s="125"/>
      <c r="G189" s="125"/>
      <c r="H189" s="125"/>
      <c r="I189" s="128"/>
      <c r="J189" s="128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32">
        <f ca="1">IF(C188="","",IF(Q188&lt;H188,1,0))</f>
        <v>0</v>
      </c>
      <c r="V189" s="24" t="str">
        <f>IFERROR(IF(#REF!="平成",DATE(AH189+1988,AI189,AJ189),IF(#REF!="昭和",DATE(1925+AH189,AI189,AJ189),IF(#REF!="大正",DATE(1911+AH189,AI189,AJ189),DATE(AH189-33,AI189,AJ189)))),"")</f>
        <v/>
      </c>
      <c r="W189" s="569"/>
      <c r="X189" s="570"/>
      <c r="Y189" s="571"/>
      <c r="Z189" s="572"/>
      <c r="AA189" s="571"/>
      <c r="AB189" s="37"/>
      <c r="AC189" s="38"/>
      <c r="AD189" s="39"/>
      <c r="AE189" s="54"/>
      <c r="AF189" s="38"/>
      <c r="AG189" s="40"/>
      <c r="AH189" s="203"/>
      <c r="AI189" s="41"/>
      <c r="AJ189" s="204"/>
      <c r="AK189" s="42"/>
      <c r="AL189" s="573"/>
      <c r="AM189" s="200" t="str">
        <f t="shared" si="7"/>
        <v/>
      </c>
    </row>
    <row r="190" spans="2:39" ht="13.95" customHeight="1" x14ac:dyDescent="0.2">
      <c r="B190" s="17">
        <f ca="1">IF(C190="","",RANK(C190,$C$4:$C$203))</f>
        <v>1</v>
      </c>
      <c r="C190" s="314">
        <f ca="1">IF(D190=0,0,IF(大会=3,IF(AND(Y190="",AA190=""),"",100000+T190+100-Y190+IF(AA190="",0,1000+100-'D1'!AA190)),IF(X190="","",VLOOKUP(X190,基準２,3,FALSE)+T190+100-Y190+IF(Z190="",0,VLOOKUP(Z190,基準２,3,FALSE)/100+'D1'!AA190-100))))</f>
        <v>0</v>
      </c>
      <c r="D190" s="125">
        <f ca="1">IF(大会=3,IF(AND(Y190="",AA190=""),0,1),IF(E190="",0,IF(OR(E190=設定!$AV$4,E190=設定!$AV$5,E190=設定!$AV$6,E190=設定!$AV$7,E190=設定!$AV$8,E190=設定!$AV$9,E190=設定!$AV$12,E190=設定!$AV$13),1,0)))</f>
        <v>0</v>
      </c>
      <c r="E190" s="125">
        <f>X190</f>
        <v>0</v>
      </c>
      <c r="F190" s="125">
        <f>Y190</f>
        <v>0</v>
      </c>
      <c r="G190" s="125" t="str">
        <f>IF(AA190="","",IF(X190=Z190,"*"&amp;AA190,"◆"&amp;AA190))</f>
        <v/>
      </c>
      <c r="H190" s="125" t="str">
        <f>IF(X190="","",VLOOKUP(X190,設定!$AV$4:$AW$13,2,FALSE))</f>
        <v/>
      </c>
      <c r="I190" s="128" t="str">
        <f>AD399&amp;"　"&amp;AE399</f>
        <v>　</v>
      </c>
      <c r="J190" s="128" t="str">
        <f>AD400&amp;"　"&amp;AE400</f>
        <v>　</v>
      </c>
      <c r="K190" s="125">
        <f>AD190</f>
        <v>0</v>
      </c>
      <c r="L190" s="125">
        <f>AD191</f>
        <v>0</v>
      </c>
      <c r="M190" s="125">
        <f>AG190</f>
        <v>0</v>
      </c>
      <c r="N190" s="125">
        <f>AG191</f>
        <v>0</v>
      </c>
      <c r="O190" s="125">
        <f>AK190</f>
        <v>0</v>
      </c>
      <c r="P190" s="125">
        <f>AK191</f>
        <v>0</v>
      </c>
      <c r="Q190" s="125" t="str">
        <f>AL190</f>
        <v/>
      </c>
      <c r="R190" s="125">
        <f>IF(K190=0,0,VLOOKUP(K190,性別,2,FALSE))</f>
        <v>0</v>
      </c>
      <c r="S190" s="125">
        <f>IF(L190=0,0,VLOOKUP(L190,性別,2,FALSE))</f>
        <v>0</v>
      </c>
      <c r="T190" s="125">
        <f>S190+R190</f>
        <v>0</v>
      </c>
      <c r="U190" s="132">
        <f ca="1">IF(C190="","",IF(Q190&lt;H190,1,0))</f>
        <v>0</v>
      </c>
      <c r="V190" s="24" t="str">
        <f>IFERROR(IF(#REF!="平成",DATE(AH190+1988,AI190,AJ190),IF(#REF!="昭和",DATE(1925+AH190,AI190,AJ190),IF(#REF!="大正",DATE(1911+AH190,AI190,AJ190),DATE(AH190-33,AI190,AJ190)))),"")</f>
        <v/>
      </c>
      <c r="W190" s="559">
        <v>94</v>
      </c>
      <c r="X190" s="561"/>
      <c r="Y190" s="563"/>
      <c r="Z190" s="565"/>
      <c r="AA190" s="563"/>
      <c r="AB190" s="66"/>
      <c r="AC190" s="67"/>
      <c r="AD190" s="68"/>
      <c r="AE190" s="69"/>
      <c r="AF190" s="67"/>
      <c r="AG190" s="70"/>
      <c r="AH190" s="193"/>
      <c r="AI190" s="71"/>
      <c r="AJ190" s="194"/>
      <c r="AK190" s="43"/>
      <c r="AL190" s="567" t="str">
        <f>IF(SUM(AK190:AK191)=0,"",SUM(AK190:AK191))</f>
        <v/>
      </c>
      <c r="AM190" s="200" t="str">
        <f t="shared" si="7"/>
        <v/>
      </c>
    </row>
    <row r="191" spans="2:39" ht="13.95" customHeight="1" x14ac:dyDescent="0.2">
      <c r="C191" s="314" t="str">
        <f>IF(X191="","",VLOOKUP(X191,基準２,3,FALSE)+T191+100-Y191+IF(Z191="",0,VLOOKUP(Z191,基準２,3,FALSE)/100+'D1'!AA191-100))</f>
        <v/>
      </c>
      <c r="D191" s="125"/>
      <c r="E191" s="125"/>
      <c r="F191" s="125"/>
      <c r="G191" s="125"/>
      <c r="H191" s="125"/>
      <c r="I191" s="128"/>
      <c r="J191" s="128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32">
        <f ca="1">IF(C190="","",IF(Q190&lt;H190,1,0))</f>
        <v>0</v>
      </c>
      <c r="V191" s="24" t="str">
        <f>IFERROR(IF(#REF!="平成",DATE(AH191+1988,AI191,AJ191),IF(#REF!="昭和",DATE(1925+AH191,AI191,AJ191),IF(#REF!="大正",DATE(1911+AH191,AI191,AJ191),DATE(AH191-33,AI191,AJ191)))),"")</f>
        <v/>
      </c>
      <c r="W191" s="569"/>
      <c r="X191" s="570"/>
      <c r="Y191" s="571"/>
      <c r="Z191" s="572"/>
      <c r="AA191" s="571"/>
      <c r="AB191" s="37"/>
      <c r="AC191" s="38"/>
      <c r="AD191" s="39"/>
      <c r="AE191" s="54"/>
      <c r="AF191" s="38"/>
      <c r="AG191" s="40"/>
      <c r="AH191" s="203"/>
      <c r="AI191" s="41"/>
      <c r="AJ191" s="204"/>
      <c r="AK191" s="42"/>
      <c r="AL191" s="573"/>
      <c r="AM191" s="200" t="str">
        <f t="shared" si="7"/>
        <v/>
      </c>
    </row>
    <row r="192" spans="2:39" ht="13.95" customHeight="1" x14ac:dyDescent="0.2">
      <c r="B192" s="17">
        <f ca="1">IF(C192="","",RANK(C192,$C$4:$C$203))</f>
        <v>1</v>
      </c>
      <c r="C192" s="314">
        <f ca="1">IF(D192=0,0,IF(大会=3,IF(AND(Y192="",AA192=""),"",100000+T192+100-Y192+IF(AA192="",0,1000+100-'D1'!AA192)),IF(X192="","",VLOOKUP(X192,基準２,3,FALSE)+T192+100-Y192+IF(Z192="",0,VLOOKUP(Z192,基準２,3,FALSE)/100+'D1'!AA192-100))))</f>
        <v>0</v>
      </c>
      <c r="D192" s="125">
        <f ca="1">IF(大会=3,IF(AND(Y192="",AA192=""),0,1),IF(E192="",0,IF(OR(E192=設定!$AV$4,E192=設定!$AV$5,E192=設定!$AV$6,E192=設定!$AV$7,E192=設定!$AV$8,E192=設定!$AV$9,E192=設定!$AV$12,E192=設定!$AV$13),1,0)))</f>
        <v>0</v>
      </c>
      <c r="E192" s="125">
        <f>X192</f>
        <v>0</v>
      </c>
      <c r="F192" s="125">
        <f>Y192</f>
        <v>0</v>
      </c>
      <c r="G192" s="125" t="str">
        <f>IF(AA192="","",IF(X192=Z192,"*"&amp;AA192,"◆"&amp;AA192))</f>
        <v/>
      </c>
      <c r="H192" s="125" t="str">
        <f>IF(X192="","",VLOOKUP(X192,設定!$AV$4:$AW$13,2,FALSE))</f>
        <v/>
      </c>
      <c r="I192" s="128" t="str">
        <f>AD401&amp;"　"&amp;AE401</f>
        <v>　</v>
      </c>
      <c r="J192" s="128" t="str">
        <f>AD402&amp;"　"&amp;AE402</f>
        <v>　</v>
      </c>
      <c r="K192" s="125">
        <f>AD192</f>
        <v>0</v>
      </c>
      <c r="L192" s="125">
        <f>AD193</f>
        <v>0</v>
      </c>
      <c r="M192" s="125">
        <f>AG192</f>
        <v>0</v>
      </c>
      <c r="N192" s="125">
        <f>AG193</f>
        <v>0</v>
      </c>
      <c r="O192" s="125">
        <f>AK192</f>
        <v>0</v>
      </c>
      <c r="P192" s="125">
        <f>AK193</f>
        <v>0</v>
      </c>
      <c r="Q192" s="125" t="str">
        <f>AL192</f>
        <v/>
      </c>
      <c r="R192" s="125">
        <f>IF(K192=0,0,VLOOKUP(K192,性別,2,FALSE))</f>
        <v>0</v>
      </c>
      <c r="S192" s="125">
        <f>IF(L192=0,0,VLOOKUP(L192,性別,2,FALSE))</f>
        <v>0</v>
      </c>
      <c r="T192" s="125">
        <f>S192+R192</f>
        <v>0</v>
      </c>
      <c r="U192" s="132">
        <f ca="1">IF(C192="","",IF(Q192&lt;H192,1,0))</f>
        <v>0</v>
      </c>
      <c r="V192" s="24" t="str">
        <f>IFERROR(IF(#REF!="平成",DATE(AH192+1988,AI192,AJ192),IF(#REF!="昭和",DATE(1925+AH192,AI192,AJ192),IF(#REF!="大正",DATE(1911+AH192,AI192,AJ192),DATE(AH192-33,AI192,AJ192)))),"")</f>
        <v/>
      </c>
      <c r="W192" s="559">
        <v>95</v>
      </c>
      <c r="X192" s="561"/>
      <c r="Y192" s="563"/>
      <c r="Z192" s="565"/>
      <c r="AA192" s="563"/>
      <c r="AB192" s="66"/>
      <c r="AC192" s="67"/>
      <c r="AD192" s="68"/>
      <c r="AE192" s="69"/>
      <c r="AF192" s="67"/>
      <c r="AG192" s="70"/>
      <c r="AH192" s="193"/>
      <c r="AI192" s="71"/>
      <c r="AJ192" s="194"/>
      <c r="AK192" s="43"/>
      <c r="AL192" s="567" t="str">
        <f>IF(SUM(AK192:AK193)=0,"",SUM(AK192:AK193))</f>
        <v/>
      </c>
      <c r="AM192" s="200" t="str">
        <f t="shared" si="7"/>
        <v/>
      </c>
    </row>
    <row r="193" spans="1:39" ht="13.95" customHeight="1" x14ac:dyDescent="0.2">
      <c r="C193" s="314" t="str">
        <f>IF(X193="","",VLOOKUP(X193,基準２,3,FALSE)+T193+100-Y193+IF(Z193="",0,VLOOKUP(Z193,基準２,3,FALSE)/100+'D1'!AA193-100))</f>
        <v/>
      </c>
      <c r="D193" s="125"/>
      <c r="E193" s="125"/>
      <c r="F193" s="125"/>
      <c r="G193" s="125"/>
      <c r="H193" s="125"/>
      <c r="I193" s="128"/>
      <c r="J193" s="128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32">
        <f ca="1">IF(C192="","",IF(Q192&lt;H192,1,0))</f>
        <v>0</v>
      </c>
      <c r="V193" s="24" t="str">
        <f>IFERROR(IF(#REF!="平成",DATE(AH193+1988,AI193,AJ193),IF(#REF!="昭和",DATE(1925+AH193,AI193,AJ193),IF(#REF!="大正",DATE(1911+AH193,AI193,AJ193),DATE(AH193-33,AI193,AJ193)))),"")</f>
        <v/>
      </c>
      <c r="W193" s="569"/>
      <c r="X193" s="570"/>
      <c r="Y193" s="571"/>
      <c r="Z193" s="572"/>
      <c r="AA193" s="571"/>
      <c r="AB193" s="37"/>
      <c r="AC193" s="38"/>
      <c r="AD193" s="39"/>
      <c r="AE193" s="54"/>
      <c r="AF193" s="38"/>
      <c r="AG193" s="40"/>
      <c r="AH193" s="203"/>
      <c r="AI193" s="41"/>
      <c r="AJ193" s="204"/>
      <c r="AK193" s="42"/>
      <c r="AL193" s="573"/>
      <c r="AM193" s="200" t="str">
        <f t="shared" si="7"/>
        <v/>
      </c>
    </row>
    <row r="194" spans="1:39" ht="13.95" customHeight="1" x14ac:dyDescent="0.2">
      <c r="B194" s="17">
        <f ca="1">IF(C194="","",RANK(C194,$C$4:$C$203))</f>
        <v>1</v>
      </c>
      <c r="C194" s="314">
        <f ca="1">IF(D194=0,0,IF(大会=3,IF(AND(Y194="",AA194=""),"",100000+T194+100-Y194+IF(AA194="",0,1000+100-'D1'!AA194)),IF(X194="","",VLOOKUP(X194,基準２,3,FALSE)+T194+100-Y194+IF(Z194="",0,VLOOKUP(Z194,基準２,3,FALSE)/100+'D1'!AA194-100))))</f>
        <v>0</v>
      </c>
      <c r="D194" s="125">
        <f ca="1">IF(大会=3,IF(AND(Y194="",AA194=""),0,1),IF(E194="",0,IF(OR(E194=設定!$AV$4,E194=設定!$AV$5,E194=設定!$AV$6,E194=設定!$AV$7,E194=設定!$AV$8,E194=設定!$AV$9,E194=設定!$AV$12,E194=設定!$AV$13),1,0)))</f>
        <v>0</v>
      </c>
      <c r="E194" s="125">
        <f>X194</f>
        <v>0</v>
      </c>
      <c r="F194" s="125">
        <f>Y194</f>
        <v>0</v>
      </c>
      <c r="G194" s="125" t="str">
        <f>IF(AA194="","",IF(X194=Z194,"*"&amp;AA194,"◆"&amp;AA194))</f>
        <v/>
      </c>
      <c r="H194" s="125" t="str">
        <f>IF(X194="","",VLOOKUP(X194,設定!$AV$4:$AW$13,2,FALSE))</f>
        <v/>
      </c>
      <c r="I194" s="128" t="str">
        <f>AD403&amp;"　"&amp;AE403</f>
        <v>　</v>
      </c>
      <c r="J194" s="128" t="str">
        <f>AD404&amp;"　"&amp;AE404</f>
        <v>　</v>
      </c>
      <c r="K194" s="125">
        <f>AD194</f>
        <v>0</v>
      </c>
      <c r="L194" s="125">
        <f>AD195</f>
        <v>0</v>
      </c>
      <c r="M194" s="125">
        <f>AG194</f>
        <v>0</v>
      </c>
      <c r="N194" s="125">
        <f>AG195</f>
        <v>0</v>
      </c>
      <c r="O194" s="125">
        <f>AK194</f>
        <v>0</v>
      </c>
      <c r="P194" s="125">
        <f>AK195</f>
        <v>0</v>
      </c>
      <c r="Q194" s="125" t="str">
        <f>AL194</f>
        <v/>
      </c>
      <c r="R194" s="125">
        <f>IF(K194=0,0,VLOOKUP(K194,性別,2,FALSE))</f>
        <v>0</v>
      </c>
      <c r="S194" s="125">
        <f>IF(L194=0,0,VLOOKUP(L194,性別,2,FALSE))</f>
        <v>0</v>
      </c>
      <c r="T194" s="125">
        <f>S194+R194</f>
        <v>0</v>
      </c>
      <c r="U194" s="132">
        <f ca="1">IF(C194="","",IF(Q194&lt;H194,1,0))</f>
        <v>0</v>
      </c>
      <c r="V194" s="24" t="str">
        <f>IFERROR(IF(#REF!="平成",DATE(AH194+1988,AI194,AJ194),IF(#REF!="昭和",DATE(1925+AH194,AI194,AJ194),IF(#REF!="大正",DATE(1911+AH194,AI194,AJ194),DATE(AH194-33,AI194,AJ194)))),"")</f>
        <v/>
      </c>
      <c r="W194" s="559">
        <v>96</v>
      </c>
      <c r="X194" s="561"/>
      <c r="Y194" s="563"/>
      <c r="Z194" s="565"/>
      <c r="AA194" s="563"/>
      <c r="AB194" s="66"/>
      <c r="AC194" s="67"/>
      <c r="AD194" s="68"/>
      <c r="AE194" s="69"/>
      <c r="AF194" s="67"/>
      <c r="AG194" s="70"/>
      <c r="AH194" s="193"/>
      <c r="AI194" s="71"/>
      <c r="AJ194" s="194"/>
      <c r="AK194" s="43"/>
      <c r="AL194" s="567" t="str">
        <f>IF(SUM(AK194:AK195)=0,"",SUM(AK194:AK195))</f>
        <v/>
      </c>
      <c r="AM194" s="200" t="str">
        <f t="shared" si="7"/>
        <v/>
      </c>
    </row>
    <row r="195" spans="1:39" ht="13.95" customHeight="1" x14ac:dyDescent="0.2">
      <c r="C195" s="314" t="str">
        <f>IF(X195="","",VLOOKUP(X195,基準２,3,FALSE)+T195+100-Y195+IF(Z195="",0,VLOOKUP(Z195,基準２,3,FALSE)/100+'D1'!AA195-100))</f>
        <v/>
      </c>
      <c r="D195" s="125"/>
      <c r="E195" s="125"/>
      <c r="F195" s="125"/>
      <c r="G195" s="125"/>
      <c r="H195" s="125"/>
      <c r="I195" s="128"/>
      <c r="J195" s="128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32">
        <f ca="1">IF(C194="","",IF(Q194&lt;H194,1,0))</f>
        <v>0</v>
      </c>
      <c r="V195" s="24" t="str">
        <f>IFERROR(IF(#REF!="平成",DATE(AH195+1988,AI195,AJ195),IF(#REF!="昭和",DATE(1925+AH195,AI195,AJ195),IF(#REF!="大正",DATE(1911+AH195,AI195,AJ195),DATE(AH195-33,AI195,AJ195)))),"")</f>
        <v/>
      </c>
      <c r="W195" s="569"/>
      <c r="X195" s="570"/>
      <c r="Y195" s="571"/>
      <c r="Z195" s="572"/>
      <c r="AA195" s="571"/>
      <c r="AB195" s="37"/>
      <c r="AC195" s="38"/>
      <c r="AD195" s="39"/>
      <c r="AE195" s="54"/>
      <c r="AF195" s="38"/>
      <c r="AG195" s="40"/>
      <c r="AH195" s="203"/>
      <c r="AI195" s="41"/>
      <c r="AJ195" s="204"/>
      <c r="AK195" s="42"/>
      <c r="AL195" s="573"/>
      <c r="AM195" s="200" t="str">
        <f t="shared" si="7"/>
        <v/>
      </c>
    </row>
    <row r="196" spans="1:39" ht="13.95" customHeight="1" x14ac:dyDescent="0.2">
      <c r="B196" s="17">
        <f ca="1">IF(C196="","",RANK(C196,$C$4:$C$203))</f>
        <v>1</v>
      </c>
      <c r="C196" s="314">
        <f ca="1">IF(D196=0,0,IF(大会=3,IF(AND(Y196="",AA196=""),"",100000+T196+100-Y196+IF(AA196="",0,1000+100-'D1'!AA196)),IF(X196="","",VLOOKUP(X196,基準２,3,FALSE)+T196+100-Y196+IF(Z196="",0,VLOOKUP(Z196,基準２,3,FALSE)/100+'D1'!AA196-100))))</f>
        <v>0</v>
      </c>
      <c r="D196" s="125">
        <f ca="1">IF(大会=3,IF(AND(Y196="",AA196=""),0,1),IF(E196="",0,IF(OR(E196=設定!$AV$4,E196=設定!$AV$5,E196=設定!$AV$6,E196=設定!$AV$7,E196=設定!$AV$8,E196=設定!$AV$9,E196=設定!$AV$12,E196=設定!$AV$13),1,0)))</f>
        <v>0</v>
      </c>
      <c r="E196" s="125">
        <f>X196</f>
        <v>0</v>
      </c>
      <c r="F196" s="125">
        <f>Y196</f>
        <v>0</v>
      </c>
      <c r="G196" s="125" t="str">
        <f>IF(AA196="","",IF(X196=Z196,"*"&amp;AA196,"◆"&amp;AA196))</f>
        <v/>
      </c>
      <c r="H196" s="125" t="str">
        <f>IF(X196="","",VLOOKUP(X196,設定!$AV$4:$AW$13,2,FALSE))</f>
        <v/>
      </c>
      <c r="I196" s="128" t="str">
        <f>AD405&amp;"　"&amp;AE405</f>
        <v>　</v>
      </c>
      <c r="J196" s="128" t="str">
        <f>AD406&amp;"　"&amp;AE406</f>
        <v>　</v>
      </c>
      <c r="K196" s="125">
        <f>AD196</f>
        <v>0</v>
      </c>
      <c r="L196" s="125">
        <f>AD197</f>
        <v>0</v>
      </c>
      <c r="M196" s="125">
        <f>AG196</f>
        <v>0</v>
      </c>
      <c r="N196" s="125">
        <f>AG197</f>
        <v>0</v>
      </c>
      <c r="O196" s="125">
        <f>AK196</f>
        <v>0</v>
      </c>
      <c r="P196" s="125">
        <f>AK197</f>
        <v>0</v>
      </c>
      <c r="Q196" s="125" t="str">
        <f>AL196</f>
        <v/>
      </c>
      <c r="R196" s="125">
        <f>IF(K196=0,0,VLOOKUP(K196,性別,2,FALSE))</f>
        <v>0</v>
      </c>
      <c r="S196" s="125">
        <f>IF(L196=0,0,VLOOKUP(L196,性別,2,FALSE))</f>
        <v>0</v>
      </c>
      <c r="T196" s="125">
        <f>S196+R196</f>
        <v>0</v>
      </c>
      <c r="U196" s="132">
        <f ca="1">IF(C196="","",IF(Q196&lt;H196,1,0))</f>
        <v>0</v>
      </c>
      <c r="V196" s="24" t="str">
        <f>IFERROR(IF(#REF!="平成",DATE(AH196+1988,AI196,AJ196),IF(#REF!="昭和",DATE(1925+AH196,AI196,AJ196),IF(#REF!="大正",DATE(1911+AH196,AI196,AJ196),DATE(AH196-33,AI196,AJ196)))),"")</f>
        <v/>
      </c>
      <c r="W196" s="559">
        <v>97</v>
      </c>
      <c r="X196" s="561"/>
      <c r="Y196" s="563"/>
      <c r="Z196" s="565"/>
      <c r="AA196" s="563"/>
      <c r="AB196" s="66"/>
      <c r="AC196" s="67"/>
      <c r="AD196" s="68"/>
      <c r="AE196" s="69"/>
      <c r="AF196" s="67"/>
      <c r="AG196" s="70"/>
      <c r="AH196" s="193"/>
      <c r="AI196" s="71"/>
      <c r="AJ196" s="194"/>
      <c r="AK196" s="43"/>
      <c r="AL196" s="567" t="str">
        <f>IF(SUM(AK196:AK197)=0,"",SUM(AK196:AK197))</f>
        <v/>
      </c>
      <c r="AM196" s="200" t="str">
        <f t="shared" si="7"/>
        <v/>
      </c>
    </row>
    <row r="197" spans="1:39" ht="13.95" customHeight="1" x14ac:dyDescent="0.2">
      <c r="C197" s="314" t="str">
        <f>IF(X197="","",VLOOKUP(X197,基準２,3,FALSE)+T197+100-Y197+IF(Z197="",0,VLOOKUP(Z197,基準２,3,FALSE)/100+'D1'!AA197-100))</f>
        <v/>
      </c>
      <c r="D197" s="125"/>
      <c r="E197" s="125"/>
      <c r="F197" s="125"/>
      <c r="G197" s="125"/>
      <c r="H197" s="125"/>
      <c r="I197" s="128"/>
      <c r="J197" s="128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32">
        <f ca="1">IF(C196="","",IF(Q196&lt;H196,1,0))</f>
        <v>0</v>
      </c>
      <c r="V197" s="24" t="str">
        <f>IFERROR(IF(#REF!="平成",DATE(AH197+1988,AI197,AJ197),IF(#REF!="昭和",DATE(1925+AH197,AI197,AJ197),IF(#REF!="大正",DATE(1911+AH197,AI197,AJ197),DATE(AH197-33,AI197,AJ197)))),"")</f>
        <v/>
      </c>
      <c r="W197" s="569"/>
      <c r="X197" s="570"/>
      <c r="Y197" s="571"/>
      <c r="Z197" s="572"/>
      <c r="AA197" s="571"/>
      <c r="AB197" s="37"/>
      <c r="AC197" s="38"/>
      <c r="AD197" s="39"/>
      <c r="AE197" s="54"/>
      <c r="AF197" s="38"/>
      <c r="AG197" s="40"/>
      <c r="AH197" s="203"/>
      <c r="AI197" s="41"/>
      <c r="AJ197" s="204"/>
      <c r="AK197" s="42"/>
      <c r="AL197" s="573"/>
      <c r="AM197" s="200" t="str">
        <f t="shared" ref="AM197:AM203" si="8">IF(AH197="","",DATE(AH197,1,1))</f>
        <v/>
      </c>
    </row>
    <row r="198" spans="1:39" ht="13.95" customHeight="1" x14ac:dyDescent="0.2">
      <c r="B198" s="17">
        <f ca="1">IF(C198="","",RANK(C198,$C$4:$C$203))</f>
        <v>1</v>
      </c>
      <c r="C198" s="314">
        <f ca="1">IF(D198=0,0,IF(大会=3,IF(AND(Y198="",AA198=""),"",100000+T198+100-Y198+IF(AA198="",0,1000+100-'D1'!AA198)),IF(X198="","",VLOOKUP(X198,基準２,3,FALSE)+T198+100-Y198+IF(Z198="",0,VLOOKUP(Z198,基準２,3,FALSE)/100+'D1'!AA198-100))))</f>
        <v>0</v>
      </c>
      <c r="D198" s="125">
        <f ca="1">IF(大会=3,IF(AND(Y198="",AA198=""),0,1),IF(E198="",0,IF(OR(E198=設定!$AV$4,E198=設定!$AV$5,E198=設定!$AV$6,E198=設定!$AV$7,E198=設定!$AV$8,E198=設定!$AV$9,E198=設定!$AV$12,E198=設定!$AV$13),1,0)))</f>
        <v>0</v>
      </c>
      <c r="E198" s="125">
        <f>X198</f>
        <v>0</v>
      </c>
      <c r="F198" s="125">
        <f>Y198</f>
        <v>0</v>
      </c>
      <c r="G198" s="125" t="str">
        <f>IF(AA198="","",IF(X198=Z198,"*"&amp;AA198,"◆"&amp;AA198))</f>
        <v/>
      </c>
      <c r="H198" s="125" t="str">
        <f>IF(X198="","",VLOOKUP(X198,設定!$AV$4:$AW$13,2,FALSE))</f>
        <v/>
      </c>
      <c r="I198" s="128" t="str">
        <f>AD407&amp;"　"&amp;AE407</f>
        <v>　</v>
      </c>
      <c r="J198" s="128" t="str">
        <f>AD408&amp;"　"&amp;AE408</f>
        <v>　</v>
      </c>
      <c r="K198" s="125">
        <f>AD198</f>
        <v>0</v>
      </c>
      <c r="L198" s="125">
        <f>AD199</f>
        <v>0</v>
      </c>
      <c r="M198" s="125">
        <f>AG198</f>
        <v>0</v>
      </c>
      <c r="N198" s="125">
        <f>AG199</f>
        <v>0</v>
      </c>
      <c r="O198" s="125">
        <f>AK198</f>
        <v>0</v>
      </c>
      <c r="P198" s="125">
        <f>AK199</f>
        <v>0</v>
      </c>
      <c r="Q198" s="125" t="str">
        <f>AL198</f>
        <v/>
      </c>
      <c r="R198" s="125">
        <f>IF(K198=0,0,VLOOKUP(K198,性別,2,FALSE))</f>
        <v>0</v>
      </c>
      <c r="S198" s="125">
        <f>IF(L198=0,0,VLOOKUP(L198,性別,2,FALSE))</f>
        <v>0</v>
      </c>
      <c r="T198" s="125">
        <f>S198+R198</f>
        <v>0</v>
      </c>
      <c r="U198" s="132">
        <f ca="1">IF(C198="","",IF(Q198&lt;H198,1,0))</f>
        <v>0</v>
      </c>
      <c r="V198" s="24" t="str">
        <f>IFERROR(IF(#REF!="平成",DATE(AH198+1988,AI198,AJ198),IF(#REF!="昭和",DATE(1925+AH198,AI198,AJ198),IF(#REF!="大正",DATE(1911+AH198,AI198,AJ198),DATE(AH198-33,AI198,AJ198)))),"")</f>
        <v/>
      </c>
      <c r="W198" s="559">
        <v>98</v>
      </c>
      <c r="X198" s="561"/>
      <c r="Y198" s="563"/>
      <c r="Z198" s="565"/>
      <c r="AA198" s="563"/>
      <c r="AB198" s="66"/>
      <c r="AC198" s="67"/>
      <c r="AD198" s="68"/>
      <c r="AE198" s="69"/>
      <c r="AF198" s="67"/>
      <c r="AG198" s="70"/>
      <c r="AH198" s="193"/>
      <c r="AI198" s="71"/>
      <c r="AJ198" s="194"/>
      <c r="AK198" s="43"/>
      <c r="AL198" s="567" t="str">
        <f>IF(SUM(AK198:AK199)=0,"",SUM(AK198:AK199))</f>
        <v/>
      </c>
      <c r="AM198" s="200" t="str">
        <f t="shared" si="8"/>
        <v/>
      </c>
    </row>
    <row r="199" spans="1:39" ht="13.95" customHeight="1" x14ac:dyDescent="0.2">
      <c r="C199" s="314" t="str">
        <f>IF(X199="","",VLOOKUP(X199,基準２,3,FALSE)+T199+100-Y199+IF(Z199="",0,VLOOKUP(Z199,基準２,3,FALSE)/100+'D1'!AA199-100))</f>
        <v/>
      </c>
      <c r="D199" s="125"/>
      <c r="E199" s="125"/>
      <c r="F199" s="125"/>
      <c r="G199" s="125"/>
      <c r="H199" s="125"/>
      <c r="I199" s="128"/>
      <c r="J199" s="128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32">
        <f ca="1">IF(C198="","",IF(Q198&lt;H198,1,0))</f>
        <v>0</v>
      </c>
      <c r="V199" s="24" t="str">
        <f>IFERROR(IF(#REF!="平成",DATE(AH199+1988,AI199,AJ199),IF(#REF!="昭和",DATE(1925+AH199,AI199,AJ199),IF(#REF!="大正",DATE(1911+AH199,AI199,AJ199),DATE(AH199-33,AI199,AJ199)))),"")</f>
        <v/>
      </c>
      <c r="W199" s="569"/>
      <c r="X199" s="570"/>
      <c r="Y199" s="571"/>
      <c r="Z199" s="572"/>
      <c r="AA199" s="571"/>
      <c r="AB199" s="37"/>
      <c r="AC199" s="38"/>
      <c r="AD199" s="39"/>
      <c r="AE199" s="54"/>
      <c r="AF199" s="38"/>
      <c r="AG199" s="40"/>
      <c r="AH199" s="203"/>
      <c r="AI199" s="41"/>
      <c r="AJ199" s="204"/>
      <c r="AK199" s="42"/>
      <c r="AL199" s="573"/>
      <c r="AM199" s="200" t="str">
        <f t="shared" si="8"/>
        <v/>
      </c>
    </row>
    <row r="200" spans="1:39" ht="13.95" customHeight="1" x14ac:dyDescent="0.2">
      <c r="B200" s="17">
        <f ca="1">IF(C200="","",RANK(C200,$C$4:$C$203))</f>
        <v>1</v>
      </c>
      <c r="C200" s="314">
        <f ca="1">IF(D200=0,0,IF(大会=3,IF(AND(Y200="",AA200=""),"",100000+T200+100-Y200+IF(AA200="",0,1000+100-'D1'!AA200)),IF(X200="","",VLOOKUP(X200,基準２,3,FALSE)+T200+100-Y200+IF(Z200="",0,VLOOKUP(Z200,基準２,3,FALSE)/100+'D1'!AA200-100))))</f>
        <v>0</v>
      </c>
      <c r="D200" s="125">
        <f ca="1">IF(大会=3,IF(AND(Y200="",AA200=""),0,1),IF(E200="",0,IF(OR(E200=設定!$AV$4,E200=設定!$AV$5,E200=設定!$AV$6,E200=設定!$AV$7,E200=設定!$AV$8,E200=設定!$AV$9,E200=設定!$AV$12,E200=設定!$AV$13),1,0)))</f>
        <v>0</v>
      </c>
      <c r="E200" s="125">
        <f>X200</f>
        <v>0</v>
      </c>
      <c r="F200" s="125">
        <f>Y200</f>
        <v>0</v>
      </c>
      <c r="G200" s="125" t="str">
        <f>IF(AA200="","",IF(X200=Z200,"*"&amp;AA200,"◆"&amp;AA200))</f>
        <v/>
      </c>
      <c r="H200" s="125" t="str">
        <f>IF(X200="","",VLOOKUP(X200,設定!$AV$4:$AW$13,2,FALSE))</f>
        <v/>
      </c>
      <c r="I200" s="128" t="str">
        <f>AD409&amp;"　"&amp;AE409</f>
        <v>　</v>
      </c>
      <c r="J200" s="128" t="str">
        <f>AD410&amp;"　"&amp;AE410</f>
        <v>　</v>
      </c>
      <c r="K200" s="125">
        <f>AD200</f>
        <v>0</v>
      </c>
      <c r="L200" s="125">
        <f>AD201</f>
        <v>0</v>
      </c>
      <c r="M200" s="125">
        <f>AG200</f>
        <v>0</v>
      </c>
      <c r="N200" s="125">
        <f>AG201</f>
        <v>0</v>
      </c>
      <c r="O200" s="125">
        <f>AK200</f>
        <v>0</v>
      </c>
      <c r="P200" s="125">
        <f>AK201</f>
        <v>0</v>
      </c>
      <c r="Q200" s="125" t="str">
        <f>AL200</f>
        <v/>
      </c>
      <c r="R200" s="125">
        <f>IF(K200=0,0,VLOOKUP(K200,性別,2,FALSE))</f>
        <v>0</v>
      </c>
      <c r="S200" s="125">
        <f>IF(L200=0,0,VLOOKUP(L200,性別,2,FALSE))</f>
        <v>0</v>
      </c>
      <c r="T200" s="125">
        <f>S200+R200</f>
        <v>0</v>
      </c>
      <c r="U200" s="132">
        <f ca="1">IF(C200="","",IF(Q200&lt;H200,1,0))</f>
        <v>0</v>
      </c>
      <c r="V200" s="24" t="str">
        <f>IFERROR(IF(#REF!="平成",DATE(AH200+1988,AI200,AJ200),IF(#REF!="昭和",DATE(1925+AH200,AI200,AJ200),IF(#REF!="大正",DATE(1911+AH200,AI200,AJ200),DATE(AH200-33,AI200,AJ200)))),"")</f>
        <v/>
      </c>
      <c r="W200" s="559">
        <v>99</v>
      </c>
      <c r="X200" s="561"/>
      <c r="Y200" s="563"/>
      <c r="Z200" s="565"/>
      <c r="AA200" s="563"/>
      <c r="AB200" s="66"/>
      <c r="AC200" s="67"/>
      <c r="AD200" s="68"/>
      <c r="AE200" s="69"/>
      <c r="AF200" s="67"/>
      <c r="AG200" s="70"/>
      <c r="AH200" s="193"/>
      <c r="AI200" s="71"/>
      <c r="AJ200" s="194"/>
      <c r="AK200" s="43"/>
      <c r="AL200" s="567" t="str">
        <f>IF(SUM(AK200:AK201)=0,"",SUM(AK200:AK201))</f>
        <v/>
      </c>
      <c r="AM200" s="200" t="str">
        <f t="shared" si="8"/>
        <v/>
      </c>
    </row>
    <row r="201" spans="1:39" ht="13.95" customHeight="1" x14ac:dyDescent="0.2">
      <c r="C201" s="314" t="str">
        <f>IF(X201="","",VLOOKUP(X201,基準２,3,FALSE)+T201+100-Y201+IF(Z201="",0,VLOOKUP(Z201,基準２,3,FALSE)/100+'D1'!AA201-100))</f>
        <v/>
      </c>
      <c r="D201" s="125"/>
      <c r="E201" s="125"/>
      <c r="F201" s="125"/>
      <c r="G201" s="125"/>
      <c r="H201" s="125"/>
      <c r="I201" s="128"/>
      <c r="J201" s="128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32">
        <f ca="1">IF(C200="","",IF(Q200&lt;H200,1,0))</f>
        <v>0</v>
      </c>
      <c r="V201" s="24" t="str">
        <f>IFERROR(IF(#REF!="平成",DATE(AH201+1988,AI201,AJ201),IF(#REF!="昭和",DATE(1925+AH201,AI201,AJ201),IF(#REF!="大正",DATE(1911+AH201,AI201,AJ201),DATE(AH201-33,AI201,AJ201)))),"")</f>
        <v/>
      </c>
      <c r="W201" s="569"/>
      <c r="X201" s="570"/>
      <c r="Y201" s="571"/>
      <c r="Z201" s="572"/>
      <c r="AA201" s="571"/>
      <c r="AB201" s="37"/>
      <c r="AC201" s="38"/>
      <c r="AD201" s="39"/>
      <c r="AE201" s="54"/>
      <c r="AF201" s="38"/>
      <c r="AG201" s="40"/>
      <c r="AH201" s="203"/>
      <c r="AI201" s="41"/>
      <c r="AJ201" s="204"/>
      <c r="AK201" s="42"/>
      <c r="AL201" s="573"/>
      <c r="AM201" s="200" t="str">
        <f t="shared" si="8"/>
        <v/>
      </c>
    </row>
    <row r="202" spans="1:39" ht="13.95" customHeight="1" x14ac:dyDescent="0.2">
      <c r="B202" s="17">
        <f ca="1">IF(C202="","",RANK(C202,$C$4:$C$203))</f>
        <v>1</v>
      </c>
      <c r="C202" s="314">
        <f ca="1">IF(D202=0,0,IF(大会=3,IF(AND(Y202="",AA202=""),"",100000+T202+100-Y202+IF(AA202="",0,1000+100-'D1'!AA202)),IF(X202="","",VLOOKUP(X202,基準２,3,FALSE)+T202+100-Y202+IF(Z202="",0,VLOOKUP(Z202,基準２,3,FALSE)/100+'D1'!AA202-100))))</f>
        <v>0</v>
      </c>
      <c r="D202" s="125">
        <f ca="1">IF(大会=3,IF(AND(Y202="",AA202=""),0,1),IF(E202="",0,IF(OR(E202=設定!$AV$4,E202=設定!$AV$5,E202=設定!$AV$6,E202=設定!$AV$7,E202=設定!$AV$8,E202=設定!$AV$9,E202=設定!$AV$12,E202=設定!$AV$13),1,0)))</f>
        <v>0</v>
      </c>
      <c r="E202" s="125">
        <f>X202</f>
        <v>0</v>
      </c>
      <c r="F202" s="125">
        <f>Y202</f>
        <v>0</v>
      </c>
      <c r="G202" s="125" t="str">
        <f>IF(AA202="","",IF(X202=Z202,"*"&amp;AA202,"◆"&amp;AA202))</f>
        <v/>
      </c>
      <c r="H202" s="125" t="str">
        <f>IF(X202="","",VLOOKUP(X202,設定!$AV$4:$AW$13,2,FALSE))</f>
        <v/>
      </c>
      <c r="I202" s="128" t="str">
        <f>AD411&amp;"　"&amp;AE411</f>
        <v>　</v>
      </c>
      <c r="J202" s="128" t="str">
        <f>AD412&amp;"　"&amp;AE412</f>
        <v>　</v>
      </c>
      <c r="K202" s="125">
        <f>AD202</f>
        <v>0</v>
      </c>
      <c r="L202" s="125">
        <f>AD203</f>
        <v>0</v>
      </c>
      <c r="M202" s="125">
        <f>AG202</f>
        <v>0</v>
      </c>
      <c r="N202" s="125">
        <f>AG203</f>
        <v>0</v>
      </c>
      <c r="O202" s="125">
        <f>AK202</f>
        <v>0</v>
      </c>
      <c r="P202" s="125">
        <f>AK203</f>
        <v>0</v>
      </c>
      <c r="Q202" s="125" t="str">
        <f>AL202</f>
        <v/>
      </c>
      <c r="R202" s="125">
        <f>IF(K202=0,0,VLOOKUP(K202,性別,2,FALSE))</f>
        <v>0</v>
      </c>
      <c r="S202" s="125">
        <f>IF(L202=0,0,VLOOKUP(L202,性別,2,FALSE))</f>
        <v>0</v>
      </c>
      <c r="T202" s="125">
        <f>S202+R202</f>
        <v>0</v>
      </c>
      <c r="U202" s="132">
        <f ca="1">IF(C202="","",IF(Q202&lt;H202,1,0))</f>
        <v>0</v>
      </c>
      <c r="V202" s="24" t="str">
        <f>IFERROR(IF(#REF!="平成",DATE(AH202+1988,AI202,AJ202),IF(#REF!="昭和",DATE(1925+AH202,AI202,AJ202),IF(#REF!="大正",DATE(1911+AH202,AI202,AJ202),DATE(AH202-33,AI202,AJ202)))),"")</f>
        <v/>
      </c>
      <c r="W202" s="559">
        <v>100</v>
      </c>
      <c r="X202" s="561"/>
      <c r="Y202" s="563"/>
      <c r="Z202" s="565"/>
      <c r="AA202" s="563"/>
      <c r="AB202" s="66"/>
      <c r="AC202" s="67"/>
      <c r="AD202" s="68"/>
      <c r="AE202" s="69"/>
      <c r="AF202" s="67"/>
      <c r="AG202" s="70"/>
      <c r="AH202" s="193"/>
      <c r="AI202" s="71"/>
      <c r="AJ202" s="194"/>
      <c r="AK202" s="43"/>
      <c r="AL202" s="567" t="str">
        <f>IF(SUM(AK202:AK203)=0,"",SUM(AK202:AK203))</f>
        <v/>
      </c>
      <c r="AM202" s="200" t="str">
        <f t="shared" si="8"/>
        <v/>
      </c>
    </row>
    <row r="203" spans="1:39" ht="13.95" customHeight="1" thickBot="1" x14ac:dyDescent="0.25">
      <c r="C203" s="314" t="str">
        <f>IF(X203="","",VLOOKUP(X203,基準２,3,FALSE)+T203+100-Y203+IF(Z203="",0,VLOOKUP(Z203,基準２,3,FALSE)/100+'D1'!AA203-100))</f>
        <v/>
      </c>
      <c r="D203" s="125"/>
      <c r="E203" s="125"/>
      <c r="F203" s="125"/>
      <c r="G203" s="125"/>
      <c r="H203" s="125"/>
      <c r="I203" s="128"/>
      <c r="J203" s="128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32">
        <f ca="1">IF(C202="","",IF(Q202&lt;H202,1,0))</f>
        <v>0</v>
      </c>
      <c r="V203" s="24" t="str">
        <f>IFERROR(IF(#REF!="平成",DATE(AH203+1988,AI203,AJ203),IF(#REF!="昭和",DATE(1925+AH203,AI203,AJ203),IF(#REF!="大正",DATE(1911+AH203,AI203,AJ203),DATE(AH203-33,AI203,AJ203)))),"")</f>
        <v/>
      </c>
      <c r="W203" s="560"/>
      <c r="X203" s="562"/>
      <c r="Y203" s="564"/>
      <c r="Z203" s="566"/>
      <c r="AA203" s="564"/>
      <c r="AB203" s="136"/>
      <c r="AC203" s="137"/>
      <c r="AD203" s="138"/>
      <c r="AE203" s="208"/>
      <c r="AF203" s="137"/>
      <c r="AG203" s="209"/>
      <c r="AH203" s="205"/>
      <c r="AI203" s="206"/>
      <c r="AJ203" s="207"/>
      <c r="AK203" s="210"/>
      <c r="AL203" s="568"/>
      <c r="AM203" s="200" t="str">
        <f t="shared" si="8"/>
        <v/>
      </c>
    </row>
    <row r="204" spans="1:39" x14ac:dyDescent="0.2">
      <c r="A204"/>
      <c r="B204"/>
      <c r="C204"/>
      <c r="D204"/>
      <c r="E204"/>
      <c r="F204"/>
      <c r="G204"/>
      <c r="H204"/>
      <c r="I204" s="129"/>
      <c r="J204" s="129"/>
      <c r="K204"/>
      <c r="L204"/>
      <c r="M204"/>
      <c r="N204"/>
      <c r="O204"/>
      <c r="P204"/>
      <c r="Q204"/>
      <c r="R204"/>
      <c r="S204"/>
    </row>
    <row r="205" spans="1:39" hidden="1" x14ac:dyDescent="0.2">
      <c r="A205"/>
      <c r="B205"/>
      <c r="C205"/>
      <c r="D205"/>
      <c r="E205"/>
      <c r="F205"/>
      <c r="G205"/>
      <c r="H205"/>
      <c r="I205" s="129"/>
      <c r="J205" s="129"/>
      <c r="K205"/>
      <c r="L205"/>
      <c r="M205"/>
      <c r="N205"/>
      <c r="O205"/>
      <c r="P205"/>
      <c r="Q205"/>
      <c r="R205"/>
      <c r="S205"/>
    </row>
    <row r="206" spans="1:39" hidden="1" x14ac:dyDescent="0.2">
      <c r="A206"/>
      <c r="B206"/>
      <c r="C206"/>
      <c r="D206"/>
      <c r="E206"/>
      <c r="F206"/>
      <c r="G206"/>
      <c r="H206"/>
      <c r="I206" s="129"/>
      <c r="J206" s="129"/>
      <c r="K206"/>
      <c r="L206"/>
      <c r="M206"/>
      <c r="N206"/>
      <c r="O206"/>
      <c r="P206"/>
      <c r="Q206"/>
      <c r="R206"/>
      <c r="S206"/>
    </row>
    <row r="207" spans="1:39" hidden="1" x14ac:dyDescent="0.2">
      <c r="A207"/>
      <c r="B207"/>
      <c r="C207"/>
      <c r="D207"/>
      <c r="E207"/>
      <c r="F207"/>
      <c r="G207"/>
      <c r="H207"/>
      <c r="I207" s="129"/>
      <c r="J207" s="129"/>
      <c r="K207"/>
      <c r="L207"/>
      <c r="M207"/>
      <c r="N207"/>
      <c r="O207"/>
      <c r="P207"/>
      <c r="Q207"/>
      <c r="R207"/>
      <c r="S207"/>
    </row>
    <row r="208" spans="1:39" hidden="1" x14ac:dyDescent="0.2">
      <c r="A208"/>
      <c r="B208"/>
      <c r="C208"/>
      <c r="D208"/>
      <c r="E208"/>
      <c r="F208"/>
      <c r="G208"/>
      <c r="H208"/>
      <c r="I208" s="129"/>
      <c r="J208" s="129"/>
      <c r="K208"/>
      <c r="L208"/>
      <c r="M208"/>
      <c r="N208"/>
      <c r="O208"/>
      <c r="P208"/>
      <c r="Q208"/>
      <c r="R208"/>
      <c r="S208"/>
      <c r="Y208" s="17" t="e">
        <f>RIGHT(Y213,LEN(Y213)-6)</f>
        <v>#VALUE!</v>
      </c>
    </row>
    <row r="209" spans="1:38" hidden="1" x14ac:dyDescent="0.2">
      <c r="A209"/>
      <c r="B209"/>
      <c r="C209"/>
      <c r="D209"/>
      <c r="E209"/>
      <c r="F209"/>
      <c r="G209"/>
      <c r="H209"/>
      <c r="I209" s="129"/>
      <c r="J209" s="129"/>
      <c r="K209"/>
      <c r="L209"/>
      <c r="M209"/>
      <c r="N209"/>
      <c r="O209"/>
      <c r="P209"/>
      <c r="Q209"/>
      <c r="R209"/>
      <c r="S209"/>
      <c r="Y209" s="17" t="e">
        <f ca="1">VLOOKUP(RIGHT(Y213,LEN(Y213)-6),INDIRECT(I212),4,FALSE)</f>
        <v>#VALUE!</v>
      </c>
    </row>
    <row r="210" spans="1:38" hidden="1" x14ac:dyDescent="0.2"/>
    <row r="211" spans="1:38" hidden="1" x14ac:dyDescent="0.2">
      <c r="Y211" s="17">
        <f>Y2</f>
        <v>0</v>
      </c>
      <c r="Z211" s="17" t="str">
        <f>Z3</f>
        <v>カテゴリ</v>
      </c>
      <c r="AA211" s="17" t="str">
        <f>AA3</f>
        <v>ランキング</v>
      </c>
    </row>
    <row r="212" spans="1:38" hidden="1" x14ac:dyDescent="0.2">
      <c r="W212" s="17"/>
      <c r="X212" s="17"/>
      <c r="Y212" s="47">
        <v>100000</v>
      </c>
      <c r="Z212" s="47">
        <v>200000</v>
      </c>
      <c r="AA212" s="47">
        <v>300000</v>
      </c>
    </row>
    <row r="213" spans="1:38" hidden="1" x14ac:dyDescent="0.2">
      <c r="B213" s="48"/>
      <c r="H213" s="49"/>
      <c r="T213" s="50"/>
      <c r="U213" s="50"/>
      <c r="V213" s="50"/>
      <c r="W213" s="50"/>
      <c r="X213" s="50"/>
      <c r="Y213" s="51" t="str">
        <f t="shared" ref="Y213:Y244" si="9">IF(Y4="","",$AD4&amp;Y$2&amp;Y4)</f>
        <v/>
      </c>
      <c r="Z213" s="51" t="str">
        <f t="shared" ref="Z213:AA232" si="10">IF(Z4="","",$AD4&amp;Z$3&amp;Z4)</f>
        <v/>
      </c>
      <c r="AA213" s="51" t="str">
        <f t="shared" si="10"/>
        <v/>
      </c>
      <c r="AB213" s="17" t="str">
        <f t="shared" ref="AB213:AC232" si="11">SUBSTITUTE(SUBSTITUTE(AB4,"　","")," ","")</f>
        <v/>
      </c>
      <c r="AC213" s="17" t="str">
        <f t="shared" si="11"/>
        <v/>
      </c>
      <c r="AD213" s="17" t="str">
        <f t="shared" ref="AD213:AD244" si="12">IF(AB4="","",IF(LEN(AB213)=1,AB213&amp;"　　",IF(LEN(AB213)=2,LEFT(AB213,1)&amp;"　"&amp;RIGHT(AB213,1),AB213)))</f>
        <v/>
      </c>
      <c r="AE213" s="52" t="str">
        <f t="shared" ref="AE213:AE244" si="13">IF(AC4="","",IF(LEN(AC213)=1,"　　"&amp;AC213,IF(LEN(AC213)=2,LEFT(AC213,1)&amp;"　"&amp;RIGHT(AC213,1),AC213)))</f>
        <v/>
      </c>
      <c r="AG213" s="17">
        <f t="shared" ref="AG213:AG244" si="14">IFERROR(CODE(MID(AE4,1,1)),500000)</f>
        <v>500000</v>
      </c>
      <c r="AH213" s="46">
        <f t="shared" ref="AH213:AH244" si="15">IFERROR(CODE(MID(AE4,3,1)),500000)</f>
        <v>500000</v>
      </c>
      <c r="AI213" s="46">
        <f t="shared" ref="AI213:AI244" si="16">IFERROR(CODE(MID(AE4,4,1)),500000)</f>
        <v>500000</v>
      </c>
      <c r="AJ213" s="46">
        <f>IFERROR(RANK(AG213,$AG$213:$AG$312,1)*0.01+RANK(#REF!,#REF!,1)*0.00001+RANK(AH213,$AH$213:$AH$312,1)*0.0000001+RANK(AI213,$AI$213:$AI$312,1)*0.00000000001,10000)</f>
        <v>10000</v>
      </c>
      <c r="AK213" s="17">
        <f>RANK(AJ213,$AJ$213:$AJ$312,1)</f>
        <v>1</v>
      </c>
      <c r="AL213" s="17" t="e">
        <f>RANK(AK213,$AJ$213:$AJ$312,1)</f>
        <v>#N/A</v>
      </c>
    </row>
    <row r="214" spans="1:38" hidden="1" x14ac:dyDescent="0.2">
      <c r="H214" s="49"/>
      <c r="T214" s="50"/>
      <c r="U214" s="50"/>
      <c r="V214" s="50"/>
      <c r="W214" s="50"/>
      <c r="X214" s="50"/>
      <c r="Y214" s="51" t="str">
        <f t="shared" si="9"/>
        <v/>
      </c>
      <c r="Z214" s="51" t="str">
        <f t="shared" si="10"/>
        <v/>
      </c>
      <c r="AA214" s="51" t="str">
        <f t="shared" si="10"/>
        <v/>
      </c>
      <c r="AB214" s="17" t="str">
        <f t="shared" si="11"/>
        <v/>
      </c>
      <c r="AC214" s="17" t="str">
        <f t="shared" si="11"/>
        <v/>
      </c>
      <c r="AD214" s="17" t="str">
        <f t="shared" si="12"/>
        <v/>
      </c>
      <c r="AE214" s="52" t="str">
        <f t="shared" si="13"/>
        <v/>
      </c>
      <c r="AG214" s="17">
        <f t="shared" si="14"/>
        <v>500000</v>
      </c>
      <c r="AH214" s="46">
        <f t="shared" si="15"/>
        <v>500000</v>
      </c>
      <c r="AI214" s="46">
        <f t="shared" si="16"/>
        <v>500000</v>
      </c>
      <c r="AJ214" s="46">
        <f>IFERROR(RANK(AG214,$AG$213:$AG$312,1)*0.01+RANK(#REF!,#REF!,1)*0.00001+RANK(AH214,$AH$213:$AH$312,1)*0.0000001+RANK(AI214,$AI$213:$AI$312,1)*0.00000000001,10000)</f>
        <v>10000</v>
      </c>
      <c r="AK214" s="17">
        <f t="shared" ref="AK214:AL277" si="17">RANK(AJ214,$AJ$213:$AJ$312,1)</f>
        <v>1</v>
      </c>
      <c r="AL214" s="17" t="e">
        <f t="shared" si="17"/>
        <v>#N/A</v>
      </c>
    </row>
    <row r="215" spans="1:38" hidden="1" x14ac:dyDescent="0.2">
      <c r="H215" s="49"/>
      <c r="T215" s="50"/>
      <c r="U215" s="50"/>
      <c r="V215" s="50"/>
      <c r="W215" s="50"/>
      <c r="X215" s="50"/>
      <c r="Y215" s="51" t="str">
        <f t="shared" si="9"/>
        <v/>
      </c>
      <c r="Z215" s="51" t="str">
        <f t="shared" si="10"/>
        <v/>
      </c>
      <c r="AA215" s="51" t="str">
        <f t="shared" si="10"/>
        <v/>
      </c>
      <c r="AB215" s="17" t="str">
        <f t="shared" si="11"/>
        <v/>
      </c>
      <c r="AC215" s="17" t="str">
        <f t="shared" si="11"/>
        <v/>
      </c>
      <c r="AD215" s="17" t="str">
        <f t="shared" si="12"/>
        <v/>
      </c>
      <c r="AE215" s="52" t="str">
        <f t="shared" si="13"/>
        <v/>
      </c>
      <c r="AG215" s="17">
        <f t="shared" si="14"/>
        <v>500000</v>
      </c>
      <c r="AH215" s="46">
        <f t="shared" si="15"/>
        <v>500000</v>
      </c>
      <c r="AI215" s="46">
        <f t="shared" si="16"/>
        <v>500000</v>
      </c>
      <c r="AJ215" s="46">
        <f>IFERROR(RANK(AG215,$AG$213:$AG$312,1)*0.01+RANK(#REF!,#REF!,1)*0.00001+RANK(AH215,$AH$213:$AH$312,1)*0.0000001+RANK(AI215,$AI$213:$AI$312,1)*0.00000000001,10000)</f>
        <v>10000</v>
      </c>
      <c r="AK215" s="17">
        <f t="shared" si="17"/>
        <v>1</v>
      </c>
      <c r="AL215" s="17" t="e">
        <f t="shared" si="17"/>
        <v>#N/A</v>
      </c>
    </row>
    <row r="216" spans="1:38" hidden="1" x14ac:dyDescent="0.2">
      <c r="H216" s="49"/>
      <c r="T216" s="50"/>
      <c r="U216" s="50"/>
      <c r="V216" s="50"/>
      <c r="W216" s="50"/>
      <c r="X216" s="50"/>
      <c r="Y216" s="51" t="str">
        <f t="shared" si="9"/>
        <v/>
      </c>
      <c r="Z216" s="51" t="str">
        <f t="shared" si="10"/>
        <v/>
      </c>
      <c r="AA216" s="51" t="str">
        <f t="shared" si="10"/>
        <v/>
      </c>
      <c r="AB216" s="17" t="str">
        <f t="shared" si="11"/>
        <v/>
      </c>
      <c r="AC216" s="17" t="str">
        <f t="shared" si="11"/>
        <v/>
      </c>
      <c r="AD216" s="17" t="str">
        <f t="shared" si="12"/>
        <v/>
      </c>
      <c r="AE216" s="52" t="str">
        <f t="shared" si="13"/>
        <v/>
      </c>
      <c r="AG216" s="17">
        <f t="shared" si="14"/>
        <v>500000</v>
      </c>
      <c r="AH216" s="46">
        <f t="shared" si="15"/>
        <v>500000</v>
      </c>
      <c r="AI216" s="46">
        <f t="shared" si="16"/>
        <v>500000</v>
      </c>
      <c r="AJ216" s="46">
        <f>IFERROR(RANK(AG216,$AG$213:$AG$312,1)*0.01+RANK(#REF!,#REF!,1)*0.00001+RANK(AH216,$AH$213:$AH$312,1)*0.0000001+RANK(AI216,$AI$213:$AI$312,1)*0.00000000001,10000)</f>
        <v>10000</v>
      </c>
      <c r="AK216" s="17">
        <f t="shared" si="17"/>
        <v>1</v>
      </c>
      <c r="AL216" s="17" t="e">
        <f t="shared" si="17"/>
        <v>#N/A</v>
      </c>
    </row>
    <row r="217" spans="1:38" hidden="1" x14ac:dyDescent="0.2">
      <c r="H217" s="49"/>
      <c r="T217" s="50"/>
      <c r="U217" s="50"/>
      <c r="V217" s="50"/>
      <c r="W217" s="50"/>
      <c r="X217" s="50"/>
      <c r="Y217" s="51" t="str">
        <f t="shared" si="9"/>
        <v/>
      </c>
      <c r="Z217" s="51" t="str">
        <f t="shared" si="10"/>
        <v/>
      </c>
      <c r="AA217" s="51" t="str">
        <f t="shared" si="10"/>
        <v/>
      </c>
      <c r="AB217" s="17" t="str">
        <f t="shared" si="11"/>
        <v/>
      </c>
      <c r="AC217" s="17" t="str">
        <f t="shared" si="11"/>
        <v/>
      </c>
      <c r="AD217" s="17" t="str">
        <f t="shared" si="12"/>
        <v/>
      </c>
      <c r="AE217" s="52" t="str">
        <f t="shared" si="13"/>
        <v/>
      </c>
      <c r="AG217" s="17">
        <f t="shared" si="14"/>
        <v>500000</v>
      </c>
      <c r="AH217" s="46">
        <f t="shared" si="15"/>
        <v>500000</v>
      </c>
      <c r="AI217" s="46">
        <f t="shared" si="16"/>
        <v>500000</v>
      </c>
      <c r="AJ217" s="46">
        <f>IFERROR(RANK(AG217,$AG$213:$AG$312,1)*0.01+RANK(#REF!,#REF!,1)*0.00001+RANK(AH217,$AH$213:$AH$312,1)*0.0000001+RANK(AI217,$AI$213:$AI$312,1)*0.00000000001,10000)</f>
        <v>10000</v>
      </c>
      <c r="AK217" s="17">
        <f t="shared" si="17"/>
        <v>1</v>
      </c>
      <c r="AL217" s="17" t="e">
        <f t="shared" si="17"/>
        <v>#N/A</v>
      </c>
    </row>
    <row r="218" spans="1:38" hidden="1" x14ac:dyDescent="0.2">
      <c r="H218" s="49"/>
      <c r="T218" s="50"/>
      <c r="U218" s="50"/>
      <c r="V218" s="50"/>
      <c r="W218" s="50"/>
      <c r="X218" s="50"/>
      <c r="Y218" s="51" t="str">
        <f t="shared" si="9"/>
        <v/>
      </c>
      <c r="Z218" s="51" t="str">
        <f t="shared" si="10"/>
        <v/>
      </c>
      <c r="AA218" s="51" t="str">
        <f t="shared" si="10"/>
        <v/>
      </c>
      <c r="AB218" s="17" t="str">
        <f t="shared" si="11"/>
        <v/>
      </c>
      <c r="AC218" s="17" t="str">
        <f t="shared" si="11"/>
        <v/>
      </c>
      <c r="AD218" s="17" t="str">
        <f t="shared" si="12"/>
        <v/>
      </c>
      <c r="AE218" s="52" t="str">
        <f t="shared" si="13"/>
        <v/>
      </c>
      <c r="AG218" s="17">
        <f t="shared" si="14"/>
        <v>500000</v>
      </c>
      <c r="AH218" s="46">
        <f t="shared" si="15"/>
        <v>500000</v>
      </c>
      <c r="AI218" s="46">
        <f t="shared" si="16"/>
        <v>500000</v>
      </c>
      <c r="AJ218" s="46">
        <f>IFERROR(RANK(AG218,$AG$213:$AG$312,1)*0.01+RANK(#REF!,#REF!,1)*0.00001+RANK(AH218,$AH$213:$AH$312,1)*0.0000001+RANK(AI218,$AI$213:$AI$312,1)*0.00000000001,10000)</f>
        <v>10000</v>
      </c>
      <c r="AK218" s="17">
        <f t="shared" si="17"/>
        <v>1</v>
      </c>
      <c r="AL218" s="17" t="e">
        <f t="shared" si="17"/>
        <v>#N/A</v>
      </c>
    </row>
    <row r="219" spans="1:38" hidden="1" x14ac:dyDescent="0.2">
      <c r="H219" s="49"/>
      <c r="T219" s="50"/>
      <c r="U219" s="50"/>
      <c r="V219" s="50"/>
      <c r="W219" s="50"/>
      <c r="X219" s="50"/>
      <c r="Y219" s="51" t="str">
        <f t="shared" si="9"/>
        <v/>
      </c>
      <c r="Z219" s="51" t="str">
        <f t="shared" si="10"/>
        <v/>
      </c>
      <c r="AA219" s="51" t="str">
        <f t="shared" si="10"/>
        <v/>
      </c>
      <c r="AB219" s="17" t="str">
        <f t="shared" si="11"/>
        <v/>
      </c>
      <c r="AC219" s="17" t="str">
        <f t="shared" si="11"/>
        <v/>
      </c>
      <c r="AD219" s="17" t="str">
        <f t="shared" si="12"/>
        <v/>
      </c>
      <c r="AE219" s="52" t="str">
        <f t="shared" si="13"/>
        <v/>
      </c>
      <c r="AG219" s="17">
        <f t="shared" si="14"/>
        <v>500000</v>
      </c>
      <c r="AH219" s="46">
        <f t="shared" si="15"/>
        <v>500000</v>
      </c>
      <c r="AI219" s="46">
        <f t="shared" si="16"/>
        <v>500000</v>
      </c>
      <c r="AJ219" s="46">
        <f>IFERROR(RANK(AG219,$AG$213:$AG$312,1)*0.01+RANK(#REF!,#REF!,1)*0.00001+RANK(AH219,$AH$213:$AH$312,1)*0.0000001+RANK(AI219,$AI$213:$AI$312,1)*0.00000000001,10000)</f>
        <v>10000</v>
      </c>
      <c r="AK219" s="17">
        <f t="shared" si="17"/>
        <v>1</v>
      </c>
      <c r="AL219" s="17" t="e">
        <f t="shared" si="17"/>
        <v>#N/A</v>
      </c>
    </row>
    <row r="220" spans="1:38" hidden="1" x14ac:dyDescent="0.2">
      <c r="H220" s="49"/>
      <c r="T220" s="50"/>
      <c r="U220" s="50"/>
      <c r="V220" s="50"/>
      <c r="W220" s="50"/>
      <c r="X220" s="50"/>
      <c r="Y220" s="51" t="str">
        <f t="shared" si="9"/>
        <v/>
      </c>
      <c r="Z220" s="51" t="str">
        <f t="shared" si="10"/>
        <v/>
      </c>
      <c r="AA220" s="51" t="str">
        <f t="shared" si="10"/>
        <v/>
      </c>
      <c r="AB220" s="17" t="str">
        <f t="shared" si="11"/>
        <v/>
      </c>
      <c r="AC220" s="17" t="str">
        <f t="shared" si="11"/>
        <v/>
      </c>
      <c r="AD220" s="17" t="str">
        <f t="shared" si="12"/>
        <v/>
      </c>
      <c r="AE220" s="52" t="str">
        <f t="shared" si="13"/>
        <v/>
      </c>
      <c r="AG220" s="17">
        <f t="shared" si="14"/>
        <v>500000</v>
      </c>
      <c r="AH220" s="46">
        <f t="shared" si="15"/>
        <v>500000</v>
      </c>
      <c r="AI220" s="46">
        <f t="shared" si="16"/>
        <v>500000</v>
      </c>
      <c r="AJ220" s="46">
        <f>IFERROR(RANK(AG220,$AG$213:$AG$312,1)*0.01+RANK(#REF!,#REF!,1)*0.00001+RANK(AH220,$AH$213:$AH$312,1)*0.0000001+RANK(AI220,$AI$213:$AI$312,1)*0.00000000001,10000)</f>
        <v>10000</v>
      </c>
      <c r="AK220" s="17">
        <f t="shared" si="17"/>
        <v>1</v>
      </c>
      <c r="AL220" s="17" t="e">
        <f t="shared" si="17"/>
        <v>#N/A</v>
      </c>
    </row>
    <row r="221" spans="1:38" hidden="1" x14ac:dyDescent="0.2">
      <c r="H221" s="49"/>
      <c r="T221" s="50"/>
      <c r="U221" s="50"/>
      <c r="V221" s="50"/>
      <c r="W221" s="50"/>
      <c r="X221" s="50"/>
      <c r="Y221" s="51" t="str">
        <f t="shared" si="9"/>
        <v/>
      </c>
      <c r="Z221" s="51" t="str">
        <f t="shared" si="10"/>
        <v/>
      </c>
      <c r="AA221" s="51" t="str">
        <f t="shared" si="10"/>
        <v/>
      </c>
      <c r="AB221" s="17" t="str">
        <f t="shared" si="11"/>
        <v/>
      </c>
      <c r="AC221" s="17" t="str">
        <f t="shared" si="11"/>
        <v/>
      </c>
      <c r="AD221" s="17" t="str">
        <f t="shared" si="12"/>
        <v/>
      </c>
      <c r="AE221" s="52" t="str">
        <f t="shared" si="13"/>
        <v/>
      </c>
      <c r="AG221" s="17">
        <f t="shared" si="14"/>
        <v>500000</v>
      </c>
      <c r="AH221" s="46">
        <f t="shared" si="15"/>
        <v>500000</v>
      </c>
      <c r="AI221" s="46">
        <f t="shared" si="16"/>
        <v>500000</v>
      </c>
      <c r="AJ221" s="46">
        <f>IFERROR(RANK(AG221,$AG$213:$AG$312,1)*0.01+RANK(#REF!,#REF!,1)*0.00001+RANK(AH221,$AH$213:$AH$312,1)*0.0000001+RANK(AI221,$AI$213:$AI$312,1)*0.00000000001,10000)</f>
        <v>10000</v>
      </c>
      <c r="AK221" s="17">
        <f t="shared" si="17"/>
        <v>1</v>
      </c>
      <c r="AL221" s="17" t="e">
        <f t="shared" si="17"/>
        <v>#N/A</v>
      </c>
    </row>
    <row r="222" spans="1:38" hidden="1" x14ac:dyDescent="0.2">
      <c r="H222" s="49"/>
      <c r="T222" s="50"/>
      <c r="U222" s="50"/>
      <c r="V222" s="50"/>
      <c r="W222" s="50"/>
      <c r="X222" s="50"/>
      <c r="Y222" s="51" t="str">
        <f t="shared" si="9"/>
        <v/>
      </c>
      <c r="Z222" s="51" t="str">
        <f t="shared" si="10"/>
        <v/>
      </c>
      <c r="AA222" s="51" t="str">
        <f t="shared" si="10"/>
        <v/>
      </c>
      <c r="AB222" s="17" t="str">
        <f t="shared" si="11"/>
        <v/>
      </c>
      <c r="AC222" s="17" t="str">
        <f t="shared" si="11"/>
        <v/>
      </c>
      <c r="AD222" s="17" t="str">
        <f t="shared" si="12"/>
        <v/>
      </c>
      <c r="AE222" s="52" t="str">
        <f t="shared" si="13"/>
        <v/>
      </c>
      <c r="AG222" s="17">
        <f t="shared" si="14"/>
        <v>500000</v>
      </c>
      <c r="AH222" s="46">
        <f t="shared" si="15"/>
        <v>500000</v>
      </c>
      <c r="AI222" s="46">
        <f t="shared" si="16"/>
        <v>500000</v>
      </c>
      <c r="AJ222" s="46">
        <f>IFERROR(RANK(AG222,$AG$213:$AG$312,1)*0.01+RANK(#REF!,#REF!,1)*0.00001+RANK(AH222,$AH$213:$AH$312,1)*0.0000001+RANK(AI222,$AI$213:$AI$312,1)*0.00000000001,10000)</f>
        <v>10000</v>
      </c>
      <c r="AK222" s="17">
        <f t="shared" si="17"/>
        <v>1</v>
      </c>
      <c r="AL222" s="17" t="e">
        <f t="shared" si="17"/>
        <v>#N/A</v>
      </c>
    </row>
    <row r="223" spans="1:38" hidden="1" x14ac:dyDescent="0.2">
      <c r="H223" s="49"/>
      <c r="T223" s="50"/>
      <c r="U223" s="50"/>
      <c r="V223" s="50"/>
      <c r="W223" s="50"/>
      <c r="X223" s="50"/>
      <c r="Y223" s="51" t="str">
        <f t="shared" si="9"/>
        <v/>
      </c>
      <c r="Z223" s="51" t="str">
        <f t="shared" si="10"/>
        <v/>
      </c>
      <c r="AA223" s="51" t="str">
        <f t="shared" si="10"/>
        <v/>
      </c>
      <c r="AB223" s="17" t="str">
        <f t="shared" si="11"/>
        <v/>
      </c>
      <c r="AC223" s="17" t="str">
        <f t="shared" si="11"/>
        <v/>
      </c>
      <c r="AD223" s="17" t="str">
        <f t="shared" si="12"/>
        <v/>
      </c>
      <c r="AE223" s="52" t="str">
        <f t="shared" si="13"/>
        <v/>
      </c>
      <c r="AG223" s="17">
        <f t="shared" si="14"/>
        <v>500000</v>
      </c>
      <c r="AH223" s="46">
        <f t="shared" si="15"/>
        <v>500000</v>
      </c>
      <c r="AI223" s="46">
        <f t="shared" si="16"/>
        <v>500000</v>
      </c>
      <c r="AJ223" s="46">
        <f>IFERROR(RANK(AG223,$AG$213:$AG$312,1)*0.01+RANK(#REF!,#REF!,1)*0.00001+RANK(AH223,$AH$213:$AH$312,1)*0.0000001+RANK(AI223,$AI$213:$AI$312,1)*0.00000000001,10000)</f>
        <v>10000</v>
      </c>
      <c r="AK223" s="17">
        <f t="shared" si="17"/>
        <v>1</v>
      </c>
      <c r="AL223" s="17" t="e">
        <f t="shared" si="17"/>
        <v>#N/A</v>
      </c>
    </row>
    <row r="224" spans="1:38" hidden="1" x14ac:dyDescent="0.2">
      <c r="H224" s="49"/>
      <c r="T224" s="50"/>
      <c r="U224" s="50"/>
      <c r="V224" s="50"/>
      <c r="W224" s="50"/>
      <c r="X224" s="50"/>
      <c r="Y224" s="51" t="str">
        <f t="shared" si="9"/>
        <v/>
      </c>
      <c r="Z224" s="51" t="str">
        <f t="shared" si="10"/>
        <v/>
      </c>
      <c r="AA224" s="51" t="str">
        <f t="shared" si="10"/>
        <v/>
      </c>
      <c r="AB224" s="17" t="str">
        <f t="shared" si="11"/>
        <v/>
      </c>
      <c r="AC224" s="17" t="str">
        <f t="shared" si="11"/>
        <v/>
      </c>
      <c r="AD224" s="17" t="str">
        <f t="shared" si="12"/>
        <v/>
      </c>
      <c r="AE224" s="52" t="str">
        <f t="shared" si="13"/>
        <v/>
      </c>
      <c r="AG224" s="17">
        <f t="shared" si="14"/>
        <v>500000</v>
      </c>
      <c r="AH224" s="46">
        <f t="shared" si="15"/>
        <v>500000</v>
      </c>
      <c r="AI224" s="46">
        <f t="shared" si="16"/>
        <v>500000</v>
      </c>
      <c r="AJ224" s="46">
        <f>IFERROR(RANK(AG224,$AG$213:$AG$312,1)*0.01+RANK(#REF!,#REF!,1)*0.00001+RANK(AH224,$AH$213:$AH$312,1)*0.0000001+RANK(AI224,$AI$213:$AI$312,1)*0.00000000001,10000)</f>
        <v>10000</v>
      </c>
      <c r="AK224" s="17">
        <f t="shared" si="17"/>
        <v>1</v>
      </c>
      <c r="AL224" s="17" t="e">
        <f t="shared" si="17"/>
        <v>#N/A</v>
      </c>
    </row>
    <row r="225" spans="8:38" hidden="1" x14ac:dyDescent="0.2">
      <c r="H225" s="49"/>
      <c r="T225" s="50"/>
      <c r="U225" s="50"/>
      <c r="V225" s="50"/>
      <c r="W225" s="50"/>
      <c r="X225" s="50"/>
      <c r="Y225" s="51" t="str">
        <f t="shared" si="9"/>
        <v/>
      </c>
      <c r="Z225" s="51" t="str">
        <f t="shared" si="10"/>
        <v/>
      </c>
      <c r="AA225" s="51" t="str">
        <f t="shared" si="10"/>
        <v/>
      </c>
      <c r="AB225" s="17" t="str">
        <f t="shared" si="11"/>
        <v/>
      </c>
      <c r="AC225" s="17" t="str">
        <f t="shared" si="11"/>
        <v/>
      </c>
      <c r="AD225" s="17" t="str">
        <f t="shared" si="12"/>
        <v/>
      </c>
      <c r="AE225" s="52" t="str">
        <f t="shared" si="13"/>
        <v/>
      </c>
      <c r="AG225" s="17">
        <f t="shared" si="14"/>
        <v>500000</v>
      </c>
      <c r="AH225" s="46">
        <f t="shared" si="15"/>
        <v>500000</v>
      </c>
      <c r="AI225" s="46">
        <f t="shared" si="16"/>
        <v>500000</v>
      </c>
      <c r="AJ225" s="46">
        <f>IFERROR(RANK(AG225,$AG$213:$AG$312,1)*0.01+RANK(#REF!,#REF!,1)*0.00001+RANK(AH225,$AH$213:$AH$312,1)*0.0000001+RANK(AI225,$AI$213:$AI$312,1)*0.00000000001,10000)</f>
        <v>10000</v>
      </c>
      <c r="AK225" s="17">
        <f t="shared" si="17"/>
        <v>1</v>
      </c>
      <c r="AL225" s="17" t="e">
        <f t="shared" si="17"/>
        <v>#N/A</v>
      </c>
    </row>
    <row r="226" spans="8:38" hidden="1" x14ac:dyDescent="0.2">
      <c r="H226" s="49"/>
      <c r="T226" s="50"/>
      <c r="U226" s="50"/>
      <c r="V226" s="50"/>
      <c r="W226" s="50"/>
      <c r="X226" s="50"/>
      <c r="Y226" s="51" t="str">
        <f t="shared" si="9"/>
        <v/>
      </c>
      <c r="Z226" s="51" t="str">
        <f t="shared" si="10"/>
        <v/>
      </c>
      <c r="AA226" s="51" t="str">
        <f t="shared" si="10"/>
        <v/>
      </c>
      <c r="AB226" s="17" t="str">
        <f t="shared" si="11"/>
        <v/>
      </c>
      <c r="AC226" s="17" t="str">
        <f t="shared" si="11"/>
        <v/>
      </c>
      <c r="AD226" s="17" t="str">
        <f t="shared" si="12"/>
        <v/>
      </c>
      <c r="AE226" s="52" t="str">
        <f t="shared" si="13"/>
        <v/>
      </c>
      <c r="AG226" s="17">
        <f t="shared" si="14"/>
        <v>500000</v>
      </c>
      <c r="AH226" s="46">
        <f t="shared" si="15"/>
        <v>500000</v>
      </c>
      <c r="AI226" s="46">
        <f t="shared" si="16"/>
        <v>500000</v>
      </c>
      <c r="AJ226" s="46">
        <f>IFERROR(RANK(AG226,$AG$213:$AG$312,1)*0.01+RANK(#REF!,#REF!,1)*0.00001+RANK(AH226,$AH$213:$AH$312,1)*0.0000001+RANK(AI226,$AI$213:$AI$312,1)*0.00000000001,10000)</f>
        <v>10000</v>
      </c>
      <c r="AK226" s="17">
        <f t="shared" si="17"/>
        <v>1</v>
      </c>
      <c r="AL226" s="17" t="e">
        <f t="shared" si="17"/>
        <v>#N/A</v>
      </c>
    </row>
    <row r="227" spans="8:38" hidden="1" x14ac:dyDescent="0.2">
      <c r="H227" s="49"/>
      <c r="T227" s="50"/>
      <c r="U227" s="50"/>
      <c r="V227" s="50"/>
      <c r="W227" s="50"/>
      <c r="X227" s="50"/>
      <c r="Y227" s="51" t="str">
        <f t="shared" si="9"/>
        <v/>
      </c>
      <c r="Z227" s="51" t="str">
        <f t="shared" si="10"/>
        <v/>
      </c>
      <c r="AA227" s="51" t="str">
        <f t="shared" si="10"/>
        <v/>
      </c>
      <c r="AB227" s="17" t="str">
        <f t="shared" si="11"/>
        <v/>
      </c>
      <c r="AC227" s="17" t="str">
        <f t="shared" si="11"/>
        <v/>
      </c>
      <c r="AD227" s="17" t="str">
        <f t="shared" si="12"/>
        <v/>
      </c>
      <c r="AE227" s="52" t="str">
        <f t="shared" si="13"/>
        <v/>
      </c>
      <c r="AG227" s="17">
        <f t="shared" si="14"/>
        <v>500000</v>
      </c>
      <c r="AH227" s="46">
        <f t="shared" si="15"/>
        <v>500000</v>
      </c>
      <c r="AI227" s="46">
        <f t="shared" si="16"/>
        <v>500000</v>
      </c>
      <c r="AJ227" s="46">
        <f>IFERROR(RANK(AG227,$AG$213:$AG$312,1)*0.01+RANK(#REF!,#REF!,1)*0.00001+RANK(AH227,$AH$213:$AH$312,1)*0.0000001+RANK(AI227,$AI$213:$AI$312,1)*0.00000000001,10000)</f>
        <v>10000</v>
      </c>
      <c r="AK227" s="17">
        <f t="shared" si="17"/>
        <v>1</v>
      </c>
      <c r="AL227" s="17" t="e">
        <f t="shared" si="17"/>
        <v>#N/A</v>
      </c>
    </row>
    <row r="228" spans="8:38" hidden="1" x14ac:dyDescent="0.2">
      <c r="H228" s="49"/>
      <c r="T228" s="50"/>
      <c r="U228" s="50"/>
      <c r="V228" s="50"/>
      <c r="W228" s="50"/>
      <c r="X228" s="50"/>
      <c r="Y228" s="51" t="str">
        <f t="shared" si="9"/>
        <v/>
      </c>
      <c r="Z228" s="51" t="str">
        <f t="shared" si="10"/>
        <v/>
      </c>
      <c r="AA228" s="51" t="str">
        <f t="shared" si="10"/>
        <v/>
      </c>
      <c r="AB228" s="17" t="str">
        <f t="shared" si="11"/>
        <v/>
      </c>
      <c r="AC228" s="17" t="str">
        <f t="shared" si="11"/>
        <v/>
      </c>
      <c r="AD228" s="17" t="str">
        <f t="shared" si="12"/>
        <v/>
      </c>
      <c r="AE228" s="52" t="str">
        <f t="shared" si="13"/>
        <v/>
      </c>
      <c r="AG228" s="17">
        <f t="shared" si="14"/>
        <v>500000</v>
      </c>
      <c r="AH228" s="46">
        <f t="shared" si="15"/>
        <v>500000</v>
      </c>
      <c r="AI228" s="46">
        <f t="shared" si="16"/>
        <v>500000</v>
      </c>
      <c r="AJ228" s="46">
        <f>IFERROR(RANK(AG228,$AG$213:$AG$312,1)*0.01+RANK(#REF!,#REF!,1)*0.00001+RANK(AH228,$AH$213:$AH$312,1)*0.0000001+RANK(AI228,$AI$213:$AI$312,1)*0.00000000001,10000)</f>
        <v>10000</v>
      </c>
      <c r="AK228" s="17">
        <f t="shared" si="17"/>
        <v>1</v>
      </c>
      <c r="AL228" s="17" t="e">
        <f t="shared" si="17"/>
        <v>#N/A</v>
      </c>
    </row>
    <row r="229" spans="8:38" hidden="1" x14ac:dyDescent="0.2">
      <c r="H229" s="49"/>
      <c r="T229" s="50"/>
      <c r="U229" s="50"/>
      <c r="V229" s="50"/>
      <c r="W229" s="50"/>
      <c r="X229" s="50"/>
      <c r="Y229" s="51" t="str">
        <f t="shared" si="9"/>
        <v/>
      </c>
      <c r="Z229" s="51" t="str">
        <f t="shared" si="10"/>
        <v/>
      </c>
      <c r="AA229" s="51" t="str">
        <f t="shared" si="10"/>
        <v/>
      </c>
      <c r="AB229" s="17" t="str">
        <f t="shared" si="11"/>
        <v/>
      </c>
      <c r="AC229" s="17" t="str">
        <f t="shared" si="11"/>
        <v/>
      </c>
      <c r="AD229" s="17" t="str">
        <f t="shared" si="12"/>
        <v/>
      </c>
      <c r="AE229" s="52" t="str">
        <f t="shared" si="13"/>
        <v/>
      </c>
      <c r="AG229" s="17">
        <f t="shared" si="14"/>
        <v>500000</v>
      </c>
      <c r="AH229" s="46">
        <f t="shared" si="15"/>
        <v>500000</v>
      </c>
      <c r="AI229" s="46">
        <f t="shared" si="16"/>
        <v>500000</v>
      </c>
      <c r="AJ229" s="46">
        <f>IFERROR(RANK(AG229,$AG$213:$AG$312,1)*0.01+RANK(#REF!,#REF!,1)*0.00001+RANK(AH229,$AH$213:$AH$312,1)*0.0000001+RANK(AI229,$AI$213:$AI$312,1)*0.00000000001,10000)</f>
        <v>10000</v>
      </c>
      <c r="AK229" s="17">
        <f t="shared" si="17"/>
        <v>1</v>
      </c>
      <c r="AL229" s="17" t="e">
        <f t="shared" si="17"/>
        <v>#N/A</v>
      </c>
    </row>
    <row r="230" spans="8:38" hidden="1" x14ac:dyDescent="0.2">
      <c r="H230" s="49"/>
      <c r="T230" s="50"/>
      <c r="U230" s="50"/>
      <c r="V230" s="50"/>
      <c r="W230" s="50"/>
      <c r="X230" s="50"/>
      <c r="Y230" s="51" t="str">
        <f t="shared" si="9"/>
        <v/>
      </c>
      <c r="Z230" s="51" t="str">
        <f t="shared" si="10"/>
        <v/>
      </c>
      <c r="AA230" s="51" t="str">
        <f t="shared" si="10"/>
        <v/>
      </c>
      <c r="AB230" s="17" t="str">
        <f t="shared" si="11"/>
        <v/>
      </c>
      <c r="AC230" s="17" t="str">
        <f t="shared" si="11"/>
        <v/>
      </c>
      <c r="AD230" s="17" t="str">
        <f t="shared" si="12"/>
        <v/>
      </c>
      <c r="AE230" s="52" t="str">
        <f t="shared" si="13"/>
        <v/>
      </c>
      <c r="AG230" s="17">
        <f t="shared" si="14"/>
        <v>500000</v>
      </c>
      <c r="AH230" s="46">
        <f t="shared" si="15"/>
        <v>500000</v>
      </c>
      <c r="AI230" s="46">
        <f t="shared" si="16"/>
        <v>500000</v>
      </c>
      <c r="AJ230" s="46">
        <f>IFERROR(RANK(AG230,$AG$213:$AG$312,1)*0.01+RANK(#REF!,#REF!,1)*0.00001+RANK(AH230,$AH$213:$AH$312,1)*0.0000001+RANK(AI230,$AI$213:$AI$312,1)*0.00000000001,10000)</f>
        <v>10000</v>
      </c>
      <c r="AK230" s="17">
        <f t="shared" si="17"/>
        <v>1</v>
      </c>
      <c r="AL230" s="17" t="e">
        <f t="shared" si="17"/>
        <v>#N/A</v>
      </c>
    </row>
    <row r="231" spans="8:38" hidden="1" x14ac:dyDescent="0.2">
      <c r="H231" s="49"/>
      <c r="T231" s="50"/>
      <c r="U231" s="50"/>
      <c r="V231" s="50"/>
      <c r="W231" s="50"/>
      <c r="X231" s="50"/>
      <c r="Y231" s="51" t="str">
        <f t="shared" si="9"/>
        <v/>
      </c>
      <c r="Z231" s="51" t="str">
        <f t="shared" si="10"/>
        <v/>
      </c>
      <c r="AA231" s="51" t="str">
        <f t="shared" si="10"/>
        <v/>
      </c>
      <c r="AB231" s="17" t="str">
        <f t="shared" si="11"/>
        <v/>
      </c>
      <c r="AC231" s="17" t="str">
        <f t="shared" si="11"/>
        <v/>
      </c>
      <c r="AD231" s="17" t="str">
        <f t="shared" si="12"/>
        <v/>
      </c>
      <c r="AE231" s="52" t="str">
        <f t="shared" si="13"/>
        <v/>
      </c>
      <c r="AG231" s="17">
        <f t="shared" si="14"/>
        <v>500000</v>
      </c>
      <c r="AH231" s="46">
        <f t="shared" si="15"/>
        <v>500000</v>
      </c>
      <c r="AI231" s="46">
        <f t="shared" si="16"/>
        <v>500000</v>
      </c>
      <c r="AJ231" s="46">
        <f>IFERROR(RANK(AG231,$AG$213:$AG$312,1)*0.01+RANK(#REF!,#REF!,1)*0.00001+RANK(AH231,$AH$213:$AH$312,1)*0.0000001+RANK(AI231,$AI$213:$AI$312,1)*0.00000000001,10000)</f>
        <v>10000</v>
      </c>
      <c r="AK231" s="17">
        <f t="shared" si="17"/>
        <v>1</v>
      </c>
      <c r="AL231" s="17" t="e">
        <f t="shared" si="17"/>
        <v>#N/A</v>
      </c>
    </row>
    <row r="232" spans="8:38" hidden="1" x14ac:dyDescent="0.2">
      <c r="H232" s="49"/>
      <c r="T232" s="50"/>
      <c r="U232" s="50"/>
      <c r="V232" s="50"/>
      <c r="W232" s="50"/>
      <c r="X232" s="50"/>
      <c r="Y232" s="51" t="str">
        <f t="shared" si="9"/>
        <v/>
      </c>
      <c r="Z232" s="51" t="str">
        <f t="shared" si="10"/>
        <v/>
      </c>
      <c r="AA232" s="51" t="str">
        <f t="shared" si="10"/>
        <v/>
      </c>
      <c r="AB232" s="17" t="str">
        <f t="shared" si="11"/>
        <v/>
      </c>
      <c r="AC232" s="17" t="str">
        <f t="shared" si="11"/>
        <v/>
      </c>
      <c r="AD232" s="17" t="str">
        <f t="shared" si="12"/>
        <v/>
      </c>
      <c r="AE232" s="52" t="str">
        <f t="shared" si="13"/>
        <v/>
      </c>
      <c r="AG232" s="17">
        <f t="shared" si="14"/>
        <v>500000</v>
      </c>
      <c r="AH232" s="46">
        <f t="shared" si="15"/>
        <v>500000</v>
      </c>
      <c r="AI232" s="46">
        <f t="shared" si="16"/>
        <v>500000</v>
      </c>
      <c r="AJ232" s="46">
        <f>IFERROR(RANK(AG232,$AG$213:$AG$312,1)*0.01+RANK(#REF!,#REF!,1)*0.00001+RANK(AH232,$AH$213:$AH$312,1)*0.0000001+RANK(AI232,$AI$213:$AI$312,1)*0.00000000001,10000)</f>
        <v>10000</v>
      </c>
      <c r="AK232" s="17">
        <f t="shared" si="17"/>
        <v>1</v>
      </c>
      <c r="AL232" s="17" t="e">
        <f t="shared" si="17"/>
        <v>#N/A</v>
      </c>
    </row>
    <row r="233" spans="8:38" hidden="1" x14ac:dyDescent="0.2">
      <c r="H233" s="49"/>
      <c r="T233" s="50"/>
      <c r="U233" s="50"/>
      <c r="V233" s="50"/>
      <c r="W233" s="50"/>
      <c r="X233" s="50"/>
      <c r="Y233" s="51" t="str">
        <f t="shared" si="9"/>
        <v/>
      </c>
      <c r="Z233" s="51" t="str">
        <f t="shared" ref="Z233:AA252" si="18">IF(Z24="","",$AD24&amp;Z$3&amp;Z24)</f>
        <v/>
      </c>
      <c r="AA233" s="51" t="str">
        <f t="shared" si="18"/>
        <v/>
      </c>
      <c r="AB233" s="17" t="str">
        <f t="shared" ref="AB233:AC252" si="19">SUBSTITUTE(SUBSTITUTE(AB24,"　","")," ","")</f>
        <v/>
      </c>
      <c r="AC233" s="17" t="str">
        <f t="shared" si="19"/>
        <v/>
      </c>
      <c r="AD233" s="17" t="str">
        <f t="shared" si="12"/>
        <v/>
      </c>
      <c r="AE233" s="52" t="str">
        <f t="shared" si="13"/>
        <v/>
      </c>
      <c r="AG233" s="17">
        <f t="shared" si="14"/>
        <v>500000</v>
      </c>
      <c r="AH233" s="46">
        <f t="shared" si="15"/>
        <v>500000</v>
      </c>
      <c r="AI233" s="46">
        <f t="shared" si="16"/>
        <v>500000</v>
      </c>
      <c r="AJ233" s="46">
        <f>IFERROR(RANK(AG233,$AG$213:$AG$312,1)*0.01+RANK(#REF!,#REF!,1)*0.00001+RANK(AH233,$AH$213:$AH$312,1)*0.0000001+RANK(AI233,$AI$213:$AI$312,1)*0.00000000001,10000)</f>
        <v>10000</v>
      </c>
      <c r="AK233" s="17">
        <f t="shared" si="17"/>
        <v>1</v>
      </c>
      <c r="AL233" s="17" t="e">
        <f t="shared" si="17"/>
        <v>#N/A</v>
      </c>
    </row>
    <row r="234" spans="8:38" hidden="1" x14ac:dyDescent="0.2">
      <c r="H234" s="49"/>
      <c r="T234" s="50"/>
      <c r="U234" s="50"/>
      <c r="V234" s="50"/>
      <c r="W234" s="50"/>
      <c r="X234" s="50"/>
      <c r="Y234" s="51" t="str">
        <f t="shared" si="9"/>
        <v/>
      </c>
      <c r="Z234" s="51" t="str">
        <f t="shared" si="18"/>
        <v/>
      </c>
      <c r="AA234" s="51" t="str">
        <f t="shared" si="18"/>
        <v/>
      </c>
      <c r="AB234" s="17" t="str">
        <f t="shared" si="19"/>
        <v/>
      </c>
      <c r="AC234" s="17" t="str">
        <f t="shared" si="19"/>
        <v/>
      </c>
      <c r="AD234" s="17" t="str">
        <f t="shared" si="12"/>
        <v/>
      </c>
      <c r="AE234" s="52" t="str">
        <f t="shared" si="13"/>
        <v/>
      </c>
      <c r="AG234" s="17">
        <f t="shared" si="14"/>
        <v>500000</v>
      </c>
      <c r="AH234" s="46">
        <f t="shared" si="15"/>
        <v>500000</v>
      </c>
      <c r="AI234" s="46">
        <f t="shared" si="16"/>
        <v>500000</v>
      </c>
      <c r="AJ234" s="46">
        <f>IFERROR(RANK(AG234,$AG$213:$AG$312,1)*0.01+RANK(#REF!,#REF!,1)*0.00001+RANK(AH234,$AH$213:$AH$312,1)*0.0000001+RANK(AI234,$AI$213:$AI$312,1)*0.00000000001,10000)</f>
        <v>10000</v>
      </c>
      <c r="AK234" s="17">
        <f t="shared" si="17"/>
        <v>1</v>
      </c>
      <c r="AL234" s="17" t="e">
        <f t="shared" si="17"/>
        <v>#N/A</v>
      </c>
    </row>
    <row r="235" spans="8:38" hidden="1" x14ac:dyDescent="0.2">
      <c r="H235" s="49"/>
      <c r="T235" s="50"/>
      <c r="U235" s="50"/>
      <c r="V235" s="50"/>
      <c r="W235" s="50"/>
      <c r="X235" s="50"/>
      <c r="Y235" s="51" t="str">
        <f t="shared" si="9"/>
        <v/>
      </c>
      <c r="Z235" s="51" t="str">
        <f t="shared" si="18"/>
        <v/>
      </c>
      <c r="AA235" s="51" t="str">
        <f t="shared" si="18"/>
        <v/>
      </c>
      <c r="AB235" s="17" t="str">
        <f t="shared" si="19"/>
        <v/>
      </c>
      <c r="AC235" s="17" t="str">
        <f t="shared" si="19"/>
        <v/>
      </c>
      <c r="AD235" s="17" t="str">
        <f t="shared" si="12"/>
        <v/>
      </c>
      <c r="AE235" s="52" t="str">
        <f t="shared" si="13"/>
        <v/>
      </c>
      <c r="AG235" s="17">
        <f t="shared" si="14"/>
        <v>500000</v>
      </c>
      <c r="AH235" s="46">
        <f t="shared" si="15"/>
        <v>500000</v>
      </c>
      <c r="AI235" s="46">
        <f t="shared" si="16"/>
        <v>500000</v>
      </c>
      <c r="AJ235" s="46">
        <f>IFERROR(RANK(AG235,$AG$213:$AG$312,1)*0.01+RANK(#REF!,#REF!,1)*0.00001+RANK(AH235,$AH$213:$AH$312,1)*0.0000001+RANK(AI235,$AI$213:$AI$312,1)*0.00000000001,10000)</f>
        <v>10000</v>
      </c>
      <c r="AK235" s="17">
        <f t="shared" si="17"/>
        <v>1</v>
      </c>
      <c r="AL235" s="17" t="e">
        <f t="shared" si="17"/>
        <v>#N/A</v>
      </c>
    </row>
    <row r="236" spans="8:38" hidden="1" x14ac:dyDescent="0.2">
      <c r="H236" s="49"/>
      <c r="T236" s="50"/>
      <c r="U236" s="50"/>
      <c r="V236" s="50"/>
      <c r="W236" s="50"/>
      <c r="X236" s="50"/>
      <c r="Y236" s="51" t="str">
        <f t="shared" si="9"/>
        <v/>
      </c>
      <c r="Z236" s="51" t="str">
        <f t="shared" si="18"/>
        <v/>
      </c>
      <c r="AA236" s="51" t="str">
        <f t="shared" si="18"/>
        <v/>
      </c>
      <c r="AB236" s="17" t="str">
        <f t="shared" si="19"/>
        <v/>
      </c>
      <c r="AC236" s="17" t="str">
        <f t="shared" si="19"/>
        <v/>
      </c>
      <c r="AD236" s="17" t="str">
        <f t="shared" si="12"/>
        <v/>
      </c>
      <c r="AE236" s="52" t="str">
        <f t="shared" si="13"/>
        <v/>
      </c>
      <c r="AG236" s="17">
        <f t="shared" si="14"/>
        <v>500000</v>
      </c>
      <c r="AH236" s="46">
        <f t="shared" si="15"/>
        <v>500000</v>
      </c>
      <c r="AI236" s="46">
        <f t="shared" si="16"/>
        <v>500000</v>
      </c>
      <c r="AJ236" s="46">
        <f>IFERROR(RANK(AG236,$AG$213:$AG$312,1)*0.01+RANK(#REF!,#REF!,1)*0.00001+RANK(AH236,$AH$213:$AH$312,1)*0.0000001+RANK(AI236,$AI$213:$AI$312,1)*0.00000000001,10000)</f>
        <v>10000</v>
      </c>
      <c r="AK236" s="17">
        <f t="shared" si="17"/>
        <v>1</v>
      </c>
      <c r="AL236" s="17" t="e">
        <f t="shared" si="17"/>
        <v>#N/A</v>
      </c>
    </row>
    <row r="237" spans="8:38" hidden="1" x14ac:dyDescent="0.2">
      <c r="H237" s="49"/>
      <c r="T237" s="50"/>
      <c r="U237" s="50"/>
      <c r="V237" s="50"/>
      <c r="W237" s="50"/>
      <c r="X237" s="50"/>
      <c r="Y237" s="51" t="str">
        <f t="shared" si="9"/>
        <v/>
      </c>
      <c r="Z237" s="51" t="str">
        <f t="shared" si="18"/>
        <v/>
      </c>
      <c r="AA237" s="51" t="str">
        <f t="shared" si="18"/>
        <v/>
      </c>
      <c r="AB237" s="17" t="str">
        <f t="shared" si="19"/>
        <v/>
      </c>
      <c r="AC237" s="17" t="str">
        <f t="shared" si="19"/>
        <v/>
      </c>
      <c r="AD237" s="17" t="str">
        <f t="shared" si="12"/>
        <v/>
      </c>
      <c r="AE237" s="52" t="str">
        <f t="shared" si="13"/>
        <v/>
      </c>
      <c r="AG237" s="17">
        <f t="shared" si="14"/>
        <v>500000</v>
      </c>
      <c r="AH237" s="46">
        <f t="shared" si="15"/>
        <v>500000</v>
      </c>
      <c r="AI237" s="46">
        <f t="shared" si="16"/>
        <v>500000</v>
      </c>
      <c r="AJ237" s="46">
        <f>IFERROR(RANK(AG237,$AG$213:$AG$312,1)*0.01+RANK(#REF!,#REF!,1)*0.00001+RANK(AH237,$AH$213:$AH$312,1)*0.0000001+RANK(AI237,$AI$213:$AI$312,1)*0.00000000001,10000)</f>
        <v>10000</v>
      </c>
      <c r="AK237" s="17">
        <f t="shared" si="17"/>
        <v>1</v>
      </c>
      <c r="AL237" s="17" t="e">
        <f t="shared" si="17"/>
        <v>#N/A</v>
      </c>
    </row>
    <row r="238" spans="8:38" hidden="1" x14ac:dyDescent="0.2">
      <c r="T238" s="50"/>
      <c r="U238" s="50"/>
      <c r="V238" s="50"/>
      <c r="W238" s="50"/>
      <c r="X238" s="50"/>
      <c r="Y238" s="51" t="str">
        <f t="shared" si="9"/>
        <v/>
      </c>
      <c r="Z238" s="51" t="str">
        <f t="shared" si="18"/>
        <v/>
      </c>
      <c r="AA238" s="51" t="str">
        <f t="shared" si="18"/>
        <v/>
      </c>
      <c r="AB238" s="17" t="str">
        <f t="shared" si="19"/>
        <v/>
      </c>
      <c r="AC238" s="17" t="str">
        <f t="shared" si="19"/>
        <v/>
      </c>
      <c r="AD238" s="17" t="str">
        <f t="shared" si="12"/>
        <v/>
      </c>
      <c r="AE238" s="52" t="str">
        <f t="shared" si="13"/>
        <v/>
      </c>
      <c r="AG238" s="17">
        <f t="shared" si="14"/>
        <v>500000</v>
      </c>
      <c r="AH238" s="46">
        <f t="shared" si="15"/>
        <v>500000</v>
      </c>
      <c r="AI238" s="46">
        <f t="shared" si="16"/>
        <v>500000</v>
      </c>
      <c r="AJ238" s="46">
        <f>IFERROR(RANK(AG238,$AG$213:$AG$312,1)*0.01+RANK(#REF!,#REF!,1)*0.00001+RANK(AH238,$AH$213:$AH$312,1)*0.0000001+RANK(AI238,$AI$213:$AI$312,1)*0.00000000001,10000)</f>
        <v>10000</v>
      </c>
      <c r="AK238" s="17">
        <f t="shared" si="17"/>
        <v>1</v>
      </c>
      <c r="AL238" s="17" t="e">
        <f t="shared" si="17"/>
        <v>#N/A</v>
      </c>
    </row>
    <row r="239" spans="8:38" hidden="1" x14ac:dyDescent="0.2">
      <c r="T239" s="50"/>
      <c r="U239" s="50"/>
      <c r="V239" s="50"/>
      <c r="W239" s="50"/>
      <c r="X239" s="50"/>
      <c r="Y239" s="51" t="str">
        <f t="shared" si="9"/>
        <v/>
      </c>
      <c r="Z239" s="51" t="str">
        <f t="shared" si="18"/>
        <v/>
      </c>
      <c r="AA239" s="51" t="str">
        <f t="shared" si="18"/>
        <v/>
      </c>
      <c r="AB239" s="17" t="str">
        <f t="shared" si="19"/>
        <v/>
      </c>
      <c r="AC239" s="17" t="str">
        <f t="shared" si="19"/>
        <v/>
      </c>
      <c r="AD239" s="17" t="str">
        <f t="shared" si="12"/>
        <v/>
      </c>
      <c r="AE239" s="52" t="str">
        <f t="shared" si="13"/>
        <v/>
      </c>
      <c r="AG239" s="17">
        <f t="shared" si="14"/>
        <v>500000</v>
      </c>
      <c r="AH239" s="46">
        <f t="shared" si="15"/>
        <v>500000</v>
      </c>
      <c r="AI239" s="46">
        <f t="shared" si="16"/>
        <v>500000</v>
      </c>
      <c r="AJ239" s="46">
        <f>IFERROR(RANK(AG239,$AG$213:$AG$312,1)*0.01+RANK(#REF!,#REF!,1)*0.00001+RANK(AH239,$AH$213:$AH$312,1)*0.0000001+RANK(AI239,$AI$213:$AI$312,1)*0.00000000001,10000)</f>
        <v>10000</v>
      </c>
      <c r="AK239" s="17">
        <f t="shared" si="17"/>
        <v>1</v>
      </c>
      <c r="AL239" s="17" t="e">
        <f t="shared" si="17"/>
        <v>#N/A</v>
      </c>
    </row>
    <row r="240" spans="8:38" hidden="1" x14ac:dyDescent="0.2">
      <c r="T240" s="50"/>
      <c r="U240" s="50"/>
      <c r="V240" s="50"/>
      <c r="W240" s="50"/>
      <c r="X240" s="50"/>
      <c r="Y240" s="51" t="str">
        <f t="shared" si="9"/>
        <v/>
      </c>
      <c r="Z240" s="51" t="str">
        <f t="shared" si="18"/>
        <v/>
      </c>
      <c r="AA240" s="51" t="str">
        <f t="shared" si="18"/>
        <v/>
      </c>
      <c r="AB240" s="17" t="str">
        <f t="shared" si="19"/>
        <v/>
      </c>
      <c r="AC240" s="17" t="str">
        <f t="shared" si="19"/>
        <v/>
      </c>
      <c r="AD240" s="17" t="str">
        <f t="shared" si="12"/>
        <v/>
      </c>
      <c r="AE240" s="52" t="str">
        <f t="shared" si="13"/>
        <v/>
      </c>
      <c r="AG240" s="17">
        <f t="shared" si="14"/>
        <v>500000</v>
      </c>
      <c r="AH240" s="46">
        <f t="shared" si="15"/>
        <v>500000</v>
      </c>
      <c r="AI240" s="46">
        <f t="shared" si="16"/>
        <v>500000</v>
      </c>
      <c r="AJ240" s="46">
        <f>IFERROR(RANK(AG240,$AG$213:$AG$312,1)*0.01+RANK(#REF!,#REF!,1)*0.00001+RANK(AH240,$AH$213:$AH$312,1)*0.0000001+RANK(AI240,$AI$213:$AI$312,1)*0.00000000001,10000)</f>
        <v>10000</v>
      </c>
      <c r="AK240" s="17">
        <f t="shared" si="17"/>
        <v>1</v>
      </c>
      <c r="AL240" s="17" t="e">
        <f t="shared" si="17"/>
        <v>#N/A</v>
      </c>
    </row>
    <row r="241" spans="20:38" hidden="1" x14ac:dyDescent="0.2">
      <c r="T241" s="50"/>
      <c r="U241" s="50"/>
      <c r="V241" s="50"/>
      <c r="W241" s="50"/>
      <c r="X241" s="50"/>
      <c r="Y241" s="51" t="str">
        <f t="shared" si="9"/>
        <v/>
      </c>
      <c r="Z241" s="51" t="str">
        <f t="shared" si="18"/>
        <v/>
      </c>
      <c r="AA241" s="51" t="str">
        <f t="shared" si="18"/>
        <v/>
      </c>
      <c r="AB241" s="17" t="str">
        <f t="shared" si="19"/>
        <v/>
      </c>
      <c r="AC241" s="17" t="str">
        <f t="shared" si="19"/>
        <v/>
      </c>
      <c r="AD241" s="17" t="str">
        <f t="shared" si="12"/>
        <v/>
      </c>
      <c r="AE241" s="52" t="str">
        <f t="shared" si="13"/>
        <v/>
      </c>
      <c r="AG241" s="17">
        <f t="shared" si="14"/>
        <v>500000</v>
      </c>
      <c r="AH241" s="46">
        <f t="shared" si="15"/>
        <v>500000</v>
      </c>
      <c r="AI241" s="46">
        <f t="shared" si="16"/>
        <v>500000</v>
      </c>
      <c r="AJ241" s="46">
        <f>IFERROR(RANK(AG241,$AG$213:$AG$312,1)*0.01+RANK(#REF!,#REF!,1)*0.00001+RANK(AH241,$AH$213:$AH$312,1)*0.0000001+RANK(AI241,$AI$213:$AI$312,1)*0.00000000001,10000)</f>
        <v>10000</v>
      </c>
      <c r="AK241" s="17">
        <f t="shared" si="17"/>
        <v>1</v>
      </c>
      <c r="AL241" s="17" t="e">
        <f t="shared" si="17"/>
        <v>#N/A</v>
      </c>
    </row>
    <row r="242" spans="20:38" hidden="1" x14ac:dyDescent="0.2">
      <c r="T242" s="50"/>
      <c r="U242" s="50"/>
      <c r="V242" s="50"/>
      <c r="W242" s="50"/>
      <c r="X242" s="50"/>
      <c r="Y242" s="51" t="str">
        <f t="shared" si="9"/>
        <v/>
      </c>
      <c r="Z242" s="51" t="str">
        <f t="shared" si="18"/>
        <v/>
      </c>
      <c r="AA242" s="51" t="str">
        <f t="shared" si="18"/>
        <v/>
      </c>
      <c r="AB242" s="17" t="str">
        <f t="shared" si="19"/>
        <v/>
      </c>
      <c r="AC242" s="17" t="str">
        <f t="shared" si="19"/>
        <v/>
      </c>
      <c r="AD242" s="17" t="str">
        <f t="shared" si="12"/>
        <v/>
      </c>
      <c r="AE242" s="52" t="str">
        <f t="shared" si="13"/>
        <v/>
      </c>
      <c r="AG242" s="17">
        <f t="shared" si="14"/>
        <v>500000</v>
      </c>
      <c r="AH242" s="46">
        <f t="shared" si="15"/>
        <v>500000</v>
      </c>
      <c r="AI242" s="46">
        <f t="shared" si="16"/>
        <v>500000</v>
      </c>
      <c r="AJ242" s="46">
        <f>IFERROR(RANK(AG242,$AG$213:$AG$312,1)*0.01+RANK(#REF!,#REF!,1)*0.00001+RANK(AH242,$AH$213:$AH$312,1)*0.0000001+RANK(AI242,$AI$213:$AI$312,1)*0.00000000001,10000)</f>
        <v>10000</v>
      </c>
      <c r="AK242" s="17">
        <f t="shared" si="17"/>
        <v>1</v>
      </c>
      <c r="AL242" s="17" t="e">
        <f t="shared" si="17"/>
        <v>#N/A</v>
      </c>
    </row>
    <row r="243" spans="20:38" hidden="1" x14ac:dyDescent="0.2">
      <c r="T243" s="50"/>
      <c r="U243" s="50"/>
      <c r="V243" s="50"/>
      <c r="W243" s="50"/>
      <c r="X243" s="50"/>
      <c r="Y243" s="51" t="str">
        <f t="shared" si="9"/>
        <v/>
      </c>
      <c r="Z243" s="51" t="str">
        <f t="shared" si="18"/>
        <v/>
      </c>
      <c r="AA243" s="51" t="str">
        <f t="shared" si="18"/>
        <v/>
      </c>
      <c r="AB243" s="17" t="str">
        <f t="shared" si="19"/>
        <v/>
      </c>
      <c r="AC243" s="17" t="str">
        <f t="shared" si="19"/>
        <v/>
      </c>
      <c r="AD243" s="17" t="str">
        <f t="shared" si="12"/>
        <v/>
      </c>
      <c r="AE243" s="52" t="str">
        <f t="shared" si="13"/>
        <v/>
      </c>
      <c r="AG243" s="17">
        <f t="shared" si="14"/>
        <v>500000</v>
      </c>
      <c r="AH243" s="46">
        <f t="shared" si="15"/>
        <v>500000</v>
      </c>
      <c r="AI243" s="46">
        <f t="shared" si="16"/>
        <v>500000</v>
      </c>
      <c r="AJ243" s="46">
        <f>IFERROR(RANK(AG243,$AG$213:$AG$312,1)*0.01+RANK(#REF!,#REF!,1)*0.00001+RANK(AH243,$AH$213:$AH$312,1)*0.0000001+RANK(AI243,$AI$213:$AI$312,1)*0.00000000001,10000)</f>
        <v>10000</v>
      </c>
      <c r="AK243" s="17">
        <f t="shared" si="17"/>
        <v>1</v>
      </c>
      <c r="AL243" s="17" t="e">
        <f t="shared" si="17"/>
        <v>#N/A</v>
      </c>
    </row>
    <row r="244" spans="20:38" hidden="1" x14ac:dyDescent="0.2">
      <c r="T244" s="50"/>
      <c r="U244" s="50"/>
      <c r="V244" s="50"/>
      <c r="W244" s="50"/>
      <c r="X244" s="50"/>
      <c r="Y244" s="51" t="str">
        <f t="shared" si="9"/>
        <v/>
      </c>
      <c r="Z244" s="51" t="str">
        <f t="shared" si="18"/>
        <v/>
      </c>
      <c r="AA244" s="51" t="str">
        <f t="shared" si="18"/>
        <v/>
      </c>
      <c r="AB244" s="17" t="str">
        <f t="shared" si="19"/>
        <v/>
      </c>
      <c r="AC244" s="17" t="str">
        <f t="shared" si="19"/>
        <v/>
      </c>
      <c r="AD244" s="17" t="str">
        <f t="shared" si="12"/>
        <v/>
      </c>
      <c r="AE244" s="52" t="str">
        <f t="shared" si="13"/>
        <v/>
      </c>
      <c r="AG244" s="17">
        <f t="shared" si="14"/>
        <v>500000</v>
      </c>
      <c r="AH244" s="46">
        <f t="shared" si="15"/>
        <v>500000</v>
      </c>
      <c r="AI244" s="46">
        <f t="shared" si="16"/>
        <v>500000</v>
      </c>
      <c r="AJ244" s="46">
        <f>IFERROR(RANK(AG244,$AG$213:$AG$312,1)*0.01+RANK(#REF!,#REF!,1)*0.00001+RANK(AH244,$AH$213:$AH$312,1)*0.0000001+RANK(AI244,$AI$213:$AI$312,1)*0.00000000001,10000)</f>
        <v>10000</v>
      </c>
      <c r="AK244" s="17">
        <f t="shared" si="17"/>
        <v>1</v>
      </c>
      <c r="AL244" s="17" t="e">
        <f t="shared" si="17"/>
        <v>#N/A</v>
      </c>
    </row>
    <row r="245" spans="20:38" hidden="1" x14ac:dyDescent="0.2">
      <c r="T245" s="50"/>
      <c r="U245" s="50"/>
      <c r="V245" s="50"/>
      <c r="W245" s="50"/>
      <c r="X245" s="50"/>
      <c r="Y245" s="51" t="str">
        <f t="shared" ref="Y245:Y276" si="20">IF(Y36="","",$AD36&amp;Y$2&amp;Y36)</f>
        <v/>
      </c>
      <c r="Z245" s="51" t="str">
        <f t="shared" si="18"/>
        <v/>
      </c>
      <c r="AA245" s="51" t="str">
        <f t="shared" si="18"/>
        <v/>
      </c>
      <c r="AB245" s="17" t="str">
        <f t="shared" si="19"/>
        <v/>
      </c>
      <c r="AC245" s="17" t="str">
        <f t="shared" si="19"/>
        <v/>
      </c>
      <c r="AD245" s="17" t="str">
        <f t="shared" ref="AD245:AD276" si="21">IF(AB36="","",IF(LEN(AB245)=1,AB245&amp;"　　",IF(LEN(AB245)=2,LEFT(AB245,1)&amp;"　"&amp;RIGHT(AB245,1),AB245)))</f>
        <v/>
      </c>
      <c r="AE245" s="52" t="str">
        <f t="shared" ref="AE245:AE276" si="22">IF(AC36="","",IF(LEN(AC245)=1,"　　"&amp;AC245,IF(LEN(AC245)=2,LEFT(AC245,1)&amp;"　"&amp;RIGHT(AC245,1),AC245)))</f>
        <v/>
      </c>
      <c r="AG245" s="17">
        <f t="shared" ref="AG245:AG276" si="23">IFERROR(CODE(MID(AE36,1,1)),500000)</f>
        <v>500000</v>
      </c>
      <c r="AH245" s="46">
        <f t="shared" ref="AH245:AH276" si="24">IFERROR(CODE(MID(AE36,3,1)),500000)</f>
        <v>500000</v>
      </c>
      <c r="AI245" s="46">
        <f t="shared" ref="AI245:AI276" si="25">IFERROR(CODE(MID(AE36,4,1)),500000)</f>
        <v>500000</v>
      </c>
      <c r="AJ245" s="46">
        <f>IFERROR(RANK(AG245,$AG$213:$AG$312,1)*0.01+RANK(#REF!,#REF!,1)*0.00001+RANK(AH245,$AH$213:$AH$312,1)*0.0000001+RANK(AI245,$AI$213:$AI$312,1)*0.00000000001,10000)</f>
        <v>10000</v>
      </c>
      <c r="AK245" s="17">
        <f t="shared" si="17"/>
        <v>1</v>
      </c>
      <c r="AL245" s="17" t="e">
        <f t="shared" si="17"/>
        <v>#N/A</v>
      </c>
    </row>
    <row r="246" spans="20:38" hidden="1" x14ac:dyDescent="0.2">
      <c r="T246" s="50"/>
      <c r="U246" s="50"/>
      <c r="V246" s="50"/>
      <c r="W246" s="50"/>
      <c r="X246" s="50"/>
      <c r="Y246" s="51" t="str">
        <f t="shared" si="20"/>
        <v/>
      </c>
      <c r="Z246" s="51" t="str">
        <f t="shared" si="18"/>
        <v/>
      </c>
      <c r="AA246" s="51" t="str">
        <f t="shared" si="18"/>
        <v/>
      </c>
      <c r="AB246" s="17" t="str">
        <f t="shared" si="19"/>
        <v/>
      </c>
      <c r="AC246" s="17" t="str">
        <f t="shared" si="19"/>
        <v/>
      </c>
      <c r="AD246" s="17" t="str">
        <f t="shared" si="21"/>
        <v/>
      </c>
      <c r="AE246" s="52" t="str">
        <f t="shared" si="22"/>
        <v/>
      </c>
      <c r="AG246" s="17">
        <f t="shared" si="23"/>
        <v>500000</v>
      </c>
      <c r="AH246" s="46">
        <f t="shared" si="24"/>
        <v>500000</v>
      </c>
      <c r="AI246" s="46">
        <f t="shared" si="25"/>
        <v>500000</v>
      </c>
      <c r="AJ246" s="46">
        <f>IFERROR(RANK(AG246,$AG$213:$AG$312,1)*0.01+RANK(#REF!,#REF!,1)*0.00001+RANK(AH246,$AH$213:$AH$312,1)*0.0000001+RANK(AI246,$AI$213:$AI$312,1)*0.00000000001,10000)</f>
        <v>10000</v>
      </c>
      <c r="AK246" s="17">
        <f t="shared" si="17"/>
        <v>1</v>
      </c>
      <c r="AL246" s="17" t="e">
        <f t="shared" si="17"/>
        <v>#N/A</v>
      </c>
    </row>
    <row r="247" spans="20:38" hidden="1" x14ac:dyDescent="0.2">
      <c r="T247" s="50"/>
      <c r="U247" s="50"/>
      <c r="V247" s="50"/>
      <c r="W247" s="50"/>
      <c r="X247" s="50"/>
      <c r="Y247" s="51" t="str">
        <f t="shared" si="20"/>
        <v/>
      </c>
      <c r="Z247" s="51" t="str">
        <f t="shared" si="18"/>
        <v/>
      </c>
      <c r="AA247" s="51" t="str">
        <f t="shared" si="18"/>
        <v/>
      </c>
      <c r="AB247" s="17" t="str">
        <f t="shared" si="19"/>
        <v/>
      </c>
      <c r="AC247" s="17" t="str">
        <f t="shared" si="19"/>
        <v/>
      </c>
      <c r="AD247" s="17" t="str">
        <f t="shared" si="21"/>
        <v/>
      </c>
      <c r="AE247" s="52" t="str">
        <f t="shared" si="22"/>
        <v/>
      </c>
      <c r="AG247" s="17">
        <f t="shared" si="23"/>
        <v>500000</v>
      </c>
      <c r="AH247" s="46">
        <f t="shared" si="24"/>
        <v>500000</v>
      </c>
      <c r="AI247" s="46">
        <f t="shared" si="25"/>
        <v>500000</v>
      </c>
      <c r="AJ247" s="46">
        <f>IFERROR(RANK(AG247,$AG$213:$AG$312,1)*0.01+RANK(#REF!,#REF!,1)*0.00001+RANK(AH247,$AH$213:$AH$312,1)*0.0000001+RANK(AI247,$AI$213:$AI$312,1)*0.00000000001,10000)</f>
        <v>10000</v>
      </c>
      <c r="AK247" s="17">
        <f t="shared" si="17"/>
        <v>1</v>
      </c>
      <c r="AL247" s="17" t="e">
        <f t="shared" si="17"/>
        <v>#N/A</v>
      </c>
    </row>
    <row r="248" spans="20:38" hidden="1" x14ac:dyDescent="0.2">
      <c r="T248" s="50"/>
      <c r="U248" s="50"/>
      <c r="V248" s="50"/>
      <c r="W248" s="50"/>
      <c r="X248" s="50"/>
      <c r="Y248" s="51" t="str">
        <f t="shared" si="20"/>
        <v/>
      </c>
      <c r="Z248" s="51" t="str">
        <f t="shared" si="18"/>
        <v/>
      </c>
      <c r="AA248" s="51" t="str">
        <f t="shared" si="18"/>
        <v/>
      </c>
      <c r="AB248" s="17" t="str">
        <f t="shared" si="19"/>
        <v/>
      </c>
      <c r="AC248" s="17" t="str">
        <f t="shared" si="19"/>
        <v/>
      </c>
      <c r="AD248" s="17" t="str">
        <f t="shared" si="21"/>
        <v/>
      </c>
      <c r="AE248" s="52" t="str">
        <f t="shared" si="22"/>
        <v/>
      </c>
      <c r="AG248" s="17">
        <f t="shared" si="23"/>
        <v>500000</v>
      </c>
      <c r="AH248" s="46">
        <f t="shared" si="24"/>
        <v>500000</v>
      </c>
      <c r="AI248" s="46">
        <f t="shared" si="25"/>
        <v>500000</v>
      </c>
      <c r="AJ248" s="46">
        <f>IFERROR(RANK(AG248,$AG$213:$AG$312,1)*0.01+RANK(#REF!,#REF!,1)*0.00001+RANK(AH248,$AH$213:$AH$312,1)*0.0000001+RANK(AI248,$AI$213:$AI$312,1)*0.00000000001,10000)</f>
        <v>10000</v>
      </c>
      <c r="AK248" s="17">
        <f t="shared" si="17"/>
        <v>1</v>
      </c>
      <c r="AL248" s="17" t="e">
        <f t="shared" si="17"/>
        <v>#N/A</v>
      </c>
    </row>
    <row r="249" spans="20:38" hidden="1" x14ac:dyDescent="0.2">
      <c r="T249" s="50"/>
      <c r="U249" s="50"/>
      <c r="V249" s="50"/>
      <c r="W249" s="50"/>
      <c r="X249" s="50"/>
      <c r="Y249" s="51" t="str">
        <f t="shared" si="20"/>
        <v/>
      </c>
      <c r="Z249" s="51" t="str">
        <f t="shared" si="18"/>
        <v/>
      </c>
      <c r="AA249" s="51" t="str">
        <f t="shared" si="18"/>
        <v/>
      </c>
      <c r="AB249" s="17" t="str">
        <f t="shared" si="19"/>
        <v/>
      </c>
      <c r="AC249" s="17" t="str">
        <f t="shared" si="19"/>
        <v/>
      </c>
      <c r="AD249" s="17" t="str">
        <f t="shared" si="21"/>
        <v/>
      </c>
      <c r="AE249" s="52" t="str">
        <f t="shared" si="22"/>
        <v/>
      </c>
      <c r="AG249" s="17">
        <f t="shared" si="23"/>
        <v>500000</v>
      </c>
      <c r="AH249" s="46">
        <f t="shared" si="24"/>
        <v>500000</v>
      </c>
      <c r="AI249" s="46">
        <f t="shared" si="25"/>
        <v>500000</v>
      </c>
      <c r="AJ249" s="46">
        <f>IFERROR(RANK(AG249,$AG$213:$AG$312,1)*0.01+RANK(#REF!,#REF!,1)*0.00001+RANK(AH249,$AH$213:$AH$312,1)*0.0000001+RANK(AI249,$AI$213:$AI$312,1)*0.00000000001,10000)</f>
        <v>10000</v>
      </c>
      <c r="AK249" s="17">
        <f t="shared" si="17"/>
        <v>1</v>
      </c>
      <c r="AL249" s="17" t="e">
        <f t="shared" si="17"/>
        <v>#N/A</v>
      </c>
    </row>
    <row r="250" spans="20:38" hidden="1" x14ac:dyDescent="0.2">
      <c r="T250" s="50"/>
      <c r="U250" s="50"/>
      <c r="V250" s="50"/>
      <c r="W250" s="50"/>
      <c r="X250" s="50"/>
      <c r="Y250" s="51" t="str">
        <f t="shared" si="20"/>
        <v/>
      </c>
      <c r="Z250" s="51" t="str">
        <f t="shared" si="18"/>
        <v/>
      </c>
      <c r="AA250" s="51" t="str">
        <f t="shared" si="18"/>
        <v/>
      </c>
      <c r="AB250" s="17" t="str">
        <f t="shared" si="19"/>
        <v/>
      </c>
      <c r="AC250" s="17" t="str">
        <f t="shared" si="19"/>
        <v/>
      </c>
      <c r="AD250" s="17" t="str">
        <f t="shared" si="21"/>
        <v/>
      </c>
      <c r="AE250" s="52" t="str">
        <f t="shared" si="22"/>
        <v/>
      </c>
      <c r="AG250" s="17">
        <f t="shared" si="23"/>
        <v>500000</v>
      </c>
      <c r="AH250" s="46">
        <f t="shared" si="24"/>
        <v>500000</v>
      </c>
      <c r="AI250" s="46">
        <f t="shared" si="25"/>
        <v>500000</v>
      </c>
      <c r="AJ250" s="46">
        <f>IFERROR(RANK(AG250,$AG$213:$AG$312,1)*0.01+RANK(#REF!,#REF!,1)*0.00001+RANK(AH250,$AH$213:$AH$312,1)*0.0000001+RANK(AI250,$AI$213:$AI$312,1)*0.00000000001,10000)</f>
        <v>10000</v>
      </c>
      <c r="AK250" s="17">
        <f t="shared" si="17"/>
        <v>1</v>
      </c>
      <c r="AL250" s="17" t="e">
        <f t="shared" si="17"/>
        <v>#N/A</v>
      </c>
    </row>
    <row r="251" spans="20:38" hidden="1" x14ac:dyDescent="0.2">
      <c r="T251" s="50"/>
      <c r="U251" s="50"/>
      <c r="V251" s="50"/>
      <c r="W251" s="50"/>
      <c r="X251" s="50"/>
      <c r="Y251" s="51" t="str">
        <f t="shared" si="20"/>
        <v/>
      </c>
      <c r="Z251" s="51" t="str">
        <f t="shared" si="18"/>
        <v/>
      </c>
      <c r="AA251" s="51" t="str">
        <f t="shared" si="18"/>
        <v/>
      </c>
      <c r="AB251" s="17" t="str">
        <f t="shared" si="19"/>
        <v/>
      </c>
      <c r="AC251" s="17" t="str">
        <f t="shared" si="19"/>
        <v/>
      </c>
      <c r="AD251" s="17" t="str">
        <f t="shared" si="21"/>
        <v/>
      </c>
      <c r="AE251" s="52" t="str">
        <f t="shared" si="22"/>
        <v/>
      </c>
      <c r="AG251" s="17">
        <f t="shared" si="23"/>
        <v>500000</v>
      </c>
      <c r="AH251" s="46">
        <f t="shared" si="24"/>
        <v>500000</v>
      </c>
      <c r="AI251" s="46">
        <f t="shared" si="25"/>
        <v>500000</v>
      </c>
      <c r="AJ251" s="46">
        <f>IFERROR(RANK(AG251,$AG$213:$AG$312,1)*0.01+RANK(#REF!,#REF!,1)*0.00001+RANK(AH251,$AH$213:$AH$312,1)*0.0000001+RANK(AI251,$AI$213:$AI$312,1)*0.00000000001,10000)</f>
        <v>10000</v>
      </c>
      <c r="AK251" s="17">
        <f t="shared" si="17"/>
        <v>1</v>
      </c>
      <c r="AL251" s="17" t="e">
        <f t="shared" si="17"/>
        <v>#N/A</v>
      </c>
    </row>
    <row r="252" spans="20:38" hidden="1" x14ac:dyDescent="0.2">
      <c r="T252" s="50"/>
      <c r="U252" s="50"/>
      <c r="V252" s="50"/>
      <c r="W252" s="50"/>
      <c r="X252" s="50"/>
      <c r="Y252" s="51" t="str">
        <f t="shared" si="20"/>
        <v/>
      </c>
      <c r="Z252" s="51" t="str">
        <f t="shared" si="18"/>
        <v/>
      </c>
      <c r="AA252" s="51" t="str">
        <f t="shared" si="18"/>
        <v/>
      </c>
      <c r="AB252" s="17" t="str">
        <f t="shared" si="19"/>
        <v/>
      </c>
      <c r="AC252" s="17" t="str">
        <f t="shared" si="19"/>
        <v/>
      </c>
      <c r="AD252" s="17" t="str">
        <f t="shared" si="21"/>
        <v/>
      </c>
      <c r="AE252" s="52" t="str">
        <f t="shared" si="22"/>
        <v/>
      </c>
      <c r="AG252" s="17">
        <f t="shared" si="23"/>
        <v>500000</v>
      </c>
      <c r="AH252" s="46">
        <f t="shared" si="24"/>
        <v>500000</v>
      </c>
      <c r="AI252" s="46">
        <f t="shared" si="25"/>
        <v>500000</v>
      </c>
      <c r="AJ252" s="46">
        <f>IFERROR(RANK(AG252,$AG$213:$AG$312,1)*0.01+RANK(#REF!,#REF!,1)*0.00001+RANK(AH252,$AH$213:$AH$312,1)*0.0000001+RANK(AI252,$AI$213:$AI$312,1)*0.00000000001,10000)</f>
        <v>10000</v>
      </c>
      <c r="AK252" s="17">
        <f t="shared" si="17"/>
        <v>1</v>
      </c>
      <c r="AL252" s="17" t="e">
        <f t="shared" si="17"/>
        <v>#N/A</v>
      </c>
    </row>
    <row r="253" spans="20:38" hidden="1" x14ac:dyDescent="0.2">
      <c r="T253" s="50"/>
      <c r="U253" s="50"/>
      <c r="V253" s="50"/>
      <c r="W253" s="50"/>
      <c r="X253" s="50"/>
      <c r="Y253" s="51" t="str">
        <f t="shared" si="20"/>
        <v/>
      </c>
      <c r="Z253" s="51" t="str">
        <f t="shared" ref="Z253:AA272" si="26">IF(Z44="","",$AD44&amp;Z$3&amp;Z44)</f>
        <v/>
      </c>
      <c r="AA253" s="51" t="str">
        <f t="shared" si="26"/>
        <v/>
      </c>
      <c r="AB253" s="17" t="str">
        <f t="shared" ref="AB253:AC272" si="27">SUBSTITUTE(SUBSTITUTE(AB44,"　","")," ","")</f>
        <v/>
      </c>
      <c r="AC253" s="17" t="str">
        <f t="shared" si="27"/>
        <v/>
      </c>
      <c r="AD253" s="17" t="str">
        <f t="shared" si="21"/>
        <v/>
      </c>
      <c r="AE253" s="52" t="str">
        <f t="shared" si="22"/>
        <v/>
      </c>
      <c r="AG253" s="17">
        <f t="shared" si="23"/>
        <v>500000</v>
      </c>
      <c r="AH253" s="46">
        <f t="shared" si="24"/>
        <v>500000</v>
      </c>
      <c r="AI253" s="46">
        <f t="shared" si="25"/>
        <v>500000</v>
      </c>
      <c r="AJ253" s="46">
        <f>IFERROR(RANK(AG253,$AG$213:$AG$312,1)*0.01+RANK(#REF!,#REF!,1)*0.00001+RANK(AH253,$AH$213:$AH$312,1)*0.0000001+RANK(AI253,$AI$213:$AI$312,1)*0.00000000001,10000)</f>
        <v>10000</v>
      </c>
      <c r="AK253" s="17">
        <f t="shared" si="17"/>
        <v>1</v>
      </c>
      <c r="AL253" s="17" t="e">
        <f t="shared" si="17"/>
        <v>#N/A</v>
      </c>
    </row>
    <row r="254" spans="20:38" hidden="1" x14ac:dyDescent="0.2">
      <c r="T254" s="50"/>
      <c r="U254" s="50"/>
      <c r="V254" s="50"/>
      <c r="W254" s="50"/>
      <c r="X254" s="50"/>
      <c r="Y254" s="51" t="str">
        <f t="shared" si="20"/>
        <v/>
      </c>
      <c r="Z254" s="51" t="str">
        <f t="shared" si="26"/>
        <v/>
      </c>
      <c r="AA254" s="51" t="str">
        <f t="shared" si="26"/>
        <v/>
      </c>
      <c r="AB254" s="17" t="str">
        <f t="shared" si="27"/>
        <v/>
      </c>
      <c r="AC254" s="17" t="str">
        <f t="shared" si="27"/>
        <v/>
      </c>
      <c r="AD254" s="17" t="str">
        <f t="shared" si="21"/>
        <v/>
      </c>
      <c r="AE254" s="52" t="str">
        <f t="shared" si="22"/>
        <v/>
      </c>
      <c r="AG254" s="17">
        <f t="shared" si="23"/>
        <v>500000</v>
      </c>
      <c r="AH254" s="46">
        <f t="shared" si="24"/>
        <v>500000</v>
      </c>
      <c r="AI254" s="46">
        <f t="shared" si="25"/>
        <v>500000</v>
      </c>
      <c r="AJ254" s="46">
        <f>IFERROR(RANK(AG254,$AG$213:$AG$312,1)*0.01+RANK(#REF!,#REF!,1)*0.00001+RANK(AH254,$AH$213:$AH$312,1)*0.0000001+RANK(AI254,$AI$213:$AI$312,1)*0.00000000001,10000)</f>
        <v>10000</v>
      </c>
      <c r="AK254" s="17">
        <f t="shared" si="17"/>
        <v>1</v>
      </c>
      <c r="AL254" s="17" t="e">
        <f t="shared" si="17"/>
        <v>#N/A</v>
      </c>
    </row>
    <row r="255" spans="20:38" hidden="1" x14ac:dyDescent="0.2">
      <c r="T255" s="50"/>
      <c r="U255" s="50"/>
      <c r="V255" s="50"/>
      <c r="W255" s="50"/>
      <c r="X255" s="50"/>
      <c r="Y255" s="51" t="str">
        <f t="shared" si="20"/>
        <v/>
      </c>
      <c r="Z255" s="51" t="str">
        <f t="shared" si="26"/>
        <v/>
      </c>
      <c r="AA255" s="51" t="str">
        <f t="shared" si="26"/>
        <v/>
      </c>
      <c r="AB255" s="17" t="str">
        <f t="shared" si="27"/>
        <v/>
      </c>
      <c r="AC255" s="17" t="str">
        <f t="shared" si="27"/>
        <v/>
      </c>
      <c r="AD255" s="17" t="str">
        <f t="shared" si="21"/>
        <v/>
      </c>
      <c r="AE255" s="52" t="str">
        <f t="shared" si="22"/>
        <v/>
      </c>
      <c r="AG255" s="17">
        <f t="shared" si="23"/>
        <v>500000</v>
      </c>
      <c r="AH255" s="46">
        <f t="shared" si="24"/>
        <v>500000</v>
      </c>
      <c r="AI255" s="46">
        <f t="shared" si="25"/>
        <v>500000</v>
      </c>
      <c r="AJ255" s="46">
        <f>IFERROR(RANK(AG255,$AG$213:$AG$312,1)*0.01+RANK(#REF!,#REF!,1)*0.00001+RANK(AH255,$AH$213:$AH$312,1)*0.0000001+RANK(AI255,$AI$213:$AI$312,1)*0.00000000001,10000)</f>
        <v>10000</v>
      </c>
      <c r="AK255" s="17">
        <f t="shared" si="17"/>
        <v>1</v>
      </c>
      <c r="AL255" s="17" t="e">
        <f t="shared" si="17"/>
        <v>#N/A</v>
      </c>
    </row>
    <row r="256" spans="20:38" hidden="1" x14ac:dyDescent="0.2">
      <c r="T256" s="50"/>
      <c r="U256" s="50"/>
      <c r="V256" s="50"/>
      <c r="W256" s="50"/>
      <c r="X256" s="50"/>
      <c r="Y256" s="51" t="str">
        <f t="shared" si="20"/>
        <v/>
      </c>
      <c r="Z256" s="51" t="str">
        <f t="shared" si="26"/>
        <v/>
      </c>
      <c r="AA256" s="51" t="str">
        <f t="shared" si="26"/>
        <v/>
      </c>
      <c r="AB256" s="17" t="str">
        <f t="shared" si="27"/>
        <v/>
      </c>
      <c r="AC256" s="17" t="str">
        <f t="shared" si="27"/>
        <v/>
      </c>
      <c r="AD256" s="17" t="str">
        <f t="shared" si="21"/>
        <v/>
      </c>
      <c r="AE256" s="52" t="str">
        <f t="shared" si="22"/>
        <v/>
      </c>
      <c r="AG256" s="17">
        <f t="shared" si="23"/>
        <v>500000</v>
      </c>
      <c r="AH256" s="46">
        <f t="shared" si="24"/>
        <v>500000</v>
      </c>
      <c r="AI256" s="46">
        <f t="shared" si="25"/>
        <v>500000</v>
      </c>
      <c r="AJ256" s="46">
        <f>IFERROR(RANK(AG256,$AG$213:$AG$312,1)*0.01+RANK(#REF!,#REF!,1)*0.00001+RANK(AH256,$AH$213:$AH$312,1)*0.0000001+RANK(AI256,$AI$213:$AI$312,1)*0.00000000001,10000)</f>
        <v>10000</v>
      </c>
      <c r="AK256" s="17">
        <f t="shared" si="17"/>
        <v>1</v>
      </c>
      <c r="AL256" s="17" t="e">
        <f t="shared" si="17"/>
        <v>#N/A</v>
      </c>
    </row>
    <row r="257" spans="9:38" hidden="1" x14ac:dyDescent="0.2">
      <c r="T257" s="50"/>
      <c r="U257" s="50"/>
      <c r="V257" s="50"/>
      <c r="W257" s="50"/>
      <c r="X257" s="50"/>
      <c r="Y257" s="51" t="str">
        <f t="shared" si="20"/>
        <v/>
      </c>
      <c r="Z257" s="51" t="str">
        <f t="shared" si="26"/>
        <v/>
      </c>
      <c r="AA257" s="51" t="str">
        <f t="shared" si="26"/>
        <v/>
      </c>
      <c r="AB257" s="17" t="str">
        <f t="shared" si="27"/>
        <v/>
      </c>
      <c r="AC257" s="17" t="str">
        <f t="shared" si="27"/>
        <v/>
      </c>
      <c r="AD257" s="17" t="str">
        <f t="shared" si="21"/>
        <v/>
      </c>
      <c r="AE257" s="52" t="str">
        <f t="shared" si="22"/>
        <v/>
      </c>
      <c r="AG257" s="17">
        <f t="shared" si="23"/>
        <v>500000</v>
      </c>
      <c r="AH257" s="46">
        <f t="shared" si="24"/>
        <v>500000</v>
      </c>
      <c r="AI257" s="46">
        <f t="shared" si="25"/>
        <v>500000</v>
      </c>
      <c r="AJ257" s="46">
        <f>IFERROR(RANK(AG257,$AG$213:$AG$312,1)*0.01+RANK(#REF!,#REF!,1)*0.00001+RANK(AH257,$AH$213:$AH$312,1)*0.0000001+RANK(AI257,$AI$213:$AI$312,1)*0.00000000001,10000)</f>
        <v>10000</v>
      </c>
      <c r="AK257" s="17">
        <f t="shared" si="17"/>
        <v>1</v>
      </c>
      <c r="AL257" s="17" t="e">
        <f t="shared" si="17"/>
        <v>#N/A</v>
      </c>
    </row>
    <row r="258" spans="9:38" hidden="1" x14ac:dyDescent="0.2">
      <c r="I258" s="130"/>
      <c r="J258" s="13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1" t="str">
        <f t="shared" si="20"/>
        <v/>
      </c>
      <c r="Z258" s="51" t="str">
        <f t="shared" si="26"/>
        <v/>
      </c>
      <c r="AA258" s="51" t="str">
        <f t="shared" si="26"/>
        <v/>
      </c>
      <c r="AB258" s="17" t="str">
        <f t="shared" si="27"/>
        <v/>
      </c>
      <c r="AC258" s="17" t="str">
        <f t="shared" si="27"/>
        <v/>
      </c>
      <c r="AD258" s="17" t="str">
        <f t="shared" si="21"/>
        <v/>
      </c>
      <c r="AE258" s="52" t="str">
        <f t="shared" si="22"/>
        <v/>
      </c>
      <c r="AG258" s="17">
        <f t="shared" si="23"/>
        <v>500000</v>
      </c>
      <c r="AH258" s="46">
        <f t="shared" si="24"/>
        <v>500000</v>
      </c>
      <c r="AI258" s="46">
        <f t="shared" si="25"/>
        <v>500000</v>
      </c>
      <c r="AJ258" s="46">
        <f>IFERROR(RANK(AG258,$AG$213:$AG$312,1)*0.01+RANK(#REF!,#REF!,1)*0.00001+RANK(AH258,$AH$213:$AH$312,1)*0.0000001+RANK(AI258,$AI$213:$AI$312,1)*0.00000000001,10000)</f>
        <v>10000</v>
      </c>
      <c r="AK258" s="17">
        <f t="shared" si="17"/>
        <v>1</v>
      </c>
      <c r="AL258" s="17" t="e">
        <f t="shared" si="17"/>
        <v>#N/A</v>
      </c>
    </row>
    <row r="259" spans="9:38" hidden="1" x14ac:dyDescent="0.2">
      <c r="I259" s="130"/>
      <c r="J259" s="13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1" t="str">
        <f t="shared" si="20"/>
        <v/>
      </c>
      <c r="Z259" s="51" t="str">
        <f t="shared" si="26"/>
        <v/>
      </c>
      <c r="AA259" s="51" t="str">
        <f t="shared" si="26"/>
        <v/>
      </c>
      <c r="AB259" s="17" t="str">
        <f t="shared" si="27"/>
        <v/>
      </c>
      <c r="AC259" s="17" t="str">
        <f t="shared" si="27"/>
        <v/>
      </c>
      <c r="AD259" s="17" t="str">
        <f t="shared" si="21"/>
        <v/>
      </c>
      <c r="AE259" s="52" t="str">
        <f t="shared" si="22"/>
        <v/>
      </c>
      <c r="AG259" s="17">
        <f t="shared" si="23"/>
        <v>500000</v>
      </c>
      <c r="AH259" s="46">
        <f t="shared" si="24"/>
        <v>500000</v>
      </c>
      <c r="AI259" s="46">
        <f t="shared" si="25"/>
        <v>500000</v>
      </c>
      <c r="AJ259" s="46">
        <f>IFERROR(RANK(AG259,$AG$213:$AG$312,1)*0.01+RANK(#REF!,#REF!,1)*0.00001+RANK(AH259,$AH$213:$AH$312,1)*0.0000001+RANK(AI259,$AI$213:$AI$312,1)*0.00000000001,10000)</f>
        <v>10000</v>
      </c>
      <c r="AK259" s="17">
        <f t="shared" si="17"/>
        <v>1</v>
      </c>
      <c r="AL259" s="17" t="e">
        <f t="shared" si="17"/>
        <v>#N/A</v>
      </c>
    </row>
    <row r="260" spans="9:38" hidden="1" x14ac:dyDescent="0.2">
      <c r="I260" s="130"/>
      <c r="J260" s="13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1" t="str">
        <f t="shared" si="20"/>
        <v/>
      </c>
      <c r="Z260" s="51" t="str">
        <f t="shared" si="26"/>
        <v/>
      </c>
      <c r="AA260" s="51" t="str">
        <f t="shared" si="26"/>
        <v/>
      </c>
      <c r="AB260" s="17" t="str">
        <f t="shared" si="27"/>
        <v/>
      </c>
      <c r="AC260" s="17" t="str">
        <f t="shared" si="27"/>
        <v/>
      </c>
      <c r="AD260" s="17" t="str">
        <f t="shared" si="21"/>
        <v/>
      </c>
      <c r="AE260" s="52" t="str">
        <f t="shared" si="22"/>
        <v/>
      </c>
      <c r="AG260" s="17">
        <f t="shared" si="23"/>
        <v>500000</v>
      </c>
      <c r="AH260" s="46">
        <f t="shared" si="24"/>
        <v>500000</v>
      </c>
      <c r="AI260" s="46">
        <f t="shared" si="25"/>
        <v>500000</v>
      </c>
      <c r="AJ260" s="46">
        <f>IFERROR(RANK(AG260,$AG$213:$AG$312,1)*0.01+RANK(#REF!,#REF!,1)*0.00001+RANK(AH260,$AH$213:$AH$312,1)*0.0000001+RANK(AI260,$AI$213:$AI$312,1)*0.00000000001,10000)</f>
        <v>10000</v>
      </c>
      <c r="AK260" s="17">
        <f t="shared" si="17"/>
        <v>1</v>
      </c>
      <c r="AL260" s="17" t="e">
        <f t="shared" si="17"/>
        <v>#N/A</v>
      </c>
    </row>
    <row r="261" spans="9:38" hidden="1" x14ac:dyDescent="0.2">
      <c r="I261" s="130"/>
      <c r="J261" s="13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1" t="str">
        <f t="shared" si="20"/>
        <v/>
      </c>
      <c r="Z261" s="51" t="str">
        <f t="shared" si="26"/>
        <v/>
      </c>
      <c r="AA261" s="51" t="str">
        <f t="shared" si="26"/>
        <v/>
      </c>
      <c r="AB261" s="17" t="str">
        <f t="shared" si="27"/>
        <v/>
      </c>
      <c r="AC261" s="17" t="str">
        <f t="shared" si="27"/>
        <v/>
      </c>
      <c r="AD261" s="17" t="str">
        <f t="shared" si="21"/>
        <v/>
      </c>
      <c r="AE261" s="52" t="str">
        <f t="shared" si="22"/>
        <v/>
      </c>
      <c r="AG261" s="17">
        <f t="shared" si="23"/>
        <v>500000</v>
      </c>
      <c r="AH261" s="46">
        <f t="shared" si="24"/>
        <v>500000</v>
      </c>
      <c r="AI261" s="46">
        <f t="shared" si="25"/>
        <v>500000</v>
      </c>
      <c r="AJ261" s="46">
        <f>IFERROR(RANK(AG261,$AG$213:$AG$312,1)*0.01+RANK(#REF!,#REF!,1)*0.00001+RANK(AH261,$AH$213:$AH$312,1)*0.0000001+RANK(AI261,$AI$213:$AI$312,1)*0.00000000001,10000)</f>
        <v>10000</v>
      </c>
      <c r="AK261" s="17">
        <f t="shared" si="17"/>
        <v>1</v>
      </c>
      <c r="AL261" s="17" t="e">
        <f t="shared" si="17"/>
        <v>#N/A</v>
      </c>
    </row>
    <row r="262" spans="9:38" hidden="1" x14ac:dyDescent="0.2">
      <c r="I262" s="130"/>
      <c r="J262" s="13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1" t="str">
        <f t="shared" si="20"/>
        <v/>
      </c>
      <c r="Z262" s="51" t="str">
        <f t="shared" si="26"/>
        <v/>
      </c>
      <c r="AA262" s="51" t="str">
        <f t="shared" si="26"/>
        <v/>
      </c>
      <c r="AB262" s="17" t="str">
        <f t="shared" si="27"/>
        <v/>
      </c>
      <c r="AC262" s="17" t="str">
        <f t="shared" si="27"/>
        <v/>
      </c>
      <c r="AD262" s="17" t="str">
        <f t="shared" si="21"/>
        <v/>
      </c>
      <c r="AE262" s="52" t="str">
        <f t="shared" si="22"/>
        <v/>
      </c>
      <c r="AG262" s="17">
        <f t="shared" si="23"/>
        <v>500000</v>
      </c>
      <c r="AH262" s="46">
        <f t="shared" si="24"/>
        <v>500000</v>
      </c>
      <c r="AI262" s="46">
        <f t="shared" si="25"/>
        <v>500000</v>
      </c>
      <c r="AJ262" s="46">
        <f>IFERROR(RANK(AG262,$AG$213:$AG$312,1)*0.01+RANK(#REF!,#REF!,1)*0.00001+RANK(AH262,$AH$213:$AH$312,1)*0.0000001+RANK(AI262,$AI$213:$AI$312,1)*0.00000000001,10000)</f>
        <v>10000</v>
      </c>
      <c r="AK262" s="17">
        <f t="shared" si="17"/>
        <v>1</v>
      </c>
      <c r="AL262" s="17" t="e">
        <f t="shared" si="17"/>
        <v>#N/A</v>
      </c>
    </row>
    <row r="263" spans="9:38" hidden="1" x14ac:dyDescent="0.2">
      <c r="I263" s="130"/>
      <c r="J263" s="13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1" t="str">
        <f t="shared" si="20"/>
        <v/>
      </c>
      <c r="Z263" s="51" t="str">
        <f t="shared" si="26"/>
        <v/>
      </c>
      <c r="AA263" s="51" t="str">
        <f t="shared" si="26"/>
        <v/>
      </c>
      <c r="AB263" s="17" t="str">
        <f t="shared" si="27"/>
        <v/>
      </c>
      <c r="AC263" s="17" t="str">
        <f t="shared" si="27"/>
        <v/>
      </c>
      <c r="AD263" s="17" t="str">
        <f t="shared" si="21"/>
        <v/>
      </c>
      <c r="AE263" s="52" t="str">
        <f t="shared" si="22"/>
        <v/>
      </c>
      <c r="AG263" s="17">
        <f t="shared" si="23"/>
        <v>500000</v>
      </c>
      <c r="AH263" s="46">
        <f t="shared" si="24"/>
        <v>500000</v>
      </c>
      <c r="AI263" s="46">
        <f t="shared" si="25"/>
        <v>500000</v>
      </c>
      <c r="AJ263" s="46">
        <f>IFERROR(RANK(AG263,$AG$213:$AG$312,1)*0.01+RANK(#REF!,#REF!,1)*0.00001+RANK(AH263,$AH$213:$AH$312,1)*0.0000001+RANK(AI263,$AI$213:$AI$312,1)*0.00000000001,10000)</f>
        <v>10000</v>
      </c>
      <c r="AK263" s="17">
        <f t="shared" si="17"/>
        <v>1</v>
      </c>
      <c r="AL263" s="17" t="e">
        <f t="shared" si="17"/>
        <v>#N/A</v>
      </c>
    </row>
    <row r="264" spans="9:38" hidden="1" x14ac:dyDescent="0.2">
      <c r="I264" s="130"/>
      <c r="J264" s="13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1" t="str">
        <f t="shared" si="20"/>
        <v/>
      </c>
      <c r="Z264" s="51" t="str">
        <f t="shared" si="26"/>
        <v/>
      </c>
      <c r="AA264" s="51" t="str">
        <f t="shared" si="26"/>
        <v/>
      </c>
      <c r="AB264" s="17" t="str">
        <f t="shared" si="27"/>
        <v/>
      </c>
      <c r="AC264" s="17" t="str">
        <f t="shared" si="27"/>
        <v/>
      </c>
      <c r="AD264" s="17" t="str">
        <f t="shared" si="21"/>
        <v/>
      </c>
      <c r="AE264" s="52" t="str">
        <f t="shared" si="22"/>
        <v/>
      </c>
      <c r="AG264" s="17">
        <f t="shared" si="23"/>
        <v>500000</v>
      </c>
      <c r="AH264" s="46">
        <f t="shared" si="24"/>
        <v>500000</v>
      </c>
      <c r="AI264" s="46">
        <f t="shared" si="25"/>
        <v>500000</v>
      </c>
      <c r="AJ264" s="46">
        <f>IFERROR(RANK(AG264,$AG$213:$AG$312,1)*0.01+RANK(#REF!,#REF!,1)*0.00001+RANK(AH264,$AH$213:$AH$312,1)*0.0000001+RANK(AI264,$AI$213:$AI$312,1)*0.00000000001,10000)</f>
        <v>10000</v>
      </c>
      <c r="AK264" s="17">
        <f t="shared" si="17"/>
        <v>1</v>
      </c>
      <c r="AL264" s="17" t="e">
        <f t="shared" si="17"/>
        <v>#N/A</v>
      </c>
    </row>
    <row r="265" spans="9:38" hidden="1" x14ac:dyDescent="0.2">
      <c r="I265" s="130"/>
      <c r="J265" s="13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1" t="str">
        <f t="shared" si="20"/>
        <v/>
      </c>
      <c r="Z265" s="51" t="str">
        <f t="shared" si="26"/>
        <v/>
      </c>
      <c r="AA265" s="51" t="str">
        <f t="shared" si="26"/>
        <v/>
      </c>
      <c r="AB265" s="17" t="str">
        <f t="shared" si="27"/>
        <v/>
      </c>
      <c r="AC265" s="17" t="str">
        <f t="shared" si="27"/>
        <v/>
      </c>
      <c r="AD265" s="17" t="str">
        <f t="shared" si="21"/>
        <v/>
      </c>
      <c r="AE265" s="52" t="str">
        <f t="shared" si="22"/>
        <v/>
      </c>
      <c r="AG265" s="17">
        <f t="shared" si="23"/>
        <v>500000</v>
      </c>
      <c r="AH265" s="46">
        <f t="shared" si="24"/>
        <v>500000</v>
      </c>
      <c r="AI265" s="46">
        <f t="shared" si="25"/>
        <v>500000</v>
      </c>
      <c r="AJ265" s="46">
        <f>IFERROR(RANK(AG265,$AG$213:$AG$312,1)*0.01+RANK(#REF!,#REF!,1)*0.00001+RANK(AH265,$AH$213:$AH$312,1)*0.0000001+RANK(AI265,$AI$213:$AI$312,1)*0.00000000001,10000)</f>
        <v>10000</v>
      </c>
      <c r="AK265" s="17">
        <f t="shared" si="17"/>
        <v>1</v>
      </c>
      <c r="AL265" s="17" t="e">
        <f t="shared" si="17"/>
        <v>#N/A</v>
      </c>
    </row>
    <row r="266" spans="9:38" hidden="1" x14ac:dyDescent="0.2">
      <c r="I266" s="130"/>
      <c r="J266" s="13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1" t="str">
        <f t="shared" si="20"/>
        <v/>
      </c>
      <c r="Z266" s="51" t="str">
        <f t="shared" si="26"/>
        <v/>
      </c>
      <c r="AA266" s="51" t="str">
        <f t="shared" si="26"/>
        <v/>
      </c>
      <c r="AB266" s="17" t="str">
        <f t="shared" si="27"/>
        <v/>
      </c>
      <c r="AC266" s="17" t="str">
        <f t="shared" si="27"/>
        <v/>
      </c>
      <c r="AD266" s="17" t="str">
        <f t="shared" si="21"/>
        <v/>
      </c>
      <c r="AE266" s="52" t="str">
        <f t="shared" si="22"/>
        <v/>
      </c>
      <c r="AG266" s="17">
        <f t="shared" si="23"/>
        <v>500000</v>
      </c>
      <c r="AH266" s="46">
        <f t="shared" si="24"/>
        <v>500000</v>
      </c>
      <c r="AI266" s="46">
        <f t="shared" si="25"/>
        <v>500000</v>
      </c>
      <c r="AJ266" s="46">
        <f>IFERROR(RANK(AG266,$AG$213:$AG$312,1)*0.01+RANK(#REF!,#REF!,1)*0.00001+RANK(AH266,$AH$213:$AH$312,1)*0.0000001+RANK(AI266,$AI$213:$AI$312,1)*0.00000000001,10000)</f>
        <v>10000</v>
      </c>
      <c r="AK266" s="17">
        <f t="shared" si="17"/>
        <v>1</v>
      </c>
      <c r="AL266" s="17" t="e">
        <f t="shared" si="17"/>
        <v>#N/A</v>
      </c>
    </row>
    <row r="267" spans="9:38" hidden="1" x14ac:dyDescent="0.2">
      <c r="I267" s="130"/>
      <c r="J267" s="13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1" t="str">
        <f t="shared" si="20"/>
        <v/>
      </c>
      <c r="Z267" s="51" t="str">
        <f t="shared" si="26"/>
        <v/>
      </c>
      <c r="AA267" s="51" t="str">
        <f t="shared" si="26"/>
        <v/>
      </c>
      <c r="AB267" s="17" t="str">
        <f t="shared" si="27"/>
        <v/>
      </c>
      <c r="AC267" s="17" t="str">
        <f t="shared" si="27"/>
        <v/>
      </c>
      <c r="AD267" s="17" t="str">
        <f t="shared" si="21"/>
        <v/>
      </c>
      <c r="AE267" s="52" t="str">
        <f t="shared" si="22"/>
        <v/>
      </c>
      <c r="AG267" s="17">
        <f t="shared" si="23"/>
        <v>500000</v>
      </c>
      <c r="AH267" s="46">
        <f t="shared" si="24"/>
        <v>500000</v>
      </c>
      <c r="AI267" s="46">
        <f t="shared" si="25"/>
        <v>500000</v>
      </c>
      <c r="AJ267" s="46">
        <f>IFERROR(RANK(AG267,$AG$213:$AG$312,1)*0.01+RANK(#REF!,#REF!,1)*0.00001+RANK(AH267,$AH$213:$AH$312,1)*0.0000001+RANK(AI267,$AI$213:$AI$312,1)*0.00000000001,10000)</f>
        <v>10000</v>
      </c>
      <c r="AK267" s="17">
        <f t="shared" si="17"/>
        <v>1</v>
      </c>
      <c r="AL267" s="17" t="e">
        <f t="shared" si="17"/>
        <v>#N/A</v>
      </c>
    </row>
    <row r="268" spans="9:38" hidden="1" x14ac:dyDescent="0.2">
      <c r="I268" s="130"/>
      <c r="J268" s="13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1" t="str">
        <f t="shared" si="20"/>
        <v/>
      </c>
      <c r="Z268" s="51" t="str">
        <f t="shared" si="26"/>
        <v/>
      </c>
      <c r="AA268" s="51" t="str">
        <f t="shared" si="26"/>
        <v/>
      </c>
      <c r="AB268" s="17" t="str">
        <f t="shared" si="27"/>
        <v/>
      </c>
      <c r="AC268" s="17" t="str">
        <f t="shared" si="27"/>
        <v/>
      </c>
      <c r="AD268" s="17" t="str">
        <f t="shared" si="21"/>
        <v/>
      </c>
      <c r="AE268" s="52" t="str">
        <f t="shared" si="22"/>
        <v/>
      </c>
      <c r="AG268" s="17">
        <f t="shared" si="23"/>
        <v>500000</v>
      </c>
      <c r="AH268" s="46">
        <f t="shared" si="24"/>
        <v>500000</v>
      </c>
      <c r="AI268" s="46">
        <f t="shared" si="25"/>
        <v>500000</v>
      </c>
      <c r="AJ268" s="46">
        <f>IFERROR(RANK(AG268,$AG$213:$AG$312,1)*0.01+RANK(#REF!,#REF!,1)*0.00001+RANK(AH268,$AH$213:$AH$312,1)*0.0000001+RANK(AI268,$AI$213:$AI$312,1)*0.00000000001,10000)</f>
        <v>10000</v>
      </c>
      <c r="AK268" s="17">
        <f t="shared" si="17"/>
        <v>1</v>
      </c>
      <c r="AL268" s="17" t="e">
        <f t="shared" si="17"/>
        <v>#N/A</v>
      </c>
    </row>
    <row r="269" spans="9:38" hidden="1" x14ac:dyDescent="0.2">
      <c r="I269" s="130"/>
      <c r="J269" s="13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 t="str">
        <f t="shared" si="20"/>
        <v/>
      </c>
      <c r="Z269" s="51" t="str">
        <f t="shared" si="26"/>
        <v/>
      </c>
      <c r="AA269" s="51" t="str">
        <f t="shared" si="26"/>
        <v/>
      </c>
      <c r="AB269" s="17" t="str">
        <f t="shared" si="27"/>
        <v/>
      </c>
      <c r="AC269" s="17" t="str">
        <f t="shared" si="27"/>
        <v/>
      </c>
      <c r="AD269" s="17" t="str">
        <f t="shared" si="21"/>
        <v/>
      </c>
      <c r="AE269" s="52" t="str">
        <f t="shared" si="22"/>
        <v/>
      </c>
      <c r="AG269" s="17">
        <f t="shared" si="23"/>
        <v>500000</v>
      </c>
      <c r="AH269" s="46">
        <f t="shared" si="24"/>
        <v>500000</v>
      </c>
      <c r="AI269" s="46">
        <f t="shared" si="25"/>
        <v>500000</v>
      </c>
      <c r="AJ269" s="46">
        <f>IFERROR(RANK(AG269,$AG$213:$AG$312,1)*0.01+RANK(#REF!,#REF!,1)*0.00001+RANK(AH269,$AH$213:$AH$312,1)*0.0000001+RANK(AI269,$AI$213:$AI$312,1)*0.00000000001,10000)</f>
        <v>10000</v>
      </c>
      <c r="AK269" s="17">
        <f t="shared" si="17"/>
        <v>1</v>
      </c>
      <c r="AL269" s="17" t="e">
        <f t="shared" si="17"/>
        <v>#N/A</v>
      </c>
    </row>
    <row r="270" spans="9:38" hidden="1" x14ac:dyDescent="0.2">
      <c r="I270" s="130"/>
      <c r="J270" s="13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1" t="str">
        <f t="shared" si="20"/>
        <v/>
      </c>
      <c r="Z270" s="51" t="str">
        <f t="shared" si="26"/>
        <v/>
      </c>
      <c r="AA270" s="51" t="str">
        <f t="shared" si="26"/>
        <v/>
      </c>
      <c r="AB270" s="17" t="str">
        <f t="shared" si="27"/>
        <v/>
      </c>
      <c r="AC270" s="17" t="str">
        <f t="shared" si="27"/>
        <v/>
      </c>
      <c r="AD270" s="17" t="str">
        <f t="shared" si="21"/>
        <v/>
      </c>
      <c r="AE270" s="52" t="str">
        <f t="shared" si="22"/>
        <v/>
      </c>
      <c r="AG270" s="17">
        <f t="shared" si="23"/>
        <v>500000</v>
      </c>
      <c r="AH270" s="46">
        <f t="shared" si="24"/>
        <v>500000</v>
      </c>
      <c r="AI270" s="46">
        <f t="shared" si="25"/>
        <v>500000</v>
      </c>
      <c r="AJ270" s="46">
        <f>IFERROR(RANK(AG270,$AG$213:$AG$312,1)*0.01+RANK(#REF!,#REF!,1)*0.00001+RANK(AH270,$AH$213:$AH$312,1)*0.0000001+RANK(AI270,$AI$213:$AI$312,1)*0.00000000001,10000)</f>
        <v>10000</v>
      </c>
      <c r="AK270" s="17">
        <f t="shared" si="17"/>
        <v>1</v>
      </c>
      <c r="AL270" s="17" t="e">
        <f t="shared" si="17"/>
        <v>#N/A</v>
      </c>
    </row>
    <row r="271" spans="9:38" hidden="1" x14ac:dyDescent="0.2">
      <c r="I271" s="130"/>
      <c r="J271" s="13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1" t="str">
        <f t="shared" si="20"/>
        <v/>
      </c>
      <c r="Z271" s="51" t="str">
        <f t="shared" si="26"/>
        <v/>
      </c>
      <c r="AA271" s="51" t="str">
        <f t="shared" si="26"/>
        <v/>
      </c>
      <c r="AB271" s="17" t="str">
        <f t="shared" si="27"/>
        <v/>
      </c>
      <c r="AC271" s="17" t="str">
        <f t="shared" si="27"/>
        <v/>
      </c>
      <c r="AD271" s="17" t="str">
        <f t="shared" si="21"/>
        <v/>
      </c>
      <c r="AE271" s="52" t="str">
        <f t="shared" si="22"/>
        <v/>
      </c>
      <c r="AG271" s="17">
        <f t="shared" si="23"/>
        <v>500000</v>
      </c>
      <c r="AH271" s="46">
        <f t="shared" si="24"/>
        <v>500000</v>
      </c>
      <c r="AI271" s="46">
        <f t="shared" si="25"/>
        <v>500000</v>
      </c>
      <c r="AJ271" s="46">
        <f>IFERROR(RANK(AG271,$AG$213:$AG$312,1)*0.01+RANK(#REF!,#REF!,1)*0.00001+RANK(AH271,$AH$213:$AH$312,1)*0.0000001+RANK(AI271,$AI$213:$AI$312,1)*0.00000000001,10000)</f>
        <v>10000</v>
      </c>
      <c r="AK271" s="17">
        <f t="shared" si="17"/>
        <v>1</v>
      </c>
      <c r="AL271" s="17" t="e">
        <f t="shared" si="17"/>
        <v>#N/A</v>
      </c>
    </row>
    <row r="272" spans="9:38" hidden="1" x14ac:dyDescent="0.2">
      <c r="I272" s="130"/>
      <c r="J272" s="13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1" t="str">
        <f t="shared" si="20"/>
        <v/>
      </c>
      <c r="Z272" s="51" t="str">
        <f t="shared" si="26"/>
        <v/>
      </c>
      <c r="AA272" s="51" t="str">
        <f t="shared" si="26"/>
        <v/>
      </c>
      <c r="AB272" s="17" t="str">
        <f t="shared" si="27"/>
        <v/>
      </c>
      <c r="AC272" s="17" t="str">
        <f t="shared" si="27"/>
        <v/>
      </c>
      <c r="AD272" s="17" t="str">
        <f t="shared" si="21"/>
        <v/>
      </c>
      <c r="AE272" s="52" t="str">
        <f t="shared" si="22"/>
        <v/>
      </c>
      <c r="AG272" s="17">
        <f t="shared" si="23"/>
        <v>500000</v>
      </c>
      <c r="AH272" s="46">
        <f t="shared" si="24"/>
        <v>500000</v>
      </c>
      <c r="AI272" s="46">
        <f t="shared" si="25"/>
        <v>500000</v>
      </c>
      <c r="AJ272" s="46">
        <f>IFERROR(RANK(AG272,$AG$213:$AG$312,1)*0.01+RANK(#REF!,#REF!,1)*0.00001+RANK(AH272,$AH$213:$AH$312,1)*0.0000001+RANK(AI272,$AI$213:$AI$312,1)*0.00000000001,10000)</f>
        <v>10000</v>
      </c>
      <c r="AK272" s="17">
        <f t="shared" si="17"/>
        <v>1</v>
      </c>
      <c r="AL272" s="17" t="e">
        <f t="shared" si="17"/>
        <v>#N/A</v>
      </c>
    </row>
    <row r="273" spans="9:38" hidden="1" x14ac:dyDescent="0.2">
      <c r="I273" s="130"/>
      <c r="J273" s="13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1" t="str">
        <f t="shared" si="20"/>
        <v/>
      </c>
      <c r="Z273" s="51" t="str">
        <f t="shared" ref="Z273:AA292" si="28">IF(Z64="","",$AD64&amp;Z$3&amp;Z64)</f>
        <v/>
      </c>
      <c r="AA273" s="51" t="str">
        <f t="shared" si="28"/>
        <v/>
      </c>
      <c r="AB273" s="17" t="str">
        <f t="shared" ref="AB273:AC292" si="29">SUBSTITUTE(SUBSTITUTE(AB64,"　","")," ","")</f>
        <v/>
      </c>
      <c r="AC273" s="17" t="str">
        <f t="shared" si="29"/>
        <v/>
      </c>
      <c r="AD273" s="17" t="str">
        <f t="shared" si="21"/>
        <v/>
      </c>
      <c r="AE273" s="52" t="str">
        <f t="shared" si="22"/>
        <v/>
      </c>
      <c r="AG273" s="17">
        <f t="shared" si="23"/>
        <v>500000</v>
      </c>
      <c r="AH273" s="46">
        <f t="shared" si="24"/>
        <v>500000</v>
      </c>
      <c r="AI273" s="46">
        <f t="shared" si="25"/>
        <v>500000</v>
      </c>
      <c r="AJ273" s="46">
        <f>IFERROR(RANK(AG273,$AG$213:$AG$312,1)*0.01+RANK(#REF!,#REF!,1)*0.00001+RANK(AH273,$AH$213:$AH$312,1)*0.0000001+RANK(AI273,$AI$213:$AI$312,1)*0.00000000001,10000)</f>
        <v>10000</v>
      </c>
      <c r="AK273" s="17">
        <f t="shared" si="17"/>
        <v>1</v>
      </c>
      <c r="AL273" s="17" t="e">
        <f t="shared" si="17"/>
        <v>#N/A</v>
      </c>
    </row>
    <row r="274" spans="9:38" hidden="1" x14ac:dyDescent="0.2">
      <c r="I274" s="130"/>
      <c r="J274" s="13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1" t="str">
        <f t="shared" si="20"/>
        <v/>
      </c>
      <c r="Z274" s="51" t="str">
        <f t="shared" si="28"/>
        <v/>
      </c>
      <c r="AA274" s="51" t="str">
        <f t="shared" si="28"/>
        <v/>
      </c>
      <c r="AB274" s="17" t="str">
        <f t="shared" si="29"/>
        <v/>
      </c>
      <c r="AC274" s="17" t="str">
        <f t="shared" si="29"/>
        <v/>
      </c>
      <c r="AD274" s="17" t="str">
        <f t="shared" si="21"/>
        <v/>
      </c>
      <c r="AE274" s="52" t="str">
        <f t="shared" si="22"/>
        <v/>
      </c>
      <c r="AG274" s="17">
        <f t="shared" si="23"/>
        <v>500000</v>
      </c>
      <c r="AH274" s="46">
        <f t="shared" si="24"/>
        <v>500000</v>
      </c>
      <c r="AI274" s="46">
        <f t="shared" si="25"/>
        <v>500000</v>
      </c>
      <c r="AJ274" s="46">
        <f>IFERROR(RANK(AG274,$AG$213:$AG$312,1)*0.01+RANK(#REF!,#REF!,1)*0.00001+RANK(AH274,$AH$213:$AH$312,1)*0.0000001+RANK(AI274,$AI$213:$AI$312,1)*0.00000000001,10000)</f>
        <v>10000</v>
      </c>
      <c r="AK274" s="17">
        <f t="shared" si="17"/>
        <v>1</v>
      </c>
      <c r="AL274" s="17" t="e">
        <f t="shared" si="17"/>
        <v>#N/A</v>
      </c>
    </row>
    <row r="275" spans="9:38" hidden="1" x14ac:dyDescent="0.2">
      <c r="I275" s="130"/>
      <c r="J275" s="13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1" t="str">
        <f t="shared" si="20"/>
        <v/>
      </c>
      <c r="Z275" s="51" t="str">
        <f t="shared" si="28"/>
        <v/>
      </c>
      <c r="AA275" s="51" t="str">
        <f t="shared" si="28"/>
        <v/>
      </c>
      <c r="AB275" s="17" t="str">
        <f t="shared" si="29"/>
        <v/>
      </c>
      <c r="AC275" s="17" t="str">
        <f t="shared" si="29"/>
        <v/>
      </c>
      <c r="AD275" s="17" t="str">
        <f t="shared" si="21"/>
        <v/>
      </c>
      <c r="AE275" s="52" t="str">
        <f t="shared" si="22"/>
        <v/>
      </c>
      <c r="AG275" s="17">
        <f t="shared" si="23"/>
        <v>500000</v>
      </c>
      <c r="AH275" s="46">
        <f t="shared" si="24"/>
        <v>500000</v>
      </c>
      <c r="AI275" s="46">
        <f t="shared" si="25"/>
        <v>500000</v>
      </c>
      <c r="AJ275" s="46">
        <f>IFERROR(RANK(AG275,$AG$213:$AG$312,1)*0.01+RANK(#REF!,#REF!,1)*0.00001+RANK(AH275,$AH$213:$AH$312,1)*0.0000001+RANK(AI275,$AI$213:$AI$312,1)*0.00000000001,10000)</f>
        <v>10000</v>
      </c>
      <c r="AK275" s="17">
        <f t="shared" si="17"/>
        <v>1</v>
      </c>
      <c r="AL275" s="17" t="e">
        <f t="shared" si="17"/>
        <v>#N/A</v>
      </c>
    </row>
    <row r="276" spans="9:38" hidden="1" x14ac:dyDescent="0.2">
      <c r="I276" s="130"/>
      <c r="J276" s="13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1" t="str">
        <f t="shared" si="20"/>
        <v/>
      </c>
      <c r="Z276" s="51" t="str">
        <f t="shared" si="28"/>
        <v/>
      </c>
      <c r="AA276" s="51" t="str">
        <f t="shared" si="28"/>
        <v/>
      </c>
      <c r="AB276" s="17" t="str">
        <f t="shared" si="29"/>
        <v/>
      </c>
      <c r="AC276" s="17" t="str">
        <f t="shared" si="29"/>
        <v/>
      </c>
      <c r="AD276" s="17" t="str">
        <f t="shared" si="21"/>
        <v/>
      </c>
      <c r="AE276" s="52" t="str">
        <f t="shared" si="22"/>
        <v/>
      </c>
      <c r="AG276" s="17">
        <f t="shared" si="23"/>
        <v>500000</v>
      </c>
      <c r="AH276" s="46">
        <f t="shared" si="24"/>
        <v>500000</v>
      </c>
      <c r="AI276" s="46">
        <f t="shared" si="25"/>
        <v>500000</v>
      </c>
      <c r="AJ276" s="46">
        <f>IFERROR(RANK(AG276,$AG$213:$AG$312,1)*0.01+RANK(#REF!,#REF!,1)*0.00001+RANK(AH276,$AH$213:$AH$312,1)*0.0000001+RANK(AI276,$AI$213:$AI$312,1)*0.00000000001,10000)</f>
        <v>10000</v>
      </c>
      <c r="AK276" s="17">
        <f t="shared" si="17"/>
        <v>1</v>
      </c>
      <c r="AL276" s="17" t="e">
        <f t="shared" si="17"/>
        <v>#N/A</v>
      </c>
    </row>
    <row r="277" spans="9:38" hidden="1" x14ac:dyDescent="0.2">
      <c r="I277" s="130"/>
      <c r="J277" s="13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1" t="str">
        <f t="shared" ref="Y277:Y308" si="30">IF(Y68="","",$AD68&amp;Y$2&amp;Y68)</f>
        <v/>
      </c>
      <c r="Z277" s="51" t="str">
        <f t="shared" si="28"/>
        <v/>
      </c>
      <c r="AA277" s="51" t="str">
        <f t="shared" si="28"/>
        <v/>
      </c>
      <c r="AB277" s="17" t="str">
        <f t="shared" si="29"/>
        <v/>
      </c>
      <c r="AC277" s="17" t="str">
        <f t="shared" si="29"/>
        <v/>
      </c>
      <c r="AD277" s="17" t="str">
        <f t="shared" ref="AD277:AD308" si="31">IF(AB68="","",IF(LEN(AB277)=1,AB277&amp;"　　",IF(LEN(AB277)=2,LEFT(AB277,1)&amp;"　"&amp;RIGHT(AB277,1),AB277)))</f>
        <v/>
      </c>
      <c r="AE277" s="52" t="str">
        <f t="shared" ref="AE277:AE308" si="32">IF(AC68="","",IF(LEN(AC277)=1,"　　"&amp;AC277,IF(LEN(AC277)=2,LEFT(AC277,1)&amp;"　"&amp;RIGHT(AC277,1),AC277)))</f>
        <v/>
      </c>
      <c r="AG277" s="17">
        <f t="shared" ref="AG277:AG308" si="33">IFERROR(CODE(MID(AE68,1,1)),500000)</f>
        <v>500000</v>
      </c>
      <c r="AH277" s="46">
        <f t="shared" ref="AH277:AH308" si="34">IFERROR(CODE(MID(AE68,3,1)),500000)</f>
        <v>500000</v>
      </c>
      <c r="AI277" s="46">
        <f t="shared" ref="AI277:AI308" si="35">IFERROR(CODE(MID(AE68,4,1)),500000)</f>
        <v>500000</v>
      </c>
      <c r="AJ277" s="46">
        <f>IFERROR(RANK(AG277,$AG$213:$AG$312,1)*0.01+RANK(#REF!,#REF!,1)*0.00001+RANK(AH277,$AH$213:$AH$312,1)*0.0000001+RANK(AI277,$AI$213:$AI$312,1)*0.00000000001,10000)</f>
        <v>10000</v>
      </c>
      <c r="AK277" s="17">
        <f t="shared" si="17"/>
        <v>1</v>
      </c>
      <c r="AL277" s="17" t="e">
        <f t="shared" si="17"/>
        <v>#N/A</v>
      </c>
    </row>
    <row r="278" spans="9:38" hidden="1" x14ac:dyDescent="0.2">
      <c r="I278" s="130"/>
      <c r="J278" s="13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1" t="str">
        <f t="shared" si="30"/>
        <v/>
      </c>
      <c r="Z278" s="51" t="str">
        <f t="shared" si="28"/>
        <v/>
      </c>
      <c r="AA278" s="51" t="str">
        <f t="shared" si="28"/>
        <v/>
      </c>
      <c r="AB278" s="17" t="str">
        <f t="shared" si="29"/>
        <v/>
      </c>
      <c r="AC278" s="17" t="str">
        <f t="shared" si="29"/>
        <v/>
      </c>
      <c r="AD278" s="17" t="str">
        <f t="shared" si="31"/>
        <v/>
      </c>
      <c r="AE278" s="52" t="str">
        <f t="shared" si="32"/>
        <v/>
      </c>
      <c r="AG278" s="17">
        <f t="shared" si="33"/>
        <v>500000</v>
      </c>
      <c r="AH278" s="46">
        <f t="shared" si="34"/>
        <v>500000</v>
      </c>
      <c r="AI278" s="46">
        <f t="shared" si="35"/>
        <v>500000</v>
      </c>
      <c r="AJ278" s="46">
        <f>IFERROR(RANK(AG278,$AG$213:$AG$312,1)*0.01+RANK(#REF!,#REF!,1)*0.00001+RANK(AH278,$AH$213:$AH$312,1)*0.0000001+RANK(AI278,$AI$213:$AI$312,1)*0.00000000001,10000)</f>
        <v>10000</v>
      </c>
      <c r="AK278" s="17">
        <f t="shared" ref="AK278:AL312" si="36">RANK(AJ278,$AJ$213:$AJ$312,1)</f>
        <v>1</v>
      </c>
      <c r="AL278" s="17" t="e">
        <f t="shared" si="36"/>
        <v>#N/A</v>
      </c>
    </row>
    <row r="279" spans="9:38" hidden="1" x14ac:dyDescent="0.2">
      <c r="I279" s="130"/>
      <c r="J279" s="13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1" t="str">
        <f t="shared" si="30"/>
        <v/>
      </c>
      <c r="Z279" s="51" t="str">
        <f t="shared" si="28"/>
        <v/>
      </c>
      <c r="AA279" s="51" t="str">
        <f t="shared" si="28"/>
        <v/>
      </c>
      <c r="AB279" s="17" t="str">
        <f t="shared" si="29"/>
        <v/>
      </c>
      <c r="AC279" s="17" t="str">
        <f t="shared" si="29"/>
        <v/>
      </c>
      <c r="AD279" s="17" t="str">
        <f t="shared" si="31"/>
        <v/>
      </c>
      <c r="AE279" s="52" t="str">
        <f t="shared" si="32"/>
        <v/>
      </c>
      <c r="AG279" s="17">
        <f t="shared" si="33"/>
        <v>500000</v>
      </c>
      <c r="AH279" s="46">
        <f t="shared" si="34"/>
        <v>500000</v>
      </c>
      <c r="AI279" s="46">
        <f t="shared" si="35"/>
        <v>500000</v>
      </c>
      <c r="AJ279" s="46">
        <f>IFERROR(RANK(AG279,$AG$213:$AG$312,1)*0.01+RANK(#REF!,#REF!,1)*0.00001+RANK(AH279,$AH$213:$AH$312,1)*0.0000001+RANK(AI279,$AI$213:$AI$312,1)*0.00000000001,10000)</f>
        <v>10000</v>
      </c>
      <c r="AK279" s="17">
        <f t="shared" si="36"/>
        <v>1</v>
      </c>
      <c r="AL279" s="17" t="e">
        <f t="shared" si="36"/>
        <v>#N/A</v>
      </c>
    </row>
    <row r="280" spans="9:38" hidden="1" x14ac:dyDescent="0.2">
      <c r="I280" s="130"/>
      <c r="J280" s="13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1" t="str">
        <f t="shared" si="30"/>
        <v/>
      </c>
      <c r="Z280" s="51" t="str">
        <f t="shared" si="28"/>
        <v/>
      </c>
      <c r="AA280" s="51" t="str">
        <f t="shared" si="28"/>
        <v/>
      </c>
      <c r="AB280" s="17" t="str">
        <f t="shared" si="29"/>
        <v/>
      </c>
      <c r="AC280" s="17" t="str">
        <f t="shared" si="29"/>
        <v/>
      </c>
      <c r="AD280" s="17" t="str">
        <f t="shared" si="31"/>
        <v/>
      </c>
      <c r="AE280" s="52" t="str">
        <f t="shared" si="32"/>
        <v/>
      </c>
      <c r="AG280" s="17">
        <f t="shared" si="33"/>
        <v>500000</v>
      </c>
      <c r="AH280" s="46">
        <f t="shared" si="34"/>
        <v>500000</v>
      </c>
      <c r="AI280" s="46">
        <f t="shared" si="35"/>
        <v>500000</v>
      </c>
      <c r="AJ280" s="46">
        <f>IFERROR(RANK(AG280,$AG$213:$AG$312,1)*0.01+RANK(#REF!,#REF!,1)*0.00001+RANK(AH280,$AH$213:$AH$312,1)*0.0000001+RANK(AI280,$AI$213:$AI$312,1)*0.00000000001,10000)</f>
        <v>10000</v>
      </c>
      <c r="AK280" s="17">
        <f t="shared" si="36"/>
        <v>1</v>
      </c>
      <c r="AL280" s="17" t="e">
        <f t="shared" si="36"/>
        <v>#N/A</v>
      </c>
    </row>
    <row r="281" spans="9:38" hidden="1" x14ac:dyDescent="0.2">
      <c r="I281" s="130"/>
      <c r="J281" s="13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1" t="str">
        <f t="shared" si="30"/>
        <v/>
      </c>
      <c r="Z281" s="51" t="str">
        <f t="shared" si="28"/>
        <v/>
      </c>
      <c r="AA281" s="51" t="str">
        <f t="shared" si="28"/>
        <v/>
      </c>
      <c r="AB281" s="17" t="str">
        <f t="shared" si="29"/>
        <v/>
      </c>
      <c r="AC281" s="17" t="str">
        <f t="shared" si="29"/>
        <v/>
      </c>
      <c r="AD281" s="17" t="str">
        <f t="shared" si="31"/>
        <v/>
      </c>
      <c r="AE281" s="52" t="str">
        <f t="shared" si="32"/>
        <v/>
      </c>
      <c r="AG281" s="17">
        <f t="shared" si="33"/>
        <v>500000</v>
      </c>
      <c r="AH281" s="46">
        <f t="shared" si="34"/>
        <v>500000</v>
      </c>
      <c r="AI281" s="46">
        <f t="shared" si="35"/>
        <v>500000</v>
      </c>
      <c r="AJ281" s="46">
        <f>IFERROR(RANK(AG281,$AG$213:$AG$312,1)*0.01+RANK(#REF!,#REF!,1)*0.00001+RANK(AH281,$AH$213:$AH$312,1)*0.0000001+RANK(AI281,$AI$213:$AI$312,1)*0.00000000001,10000)</f>
        <v>10000</v>
      </c>
      <c r="AK281" s="17">
        <f t="shared" si="36"/>
        <v>1</v>
      </c>
      <c r="AL281" s="17" t="e">
        <f t="shared" si="36"/>
        <v>#N/A</v>
      </c>
    </row>
    <row r="282" spans="9:38" hidden="1" x14ac:dyDescent="0.2">
      <c r="I282" s="130"/>
      <c r="J282" s="13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1" t="str">
        <f t="shared" si="30"/>
        <v/>
      </c>
      <c r="Z282" s="51" t="str">
        <f t="shared" si="28"/>
        <v/>
      </c>
      <c r="AA282" s="51" t="str">
        <f t="shared" si="28"/>
        <v/>
      </c>
      <c r="AB282" s="17" t="str">
        <f t="shared" si="29"/>
        <v/>
      </c>
      <c r="AC282" s="17" t="str">
        <f t="shared" si="29"/>
        <v/>
      </c>
      <c r="AD282" s="17" t="str">
        <f t="shared" si="31"/>
        <v/>
      </c>
      <c r="AE282" s="52" t="str">
        <f t="shared" si="32"/>
        <v/>
      </c>
      <c r="AG282" s="17">
        <f t="shared" si="33"/>
        <v>500000</v>
      </c>
      <c r="AH282" s="46">
        <f t="shared" si="34"/>
        <v>500000</v>
      </c>
      <c r="AI282" s="46">
        <f t="shared" si="35"/>
        <v>500000</v>
      </c>
      <c r="AJ282" s="46">
        <f>IFERROR(RANK(AG282,$AG$213:$AG$312,1)*0.01+RANK(#REF!,#REF!,1)*0.00001+RANK(AH282,$AH$213:$AH$312,1)*0.0000001+RANK(AI282,$AI$213:$AI$312,1)*0.00000000001,10000)</f>
        <v>10000</v>
      </c>
      <c r="AK282" s="17">
        <f t="shared" si="36"/>
        <v>1</v>
      </c>
      <c r="AL282" s="17" t="e">
        <f t="shared" si="36"/>
        <v>#N/A</v>
      </c>
    </row>
    <row r="283" spans="9:38" hidden="1" x14ac:dyDescent="0.2">
      <c r="I283" s="130"/>
      <c r="J283" s="13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1" t="str">
        <f t="shared" si="30"/>
        <v/>
      </c>
      <c r="Z283" s="51" t="str">
        <f t="shared" si="28"/>
        <v/>
      </c>
      <c r="AA283" s="51" t="str">
        <f t="shared" si="28"/>
        <v/>
      </c>
      <c r="AB283" s="17" t="str">
        <f t="shared" si="29"/>
        <v/>
      </c>
      <c r="AC283" s="17" t="str">
        <f t="shared" si="29"/>
        <v/>
      </c>
      <c r="AD283" s="17" t="str">
        <f t="shared" si="31"/>
        <v/>
      </c>
      <c r="AE283" s="52" t="str">
        <f t="shared" si="32"/>
        <v/>
      </c>
      <c r="AG283" s="17">
        <f t="shared" si="33"/>
        <v>500000</v>
      </c>
      <c r="AH283" s="46">
        <f t="shared" si="34"/>
        <v>500000</v>
      </c>
      <c r="AI283" s="46">
        <f t="shared" si="35"/>
        <v>500000</v>
      </c>
      <c r="AJ283" s="46">
        <f>IFERROR(RANK(AG283,$AG$213:$AG$312,1)*0.01+RANK(#REF!,#REF!,1)*0.00001+RANK(AH283,$AH$213:$AH$312,1)*0.0000001+RANK(AI283,$AI$213:$AI$312,1)*0.00000000001,10000)</f>
        <v>10000</v>
      </c>
      <c r="AK283" s="17">
        <f t="shared" si="36"/>
        <v>1</v>
      </c>
      <c r="AL283" s="17" t="e">
        <f t="shared" si="36"/>
        <v>#N/A</v>
      </c>
    </row>
    <row r="284" spans="9:38" hidden="1" x14ac:dyDescent="0.2">
      <c r="I284" s="130"/>
      <c r="J284" s="13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1" t="str">
        <f t="shared" si="30"/>
        <v/>
      </c>
      <c r="Z284" s="51" t="str">
        <f t="shared" si="28"/>
        <v/>
      </c>
      <c r="AA284" s="51" t="str">
        <f t="shared" si="28"/>
        <v/>
      </c>
      <c r="AB284" s="17" t="str">
        <f t="shared" si="29"/>
        <v/>
      </c>
      <c r="AC284" s="17" t="str">
        <f t="shared" si="29"/>
        <v/>
      </c>
      <c r="AD284" s="17" t="str">
        <f t="shared" si="31"/>
        <v/>
      </c>
      <c r="AE284" s="52" t="str">
        <f t="shared" si="32"/>
        <v/>
      </c>
      <c r="AG284" s="17">
        <f t="shared" si="33"/>
        <v>500000</v>
      </c>
      <c r="AH284" s="46">
        <f t="shared" si="34"/>
        <v>500000</v>
      </c>
      <c r="AI284" s="46">
        <f t="shared" si="35"/>
        <v>500000</v>
      </c>
      <c r="AJ284" s="46">
        <f>IFERROR(RANK(AG284,$AG$213:$AG$312,1)*0.01+RANK(#REF!,#REF!,1)*0.00001+RANK(AH284,$AH$213:$AH$312,1)*0.0000001+RANK(AI284,$AI$213:$AI$312,1)*0.00000000001,10000)</f>
        <v>10000</v>
      </c>
      <c r="AK284" s="17">
        <f t="shared" si="36"/>
        <v>1</v>
      </c>
      <c r="AL284" s="17" t="e">
        <f t="shared" si="36"/>
        <v>#N/A</v>
      </c>
    </row>
    <row r="285" spans="9:38" hidden="1" x14ac:dyDescent="0.2">
      <c r="I285" s="130"/>
      <c r="J285" s="13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1" t="str">
        <f t="shared" si="30"/>
        <v/>
      </c>
      <c r="Z285" s="51" t="str">
        <f t="shared" si="28"/>
        <v/>
      </c>
      <c r="AA285" s="51" t="str">
        <f t="shared" si="28"/>
        <v/>
      </c>
      <c r="AB285" s="17" t="str">
        <f t="shared" si="29"/>
        <v/>
      </c>
      <c r="AC285" s="17" t="str">
        <f t="shared" si="29"/>
        <v/>
      </c>
      <c r="AD285" s="17" t="str">
        <f t="shared" si="31"/>
        <v/>
      </c>
      <c r="AE285" s="52" t="str">
        <f t="shared" si="32"/>
        <v/>
      </c>
      <c r="AG285" s="17">
        <f t="shared" si="33"/>
        <v>500000</v>
      </c>
      <c r="AH285" s="46">
        <f t="shared" si="34"/>
        <v>500000</v>
      </c>
      <c r="AI285" s="46">
        <f t="shared" si="35"/>
        <v>500000</v>
      </c>
      <c r="AJ285" s="46">
        <f>IFERROR(RANK(AG285,$AG$213:$AG$312,1)*0.01+RANK(#REF!,#REF!,1)*0.00001+RANK(AH285,$AH$213:$AH$312,1)*0.0000001+RANK(AI285,$AI$213:$AI$312,1)*0.00000000001,10000)</f>
        <v>10000</v>
      </c>
      <c r="AK285" s="17">
        <f t="shared" si="36"/>
        <v>1</v>
      </c>
      <c r="AL285" s="17" t="e">
        <f t="shared" si="36"/>
        <v>#N/A</v>
      </c>
    </row>
    <row r="286" spans="9:38" hidden="1" x14ac:dyDescent="0.2">
      <c r="I286" s="130"/>
      <c r="J286" s="13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1" t="str">
        <f t="shared" si="30"/>
        <v/>
      </c>
      <c r="Z286" s="51" t="str">
        <f t="shared" si="28"/>
        <v/>
      </c>
      <c r="AA286" s="51" t="str">
        <f t="shared" si="28"/>
        <v/>
      </c>
      <c r="AB286" s="17" t="str">
        <f t="shared" si="29"/>
        <v/>
      </c>
      <c r="AC286" s="17" t="str">
        <f t="shared" si="29"/>
        <v/>
      </c>
      <c r="AD286" s="17" t="str">
        <f t="shared" si="31"/>
        <v/>
      </c>
      <c r="AE286" s="52" t="str">
        <f t="shared" si="32"/>
        <v/>
      </c>
      <c r="AG286" s="17">
        <f t="shared" si="33"/>
        <v>500000</v>
      </c>
      <c r="AH286" s="46">
        <f t="shared" si="34"/>
        <v>500000</v>
      </c>
      <c r="AI286" s="46">
        <f t="shared" si="35"/>
        <v>500000</v>
      </c>
      <c r="AJ286" s="46">
        <f>IFERROR(RANK(AG286,$AG$213:$AG$312,1)*0.01+RANK(#REF!,#REF!,1)*0.00001+RANK(AH286,$AH$213:$AH$312,1)*0.0000001+RANK(AI286,$AI$213:$AI$312,1)*0.00000000001,10000)</f>
        <v>10000</v>
      </c>
      <c r="AK286" s="17">
        <f t="shared" si="36"/>
        <v>1</v>
      </c>
      <c r="AL286" s="17" t="e">
        <f t="shared" si="36"/>
        <v>#N/A</v>
      </c>
    </row>
    <row r="287" spans="9:38" hidden="1" x14ac:dyDescent="0.2">
      <c r="I287" s="130"/>
      <c r="J287" s="13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1" t="str">
        <f t="shared" si="30"/>
        <v/>
      </c>
      <c r="Z287" s="51" t="str">
        <f t="shared" si="28"/>
        <v/>
      </c>
      <c r="AA287" s="51" t="str">
        <f t="shared" si="28"/>
        <v/>
      </c>
      <c r="AB287" s="17" t="str">
        <f t="shared" si="29"/>
        <v/>
      </c>
      <c r="AC287" s="17" t="str">
        <f t="shared" si="29"/>
        <v/>
      </c>
      <c r="AD287" s="17" t="str">
        <f t="shared" si="31"/>
        <v/>
      </c>
      <c r="AE287" s="52" t="str">
        <f t="shared" si="32"/>
        <v/>
      </c>
      <c r="AG287" s="17">
        <f t="shared" si="33"/>
        <v>500000</v>
      </c>
      <c r="AH287" s="46">
        <f t="shared" si="34"/>
        <v>500000</v>
      </c>
      <c r="AI287" s="46">
        <f t="shared" si="35"/>
        <v>500000</v>
      </c>
      <c r="AJ287" s="46">
        <f>IFERROR(RANK(AG287,$AG$213:$AG$312,1)*0.01+RANK(#REF!,#REF!,1)*0.00001+RANK(AH287,$AH$213:$AH$312,1)*0.0000001+RANK(AI287,$AI$213:$AI$312,1)*0.00000000001,10000)</f>
        <v>10000</v>
      </c>
      <c r="AK287" s="17">
        <f t="shared" si="36"/>
        <v>1</v>
      </c>
      <c r="AL287" s="17" t="e">
        <f t="shared" si="36"/>
        <v>#N/A</v>
      </c>
    </row>
    <row r="288" spans="9:38" hidden="1" x14ac:dyDescent="0.2">
      <c r="I288" s="130"/>
      <c r="J288" s="13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1" t="str">
        <f t="shared" si="30"/>
        <v/>
      </c>
      <c r="Z288" s="51" t="str">
        <f t="shared" si="28"/>
        <v/>
      </c>
      <c r="AA288" s="51" t="str">
        <f t="shared" si="28"/>
        <v/>
      </c>
      <c r="AB288" s="17" t="str">
        <f t="shared" si="29"/>
        <v/>
      </c>
      <c r="AC288" s="17" t="str">
        <f t="shared" si="29"/>
        <v/>
      </c>
      <c r="AD288" s="17" t="str">
        <f t="shared" si="31"/>
        <v/>
      </c>
      <c r="AE288" s="52" t="str">
        <f t="shared" si="32"/>
        <v/>
      </c>
      <c r="AG288" s="17">
        <f t="shared" si="33"/>
        <v>500000</v>
      </c>
      <c r="AH288" s="46">
        <f t="shared" si="34"/>
        <v>500000</v>
      </c>
      <c r="AI288" s="46">
        <f t="shared" si="35"/>
        <v>500000</v>
      </c>
      <c r="AJ288" s="46">
        <f>IFERROR(RANK(AG288,$AG$213:$AG$312,1)*0.01+RANK(#REF!,#REF!,1)*0.00001+RANK(AH288,$AH$213:$AH$312,1)*0.0000001+RANK(AI288,$AI$213:$AI$312,1)*0.00000000001,10000)</f>
        <v>10000</v>
      </c>
      <c r="AK288" s="17">
        <f t="shared" si="36"/>
        <v>1</v>
      </c>
      <c r="AL288" s="17" t="e">
        <f t="shared" si="36"/>
        <v>#N/A</v>
      </c>
    </row>
    <row r="289" spans="9:38" hidden="1" x14ac:dyDescent="0.2">
      <c r="I289" s="130"/>
      <c r="J289" s="13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1" t="str">
        <f t="shared" si="30"/>
        <v/>
      </c>
      <c r="Z289" s="51" t="str">
        <f t="shared" si="28"/>
        <v/>
      </c>
      <c r="AA289" s="51" t="str">
        <f t="shared" si="28"/>
        <v/>
      </c>
      <c r="AB289" s="17" t="str">
        <f t="shared" si="29"/>
        <v/>
      </c>
      <c r="AC289" s="17" t="str">
        <f t="shared" si="29"/>
        <v/>
      </c>
      <c r="AD289" s="17" t="str">
        <f t="shared" si="31"/>
        <v/>
      </c>
      <c r="AE289" s="52" t="str">
        <f t="shared" si="32"/>
        <v/>
      </c>
      <c r="AG289" s="17">
        <f t="shared" si="33"/>
        <v>500000</v>
      </c>
      <c r="AH289" s="46">
        <f t="shared" si="34"/>
        <v>500000</v>
      </c>
      <c r="AI289" s="46">
        <f t="shared" si="35"/>
        <v>500000</v>
      </c>
      <c r="AJ289" s="46">
        <f>IFERROR(RANK(AG289,$AG$213:$AG$312,1)*0.01+RANK(#REF!,#REF!,1)*0.00001+RANK(AH289,$AH$213:$AH$312,1)*0.0000001+RANK(AI289,$AI$213:$AI$312,1)*0.00000000001,10000)</f>
        <v>10000</v>
      </c>
      <c r="AK289" s="17">
        <f t="shared" si="36"/>
        <v>1</v>
      </c>
      <c r="AL289" s="17" t="e">
        <f t="shared" si="36"/>
        <v>#N/A</v>
      </c>
    </row>
    <row r="290" spans="9:38" hidden="1" x14ac:dyDescent="0.2">
      <c r="I290" s="130"/>
      <c r="J290" s="13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1" t="str">
        <f t="shared" si="30"/>
        <v/>
      </c>
      <c r="Z290" s="51" t="str">
        <f t="shared" si="28"/>
        <v/>
      </c>
      <c r="AA290" s="51" t="str">
        <f t="shared" si="28"/>
        <v/>
      </c>
      <c r="AB290" s="17" t="str">
        <f t="shared" si="29"/>
        <v/>
      </c>
      <c r="AC290" s="17" t="str">
        <f t="shared" si="29"/>
        <v/>
      </c>
      <c r="AD290" s="17" t="str">
        <f t="shared" si="31"/>
        <v/>
      </c>
      <c r="AE290" s="52" t="str">
        <f t="shared" si="32"/>
        <v/>
      </c>
      <c r="AG290" s="17">
        <f t="shared" si="33"/>
        <v>500000</v>
      </c>
      <c r="AH290" s="46">
        <f t="shared" si="34"/>
        <v>500000</v>
      </c>
      <c r="AI290" s="46">
        <f t="shared" si="35"/>
        <v>500000</v>
      </c>
      <c r="AJ290" s="46">
        <f>IFERROR(RANK(AG290,$AG$213:$AG$312,1)*0.01+RANK(#REF!,#REF!,1)*0.00001+RANK(AH290,$AH$213:$AH$312,1)*0.0000001+RANK(AI290,$AI$213:$AI$312,1)*0.00000000001,10000)</f>
        <v>10000</v>
      </c>
      <c r="AK290" s="17">
        <f t="shared" si="36"/>
        <v>1</v>
      </c>
      <c r="AL290" s="17" t="e">
        <f t="shared" si="36"/>
        <v>#N/A</v>
      </c>
    </row>
    <row r="291" spans="9:38" hidden="1" x14ac:dyDescent="0.2">
      <c r="I291" s="130"/>
      <c r="J291" s="13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1" t="str">
        <f t="shared" si="30"/>
        <v/>
      </c>
      <c r="Z291" s="51" t="str">
        <f t="shared" si="28"/>
        <v/>
      </c>
      <c r="AA291" s="51" t="str">
        <f t="shared" si="28"/>
        <v/>
      </c>
      <c r="AB291" s="17" t="str">
        <f t="shared" si="29"/>
        <v/>
      </c>
      <c r="AC291" s="17" t="str">
        <f t="shared" si="29"/>
        <v/>
      </c>
      <c r="AD291" s="17" t="str">
        <f t="shared" si="31"/>
        <v/>
      </c>
      <c r="AE291" s="52" t="str">
        <f t="shared" si="32"/>
        <v/>
      </c>
      <c r="AG291" s="17">
        <f t="shared" si="33"/>
        <v>500000</v>
      </c>
      <c r="AH291" s="46">
        <f t="shared" si="34"/>
        <v>500000</v>
      </c>
      <c r="AI291" s="46">
        <f t="shared" si="35"/>
        <v>500000</v>
      </c>
      <c r="AJ291" s="46">
        <f>IFERROR(RANK(AG291,$AG$213:$AG$312,1)*0.01+RANK(#REF!,#REF!,1)*0.00001+RANK(AH291,$AH$213:$AH$312,1)*0.0000001+RANK(AI291,$AI$213:$AI$312,1)*0.00000000001,10000)</f>
        <v>10000</v>
      </c>
      <c r="AK291" s="17">
        <f t="shared" si="36"/>
        <v>1</v>
      </c>
      <c r="AL291" s="17" t="e">
        <f t="shared" si="36"/>
        <v>#N/A</v>
      </c>
    </row>
    <row r="292" spans="9:38" hidden="1" x14ac:dyDescent="0.2">
      <c r="I292" s="130"/>
      <c r="J292" s="13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1" t="str">
        <f t="shared" si="30"/>
        <v/>
      </c>
      <c r="Z292" s="51" t="str">
        <f t="shared" si="28"/>
        <v/>
      </c>
      <c r="AA292" s="51" t="str">
        <f t="shared" si="28"/>
        <v/>
      </c>
      <c r="AB292" s="17" t="str">
        <f t="shared" si="29"/>
        <v/>
      </c>
      <c r="AC292" s="17" t="str">
        <f t="shared" si="29"/>
        <v/>
      </c>
      <c r="AD292" s="17" t="str">
        <f t="shared" si="31"/>
        <v/>
      </c>
      <c r="AE292" s="52" t="str">
        <f t="shared" si="32"/>
        <v/>
      </c>
      <c r="AG292" s="17">
        <f t="shared" si="33"/>
        <v>500000</v>
      </c>
      <c r="AH292" s="46">
        <f t="shared" si="34"/>
        <v>500000</v>
      </c>
      <c r="AI292" s="46">
        <f t="shared" si="35"/>
        <v>500000</v>
      </c>
      <c r="AJ292" s="46">
        <f>IFERROR(RANK(AG292,$AG$213:$AG$312,1)*0.01+RANK(#REF!,#REF!,1)*0.00001+RANK(AH292,$AH$213:$AH$312,1)*0.0000001+RANK(AI292,$AI$213:$AI$312,1)*0.00000000001,10000)</f>
        <v>10000</v>
      </c>
      <c r="AK292" s="17">
        <f t="shared" si="36"/>
        <v>1</v>
      </c>
      <c r="AL292" s="17" t="e">
        <f t="shared" si="36"/>
        <v>#N/A</v>
      </c>
    </row>
    <row r="293" spans="9:38" hidden="1" x14ac:dyDescent="0.2">
      <c r="I293" s="130"/>
      <c r="J293" s="13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1" t="str">
        <f t="shared" si="30"/>
        <v/>
      </c>
      <c r="Z293" s="51" t="str">
        <f t="shared" ref="Z293:Z308" si="37">IF(Z84="","",$AD84&amp;Z$3&amp;Z84)</f>
        <v/>
      </c>
      <c r="AA293" s="51" t="str">
        <f t="shared" ref="AA293:AA308" si="38">IF(AA84="","",$AD84&amp;AA$3&amp;AA84)</f>
        <v/>
      </c>
      <c r="AB293" s="17" t="str">
        <f t="shared" ref="AB293:AC308" si="39">SUBSTITUTE(SUBSTITUTE(AB84,"　","")," ","")</f>
        <v/>
      </c>
      <c r="AC293" s="17" t="str">
        <f t="shared" si="39"/>
        <v/>
      </c>
      <c r="AD293" s="17" t="str">
        <f t="shared" si="31"/>
        <v/>
      </c>
      <c r="AE293" s="52" t="str">
        <f t="shared" si="32"/>
        <v/>
      </c>
      <c r="AG293" s="17">
        <f t="shared" si="33"/>
        <v>500000</v>
      </c>
      <c r="AH293" s="46">
        <f t="shared" si="34"/>
        <v>500000</v>
      </c>
      <c r="AI293" s="46">
        <f t="shared" si="35"/>
        <v>500000</v>
      </c>
      <c r="AJ293" s="46">
        <f>IFERROR(RANK(AG293,$AG$213:$AG$312,1)*0.01+RANK(#REF!,#REF!,1)*0.00001+RANK(AH293,$AH$213:$AH$312,1)*0.0000001+RANK(AI293,$AI$213:$AI$312,1)*0.00000000001,10000)</f>
        <v>10000</v>
      </c>
      <c r="AK293" s="17">
        <f t="shared" si="36"/>
        <v>1</v>
      </c>
      <c r="AL293" s="17" t="e">
        <f t="shared" si="36"/>
        <v>#N/A</v>
      </c>
    </row>
    <row r="294" spans="9:38" hidden="1" x14ac:dyDescent="0.2">
      <c r="I294" s="130"/>
      <c r="J294" s="13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1" t="str">
        <f t="shared" si="30"/>
        <v/>
      </c>
      <c r="Z294" s="51" t="str">
        <f t="shared" si="37"/>
        <v/>
      </c>
      <c r="AA294" s="51" t="str">
        <f t="shared" si="38"/>
        <v/>
      </c>
      <c r="AB294" s="17" t="str">
        <f t="shared" si="39"/>
        <v/>
      </c>
      <c r="AC294" s="17" t="str">
        <f t="shared" si="39"/>
        <v/>
      </c>
      <c r="AD294" s="17" t="str">
        <f t="shared" si="31"/>
        <v/>
      </c>
      <c r="AE294" s="52" t="str">
        <f t="shared" si="32"/>
        <v/>
      </c>
      <c r="AG294" s="17">
        <f t="shared" si="33"/>
        <v>500000</v>
      </c>
      <c r="AH294" s="46">
        <f t="shared" si="34"/>
        <v>500000</v>
      </c>
      <c r="AI294" s="46">
        <f t="shared" si="35"/>
        <v>500000</v>
      </c>
      <c r="AJ294" s="46">
        <f>IFERROR(RANK(AG294,$AG$213:$AG$312,1)*0.01+RANK(#REF!,#REF!,1)*0.00001+RANK(AH294,$AH$213:$AH$312,1)*0.0000001+RANK(AI294,$AI$213:$AI$312,1)*0.00000000001,10000)</f>
        <v>10000</v>
      </c>
      <c r="AK294" s="17">
        <f t="shared" si="36"/>
        <v>1</v>
      </c>
      <c r="AL294" s="17" t="e">
        <f t="shared" si="36"/>
        <v>#N/A</v>
      </c>
    </row>
    <row r="295" spans="9:38" hidden="1" x14ac:dyDescent="0.2">
      <c r="I295" s="130"/>
      <c r="J295" s="13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1" t="str">
        <f t="shared" si="30"/>
        <v/>
      </c>
      <c r="Z295" s="51" t="str">
        <f t="shared" si="37"/>
        <v/>
      </c>
      <c r="AA295" s="51" t="str">
        <f t="shared" si="38"/>
        <v/>
      </c>
      <c r="AB295" s="17" t="str">
        <f t="shared" si="39"/>
        <v/>
      </c>
      <c r="AC295" s="17" t="str">
        <f t="shared" si="39"/>
        <v/>
      </c>
      <c r="AD295" s="17" t="str">
        <f t="shared" si="31"/>
        <v/>
      </c>
      <c r="AE295" s="52" t="str">
        <f t="shared" si="32"/>
        <v/>
      </c>
      <c r="AG295" s="17">
        <f t="shared" si="33"/>
        <v>500000</v>
      </c>
      <c r="AH295" s="46">
        <f t="shared" si="34"/>
        <v>500000</v>
      </c>
      <c r="AI295" s="46">
        <f t="shared" si="35"/>
        <v>500000</v>
      </c>
      <c r="AJ295" s="46">
        <f>IFERROR(RANK(AG295,$AG$213:$AG$312,1)*0.01+RANK(#REF!,#REF!,1)*0.00001+RANK(AH295,$AH$213:$AH$312,1)*0.0000001+RANK(AI295,$AI$213:$AI$312,1)*0.00000000001,10000)</f>
        <v>10000</v>
      </c>
      <c r="AK295" s="17">
        <f t="shared" si="36"/>
        <v>1</v>
      </c>
      <c r="AL295" s="17" t="e">
        <f t="shared" si="36"/>
        <v>#N/A</v>
      </c>
    </row>
    <row r="296" spans="9:38" hidden="1" x14ac:dyDescent="0.2">
      <c r="I296" s="130"/>
      <c r="J296" s="13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1" t="str">
        <f t="shared" si="30"/>
        <v/>
      </c>
      <c r="Z296" s="51" t="str">
        <f t="shared" si="37"/>
        <v/>
      </c>
      <c r="AA296" s="51" t="str">
        <f t="shared" si="38"/>
        <v/>
      </c>
      <c r="AB296" s="17" t="str">
        <f t="shared" si="39"/>
        <v/>
      </c>
      <c r="AC296" s="17" t="str">
        <f t="shared" si="39"/>
        <v/>
      </c>
      <c r="AD296" s="17" t="str">
        <f t="shared" si="31"/>
        <v/>
      </c>
      <c r="AE296" s="52" t="str">
        <f t="shared" si="32"/>
        <v/>
      </c>
      <c r="AG296" s="17">
        <f t="shared" si="33"/>
        <v>500000</v>
      </c>
      <c r="AH296" s="46">
        <f t="shared" si="34"/>
        <v>500000</v>
      </c>
      <c r="AI296" s="46">
        <f t="shared" si="35"/>
        <v>500000</v>
      </c>
      <c r="AJ296" s="46">
        <f>IFERROR(RANK(AG296,$AG$213:$AG$312,1)*0.01+RANK(#REF!,#REF!,1)*0.00001+RANK(AH296,$AH$213:$AH$312,1)*0.0000001+RANK(AI296,$AI$213:$AI$312,1)*0.00000000001,10000)</f>
        <v>10000</v>
      </c>
      <c r="AK296" s="17">
        <f t="shared" si="36"/>
        <v>1</v>
      </c>
      <c r="AL296" s="17" t="e">
        <f t="shared" si="36"/>
        <v>#N/A</v>
      </c>
    </row>
    <row r="297" spans="9:38" hidden="1" x14ac:dyDescent="0.2">
      <c r="I297" s="130"/>
      <c r="J297" s="13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1" t="str">
        <f t="shared" si="30"/>
        <v/>
      </c>
      <c r="Z297" s="51" t="str">
        <f t="shared" si="37"/>
        <v/>
      </c>
      <c r="AA297" s="51" t="str">
        <f t="shared" si="38"/>
        <v/>
      </c>
      <c r="AB297" s="17" t="str">
        <f t="shared" si="39"/>
        <v/>
      </c>
      <c r="AC297" s="17" t="str">
        <f t="shared" si="39"/>
        <v/>
      </c>
      <c r="AD297" s="17" t="str">
        <f t="shared" si="31"/>
        <v/>
      </c>
      <c r="AE297" s="52" t="str">
        <f t="shared" si="32"/>
        <v/>
      </c>
      <c r="AG297" s="17">
        <f t="shared" si="33"/>
        <v>500000</v>
      </c>
      <c r="AH297" s="46">
        <f t="shared" si="34"/>
        <v>500000</v>
      </c>
      <c r="AI297" s="46">
        <f t="shared" si="35"/>
        <v>500000</v>
      </c>
      <c r="AJ297" s="46">
        <f>IFERROR(RANK(AG297,$AG$213:$AG$312,1)*0.01+RANK(#REF!,#REF!,1)*0.00001+RANK(AH297,$AH$213:$AH$312,1)*0.0000001+RANK(AI297,$AI$213:$AI$312,1)*0.00000000001,10000)</f>
        <v>10000</v>
      </c>
      <c r="AK297" s="17">
        <f t="shared" si="36"/>
        <v>1</v>
      </c>
      <c r="AL297" s="17" t="e">
        <f t="shared" si="36"/>
        <v>#N/A</v>
      </c>
    </row>
    <row r="298" spans="9:38" hidden="1" x14ac:dyDescent="0.2">
      <c r="I298" s="130"/>
      <c r="J298" s="13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1" t="str">
        <f t="shared" si="30"/>
        <v/>
      </c>
      <c r="Z298" s="51" t="str">
        <f t="shared" si="37"/>
        <v/>
      </c>
      <c r="AA298" s="51" t="str">
        <f t="shared" si="38"/>
        <v/>
      </c>
      <c r="AB298" s="17" t="str">
        <f t="shared" si="39"/>
        <v/>
      </c>
      <c r="AC298" s="17" t="str">
        <f t="shared" si="39"/>
        <v/>
      </c>
      <c r="AD298" s="17" t="str">
        <f t="shared" si="31"/>
        <v/>
      </c>
      <c r="AE298" s="52" t="str">
        <f t="shared" si="32"/>
        <v/>
      </c>
      <c r="AG298" s="17">
        <f t="shared" si="33"/>
        <v>500000</v>
      </c>
      <c r="AH298" s="46">
        <f t="shared" si="34"/>
        <v>500000</v>
      </c>
      <c r="AI298" s="46">
        <f t="shared" si="35"/>
        <v>500000</v>
      </c>
      <c r="AJ298" s="46">
        <f>IFERROR(RANK(AG298,$AG$213:$AG$312,1)*0.01+RANK(#REF!,#REF!,1)*0.00001+RANK(AH298,$AH$213:$AH$312,1)*0.0000001+RANK(AI298,$AI$213:$AI$312,1)*0.00000000001,10000)</f>
        <v>10000</v>
      </c>
      <c r="AK298" s="17">
        <f t="shared" si="36"/>
        <v>1</v>
      </c>
      <c r="AL298" s="17" t="e">
        <f t="shared" si="36"/>
        <v>#N/A</v>
      </c>
    </row>
    <row r="299" spans="9:38" hidden="1" x14ac:dyDescent="0.2">
      <c r="I299" s="130"/>
      <c r="J299" s="13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1" t="str">
        <f t="shared" si="30"/>
        <v/>
      </c>
      <c r="Z299" s="51" t="str">
        <f t="shared" si="37"/>
        <v/>
      </c>
      <c r="AA299" s="51" t="str">
        <f t="shared" si="38"/>
        <v/>
      </c>
      <c r="AB299" s="17" t="str">
        <f t="shared" si="39"/>
        <v/>
      </c>
      <c r="AC299" s="17" t="str">
        <f t="shared" si="39"/>
        <v/>
      </c>
      <c r="AD299" s="17" t="str">
        <f t="shared" si="31"/>
        <v/>
      </c>
      <c r="AE299" s="52" t="str">
        <f t="shared" si="32"/>
        <v/>
      </c>
      <c r="AG299" s="17">
        <f t="shared" si="33"/>
        <v>500000</v>
      </c>
      <c r="AH299" s="46">
        <f t="shared" si="34"/>
        <v>500000</v>
      </c>
      <c r="AI299" s="46">
        <f t="shared" si="35"/>
        <v>500000</v>
      </c>
      <c r="AJ299" s="46">
        <f>IFERROR(RANK(AG299,$AG$213:$AG$312,1)*0.01+RANK(#REF!,#REF!,1)*0.00001+RANK(AH299,$AH$213:$AH$312,1)*0.0000001+RANK(AI299,$AI$213:$AI$312,1)*0.00000000001,10000)</f>
        <v>10000</v>
      </c>
      <c r="AK299" s="17">
        <f t="shared" si="36"/>
        <v>1</v>
      </c>
      <c r="AL299" s="17" t="e">
        <f t="shared" si="36"/>
        <v>#N/A</v>
      </c>
    </row>
    <row r="300" spans="9:38" hidden="1" x14ac:dyDescent="0.2">
      <c r="I300" s="130"/>
      <c r="J300" s="13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1" t="str">
        <f t="shared" si="30"/>
        <v/>
      </c>
      <c r="Z300" s="51" t="str">
        <f t="shared" si="37"/>
        <v/>
      </c>
      <c r="AA300" s="51" t="str">
        <f t="shared" si="38"/>
        <v/>
      </c>
      <c r="AB300" s="17" t="str">
        <f t="shared" si="39"/>
        <v/>
      </c>
      <c r="AC300" s="17" t="str">
        <f t="shared" si="39"/>
        <v/>
      </c>
      <c r="AD300" s="17" t="str">
        <f t="shared" si="31"/>
        <v/>
      </c>
      <c r="AE300" s="52" t="str">
        <f t="shared" si="32"/>
        <v/>
      </c>
      <c r="AG300" s="17">
        <f t="shared" si="33"/>
        <v>500000</v>
      </c>
      <c r="AH300" s="46">
        <f t="shared" si="34"/>
        <v>500000</v>
      </c>
      <c r="AI300" s="46">
        <f t="shared" si="35"/>
        <v>500000</v>
      </c>
      <c r="AJ300" s="46">
        <f>IFERROR(RANK(AG300,$AG$213:$AG$312,1)*0.01+RANK(#REF!,#REF!,1)*0.00001+RANK(AH300,$AH$213:$AH$312,1)*0.0000001+RANK(AI300,$AI$213:$AI$312,1)*0.00000000001,10000)</f>
        <v>10000</v>
      </c>
      <c r="AK300" s="17">
        <f t="shared" si="36"/>
        <v>1</v>
      </c>
      <c r="AL300" s="17" t="e">
        <f t="shared" si="36"/>
        <v>#N/A</v>
      </c>
    </row>
    <row r="301" spans="9:38" hidden="1" x14ac:dyDescent="0.2">
      <c r="I301" s="130"/>
      <c r="J301" s="13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1" t="str">
        <f t="shared" si="30"/>
        <v/>
      </c>
      <c r="Z301" s="51" t="str">
        <f t="shared" si="37"/>
        <v/>
      </c>
      <c r="AA301" s="51" t="str">
        <f t="shared" si="38"/>
        <v/>
      </c>
      <c r="AB301" s="17" t="str">
        <f t="shared" si="39"/>
        <v/>
      </c>
      <c r="AC301" s="17" t="str">
        <f t="shared" si="39"/>
        <v/>
      </c>
      <c r="AD301" s="17" t="str">
        <f t="shared" si="31"/>
        <v/>
      </c>
      <c r="AE301" s="52" t="str">
        <f t="shared" si="32"/>
        <v/>
      </c>
      <c r="AG301" s="17">
        <f t="shared" si="33"/>
        <v>500000</v>
      </c>
      <c r="AH301" s="46">
        <f t="shared" si="34"/>
        <v>500000</v>
      </c>
      <c r="AI301" s="46">
        <f t="shared" si="35"/>
        <v>500000</v>
      </c>
      <c r="AJ301" s="46">
        <f>IFERROR(RANK(AG301,$AG$213:$AG$312,1)*0.01+RANK(#REF!,#REF!,1)*0.00001+RANK(AH301,$AH$213:$AH$312,1)*0.0000001+RANK(AI301,$AI$213:$AI$312,1)*0.00000000001,10000)</f>
        <v>10000</v>
      </c>
      <c r="AK301" s="17">
        <f t="shared" si="36"/>
        <v>1</v>
      </c>
      <c r="AL301" s="17" t="e">
        <f t="shared" si="36"/>
        <v>#N/A</v>
      </c>
    </row>
    <row r="302" spans="9:38" hidden="1" x14ac:dyDescent="0.2">
      <c r="I302" s="130"/>
      <c r="J302" s="13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1" t="str">
        <f t="shared" si="30"/>
        <v/>
      </c>
      <c r="Z302" s="51" t="str">
        <f t="shared" si="37"/>
        <v/>
      </c>
      <c r="AA302" s="51" t="str">
        <f t="shared" si="38"/>
        <v/>
      </c>
      <c r="AB302" s="17" t="str">
        <f t="shared" si="39"/>
        <v/>
      </c>
      <c r="AC302" s="17" t="str">
        <f t="shared" si="39"/>
        <v/>
      </c>
      <c r="AD302" s="17" t="str">
        <f t="shared" si="31"/>
        <v/>
      </c>
      <c r="AE302" s="52" t="str">
        <f t="shared" si="32"/>
        <v/>
      </c>
      <c r="AG302" s="17">
        <f t="shared" si="33"/>
        <v>500000</v>
      </c>
      <c r="AH302" s="46">
        <f t="shared" si="34"/>
        <v>500000</v>
      </c>
      <c r="AI302" s="46">
        <f t="shared" si="35"/>
        <v>500000</v>
      </c>
      <c r="AJ302" s="46">
        <f>IFERROR(RANK(AG302,$AG$213:$AG$312,1)*0.01+RANK(#REF!,#REF!,1)*0.00001+RANK(AH302,$AH$213:$AH$312,1)*0.0000001+RANK(AI302,$AI$213:$AI$312,1)*0.00000000001,10000)</f>
        <v>10000</v>
      </c>
      <c r="AK302" s="17">
        <f t="shared" si="36"/>
        <v>1</v>
      </c>
      <c r="AL302" s="17" t="e">
        <f t="shared" si="36"/>
        <v>#N/A</v>
      </c>
    </row>
    <row r="303" spans="9:38" hidden="1" x14ac:dyDescent="0.2">
      <c r="I303" s="130"/>
      <c r="J303" s="13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1" t="str">
        <f t="shared" si="30"/>
        <v/>
      </c>
      <c r="Z303" s="51" t="str">
        <f t="shared" si="37"/>
        <v/>
      </c>
      <c r="AA303" s="51" t="str">
        <f t="shared" si="38"/>
        <v/>
      </c>
      <c r="AB303" s="17" t="str">
        <f t="shared" si="39"/>
        <v/>
      </c>
      <c r="AC303" s="17" t="str">
        <f t="shared" si="39"/>
        <v/>
      </c>
      <c r="AD303" s="17" t="str">
        <f t="shared" si="31"/>
        <v/>
      </c>
      <c r="AE303" s="52" t="str">
        <f t="shared" si="32"/>
        <v/>
      </c>
      <c r="AG303" s="17">
        <f t="shared" si="33"/>
        <v>500000</v>
      </c>
      <c r="AH303" s="46">
        <f t="shared" si="34"/>
        <v>500000</v>
      </c>
      <c r="AI303" s="46">
        <f t="shared" si="35"/>
        <v>500000</v>
      </c>
      <c r="AJ303" s="46">
        <f>IFERROR(RANK(AG303,$AG$213:$AG$312,1)*0.01+RANK(#REF!,#REF!,1)*0.00001+RANK(AH303,$AH$213:$AH$312,1)*0.0000001+RANK(AI303,$AI$213:$AI$312,1)*0.00000000001,10000)</f>
        <v>10000</v>
      </c>
      <c r="AK303" s="17">
        <f t="shared" si="36"/>
        <v>1</v>
      </c>
      <c r="AL303" s="17" t="e">
        <f t="shared" si="36"/>
        <v>#N/A</v>
      </c>
    </row>
    <row r="304" spans="9:38" hidden="1" x14ac:dyDescent="0.2">
      <c r="I304" s="130"/>
      <c r="J304" s="13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1" t="str">
        <f t="shared" si="30"/>
        <v/>
      </c>
      <c r="Z304" s="51" t="str">
        <f t="shared" si="37"/>
        <v/>
      </c>
      <c r="AA304" s="51" t="str">
        <f t="shared" si="38"/>
        <v/>
      </c>
      <c r="AB304" s="17" t="str">
        <f t="shared" si="39"/>
        <v/>
      </c>
      <c r="AC304" s="17" t="str">
        <f t="shared" si="39"/>
        <v/>
      </c>
      <c r="AD304" s="17" t="str">
        <f t="shared" si="31"/>
        <v/>
      </c>
      <c r="AE304" s="52" t="str">
        <f t="shared" si="32"/>
        <v/>
      </c>
      <c r="AG304" s="17">
        <f t="shared" si="33"/>
        <v>500000</v>
      </c>
      <c r="AH304" s="46">
        <f t="shared" si="34"/>
        <v>500000</v>
      </c>
      <c r="AI304" s="46">
        <f t="shared" si="35"/>
        <v>500000</v>
      </c>
      <c r="AJ304" s="46">
        <f>IFERROR(RANK(AG304,$AG$213:$AG$312,1)*0.01+RANK(#REF!,#REF!,1)*0.00001+RANK(AH304,$AH$213:$AH$312,1)*0.0000001+RANK(AI304,$AI$213:$AI$312,1)*0.00000000001,10000)</f>
        <v>10000</v>
      </c>
      <c r="AK304" s="17">
        <f t="shared" si="36"/>
        <v>1</v>
      </c>
      <c r="AL304" s="17" t="e">
        <f t="shared" si="36"/>
        <v>#N/A</v>
      </c>
    </row>
    <row r="305" spans="2:38" hidden="1" x14ac:dyDescent="0.2">
      <c r="I305" s="130"/>
      <c r="J305" s="13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1" t="str">
        <f t="shared" si="30"/>
        <v/>
      </c>
      <c r="Z305" s="51" t="str">
        <f t="shared" si="37"/>
        <v/>
      </c>
      <c r="AA305" s="51" t="str">
        <f t="shared" si="38"/>
        <v/>
      </c>
      <c r="AB305" s="17" t="str">
        <f t="shared" si="39"/>
        <v/>
      </c>
      <c r="AC305" s="17" t="str">
        <f t="shared" si="39"/>
        <v/>
      </c>
      <c r="AD305" s="17" t="str">
        <f t="shared" si="31"/>
        <v/>
      </c>
      <c r="AE305" s="52" t="str">
        <f t="shared" si="32"/>
        <v/>
      </c>
      <c r="AG305" s="17">
        <f t="shared" si="33"/>
        <v>500000</v>
      </c>
      <c r="AH305" s="46">
        <f t="shared" si="34"/>
        <v>500000</v>
      </c>
      <c r="AI305" s="46">
        <f t="shared" si="35"/>
        <v>500000</v>
      </c>
      <c r="AJ305" s="46">
        <f>IFERROR(RANK(AG305,$AG$213:$AG$312,1)*0.01+RANK(#REF!,#REF!,1)*0.00001+RANK(AH305,$AH$213:$AH$312,1)*0.0000001+RANK(AI305,$AI$213:$AI$312,1)*0.00000000001,10000)</f>
        <v>10000</v>
      </c>
      <c r="AK305" s="17">
        <f t="shared" si="36"/>
        <v>1</v>
      </c>
      <c r="AL305" s="17" t="e">
        <f t="shared" si="36"/>
        <v>#N/A</v>
      </c>
    </row>
    <row r="306" spans="2:38" hidden="1" x14ac:dyDescent="0.2">
      <c r="I306" s="130"/>
      <c r="J306" s="13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1" t="str">
        <f t="shared" si="30"/>
        <v/>
      </c>
      <c r="Z306" s="51" t="str">
        <f t="shared" si="37"/>
        <v/>
      </c>
      <c r="AA306" s="51" t="str">
        <f t="shared" si="38"/>
        <v/>
      </c>
      <c r="AB306" s="17" t="str">
        <f t="shared" si="39"/>
        <v/>
      </c>
      <c r="AC306" s="17" t="str">
        <f t="shared" si="39"/>
        <v/>
      </c>
      <c r="AD306" s="17" t="str">
        <f t="shared" si="31"/>
        <v/>
      </c>
      <c r="AE306" s="52" t="str">
        <f t="shared" si="32"/>
        <v/>
      </c>
      <c r="AG306" s="17">
        <f t="shared" si="33"/>
        <v>500000</v>
      </c>
      <c r="AH306" s="46">
        <f t="shared" si="34"/>
        <v>500000</v>
      </c>
      <c r="AI306" s="46">
        <f t="shared" si="35"/>
        <v>500000</v>
      </c>
      <c r="AJ306" s="46">
        <f>IFERROR(RANK(AG306,$AG$213:$AG$312,1)*0.01+RANK(#REF!,#REF!,1)*0.00001+RANK(AH306,$AH$213:$AH$312,1)*0.0000001+RANK(AI306,$AI$213:$AI$312,1)*0.00000000001,10000)</f>
        <v>10000</v>
      </c>
      <c r="AK306" s="17">
        <f t="shared" si="36"/>
        <v>1</v>
      </c>
      <c r="AL306" s="17" t="e">
        <f t="shared" si="36"/>
        <v>#N/A</v>
      </c>
    </row>
    <row r="307" spans="2:38" hidden="1" x14ac:dyDescent="0.2">
      <c r="I307" s="130"/>
      <c r="J307" s="13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1" t="str">
        <f t="shared" si="30"/>
        <v/>
      </c>
      <c r="Z307" s="51" t="str">
        <f t="shared" si="37"/>
        <v/>
      </c>
      <c r="AA307" s="51" t="str">
        <f t="shared" si="38"/>
        <v/>
      </c>
      <c r="AB307" s="17" t="str">
        <f t="shared" si="39"/>
        <v/>
      </c>
      <c r="AC307" s="17" t="str">
        <f t="shared" si="39"/>
        <v/>
      </c>
      <c r="AD307" s="17" t="str">
        <f t="shared" si="31"/>
        <v/>
      </c>
      <c r="AE307" s="52" t="str">
        <f t="shared" si="32"/>
        <v/>
      </c>
      <c r="AG307" s="17">
        <f t="shared" si="33"/>
        <v>500000</v>
      </c>
      <c r="AH307" s="46">
        <f t="shared" si="34"/>
        <v>500000</v>
      </c>
      <c r="AI307" s="46">
        <f t="shared" si="35"/>
        <v>500000</v>
      </c>
      <c r="AJ307" s="46">
        <f>IFERROR(RANK(AG307,$AG$213:$AG$312,1)*0.01+RANK(#REF!,#REF!,1)*0.00001+RANK(AH307,$AH$213:$AH$312,1)*0.0000001+RANK(AI307,$AI$213:$AI$312,1)*0.00000000001,10000)</f>
        <v>10000</v>
      </c>
      <c r="AK307" s="17">
        <f t="shared" si="36"/>
        <v>1</v>
      </c>
      <c r="AL307" s="17" t="e">
        <f t="shared" si="36"/>
        <v>#N/A</v>
      </c>
    </row>
    <row r="308" spans="2:38" hidden="1" x14ac:dyDescent="0.2">
      <c r="I308" s="130"/>
      <c r="J308" s="13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 t="str">
        <f t="shared" si="30"/>
        <v/>
      </c>
      <c r="Z308" s="51" t="str">
        <f t="shared" si="37"/>
        <v/>
      </c>
      <c r="AA308" s="51" t="str">
        <f t="shared" si="38"/>
        <v/>
      </c>
      <c r="AB308" s="17" t="str">
        <f t="shared" si="39"/>
        <v/>
      </c>
      <c r="AC308" s="17" t="str">
        <f t="shared" si="39"/>
        <v/>
      </c>
      <c r="AD308" s="17" t="str">
        <f t="shared" si="31"/>
        <v/>
      </c>
      <c r="AE308" s="52" t="str">
        <f t="shared" si="32"/>
        <v/>
      </c>
      <c r="AG308" s="17">
        <f t="shared" si="33"/>
        <v>500000</v>
      </c>
      <c r="AH308" s="46">
        <f t="shared" si="34"/>
        <v>500000</v>
      </c>
      <c r="AI308" s="46">
        <f t="shared" si="35"/>
        <v>500000</v>
      </c>
      <c r="AJ308" s="46">
        <f>IFERROR(RANK(AG308,$AG$213:$AG$312,1)*0.01+RANK(#REF!,#REF!,1)*0.00001+RANK(AH308,$AH$213:$AH$312,1)*0.0000001+RANK(AI308,$AI$213:$AI$312,1)*0.00000000001,10000)</f>
        <v>10000</v>
      </c>
      <c r="AK308" s="17">
        <f t="shared" si="36"/>
        <v>1</v>
      </c>
      <c r="AL308" s="17" t="e">
        <f t="shared" si="36"/>
        <v>#N/A</v>
      </c>
    </row>
    <row r="309" spans="2:38" hidden="1" x14ac:dyDescent="0.2">
      <c r="I309" s="130"/>
      <c r="J309" s="13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1" t="str">
        <f t="shared" ref="Y309:Y340" si="40">IF(Y100="","",$AD100&amp;Y$2&amp;Y100)</f>
        <v/>
      </c>
      <c r="Z309" s="51" t="str">
        <f t="shared" ref="Z309:AA312" si="41">IF(Z100="","",$AD100&amp;Z$3&amp;Z100)</f>
        <v/>
      </c>
      <c r="AA309" s="51" t="str">
        <f t="shared" si="41"/>
        <v/>
      </c>
      <c r="AB309" s="17" t="str">
        <f t="shared" ref="AB309:AC312" si="42">SUBSTITUTE(SUBSTITUTE(AB100,"　","")," ","")</f>
        <v/>
      </c>
      <c r="AC309" s="17" t="str">
        <f t="shared" si="42"/>
        <v/>
      </c>
      <c r="AD309" s="17" t="str">
        <f t="shared" ref="AD309:AD340" si="43">IF(AB100="","",IF(LEN(AB309)=1,AB309&amp;"　　",IF(LEN(AB309)=2,LEFT(AB309,1)&amp;"　"&amp;RIGHT(AB309,1),AB309)))</f>
        <v/>
      </c>
      <c r="AE309" s="52" t="str">
        <f t="shared" ref="AE309:AE340" si="44">IF(AC100="","",IF(LEN(AC309)=1,"　　"&amp;AC309,IF(LEN(AC309)=2,LEFT(AC309,1)&amp;"　"&amp;RIGHT(AC309,1),AC309)))</f>
        <v/>
      </c>
      <c r="AG309" s="17">
        <f t="shared" ref="AG309:AG340" si="45">IFERROR(CODE(MID(AE100,1,1)),500000)</f>
        <v>500000</v>
      </c>
      <c r="AH309" s="46">
        <f t="shared" ref="AH309:AH340" si="46">IFERROR(CODE(MID(AE100,3,1)),500000)</f>
        <v>500000</v>
      </c>
      <c r="AI309" s="46">
        <f t="shared" ref="AI309:AI340" si="47">IFERROR(CODE(MID(AE100,4,1)),500000)</f>
        <v>500000</v>
      </c>
      <c r="AJ309" s="46">
        <f>IFERROR(RANK(AG309,$AG$213:$AG$312,1)*0.01+RANK(#REF!,#REF!,1)*0.00001+RANK(AH309,$AH$213:$AH$312,1)*0.0000001+RANK(AI309,$AI$213:$AI$312,1)*0.00000000001,10000)</f>
        <v>10000</v>
      </c>
      <c r="AK309" s="17">
        <f t="shared" si="36"/>
        <v>1</v>
      </c>
      <c r="AL309" s="17" t="e">
        <f t="shared" si="36"/>
        <v>#N/A</v>
      </c>
    </row>
    <row r="310" spans="2:38" hidden="1" x14ac:dyDescent="0.2">
      <c r="I310" s="130"/>
      <c r="J310" s="13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1" t="str">
        <f t="shared" si="40"/>
        <v/>
      </c>
      <c r="Z310" s="51" t="str">
        <f t="shared" si="41"/>
        <v/>
      </c>
      <c r="AA310" s="51" t="str">
        <f t="shared" si="41"/>
        <v/>
      </c>
      <c r="AB310" s="17" t="str">
        <f t="shared" si="42"/>
        <v/>
      </c>
      <c r="AC310" s="17" t="str">
        <f t="shared" si="42"/>
        <v/>
      </c>
      <c r="AD310" s="17" t="str">
        <f t="shared" si="43"/>
        <v/>
      </c>
      <c r="AE310" s="52" t="str">
        <f t="shared" si="44"/>
        <v/>
      </c>
      <c r="AG310" s="17">
        <f t="shared" si="45"/>
        <v>500000</v>
      </c>
      <c r="AH310" s="46">
        <f t="shared" si="46"/>
        <v>500000</v>
      </c>
      <c r="AI310" s="46">
        <f t="shared" si="47"/>
        <v>500000</v>
      </c>
      <c r="AJ310" s="46">
        <f>IFERROR(RANK(AG310,$AG$213:$AG$312,1)*0.01+RANK(#REF!,#REF!,1)*0.00001+RANK(AH310,$AH$213:$AH$312,1)*0.0000001+RANK(AI310,$AI$213:$AI$312,1)*0.00000000001,10000)</f>
        <v>10000</v>
      </c>
      <c r="AK310" s="17">
        <f t="shared" si="36"/>
        <v>1</v>
      </c>
      <c r="AL310" s="17" t="e">
        <f t="shared" si="36"/>
        <v>#N/A</v>
      </c>
    </row>
    <row r="311" spans="2:38" hidden="1" x14ac:dyDescent="0.2">
      <c r="I311" s="130"/>
      <c r="J311" s="13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1" t="str">
        <f t="shared" si="40"/>
        <v/>
      </c>
      <c r="Z311" s="51" t="str">
        <f t="shared" si="41"/>
        <v/>
      </c>
      <c r="AA311" s="51" t="str">
        <f t="shared" si="41"/>
        <v/>
      </c>
      <c r="AB311" s="17" t="str">
        <f t="shared" si="42"/>
        <v/>
      </c>
      <c r="AC311" s="17" t="str">
        <f t="shared" si="42"/>
        <v/>
      </c>
      <c r="AD311" s="17" t="str">
        <f t="shared" si="43"/>
        <v/>
      </c>
      <c r="AE311" s="52" t="str">
        <f t="shared" si="44"/>
        <v/>
      </c>
      <c r="AG311" s="17">
        <f t="shared" si="45"/>
        <v>500000</v>
      </c>
      <c r="AH311" s="46">
        <f t="shared" si="46"/>
        <v>500000</v>
      </c>
      <c r="AI311" s="46">
        <f t="shared" si="47"/>
        <v>500000</v>
      </c>
      <c r="AJ311" s="46">
        <f>IFERROR(RANK(AG311,$AG$213:$AG$312,1)*0.01+RANK(#REF!,#REF!,1)*0.00001+RANK(AH311,$AH$213:$AH$312,1)*0.0000001+RANK(AI311,$AI$213:$AI$312,1)*0.00000000001,10000)</f>
        <v>10000</v>
      </c>
      <c r="AK311" s="17">
        <f t="shared" si="36"/>
        <v>1</v>
      </c>
      <c r="AL311" s="17" t="e">
        <f t="shared" si="36"/>
        <v>#N/A</v>
      </c>
    </row>
    <row r="312" spans="2:38" hidden="1" x14ac:dyDescent="0.2">
      <c r="I312" s="130"/>
      <c r="J312" s="13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1" t="str">
        <f t="shared" si="40"/>
        <v/>
      </c>
      <c r="Z312" s="51" t="str">
        <f t="shared" si="41"/>
        <v/>
      </c>
      <c r="AA312" s="51" t="str">
        <f t="shared" si="41"/>
        <v/>
      </c>
      <c r="AB312" s="17" t="str">
        <f t="shared" si="42"/>
        <v/>
      </c>
      <c r="AC312" s="17" t="str">
        <f t="shared" si="42"/>
        <v/>
      </c>
      <c r="AD312" s="17" t="str">
        <f t="shared" si="43"/>
        <v/>
      </c>
      <c r="AE312" s="52" t="str">
        <f t="shared" si="44"/>
        <v/>
      </c>
      <c r="AG312" s="17">
        <f t="shared" si="45"/>
        <v>500000</v>
      </c>
      <c r="AH312" s="46">
        <f t="shared" si="46"/>
        <v>500000</v>
      </c>
      <c r="AI312" s="46">
        <f t="shared" si="47"/>
        <v>500000</v>
      </c>
      <c r="AJ312" s="46">
        <f>IFERROR(RANK(AG312,$AG$213:$AG$312,1)*0.01+RANK(#REF!,#REF!,1)*0.00001+RANK(AH312,$AH$213:$AH$312,1)*0.0000001+RANK(AI312,$AI$213:$AI$312,1)*0.00000000001,10000)</f>
        <v>10000</v>
      </c>
      <c r="AK312" s="17">
        <f t="shared" si="36"/>
        <v>1</v>
      </c>
      <c r="AL312" s="17" t="e">
        <f t="shared" si="36"/>
        <v>#N/A</v>
      </c>
    </row>
    <row r="313" spans="2:38" hidden="1" x14ac:dyDescent="0.2">
      <c r="B313" s="48"/>
      <c r="H313" s="49"/>
      <c r="I313" s="130"/>
      <c r="J313" s="13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1" t="str">
        <f t="shared" si="40"/>
        <v/>
      </c>
      <c r="Z313" s="51" t="str">
        <f t="shared" ref="Z313:AA332" si="48">IF(Z104="","",$AD104&amp;Z$3&amp;Z104)</f>
        <v/>
      </c>
      <c r="AA313" s="51" t="str">
        <f t="shared" si="48"/>
        <v/>
      </c>
      <c r="AB313" s="17" t="str">
        <f t="shared" ref="AB313:AC332" si="49">SUBSTITUTE(SUBSTITUTE(AB104,"　","")," ","")</f>
        <v/>
      </c>
      <c r="AC313" s="17" t="str">
        <f t="shared" si="49"/>
        <v/>
      </c>
      <c r="AD313" s="17" t="str">
        <f t="shared" si="43"/>
        <v/>
      </c>
      <c r="AE313" s="52" t="str">
        <f t="shared" si="44"/>
        <v/>
      </c>
      <c r="AG313" s="17">
        <f t="shared" si="45"/>
        <v>500000</v>
      </c>
      <c r="AH313" s="46">
        <f t="shared" si="46"/>
        <v>500000</v>
      </c>
      <c r="AI313" s="46">
        <f t="shared" si="47"/>
        <v>500000</v>
      </c>
      <c r="AJ313" s="46">
        <f>IFERROR(RANK(AG313,$AG$213:$AG$312,1)*0.01+RANK(#REF!,#REF!,1)*0.00001+RANK(AH313,$AH$213:$AH$312,1)*0.0000001+RANK(AI313,$AI$213:$AI$312,1)*0.00000000001,10000)</f>
        <v>10000</v>
      </c>
      <c r="AK313" s="17">
        <f>RANK(AJ313,$AJ$213:$AJ$312,1)</f>
        <v>1</v>
      </c>
      <c r="AL313" s="17" t="e">
        <f>RANK(AK313,$AJ$213:$AJ$312,1)</f>
        <v>#N/A</v>
      </c>
    </row>
    <row r="314" spans="2:38" hidden="1" x14ac:dyDescent="0.2">
      <c r="H314" s="49"/>
      <c r="I314" s="130"/>
      <c r="J314" s="13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1" t="str">
        <f t="shared" si="40"/>
        <v/>
      </c>
      <c r="Z314" s="51" t="str">
        <f t="shared" si="48"/>
        <v/>
      </c>
      <c r="AA314" s="51" t="str">
        <f t="shared" si="48"/>
        <v/>
      </c>
      <c r="AB314" s="17" t="str">
        <f t="shared" si="49"/>
        <v/>
      </c>
      <c r="AC314" s="17" t="str">
        <f t="shared" si="49"/>
        <v/>
      </c>
      <c r="AD314" s="17" t="str">
        <f t="shared" si="43"/>
        <v/>
      </c>
      <c r="AE314" s="52" t="str">
        <f t="shared" si="44"/>
        <v/>
      </c>
      <c r="AG314" s="17">
        <f t="shared" si="45"/>
        <v>500000</v>
      </c>
      <c r="AH314" s="46">
        <f t="shared" si="46"/>
        <v>500000</v>
      </c>
      <c r="AI314" s="46">
        <f t="shared" si="47"/>
        <v>500000</v>
      </c>
      <c r="AJ314" s="46">
        <f>IFERROR(RANK(AG314,$AG$213:$AG$312,1)*0.01+RANK(#REF!,#REF!,1)*0.00001+RANK(AH314,$AH$213:$AH$312,1)*0.0000001+RANK(AI314,$AI$213:$AI$312,1)*0.00000000001,10000)</f>
        <v>10000</v>
      </c>
      <c r="AK314" s="17">
        <f t="shared" ref="AK314:AK377" si="50">RANK(AJ314,$AJ$213:$AJ$312,1)</f>
        <v>1</v>
      </c>
      <c r="AL314" s="17" t="e">
        <f t="shared" ref="AL314:AL377" si="51">RANK(AK314,$AJ$213:$AJ$312,1)</f>
        <v>#N/A</v>
      </c>
    </row>
    <row r="315" spans="2:38" hidden="1" x14ac:dyDescent="0.2">
      <c r="H315" s="49"/>
      <c r="I315" s="130"/>
      <c r="J315" s="13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1" t="str">
        <f t="shared" si="40"/>
        <v/>
      </c>
      <c r="Z315" s="51" t="str">
        <f t="shared" si="48"/>
        <v/>
      </c>
      <c r="AA315" s="51" t="str">
        <f t="shared" si="48"/>
        <v/>
      </c>
      <c r="AB315" s="17" t="str">
        <f t="shared" si="49"/>
        <v/>
      </c>
      <c r="AC315" s="17" t="str">
        <f t="shared" si="49"/>
        <v/>
      </c>
      <c r="AD315" s="17" t="str">
        <f t="shared" si="43"/>
        <v/>
      </c>
      <c r="AE315" s="52" t="str">
        <f t="shared" si="44"/>
        <v/>
      </c>
      <c r="AG315" s="17">
        <f t="shared" si="45"/>
        <v>500000</v>
      </c>
      <c r="AH315" s="46">
        <f t="shared" si="46"/>
        <v>500000</v>
      </c>
      <c r="AI315" s="46">
        <f t="shared" si="47"/>
        <v>500000</v>
      </c>
      <c r="AJ315" s="46">
        <f>IFERROR(RANK(AG315,$AG$213:$AG$312,1)*0.01+RANK(#REF!,#REF!,1)*0.00001+RANK(AH315,$AH$213:$AH$312,1)*0.0000001+RANK(AI315,$AI$213:$AI$312,1)*0.00000000001,10000)</f>
        <v>10000</v>
      </c>
      <c r="AK315" s="17">
        <f t="shared" si="50"/>
        <v>1</v>
      </c>
      <c r="AL315" s="17" t="e">
        <f t="shared" si="51"/>
        <v>#N/A</v>
      </c>
    </row>
    <row r="316" spans="2:38" hidden="1" x14ac:dyDescent="0.2">
      <c r="H316" s="49"/>
      <c r="I316" s="130"/>
      <c r="J316" s="13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1" t="str">
        <f t="shared" si="40"/>
        <v/>
      </c>
      <c r="Z316" s="51" t="str">
        <f t="shared" si="48"/>
        <v/>
      </c>
      <c r="AA316" s="51" t="str">
        <f t="shared" si="48"/>
        <v/>
      </c>
      <c r="AB316" s="17" t="str">
        <f t="shared" si="49"/>
        <v/>
      </c>
      <c r="AC316" s="17" t="str">
        <f t="shared" si="49"/>
        <v/>
      </c>
      <c r="AD316" s="17" t="str">
        <f t="shared" si="43"/>
        <v/>
      </c>
      <c r="AE316" s="52" t="str">
        <f t="shared" si="44"/>
        <v/>
      </c>
      <c r="AG316" s="17">
        <f t="shared" si="45"/>
        <v>500000</v>
      </c>
      <c r="AH316" s="46">
        <f t="shared" si="46"/>
        <v>500000</v>
      </c>
      <c r="AI316" s="46">
        <f t="shared" si="47"/>
        <v>500000</v>
      </c>
      <c r="AJ316" s="46">
        <f>IFERROR(RANK(AG316,$AG$213:$AG$312,1)*0.01+RANK(#REF!,#REF!,1)*0.00001+RANK(AH316,$AH$213:$AH$312,1)*0.0000001+RANK(AI316,$AI$213:$AI$312,1)*0.00000000001,10000)</f>
        <v>10000</v>
      </c>
      <c r="AK316" s="17">
        <f t="shared" si="50"/>
        <v>1</v>
      </c>
      <c r="AL316" s="17" t="e">
        <f t="shared" si="51"/>
        <v>#N/A</v>
      </c>
    </row>
    <row r="317" spans="2:38" hidden="1" x14ac:dyDescent="0.2">
      <c r="H317" s="49"/>
      <c r="I317" s="130"/>
      <c r="J317" s="13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1" t="str">
        <f t="shared" si="40"/>
        <v/>
      </c>
      <c r="Z317" s="51" t="str">
        <f t="shared" si="48"/>
        <v/>
      </c>
      <c r="AA317" s="51" t="str">
        <f t="shared" si="48"/>
        <v/>
      </c>
      <c r="AB317" s="17" t="str">
        <f t="shared" si="49"/>
        <v/>
      </c>
      <c r="AC317" s="17" t="str">
        <f t="shared" si="49"/>
        <v/>
      </c>
      <c r="AD317" s="17" t="str">
        <f t="shared" si="43"/>
        <v/>
      </c>
      <c r="AE317" s="52" t="str">
        <f t="shared" si="44"/>
        <v/>
      </c>
      <c r="AG317" s="17">
        <f t="shared" si="45"/>
        <v>500000</v>
      </c>
      <c r="AH317" s="46">
        <f t="shared" si="46"/>
        <v>500000</v>
      </c>
      <c r="AI317" s="46">
        <f t="shared" si="47"/>
        <v>500000</v>
      </c>
      <c r="AJ317" s="46">
        <f>IFERROR(RANK(AG317,$AG$213:$AG$312,1)*0.01+RANK(#REF!,#REF!,1)*0.00001+RANK(AH317,$AH$213:$AH$312,1)*0.0000001+RANK(AI317,$AI$213:$AI$312,1)*0.00000000001,10000)</f>
        <v>10000</v>
      </c>
      <c r="AK317" s="17">
        <f t="shared" si="50"/>
        <v>1</v>
      </c>
      <c r="AL317" s="17" t="e">
        <f t="shared" si="51"/>
        <v>#N/A</v>
      </c>
    </row>
    <row r="318" spans="2:38" hidden="1" x14ac:dyDescent="0.2">
      <c r="H318" s="49"/>
      <c r="I318" s="130"/>
      <c r="J318" s="13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1" t="str">
        <f t="shared" si="40"/>
        <v/>
      </c>
      <c r="Z318" s="51" t="str">
        <f t="shared" si="48"/>
        <v/>
      </c>
      <c r="AA318" s="51" t="str">
        <f t="shared" si="48"/>
        <v/>
      </c>
      <c r="AB318" s="17" t="str">
        <f t="shared" si="49"/>
        <v/>
      </c>
      <c r="AC318" s="17" t="str">
        <f t="shared" si="49"/>
        <v/>
      </c>
      <c r="AD318" s="17" t="str">
        <f t="shared" si="43"/>
        <v/>
      </c>
      <c r="AE318" s="52" t="str">
        <f t="shared" si="44"/>
        <v/>
      </c>
      <c r="AG318" s="17">
        <f t="shared" si="45"/>
        <v>500000</v>
      </c>
      <c r="AH318" s="46">
        <f t="shared" si="46"/>
        <v>500000</v>
      </c>
      <c r="AI318" s="46">
        <f t="shared" si="47"/>
        <v>500000</v>
      </c>
      <c r="AJ318" s="46">
        <f>IFERROR(RANK(AG318,$AG$213:$AG$312,1)*0.01+RANK(#REF!,#REF!,1)*0.00001+RANK(AH318,$AH$213:$AH$312,1)*0.0000001+RANK(AI318,$AI$213:$AI$312,1)*0.00000000001,10000)</f>
        <v>10000</v>
      </c>
      <c r="AK318" s="17">
        <f t="shared" si="50"/>
        <v>1</v>
      </c>
      <c r="AL318" s="17" t="e">
        <f t="shared" si="51"/>
        <v>#N/A</v>
      </c>
    </row>
    <row r="319" spans="2:38" hidden="1" x14ac:dyDescent="0.2">
      <c r="H319" s="49"/>
      <c r="I319" s="130"/>
      <c r="J319" s="13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1" t="str">
        <f t="shared" si="40"/>
        <v/>
      </c>
      <c r="Z319" s="51" t="str">
        <f t="shared" si="48"/>
        <v/>
      </c>
      <c r="AA319" s="51" t="str">
        <f t="shared" si="48"/>
        <v/>
      </c>
      <c r="AB319" s="17" t="str">
        <f t="shared" si="49"/>
        <v/>
      </c>
      <c r="AC319" s="17" t="str">
        <f t="shared" si="49"/>
        <v/>
      </c>
      <c r="AD319" s="17" t="str">
        <f t="shared" si="43"/>
        <v/>
      </c>
      <c r="AE319" s="52" t="str">
        <f t="shared" si="44"/>
        <v/>
      </c>
      <c r="AG319" s="17">
        <f t="shared" si="45"/>
        <v>500000</v>
      </c>
      <c r="AH319" s="46">
        <f t="shared" si="46"/>
        <v>500000</v>
      </c>
      <c r="AI319" s="46">
        <f t="shared" si="47"/>
        <v>500000</v>
      </c>
      <c r="AJ319" s="46">
        <f>IFERROR(RANK(AG319,$AG$213:$AG$312,1)*0.01+RANK(#REF!,#REF!,1)*0.00001+RANK(AH319,$AH$213:$AH$312,1)*0.0000001+RANK(AI319,$AI$213:$AI$312,1)*0.00000000001,10000)</f>
        <v>10000</v>
      </c>
      <c r="AK319" s="17">
        <f t="shared" si="50"/>
        <v>1</v>
      </c>
      <c r="AL319" s="17" t="e">
        <f t="shared" si="51"/>
        <v>#N/A</v>
      </c>
    </row>
    <row r="320" spans="2:38" hidden="1" x14ac:dyDescent="0.2">
      <c r="H320" s="49"/>
      <c r="I320" s="130"/>
      <c r="J320" s="13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1" t="str">
        <f t="shared" si="40"/>
        <v/>
      </c>
      <c r="Z320" s="51" t="str">
        <f t="shared" si="48"/>
        <v/>
      </c>
      <c r="AA320" s="51" t="str">
        <f t="shared" si="48"/>
        <v/>
      </c>
      <c r="AB320" s="17" t="str">
        <f t="shared" si="49"/>
        <v/>
      </c>
      <c r="AC320" s="17" t="str">
        <f t="shared" si="49"/>
        <v/>
      </c>
      <c r="AD320" s="17" t="str">
        <f t="shared" si="43"/>
        <v/>
      </c>
      <c r="AE320" s="52" t="str">
        <f t="shared" si="44"/>
        <v/>
      </c>
      <c r="AG320" s="17">
        <f t="shared" si="45"/>
        <v>500000</v>
      </c>
      <c r="AH320" s="46">
        <f t="shared" si="46"/>
        <v>500000</v>
      </c>
      <c r="AI320" s="46">
        <f t="shared" si="47"/>
        <v>500000</v>
      </c>
      <c r="AJ320" s="46">
        <f>IFERROR(RANK(AG320,$AG$213:$AG$312,1)*0.01+RANK(#REF!,#REF!,1)*0.00001+RANK(AH320,$AH$213:$AH$312,1)*0.0000001+RANK(AI320,$AI$213:$AI$312,1)*0.00000000001,10000)</f>
        <v>10000</v>
      </c>
      <c r="AK320" s="17">
        <f t="shared" si="50"/>
        <v>1</v>
      </c>
      <c r="AL320" s="17" t="e">
        <f t="shared" si="51"/>
        <v>#N/A</v>
      </c>
    </row>
    <row r="321" spans="8:38" hidden="1" x14ac:dyDescent="0.2">
      <c r="H321" s="49"/>
      <c r="I321" s="130"/>
      <c r="J321" s="13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1" t="str">
        <f t="shared" si="40"/>
        <v/>
      </c>
      <c r="Z321" s="51" t="str">
        <f t="shared" si="48"/>
        <v/>
      </c>
      <c r="AA321" s="51" t="str">
        <f t="shared" si="48"/>
        <v/>
      </c>
      <c r="AB321" s="17" t="str">
        <f t="shared" si="49"/>
        <v/>
      </c>
      <c r="AC321" s="17" t="str">
        <f t="shared" si="49"/>
        <v/>
      </c>
      <c r="AD321" s="17" t="str">
        <f t="shared" si="43"/>
        <v/>
      </c>
      <c r="AE321" s="52" t="str">
        <f t="shared" si="44"/>
        <v/>
      </c>
      <c r="AG321" s="17">
        <f t="shared" si="45"/>
        <v>500000</v>
      </c>
      <c r="AH321" s="46">
        <f t="shared" si="46"/>
        <v>500000</v>
      </c>
      <c r="AI321" s="46">
        <f t="shared" si="47"/>
        <v>500000</v>
      </c>
      <c r="AJ321" s="46">
        <f>IFERROR(RANK(AG321,$AG$213:$AG$312,1)*0.01+RANK(#REF!,#REF!,1)*0.00001+RANK(AH321,$AH$213:$AH$312,1)*0.0000001+RANK(AI321,$AI$213:$AI$312,1)*0.00000000001,10000)</f>
        <v>10000</v>
      </c>
      <c r="AK321" s="17">
        <f t="shared" si="50"/>
        <v>1</v>
      </c>
      <c r="AL321" s="17" t="e">
        <f t="shared" si="51"/>
        <v>#N/A</v>
      </c>
    </row>
    <row r="322" spans="8:38" hidden="1" x14ac:dyDescent="0.2">
      <c r="H322" s="49"/>
      <c r="I322" s="130"/>
      <c r="J322" s="13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1" t="str">
        <f t="shared" si="40"/>
        <v/>
      </c>
      <c r="Z322" s="51" t="str">
        <f t="shared" si="48"/>
        <v/>
      </c>
      <c r="AA322" s="51" t="str">
        <f t="shared" si="48"/>
        <v/>
      </c>
      <c r="AB322" s="17" t="str">
        <f t="shared" si="49"/>
        <v/>
      </c>
      <c r="AC322" s="17" t="str">
        <f t="shared" si="49"/>
        <v/>
      </c>
      <c r="AD322" s="17" t="str">
        <f t="shared" si="43"/>
        <v/>
      </c>
      <c r="AE322" s="52" t="str">
        <f t="shared" si="44"/>
        <v/>
      </c>
      <c r="AG322" s="17">
        <f t="shared" si="45"/>
        <v>500000</v>
      </c>
      <c r="AH322" s="46">
        <f t="shared" si="46"/>
        <v>500000</v>
      </c>
      <c r="AI322" s="46">
        <f t="shared" si="47"/>
        <v>500000</v>
      </c>
      <c r="AJ322" s="46">
        <f>IFERROR(RANK(AG322,$AG$213:$AG$312,1)*0.01+RANK(#REF!,#REF!,1)*0.00001+RANK(AH322,$AH$213:$AH$312,1)*0.0000001+RANK(AI322,$AI$213:$AI$312,1)*0.00000000001,10000)</f>
        <v>10000</v>
      </c>
      <c r="AK322" s="17">
        <f t="shared" si="50"/>
        <v>1</v>
      </c>
      <c r="AL322" s="17" t="e">
        <f t="shared" si="51"/>
        <v>#N/A</v>
      </c>
    </row>
    <row r="323" spans="8:38" hidden="1" x14ac:dyDescent="0.2">
      <c r="H323" s="49"/>
      <c r="I323" s="130"/>
      <c r="J323" s="13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1" t="str">
        <f t="shared" si="40"/>
        <v/>
      </c>
      <c r="Z323" s="51" t="str">
        <f t="shared" si="48"/>
        <v/>
      </c>
      <c r="AA323" s="51" t="str">
        <f t="shared" si="48"/>
        <v/>
      </c>
      <c r="AB323" s="17" t="str">
        <f t="shared" si="49"/>
        <v/>
      </c>
      <c r="AC323" s="17" t="str">
        <f t="shared" si="49"/>
        <v/>
      </c>
      <c r="AD323" s="17" t="str">
        <f t="shared" si="43"/>
        <v/>
      </c>
      <c r="AE323" s="52" t="str">
        <f t="shared" si="44"/>
        <v/>
      </c>
      <c r="AG323" s="17">
        <f t="shared" si="45"/>
        <v>500000</v>
      </c>
      <c r="AH323" s="46">
        <f t="shared" si="46"/>
        <v>500000</v>
      </c>
      <c r="AI323" s="46">
        <f t="shared" si="47"/>
        <v>500000</v>
      </c>
      <c r="AJ323" s="46">
        <f>IFERROR(RANK(AG323,$AG$213:$AG$312,1)*0.01+RANK(#REF!,#REF!,1)*0.00001+RANK(AH323,$AH$213:$AH$312,1)*0.0000001+RANK(AI323,$AI$213:$AI$312,1)*0.00000000001,10000)</f>
        <v>10000</v>
      </c>
      <c r="AK323" s="17">
        <f t="shared" si="50"/>
        <v>1</v>
      </c>
      <c r="AL323" s="17" t="e">
        <f t="shared" si="51"/>
        <v>#N/A</v>
      </c>
    </row>
    <row r="324" spans="8:38" hidden="1" x14ac:dyDescent="0.2">
      <c r="H324" s="49"/>
      <c r="I324" s="130"/>
      <c r="J324" s="13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1" t="str">
        <f t="shared" si="40"/>
        <v/>
      </c>
      <c r="Z324" s="51" t="str">
        <f t="shared" si="48"/>
        <v/>
      </c>
      <c r="AA324" s="51" t="str">
        <f t="shared" si="48"/>
        <v/>
      </c>
      <c r="AB324" s="17" t="str">
        <f t="shared" si="49"/>
        <v/>
      </c>
      <c r="AC324" s="17" t="str">
        <f t="shared" si="49"/>
        <v/>
      </c>
      <c r="AD324" s="17" t="str">
        <f t="shared" si="43"/>
        <v/>
      </c>
      <c r="AE324" s="52" t="str">
        <f t="shared" si="44"/>
        <v/>
      </c>
      <c r="AG324" s="17">
        <f t="shared" si="45"/>
        <v>500000</v>
      </c>
      <c r="AH324" s="46">
        <f t="shared" si="46"/>
        <v>500000</v>
      </c>
      <c r="AI324" s="46">
        <f t="shared" si="47"/>
        <v>500000</v>
      </c>
      <c r="AJ324" s="46">
        <f>IFERROR(RANK(AG324,$AG$213:$AG$312,1)*0.01+RANK(#REF!,#REF!,1)*0.00001+RANK(AH324,$AH$213:$AH$312,1)*0.0000001+RANK(AI324,$AI$213:$AI$312,1)*0.00000000001,10000)</f>
        <v>10000</v>
      </c>
      <c r="AK324" s="17">
        <f t="shared" si="50"/>
        <v>1</v>
      </c>
      <c r="AL324" s="17" t="e">
        <f t="shared" si="51"/>
        <v>#N/A</v>
      </c>
    </row>
    <row r="325" spans="8:38" hidden="1" x14ac:dyDescent="0.2">
      <c r="H325" s="49"/>
      <c r="I325" s="130"/>
      <c r="J325" s="13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1" t="str">
        <f t="shared" si="40"/>
        <v/>
      </c>
      <c r="Z325" s="51" t="str">
        <f t="shared" si="48"/>
        <v/>
      </c>
      <c r="AA325" s="51" t="str">
        <f t="shared" si="48"/>
        <v/>
      </c>
      <c r="AB325" s="17" t="str">
        <f t="shared" si="49"/>
        <v/>
      </c>
      <c r="AC325" s="17" t="str">
        <f t="shared" si="49"/>
        <v/>
      </c>
      <c r="AD325" s="17" t="str">
        <f t="shared" si="43"/>
        <v/>
      </c>
      <c r="AE325" s="52" t="str">
        <f t="shared" si="44"/>
        <v/>
      </c>
      <c r="AG325" s="17">
        <f t="shared" si="45"/>
        <v>500000</v>
      </c>
      <c r="AH325" s="46">
        <f t="shared" si="46"/>
        <v>500000</v>
      </c>
      <c r="AI325" s="46">
        <f t="shared" si="47"/>
        <v>500000</v>
      </c>
      <c r="AJ325" s="46">
        <f>IFERROR(RANK(AG325,$AG$213:$AG$312,1)*0.01+RANK(#REF!,#REF!,1)*0.00001+RANK(AH325,$AH$213:$AH$312,1)*0.0000001+RANK(AI325,$AI$213:$AI$312,1)*0.00000000001,10000)</f>
        <v>10000</v>
      </c>
      <c r="AK325" s="17">
        <f t="shared" si="50"/>
        <v>1</v>
      </c>
      <c r="AL325" s="17" t="e">
        <f t="shared" si="51"/>
        <v>#N/A</v>
      </c>
    </row>
    <row r="326" spans="8:38" hidden="1" x14ac:dyDescent="0.2">
      <c r="H326" s="49"/>
      <c r="I326" s="130"/>
      <c r="J326" s="13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1" t="str">
        <f t="shared" si="40"/>
        <v/>
      </c>
      <c r="Z326" s="51" t="str">
        <f t="shared" si="48"/>
        <v/>
      </c>
      <c r="AA326" s="51" t="str">
        <f t="shared" si="48"/>
        <v/>
      </c>
      <c r="AB326" s="17" t="str">
        <f t="shared" si="49"/>
        <v/>
      </c>
      <c r="AC326" s="17" t="str">
        <f t="shared" si="49"/>
        <v/>
      </c>
      <c r="AD326" s="17" t="str">
        <f t="shared" si="43"/>
        <v/>
      </c>
      <c r="AE326" s="52" t="str">
        <f t="shared" si="44"/>
        <v/>
      </c>
      <c r="AG326" s="17">
        <f t="shared" si="45"/>
        <v>500000</v>
      </c>
      <c r="AH326" s="46">
        <f t="shared" si="46"/>
        <v>500000</v>
      </c>
      <c r="AI326" s="46">
        <f t="shared" si="47"/>
        <v>500000</v>
      </c>
      <c r="AJ326" s="46">
        <f>IFERROR(RANK(AG326,$AG$213:$AG$312,1)*0.01+RANK(#REF!,#REF!,1)*0.00001+RANK(AH326,$AH$213:$AH$312,1)*0.0000001+RANK(AI326,$AI$213:$AI$312,1)*0.00000000001,10000)</f>
        <v>10000</v>
      </c>
      <c r="AK326" s="17">
        <f t="shared" si="50"/>
        <v>1</v>
      </c>
      <c r="AL326" s="17" t="e">
        <f t="shared" si="51"/>
        <v>#N/A</v>
      </c>
    </row>
    <row r="327" spans="8:38" hidden="1" x14ac:dyDescent="0.2">
      <c r="H327" s="49"/>
      <c r="I327" s="130"/>
      <c r="J327" s="13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1" t="str">
        <f t="shared" si="40"/>
        <v/>
      </c>
      <c r="Z327" s="51" t="str">
        <f t="shared" si="48"/>
        <v/>
      </c>
      <c r="AA327" s="51" t="str">
        <f t="shared" si="48"/>
        <v/>
      </c>
      <c r="AB327" s="17" t="str">
        <f t="shared" si="49"/>
        <v/>
      </c>
      <c r="AC327" s="17" t="str">
        <f t="shared" si="49"/>
        <v/>
      </c>
      <c r="AD327" s="17" t="str">
        <f t="shared" si="43"/>
        <v/>
      </c>
      <c r="AE327" s="52" t="str">
        <f t="shared" si="44"/>
        <v/>
      </c>
      <c r="AG327" s="17">
        <f t="shared" si="45"/>
        <v>500000</v>
      </c>
      <c r="AH327" s="46">
        <f t="shared" si="46"/>
        <v>500000</v>
      </c>
      <c r="AI327" s="46">
        <f t="shared" si="47"/>
        <v>500000</v>
      </c>
      <c r="AJ327" s="46">
        <f>IFERROR(RANK(AG327,$AG$213:$AG$312,1)*0.01+RANK(#REF!,#REF!,1)*0.00001+RANK(AH327,$AH$213:$AH$312,1)*0.0000001+RANK(AI327,$AI$213:$AI$312,1)*0.00000000001,10000)</f>
        <v>10000</v>
      </c>
      <c r="AK327" s="17">
        <f t="shared" si="50"/>
        <v>1</v>
      </c>
      <c r="AL327" s="17" t="e">
        <f t="shared" si="51"/>
        <v>#N/A</v>
      </c>
    </row>
    <row r="328" spans="8:38" hidden="1" x14ac:dyDescent="0.2">
      <c r="H328" s="49"/>
      <c r="I328" s="130"/>
      <c r="J328" s="13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1" t="str">
        <f t="shared" si="40"/>
        <v/>
      </c>
      <c r="Z328" s="51" t="str">
        <f t="shared" si="48"/>
        <v/>
      </c>
      <c r="AA328" s="51" t="str">
        <f t="shared" si="48"/>
        <v/>
      </c>
      <c r="AB328" s="17" t="str">
        <f t="shared" si="49"/>
        <v/>
      </c>
      <c r="AC328" s="17" t="str">
        <f t="shared" si="49"/>
        <v/>
      </c>
      <c r="AD328" s="17" t="str">
        <f t="shared" si="43"/>
        <v/>
      </c>
      <c r="AE328" s="52" t="str">
        <f t="shared" si="44"/>
        <v/>
      </c>
      <c r="AG328" s="17">
        <f t="shared" si="45"/>
        <v>500000</v>
      </c>
      <c r="AH328" s="46">
        <f t="shared" si="46"/>
        <v>500000</v>
      </c>
      <c r="AI328" s="46">
        <f t="shared" si="47"/>
        <v>500000</v>
      </c>
      <c r="AJ328" s="46">
        <f>IFERROR(RANK(AG328,$AG$213:$AG$312,1)*0.01+RANK(#REF!,#REF!,1)*0.00001+RANK(AH328,$AH$213:$AH$312,1)*0.0000001+RANK(AI328,$AI$213:$AI$312,1)*0.00000000001,10000)</f>
        <v>10000</v>
      </c>
      <c r="AK328" s="17">
        <f t="shared" si="50"/>
        <v>1</v>
      </c>
      <c r="AL328" s="17" t="e">
        <f t="shared" si="51"/>
        <v>#N/A</v>
      </c>
    </row>
    <row r="329" spans="8:38" hidden="1" x14ac:dyDescent="0.2">
      <c r="H329" s="49"/>
      <c r="I329" s="130"/>
      <c r="J329" s="13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1" t="str">
        <f t="shared" si="40"/>
        <v/>
      </c>
      <c r="Z329" s="51" t="str">
        <f t="shared" si="48"/>
        <v/>
      </c>
      <c r="AA329" s="51" t="str">
        <f t="shared" si="48"/>
        <v/>
      </c>
      <c r="AB329" s="17" t="str">
        <f t="shared" si="49"/>
        <v/>
      </c>
      <c r="AC329" s="17" t="str">
        <f t="shared" si="49"/>
        <v/>
      </c>
      <c r="AD329" s="17" t="str">
        <f t="shared" si="43"/>
        <v/>
      </c>
      <c r="AE329" s="52" t="str">
        <f t="shared" si="44"/>
        <v/>
      </c>
      <c r="AG329" s="17">
        <f t="shared" si="45"/>
        <v>500000</v>
      </c>
      <c r="AH329" s="46">
        <f t="shared" si="46"/>
        <v>500000</v>
      </c>
      <c r="AI329" s="46">
        <f t="shared" si="47"/>
        <v>500000</v>
      </c>
      <c r="AJ329" s="46">
        <f>IFERROR(RANK(AG329,$AG$213:$AG$312,1)*0.01+RANK(#REF!,#REF!,1)*0.00001+RANK(AH329,$AH$213:$AH$312,1)*0.0000001+RANK(AI329,$AI$213:$AI$312,1)*0.00000000001,10000)</f>
        <v>10000</v>
      </c>
      <c r="AK329" s="17">
        <f t="shared" si="50"/>
        <v>1</v>
      </c>
      <c r="AL329" s="17" t="e">
        <f t="shared" si="51"/>
        <v>#N/A</v>
      </c>
    </row>
    <row r="330" spans="8:38" hidden="1" x14ac:dyDescent="0.2">
      <c r="H330" s="49"/>
      <c r="I330" s="130"/>
      <c r="J330" s="13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1" t="str">
        <f t="shared" si="40"/>
        <v/>
      </c>
      <c r="Z330" s="51" t="str">
        <f t="shared" si="48"/>
        <v/>
      </c>
      <c r="AA330" s="51" t="str">
        <f t="shared" si="48"/>
        <v/>
      </c>
      <c r="AB330" s="17" t="str">
        <f t="shared" si="49"/>
        <v/>
      </c>
      <c r="AC330" s="17" t="str">
        <f t="shared" si="49"/>
        <v/>
      </c>
      <c r="AD330" s="17" t="str">
        <f t="shared" si="43"/>
        <v/>
      </c>
      <c r="AE330" s="52" t="str">
        <f t="shared" si="44"/>
        <v/>
      </c>
      <c r="AG330" s="17">
        <f t="shared" si="45"/>
        <v>500000</v>
      </c>
      <c r="AH330" s="46">
        <f t="shared" si="46"/>
        <v>500000</v>
      </c>
      <c r="AI330" s="46">
        <f t="shared" si="47"/>
        <v>500000</v>
      </c>
      <c r="AJ330" s="46">
        <f>IFERROR(RANK(AG330,$AG$213:$AG$312,1)*0.01+RANK(#REF!,#REF!,1)*0.00001+RANK(AH330,$AH$213:$AH$312,1)*0.0000001+RANK(AI330,$AI$213:$AI$312,1)*0.00000000001,10000)</f>
        <v>10000</v>
      </c>
      <c r="AK330" s="17">
        <f t="shared" si="50"/>
        <v>1</v>
      </c>
      <c r="AL330" s="17" t="e">
        <f t="shared" si="51"/>
        <v>#N/A</v>
      </c>
    </row>
    <row r="331" spans="8:38" hidden="1" x14ac:dyDescent="0.2">
      <c r="H331" s="49"/>
      <c r="I331" s="130"/>
      <c r="J331" s="13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1" t="str">
        <f t="shared" si="40"/>
        <v/>
      </c>
      <c r="Z331" s="51" t="str">
        <f t="shared" si="48"/>
        <v/>
      </c>
      <c r="AA331" s="51" t="str">
        <f t="shared" si="48"/>
        <v/>
      </c>
      <c r="AB331" s="17" t="str">
        <f t="shared" si="49"/>
        <v/>
      </c>
      <c r="AC331" s="17" t="str">
        <f t="shared" si="49"/>
        <v/>
      </c>
      <c r="AD331" s="17" t="str">
        <f t="shared" si="43"/>
        <v/>
      </c>
      <c r="AE331" s="52" t="str">
        <f t="shared" si="44"/>
        <v/>
      </c>
      <c r="AG331" s="17">
        <f t="shared" si="45"/>
        <v>500000</v>
      </c>
      <c r="AH331" s="46">
        <f t="shared" si="46"/>
        <v>500000</v>
      </c>
      <c r="AI331" s="46">
        <f t="shared" si="47"/>
        <v>500000</v>
      </c>
      <c r="AJ331" s="46">
        <f>IFERROR(RANK(AG331,$AG$213:$AG$312,1)*0.01+RANK(#REF!,#REF!,1)*0.00001+RANK(AH331,$AH$213:$AH$312,1)*0.0000001+RANK(AI331,$AI$213:$AI$312,1)*0.00000000001,10000)</f>
        <v>10000</v>
      </c>
      <c r="AK331" s="17">
        <f t="shared" si="50"/>
        <v>1</v>
      </c>
      <c r="AL331" s="17" t="e">
        <f t="shared" si="51"/>
        <v>#N/A</v>
      </c>
    </row>
    <row r="332" spans="8:38" hidden="1" x14ac:dyDescent="0.2">
      <c r="H332" s="49"/>
      <c r="I332" s="130"/>
      <c r="J332" s="13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1" t="str">
        <f t="shared" si="40"/>
        <v/>
      </c>
      <c r="Z332" s="51" t="str">
        <f t="shared" si="48"/>
        <v/>
      </c>
      <c r="AA332" s="51" t="str">
        <f t="shared" si="48"/>
        <v/>
      </c>
      <c r="AB332" s="17" t="str">
        <f t="shared" si="49"/>
        <v/>
      </c>
      <c r="AC332" s="17" t="str">
        <f t="shared" si="49"/>
        <v/>
      </c>
      <c r="AD332" s="17" t="str">
        <f t="shared" si="43"/>
        <v/>
      </c>
      <c r="AE332" s="52" t="str">
        <f t="shared" si="44"/>
        <v/>
      </c>
      <c r="AG332" s="17">
        <f t="shared" si="45"/>
        <v>500000</v>
      </c>
      <c r="AH332" s="46">
        <f t="shared" si="46"/>
        <v>500000</v>
      </c>
      <c r="AI332" s="46">
        <f t="shared" si="47"/>
        <v>500000</v>
      </c>
      <c r="AJ332" s="46">
        <f>IFERROR(RANK(AG332,$AG$213:$AG$312,1)*0.01+RANK(#REF!,#REF!,1)*0.00001+RANK(AH332,$AH$213:$AH$312,1)*0.0000001+RANK(AI332,$AI$213:$AI$312,1)*0.00000000001,10000)</f>
        <v>10000</v>
      </c>
      <c r="AK332" s="17">
        <f t="shared" si="50"/>
        <v>1</v>
      </c>
      <c r="AL332" s="17" t="e">
        <f t="shared" si="51"/>
        <v>#N/A</v>
      </c>
    </row>
    <row r="333" spans="8:38" hidden="1" x14ac:dyDescent="0.2">
      <c r="H333" s="49"/>
      <c r="I333" s="130"/>
      <c r="J333" s="13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1" t="str">
        <f t="shared" si="40"/>
        <v/>
      </c>
      <c r="Z333" s="51" t="str">
        <f t="shared" ref="Z333:AA352" si="52">IF(Z124="","",$AD124&amp;Z$3&amp;Z124)</f>
        <v/>
      </c>
      <c r="AA333" s="51" t="str">
        <f t="shared" si="52"/>
        <v/>
      </c>
      <c r="AB333" s="17" t="str">
        <f t="shared" ref="AB333:AC352" si="53">SUBSTITUTE(SUBSTITUTE(AB124,"　","")," ","")</f>
        <v/>
      </c>
      <c r="AC333" s="17" t="str">
        <f t="shared" si="53"/>
        <v/>
      </c>
      <c r="AD333" s="17" t="str">
        <f t="shared" si="43"/>
        <v/>
      </c>
      <c r="AE333" s="52" t="str">
        <f t="shared" si="44"/>
        <v/>
      </c>
      <c r="AG333" s="17">
        <f t="shared" si="45"/>
        <v>500000</v>
      </c>
      <c r="AH333" s="46">
        <f t="shared" si="46"/>
        <v>500000</v>
      </c>
      <c r="AI333" s="46">
        <f t="shared" si="47"/>
        <v>500000</v>
      </c>
      <c r="AJ333" s="46">
        <f>IFERROR(RANK(AG333,$AG$213:$AG$312,1)*0.01+RANK(#REF!,#REF!,1)*0.00001+RANK(AH333,$AH$213:$AH$312,1)*0.0000001+RANK(AI333,$AI$213:$AI$312,1)*0.00000000001,10000)</f>
        <v>10000</v>
      </c>
      <c r="AK333" s="17">
        <f t="shared" si="50"/>
        <v>1</v>
      </c>
      <c r="AL333" s="17" t="e">
        <f t="shared" si="51"/>
        <v>#N/A</v>
      </c>
    </row>
    <row r="334" spans="8:38" hidden="1" x14ac:dyDescent="0.2">
      <c r="H334" s="49"/>
      <c r="I334" s="130"/>
      <c r="J334" s="13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1" t="str">
        <f t="shared" si="40"/>
        <v/>
      </c>
      <c r="Z334" s="51" t="str">
        <f t="shared" si="52"/>
        <v/>
      </c>
      <c r="AA334" s="51" t="str">
        <f t="shared" si="52"/>
        <v/>
      </c>
      <c r="AB334" s="17" t="str">
        <f t="shared" si="53"/>
        <v/>
      </c>
      <c r="AC334" s="17" t="str">
        <f t="shared" si="53"/>
        <v/>
      </c>
      <c r="AD334" s="17" t="str">
        <f t="shared" si="43"/>
        <v/>
      </c>
      <c r="AE334" s="52" t="str">
        <f t="shared" si="44"/>
        <v/>
      </c>
      <c r="AG334" s="17">
        <f t="shared" si="45"/>
        <v>500000</v>
      </c>
      <c r="AH334" s="46">
        <f t="shared" si="46"/>
        <v>500000</v>
      </c>
      <c r="AI334" s="46">
        <f t="shared" si="47"/>
        <v>500000</v>
      </c>
      <c r="AJ334" s="46">
        <f>IFERROR(RANK(AG334,$AG$213:$AG$312,1)*0.01+RANK(#REF!,#REF!,1)*0.00001+RANK(AH334,$AH$213:$AH$312,1)*0.0000001+RANK(AI334,$AI$213:$AI$312,1)*0.00000000001,10000)</f>
        <v>10000</v>
      </c>
      <c r="AK334" s="17">
        <f t="shared" si="50"/>
        <v>1</v>
      </c>
      <c r="AL334" s="17" t="e">
        <f t="shared" si="51"/>
        <v>#N/A</v>
      </c>
    </row>
    <row r="335" spans="8:38" hidden="1" x14ac:dyDescent="0.2">
      <c r="H335" s="49"/>
      <c r="I335" s="130"/>
      <c r="J335" s="13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1" t="str">
        <f t="shared" si="40"/>
        <v/>
      </c>
      <c r="Z335" s="51" t="str">
        <f t="shared" si="52"/>
        <v/>
      </c>
      <c r="AA335" s="51" t="str">
        <f t="shared" si="52"/>
        <v/>
      </c>
      <c r="AB335" s="17" t="str">
        <f t="shared" si="53"/>
        <v/>
      </c>
      <c r="AC335" s="17" t="str">
        <f t="shared" si="53"/>
        <v/>
      </c>
      <c r="AD335" s="17" t="str">
        <f t="shared" si="43"/>
        <v/>
      </c>
      <c r="AE335" s="52" t="str">
        <f t="shared" si="44"/>
        <v/>
      </c>
      <c r="AG335" s="17">
        <f t="shared" si="45"/>
        <v>500000</v>
      </c>
      <c r="AH335" s="46">
        <f t="shared" si="46"/>
        <v>500000</v>
      </c>
      <c r="AI335" s="46">
        <f t="shared" si="47"/>
        <v>500000</v>
      </c>
      <c r="AJ335" s="46">
        <f>IFERROR(RANK(AG335,$AG$213:$AG$312,1)*0.01+RANK(#REF!,#REF!,1)*0.00001+RANK(AH335,$AH$213:$AH$312,1)*0.0000001+RANK(AI335,$AI$213:$AI$312,1)*0.00000000001,10000)</f>
        <v>10000</v>
      </c>
      <c r="AK335" s="17">
        <f t="shared" si="50"/>
        <v>1</v>
      </c>
      <c r="AL335" s="17" t="e">
        <f t="shared" si="51"/>
        <v>#N/A</v>
      </c>
    </row>
    <row r="336" spans="8:38" hidden="1" x14ac:dyDescent="0.2">
      <c r="H336" s="49"/>
      <c r="I336" s="130"/>
      <c r="J336" s="13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1" t="str">
        <f t="shared" si="40"/>
        <v/>
      </c>
      <c r="Z336" s="51" t="str">
        <f t="shared" si="52"/>
        <v/>
      </c>
      <c r="AA336" s="51" t="str">
        <f t="shared" si="52"/>
        <v/>
      </c>
      <c r="AB336" s="17" t="str">
        <f t="shared" si="53"/>
        <v/>
      </c>
      <c r="AC336" s="17" t="str">
        <f t="shared" si="53"/>
        <v/>
      </c>
      <c r="AD336" s="17" t="str">
        <f t="shared" si="43"/>
        <v/>
      </c>
      <c r="AE336" s="52" t="str">
        <f t="shared" si="44"/>
        <v/>
      </c>
      <c r="AG336" s="17">
        <f t="shared" si="45"/>
        <v>500000</v>
      </c>
      <c r="AH336" s="46">
        <f t="shared" si="46"/>
        <v>500000</v>
      </c>
      <c r="AI336" s="46">
        <f t="shared" si="47"/>
        <v>500000</v>
      </c>
      <c r="AJ336" s="46">
        <f>IFERROR(RANK(AG336,$AG$213:$AG$312,1)*0.01+RANK(#REF!,#REF!,1)*0.00001+RANK(AH336,$AH$213:$AH$312,1)*0.0000001+RANK(AI336,$AI$213:$AI$312,1)*0.00000000001,10000)</f>
        <v>10000</v>
      </c>
      <c r="AK336" s="17">
        <f t="shared" si="50"/>
        <v>1</v>
      </c>
      <c r="AL336" s="17" t="e">
        <f t="shared" si="51"/>
        <v>#N/A</v>
      </c>
    </row>
    <row r="337" spans="8:38" hidden="1" x14ac:dyDescent="0.2">
      <c r="H337" s="49"/>
      <c r="I337" s="130"/>
      <c r="J337" s="13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1" t="str">
        <f t="shared" si="40"/>
        <v/>
      </c>
      <c r="Z337" s="51" t="str">
        <f t="shared" si="52"/>
        <v/>
      </c>
      <c r="AA337" s="51" t="str">
        <f t="shared" si="52"/>
        <v/>
      </c>
      <c r="AB337" s="17" t="str">
        <f t="shared" si="53"/>
        <v/>
      </c>
      <c r="AC337" s="17" t="str">
        <f t="shared" si="53"/>
        <v/>
      </c>
      <c r="AD337" s="17" t="str">
        <f t="shared" si="43"/>
        <v/>
      </c>
      <c r="AE337" s="52" t="str">
        <f t="shared" si="44"/>
        <v/>
      </c>
      <c r="AG337" s="17">
        <f t="shared" si="45"/>
        <v>500000</v>
      </c>
      <c r="AH337" s="46">
        <f t="shared" si="46"/>
        <v>500000</v>
      </c>
      <c r="AI337" s="46">
        <f t="shared" si="47"/>
        <v>500000</v>
      </c>
      <c r="AJ337" s="46">
        <f>IFERROR(RANK(AG337,$AG$213:$AG$312,1)*0.01+RANK(#REF!,#REF!,1)*0.00001+RANK(AH337,$AH$213:$AH$312,1)*0.0000001+RANK(AI337,$AI$213:$AI$312,1)*0.00000000001,10000)</f>
        <v>10000</v>
      </c>
      <c r="AK337" s="17">
        <f t="shared" si="50"/>
        <v>1</v>
      </c>
      <c r="AL337" s="17" t="e">
        <f t="shared" si="51"/>
        <v>#N/A</v>
      </c>
    </row>
    <row r="338" spans="8:38" hidden="1" x14ac:dyDescent="0.2">
      <c r="I338" s="130"/>
      <c r="J338" s="13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1" t="str">
        <f t="shared" si="40"/>
        <v/>
      </c>
      <c r="Z338" s="51" t="str">
        <f t="shared" si="52"/>
        <v/>
      </c>
      <c r="AA338" s="51" t="str">
        <f t="shared" si="52"/>
        <v/>
      </c>
      <c r="AB338" s="17" t="str">
        <f t="shared" si="53"/>
        <v/>
      </c>
      <c r="AC338" s="17" t="str">
        <f t="shared" si="53"/>
        <v/>
      </c>
      <c r="AD338" s="17" t="str">
        <f t="shared" si="43"/>
        <v/>
      </c>
      <c r="AE338" s="52" t="str">
        <f t="shared" si="44"/>
        <v/>
      </c>
      <c r="AG338" s="17">
        <f t="shared" si="45"/>
        <v>500000</v>
      </c>
      <c r="AH338" s="46">
        <f t="shared" si="46"/>
        <v>500000</v>
      </c>
      <c r="AI338" s="46">
        <f t="shared" si="47"/>
        <v>500000</v>
      </c>
      <c r="AJ338" s="46">
        <f>IFERROR(RANK(AG338,$AG$213:$AG$312,1)*0.01+RANK(#REF!,#REF!,1)*0.00001+RANK(AH338,$AH$213:$AH$312,1)*0.0000001+RANK(AI338,$AI$213:$AI$312,1)*0.00000000001,10000)</f>
        <v>10000</v>
      </c>
      <c r="AK338" s="17">
        <f t="shared" si="50"/>
        <v>1</v>
      </c>
      <c r="AL338" s="17" t="e">
        <f t="shared" si="51"/>
        <v>#N/A</v>
      </c>
    </row>
    <row r="339" spans="8:38" hidden="1" x14ac:dyDescent="0.2">
      <c r="I339" s="130"/>
      <c r="J339" s="13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1" t="str">
        <f t="shared" si="40"/>
        <v/>
      </c>
      <c r="Z339" s="51" t="str">
        <f t="shared" si="52"/>
        <v/>
      </c>
      <c r="AA339" s="51" t="str">
        <f t="shared" si="52"/>
        <v/>
      </c>
      <c r="AB339" s="17" t="str">
        <f t="shared" si="53"/>
        <v/>
      </c>
      <c r="AC339" s="17" t="str">
        <f t="shared" si="53"/>
        <v/>
      </c>
      <c r="AD339" s="17" t="str">
        <f t="shared" si="43"/>
        <v/>
      </c>
      <c r="AE339" s="52" t="str">
        <f t="shared" si="44"/>
        <v/>
      </c>
      <c r="AG339" s="17">
        <f t="shared" si="45"/>
        <v>500000</v>
      </c>
      <c r="AH339" s="46">
        <f t="shared" si="46"/>
        <v>500000</v>
      </c>
      <c r="AI339" s="46">
        <f t="shared" si="47"/>
        <v>500000</v>
      </c>
      <c r="AJ339" s="46">
        <f>IFERROR(RANK(AG339,$AG$213:$AG$312,1)*0.01+RANK(#REF!,#REF!,1)*0.00001+RANK(AH339,$AH$213:$AH$312,1)*0.0000001+RANK(AI339,$AI$213:$AI$312,1)*0.00000000001,10000)</f>
        <v>10000</v>
      </c>
      <c r="AK339" s="17">
        <f t="shared" si="50"/>
        <v>1</v>
      </c>
      <c r="AL339" s="17" t="e">
        <f t="shared" si="51"/>
        <v>#N/A</v>
      </c>
    </row>
    <row r="340" spans="8:38" hidden="1" x14ac:dyDescent="0.2">
      <c r="I340" s="130"/>
      <c r="J340" s="13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1" t="str">
        <f t="shared" si="40"/>
        <v/>
      </c>
      <c r="Z340" s="51" t="str">
        <f t="shared" si="52"/>
        <v/>
      </c>
      <c r="AA340" s="51" t="str">
        <f t="shared" si="52"/>
        <v/>
      </c>
      <c r="AB340" s="17" t="str">
        <f t="shared" si="53"/>
        <v/>
      </c>
      <c r="AC340" s="17" t="str">
        <f t="shared" si="53"/>
        <v/>
      </c>
      <c r="AD340" s="17" t="str">
        <f t="shared" si="43"/>
        <v/>
      </c>
      <c r="AE340" s="52" t="str">
        <f t="shared" si="44"/>
        <v/>
      </c>
      <c r="AG340" s="17">
        <f t="shared" si="45"/>
        <v>500000</v>
      </c>
      <c r="AH340" s="46">
        <f t="shared" si="46"/>
        <v>500000</v>
      </c>
      <c r="AI340" s="46">
        <f t="shared" si="47"/>
        <v>500000</v>
      </c>
      <c r="AJ340" s="46">
        <f>IFERROR(RANK(AG340,$AG$213:$AG$312,1)*0.01+RANK(#REF!,#REF!,1)*0.00001+RANK(AH340,$AH$213:$AH$312,1)*0.0000001+RANK(AI340,$AI$213:$AI$312,1)*0.00000000001,10000)</f>
        <v>10000</v>
      </c>
      <c r="AK340" s="17">
        <f t="shared" si="50"/>
        <v>1</v>
      </c>
      <c r="AL340" s="17" t="e">
        <f t="shared" si="51"/>
        <v>#N/A</v>
      </c>
    </row>
    <row r="341" spans="8:38" hidden="1" x14ac:dyDescent="0.2">
      <c r="I341" s="130"/>
      <c r="J341" s="13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1" t="str">
        <f t="shared" ref="Y341:Y372" si="54">IF(Y132="","",$AD132&amp;Y$2&amp;Y132)</f>
        <v/>
      </c>
      <c r="Z341" s="51" t="str">
        <f t="shared" si="52"/>
        <v/>
      </c>
      <c r="AA341" s="51" t="str">
        <f t="shared" si="52"/>
        <v/>
      </c>
      <c r="AB341" s="17" t="str">
        <f t="shared" si="53"/>
        <v/>
      </c>
      <c r="AC341" s="17" t="str">
        <f t="shared" si="53"/>
        <v/>
      </c>
      <c r="AD341" s="17" t="str">
        <f t="shared" ref="AD341:AD372" si="55">IF(AB132="","",IF(LEN(AB341)=1,AB341&amp;"　　",IF(LEN(AB341)=2,LEFT(AB341,1)&amp;"　"&amp;RIGHT(AB341,1),AB341)))</f>
        <v/>
      </c>
      <c r="AE341" s="52" t="str">
        <f t="shared" ref="AE341:AE372" si="56">IF(AC132="","",IF(LEN(AC341)=1,"　　"&amp;AC341,IF(LEN(AC341)=2,LEFT(AC341,1)&amp;"　"&amp;RIGHT(AC341,1),AC341)))</f>
        <v/>
      </c>
      <c r="AG341" s="17">
        <f t="shared" ref="AG341:AG372" si="57">IFERROR(CODE(MID(AE132,1,1)),500000)</f>
        <v>500000</v>
      </c>
      <c r="AH341" s="46">
        <f t="shared" ref="AH341:AH372" si="58">IFERROR(CODE(MID(AE132,3,1)),500000)</f>
        <v>500000</v>
      </c>
      <c r="AI341" s="46">
        <f t="shared" ref="AI341:AI372" si="59">IFERROR(CODE(MID(AE132,4,1)),500000)</f>
        <v>500000</v>
      </c>
      <c r="AJ341" s="46">
        <f>IFERROR(RANK(AG341,$AG$213:$AG$312,1)*0.01+RANK(#REF!,#REF!,1)*0.00001+RANK(AH341,$AH$213:$AH$312,1)*0.0000001+RANK(AI341,$AI$213:$AI$312,1)*0.00000000001,10000)</f>
        <v>10000</v>
      </c>
      <c r="AK341" s="17">
        <f t="shared" si="50"/>
        <v>1</v>
      </c>
      <c r="AL341" s="17" t="e">
        <f t="shared" si="51"/>
        <v>#N/A</v>
      </c>
    </row>
    <row r="342" spans="8:38" hidden="1" x14ac:dyDescent="0.2">
      <c r="I342" s="130"/>
      <c r="J342" s="13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1" t="str">
        <f t="shared" si="54"/>
        <v/>
      </c>
      <c r="Z342" s="51" t="str">
        <f t="shared" si="52"/>
        <v/>
      </c>
      <c r="AA342" s="51" t="str">
        <f t="shared" si="52"/>
        <v/>
      </c>
      <c r="AB342" s="17" t="str">
        <f t="shared" si="53"/>
        <v/>
      </c>
      <c r="AC342" s="17" t="str">
        <f t="shared" si="53"/>
        <v/>
      </c>
      <c r="AD342" s="17" t="str">
        <f t="shared" si="55"/>
        <v/>
      </c>
      <c r="AE342" s="52" t="str">
        <f t="shared" si="56"/>
        <v/>
      </c>
      <c r="AG342" s="17">
        <f t="shared" si="57"/>
        <v>500000</v>
      </c>
      <c r="AH342" s="46">
        <f t="shared" si="58"/>
        <v>500000</v>
      </c>
      <c r="AI342" s="46">
        <f t="shared" si="59"/>
        <v>500000</v>
      </c>
      <c r="AJ342" s="46">
        <f>IFERROR(RANK(AG342,$AG$213:$AG$312,1)*0.01+RANK(#REF!,#REF!,1)*0.00001+RANK(AH342,$AH$213:$AH$312,1)*0.0000001+RANK(AI342,$AI$213:$AI$312,1)*0.00000000001,10000)</f>
        <v>10000</v>
      </c>
      <c r="AK342" s="17">
        <f t="shared" si="50"/>
        <v>1</v>
      </c>
      <c r="AL342" s="17" t="e">
        <f t="shared" si="51"/>
        <v>#N/A</v>
      </c>
    </row>
    <row r="343" spans="8:38" hidden="1" x14ac:dyDescent="0.2">
      <c r="I343" s="130"/>
      <c r="J343" s="13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1" t="str">
        <f t="shared" si="54"/>
        <v/>
      </c>
      <c r="Z343" s="51" t="str">
        <f t="shared" si="52"/>
        <v/>
      </c>
      <c r="AA343" s="51" t="str">
        <f t="shared" si="52"/>
        <v/>
      </c>
      <c r="AB343" s="17" t="str">
        <f t="shared" si="53"/>
        <v/>
      </c>
      <c r="AC343" s="17" t="str">
        <f t="shared" si="53"/>
        <v/>
      </c>
      <c r="AD343" s="17" t="str">
        <f t="shared" si="55"/>
        <v/>
      </c>
      <c r="AE343" s="52" t="str">
        <f t="shared" si="56"/>
        <v/>
      </c>
      <c r="AG343" s="17">
        <f t="shared" si="57"/>
        <v>500000</v>
      </c>
      <c r="AH343" s="46">
        <f t="shared" si="58"/>
        <v>500000</v>
      </c>
      <c r="AI343" s="46">
        <f t="shared" si="59"/>
        <v>500000</v>
      </c>
      <c r="AJ343" s="46">
        <f>IFERROR(RANK(AG343,$AG$213:$AG$312,1)*0.01+RANK(#REF!,#REF!,1)*0.00001+RANK(AH343,$AH$213:$AH$312,1)*0.0000001+RANK(AI343,$AI$213:$AI$312,1)*0.00000000001,10000)</f>
        <v>10000</v>
      </c>
      <c r="AK343" s="17">
        <f t="shared" si="50"/>
        <v>1</v>
      </c>
      <c r="AL343" s="17" t="e">
        <f t="shared" si="51"/>
        <v>#N/A</v>
      </c>
    </row>
    <row r="344" spans="8:38" hidden="1" x14ac:dyDescent="0.2">
      <c r="I344" s="130"/>
      <c r="J344" s="13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1" t="str">
        <f t="shared" si="54"/>
        <v/>
      </c>
      <c r="Z344" s="51" t="str">
        <f t="shared" si="52"/>
        <v/>
      </c>
      <c r="AA344" s="51" t="str">
        <f t="shared" si="52"/>
        <v/>
      </c>
      <c r="AB344" s="17" t="str">
        <f t="shared" si="53"/>
        <v/>
      </c>
      <c r="AC344" s="17" t="str">
        <f t="shared" si="53"/>
        <v/>
      </c>
      <c r="AD344" s="17" t="str">
        <f t="shared" si="55"/>
        <v/>
      </c>
      <c r="AE344" s="52" t="str">
        <f t="shared" si="56"/>
        <v/>
      </c>
      <c r="AG344" s="17">
        <f t="shared" si="57"/>
        <v>500000</v>
      </c>
      <c r="AH344" s="46">
        <f t="shared" si="58"/>
        <v>500000</v>
      </c>
      <c r="AI344" s="46">
        <f t="shared" si="59"/>
        <v>500000</v>
      </c>
      <c r="AJ344" s="46">
        <f>IFERROR(RANK(AG344,$AG$213:$AG$312,1)*0.01+RANK(#REF!,#REF!,1)*0.00001+RANK(AH344,$AH$213:$AH$312,1)*0.0000001+RANK(AI344,$AI$213:$AI$312,1)*0.00000000001,10000)</f>
        <v>10000</v>
      </c>
      <c r="AK344" s="17">
        <f t="shared" si="50"/>
        <v>1</v>
      </c>
      <c r="AL344" s="17" t="e">
        <f t="shared" si="51"/>
        <v>#N/A</v>
      </c>
    </row>
    <row r="345" spans="8:38" hidden="1" x14ac:dyDescent="0.2">
      <c r="I345" s="130"/>
      <c r="J345" s="13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1" t="str">
        <f t="shared" si="54"/>
        <v/>
      </c>
      <c r="Z345" s="51" t="str">
        <f t="shared" si="52"/>
        <v/>
      </c>
      <c r="AA345" s="51" t="str">
        <f t="shared" si="52"/>
        <v/>
      </c>
      <c r="AB345" s="17" t="str">
        <f t="shared" si="53"/>
        <v/>
      </c>
      <c r="AC345" s="17" t="str">
        <f t="shared" si="53"/>
        <v/>
      </c>
      <c r="AD345" s="17" t="str">
        <f t="shared" si="55"/>
        <v/>
      </c>
      <c r="AE345" s="52" t="str">
        <f t="shared" si="56"/>
        <v/>
      </c>
      <c r="AG345" s="17">
        <f t="shared" si="57"/>
        <v>500000</v>
      </c>
      <c r="AH345" s="46">
        <f t="shared" si="58"/>
        <v>500000</v>
      </c>
      <c r="AI345" s="46">
        <f t="shared" si="59"/>
        <v>500000</v>
      </c>
      <c r="AJ345" s="46">
        <f>IFERROR(RANK(AG345,$AG$213:$AG$312,1)*0.01+RANK(#REF!,#REF!,1)*0.00001+RANK(AH345,$AH$213:$AH$312,1)*0.0000001+RANK(AI345,$AI$213:$AI$312,1)*0.00000000001,10000)</f>
        <v>10000</v>
      </c>
      <c r="AK345" s="17">
        <f t="shared" si="50"/>
        <v>1</v>
      </c>
      <c r="AL345" s="17" t="e">
        <f t="shared" si="51"/>
        <v>#N/A</v>
      </c>
    </row>
    <row r="346" spans="8:38" hidden="1" x14ac:dyDescent="0.2">
      <c r="I346" s="130"/>
      <c r="J346" s="13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1" t="str">
        <f t="shared" si="54"/>
        <v/>
      </c>
      <c r="Z346" s="51" t="str">
        <f t="shared" si="52"/>
        <v/>
      </c>
      <c r="AA346" s="51" t="str">
        <f t="shared" si="52"/>
        <v/>
      </c>
      <c r="AB346" s="17" t="str">
        <f t="shared" si="53"/>
        <v/>
      </c>
      <c r="AC346" s="17" t="str">
        <f t="shared" si="53"/>
        <v/>
      </c>
      <c r="AD346" s="17" t="str">
        <f t="shared" si="55"/>
        <v/>
      </c>
      <c r="AE346" s="52" t="str">
        <f t="shared" si="56"/>
        <v/>
      </c>
      <c r="AG346" s="17">
        <f t="shared" si="57"/>
        <v>500000</v>
      </c>
      <c r="AH346" s="46">
        <f t="shared" si="58"/>
        <v>500000</v>
      </c>
      <c r="AI346" s="46">
        <f t="shared" si="59"/>
        <v>500000</v>
      </c>
      <c r="AJ346" s="46">
        <f>IFERROR(RANK(AG346,$AG$213:$AG$312,1)*0.01+RANK(#REF!,#REF!,1)*0.00001+RANK(AH346,$AH$213:$AH$312,1)*0.0000001+RANK(AI346,$AI$213:$AI$312,1)*0.00000000001,10000)</f>
        <v>10000</v>
      </c>
      <c r="AK346" s="17">
        <f t="shared" si="50"/>
        <v>1</v>
      </c>
      <c r="AL346" s="17" t="e">
        <f t="shared" si="51"/>
        <v>#N/A</v>
      </c>
    </row>
    <row r="347" spans="8:38" hidden="1" x14ac:dyDescent="0.2">
      <c r="I347" s="130"/>
      <c r="J347" s="13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1" t="str">
        <f t="shared" si="54"/>
        <v/>
      </c>
      <c r="Z347" s="51" t="str">
        <f t="shared" si="52"/>
        <v/>
      </c>
      <c r="AA347" s="51" t="str">
        <f t="shared" si="52"/>
        <v/>
      </c>
      <c r="AB347" s="17" t="str">
        <f t="shared" si="53"/>
        <v/>
      </c>
      <c r="AC347" s="17" t="str">
        <f t="shared" si="53"/>
        <v/>
      </c>
      <c r="AD347" s="17" t="str">
        <f t="shared" si="55"/>
        <v/>
      </c>
      <c r="AE347" s="52" t="str">
        <f t="shared" si="56"/>
        <v/>
      </c>
      <c r="AG347" s="17">
        <f t="shared" si="57"/>
        <v>500000</v>
      </c>
      <c r="AH347" s="46">
        <f t="shared" si="58"/>
        <v>500000</v>
      </c>
      <c r="AI347" s="46">
        <f t="shared" si="59"/>
        <v>500000</v>
      </c>
      <c r="AJ347" s="46">
        <f>IFERROR(RANK(AG347,$AG$213:$AG$312,1)*0.01+RANK(#REF!,#REF!,1)*0.00001+RANK(AH347,$AH$213:$AH$312,1)*0.0000001+RANK(AI347,$AI$213:$AI$312,1)*0.00000000001,10000)</f>
        <v>10000</v>
      </c>
      <c r="AK347" s="17">
        <f t="shared" si="50"/>
        <v>1</v>
      </c>
      <c r="AL347" s="17" t="e">
        <f t="shared" si="51"/>
        <v>#N/A</v>
      </c>
    </row>
    <row r="348" spans="8:38" hidden="1" x14ac:dyDescent="0.2">
      <c r="I348" s="130"/>
      <c r="J348" s="13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1" t="str">
        <f t="shared" si="54"/>
        <v/>
      </c>
      <c r="Z348" s="51" t="str">
        <f t="shared" si="52"/>
        <v/>
      </c>
      <c r="AA348" s="51" t="str">
        <f t="shared" si="52"/>
        <v/>
      </c>
      <c r="AB348" s="17" t="str">
        <f t="shared" si="53"/>
        <v/>
      </c>
      <c r="AC348" s="17" t="str">
        <f t="shared" si="53"/>
        <v/>
      </c>
      <c r="AD348" s="17" t="str">
        <f t="shared" si="55"/>
        <v/>
      </c>
      <c r="AE348" s="52" t="str">
        <f t="shared" si="56"/>
        <v/>
      </c>
      <c r="AG348" s="17">
        <f t="shared" si="57"/>
        <v>500000</v>
      </c>
      <c r="AH348" s="46">
        <f t="shared" si="58"/>
        <v>500000</v>
      </c>
      <c r="AI348" s="46">
        <f t="shared" si="59"/>
        <v>500000</v>
      </c>
      <c r="AJ348" s="46">
        <f>IFERROR(RANK(AG348,$AG$213:$AG$312,1)*0.01+RANK(#REF!,#REF!,1)*0.00001+RANK(AH348,$AH$213:$AH$312,1)*0.0000001+RANK(AI348,$AI$213:$AI$312,1)*0.00000000001,10000)</f>
        <v>10000</v>
      </c>
      <c r="AK348" s="17">
        <f t="shared" si="50"/>
        <v>1</v>
      </c>
      <c r="AL348" s="17" t="e">
        <f t="shared" si="51"/>
        <v>#N/A</v>
      </c>
    </row>
    <row r="349" spans="8:38" hidden="1" x14ac:dyDescent="0.2">
      <c r="I349" s="130"/>
      <c r="J349" s="13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1" t="str">
        <f t="shared" si="54"/>
        <v/>
      </c>
      <c r="Z349" s="51" t="str">
        <f t="shared" si="52"/>
        <v/>
      </c>
      <c r="AA349" s="51" t="str">
        <f t="shared" si="52"/>
        <v/>
      </c>
      <c r="AB349" s="17" t="str">
        <f t="shared" si="53"/>
        <v/>
      </c>
      <c r="AC349" s="17" t="str">
        <f t="shared" si="53"/>
        <v/>
      </c>
      <c r="AD349" s="17" t="str">
        <f t="shared" si="55"/>
        <v/>
      </c>
      <c r="AE349" s="52" t="str">
        <f t="shared" si="56"/>
        <v/>
      </c>
      <c r="AG349" s="17">
        <f t="shared" si="57"/>
        <v>500000</v>
      </c>
      <c r="AH349" s="46">
        <f t="shared" si="58"/>
        <v>500000</v>
      </c>
      <c r="AI349" s="46">
        <f t="shared" si="59"/>
        <v>500000</v>
      </c>
      <c r="AJ349" s="46">
        <f>IFERROR(RANK(AG349,$AG$213:$AG$312,1)*0.01+RANK(#REF!,#REF!,1)*0.00001+RANK(AH349,$AH$213:$AH$312,1)*0.0000001+RANK(AI349,$AI$213:$AI$312,1)*0.00000000001,10000)</f>
        <v>10000</v>
      </c>
      <c r="AK349" s="17">
        <f t="shared" si="50"/>
        <v>1</v>
      </c>
      <c r="AL349" s="17" t="e">
        <f t="shared" si="51"/>
        <v>#N/A</v>
      </c>
    </row>
    <row r="350" spans="8:38" hidden="1" x14ac:dyDescent="0.2">
      <c r="I350" s="130"/>
      <c r="J350" s="13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1" t="str">
        <f t="shared" si="54"/>
        <v/>
      </c>
      <c r="Z350" s="51" t="str">
        <f t="shared" si="52"/>
        <v/>
      </c>
      <c r="AA350" s="51" t="str">
        <f t="shared" si="52"/>
        <v/>
      </c>
      <c r="AB350" s="17" t="str">
        <f t="shared" si="53"/>
        <v/>
      </c>
      <c r="AC350" s="17" t="str">
        <f t="shared" si="53"/>
        <v/>
      </c>
      <c r="AD350" s="17" t="str">
        <f t="shared" si="55"/>
        <v/>
      </c>
      <c r="AE350" s="52" t="str">
        <f t="shared" si="56"/>
        <v/>
      </c>
      <c r="AG350" s="17">
        <f t="shared" si="57"/>
        <v>500000</v>
      </c>
      <c r="AH350" s="46">
        <f t="shared" si="58"/>
        <v>500000</v>
      </c>
      <c r="AI350" s="46">
        <f t="shared" si="59"/>
        <v>500000</v>
      </c>
      <c r="AJ350" s="46">
        <f>IFERROR(RANK(AG350,$AG$213:$AG$312,1)*0.01+RANK(#REF!,#REF!,1)*0.00001+RANK(AH350,$AH$213:$AH$312,1)*0.0000001+RANK(AI350,$AI$213:$AI$312,1)*0.00000000001,10000)</f>
        <v>10000</v>
      </c>
      <c r="AK350" s="17">
        <f t="shared" si="50"/>
        <v>1</v>
      </c>
      <c r="AL350" s="17" t="e">
        <f t="shared" si="51"/>
        <v>#N/A</v>
      </c>
    </row>
    <row r="351" spans="8:38" hidden="1" x14ac:dyDescent="0.2">
      <c r="I351" s="130"/>
      <c r="J351" s="13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1" t="str">
        <f t="shared" si="54"/>
        <v/>
      </c>
      <c r="Z351" s="51" t="str">
        <f t="shared" si="52"/>
        <v/>
      </c>
      <c r="AA351" s="51" t="str">
        <f t="shared" si="52"/>
        <v/>
      </c>
      <c r="AB351" s="17" t="str">
        <f t="shared" si="53"/>
        <v/>
      </c>
      <c r="AC351" s="17" t="str">
        <f t="shared" si="53"/>
        <v/>
      </c>
      <c r="AD351" s="17" t="str">
        <f t="shared" si="55"/>
        <v/>
      </c>
      <c r="AE351" s="52" t="str">
        <f t="shared" si="56"/>
        <v/>
      </c>
      <c r="AG351" s="17">
        <f t="shared" si="57"/>
        <v>500000</v>
      </c>
      <c r="AH351" s="46">
        <f t="shared" si="58"/>
        <v>500000</v>
      </c>
      <c r="AI351" s="46">
        <f t="shared" si="59"/>
        <v>500000</v>
      </c>
      <c r="AJ351" s="46">
        <f>IFERROR(RANK(AG351,$AG$213:$AG$312,1)*0.01+RANK(#REF!,#REF!,1)*0.00001+RANK(AH351,$AH$213:$AH$312,1)*0.0000001+RANK(AI351,$AI$213:$AI$312,1)*0.00000000001,10000)</f>
        <v>10000</v>
      </c>
      <c r="AK351" s="17">
        <f t="shared" si="50"/>
        <v>1</v>
      </c>
      <c r="AL351" s="17" t="e">
        <f t="shared" si="51"/>
        <v>#N/A</v>
      </c>
    </row>
    <row r="352" spans="8:38" hidden="1" x14ac:dyDescent="0.2">
      <c r="I352" s="130"/>
      <c r="J352" s="13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1" t="str">
        <f t="shared" si="54"/>
        <v/>
      </c>
      <c r="Z352" s="51" t="str">
        <f t="shared" si="52"/>
        <v/>
      </c>
      <c r="AA352" s="51" t="str">
        <f t="shared" si="52"/>
        <v/>
      </c>
      <c r="AB352" s="17" t="str">
        <f t="shared" si="53"/>
        <v/>
      </c>
      <c r="AC352" s="17" t="str">
        <f t="shared" si="53"/>
        <v/>
      </c>
      <c r="AD352" s="17" t="str">
        <f t="shared" si="55"/>
        <v/>
      </c>
      <c r="AE352" s="52" t="str">
        <f t="shared" si="56"/>
        <v/>
      </c>
      <c r="AG352" s="17">
        <f t="shared" si="57"/>
        <v>500000</v>
      </c>
      <c r="AH352" s="46">
        <f t="shared" si="58"/>
        <v>500000</v>
      </c>
      <c r="AI352" s="46">
        <f t="shared" si="59"/>
        <v>500000</v>
      </c>
      <c r="AJ352" s="46">
        <f>IFERROR(RANK(AG352,$AG$213:$AG$312,1)*0.01+RANK(#REF!,#REF!,1)*0.00001+RANK(AH352,$AH$213:$AH$312,1)*0.0000001+RANK(AI352,$AI$213:$AI$312,1)*0.00000000001,10000)</f>
        <v>10000</v>
      </c>
      <c r="AK352" s="17">
        <f t="shared" si="50"/>
        <v>1</v>
      </c>
      <c r="AL352" s="17" t="e">
        <f t="shared" si="51"/>
        <v>#N/A</v>
      </c>
    </row>
    <row r="353" spans="9:38" hidden="1" x14ac:dyDescent="0.2">
      <c r="I353" s="130"/>
      <c r="J353" s="13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1" t="str">
        <f t="shared" si="54"/>
        <v/>
      </c>
      <c r="Z353" s="51" t="str">
        <f t="shared" ref="Z353:AA372" si="60">IF(Z144="","",$AD144&amp;Z$3&amp;Z144)</f>
        <v/>
      </c>
      <c r="AA353" s="51" t="str">
        <f t="shared" si="60"/>
        <v/>
      </c>
      <c r="AB353" s="17" t="str">
        <f t="shared" ref="AB353:AC372" si="61">SUBSTITUTE(SUBSTITUTE(AB144,"　","")," ","")</f>
        <v/>
      </c>
      <c r="AC353" s="17" t="str">
        <f t="shared" si="61"/>
        <v/>
      </c>
      <c r="AD353" s="17" t="str">
        <f t="shared" si="55"/>
        <v/>
      </c>
      <c r="AE353" s="52" t="str">
        <f t="shared" si="56"/>
        <v/>
      </c>
      <c r="AG353" s="17">
        <f t="shared" si="57"/>
        <v>500000</v>
      </c>
      <c r="AH353" s="46">
        <f t="shared" si="58"/>
        <v>500000</v>
      </c>
      <c r="AI353" s="46">
        <f t="shared" si="59"/>
        <v>500000</v>
      </c>
      <c r="AJ353" s="46">
        <f>IFERROR(RANK(AG353,$AG$213:$AG$312,1)*0.01+RANK(#REF!,#REF!,1)*0.00001+RANK(AH353,$AH$213:$AH$312,1)*0.0000001+RANK(AI353,$AI$213:$AI$312,1)*0.00000000001,10000)</f>
        <v>10000</v>
      </c>
      <c r="AK353" s="17">
        <f t="shared" si="50"/>
        <v>1</v>
      </c>
      <c r="AL353" s="17" t="e">
        <f t="shared" si="51"/>
        <v>#N/A</v>
      </c>
    </row>
    <row r="354" spans="9:38" hidden="1" x14ac:dyDescent="0.2">
      <c r="I354" s="130"/>
      <c r="J354" s="13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1" t="str">
        <f t="shared" si="54"/>
        <v/>
      </c>
      <c r="Z354" s="51" t="str">
        <f t="shared" si="60"/>
        <v/>
      </c>
      <c r="AA354" s="51" t="str">
        <f t="shared" si="60"/>
        <v/>
      </c>
      <c r="AB354" s="17" t="str">
        <f t="shared" si="61"/>
        <v/>
      </c>
      <c r="AC354" s="17" t="str">
        <f t="shared" si="61"/>
        <v/>
      </c>
      <c r="AD354" s="17" t="str">
        <f t="shared" si="55"/>
        <v/>
      </c>
      <c r="AE354" s="52" t="str">
        <f t="shared" si="56"/>
        <v/>
      </c>
      <c r="AG354" s="17">
        <f t="shared" si="57"/>
        <v>500000</v>
      </c>
      <c r="AH354" s="46">
        <f t="shared" si="58"/>
        <v>500000</v>
      </c>
      <c r="AI354" s="46">
        <f t="shared" si="59"/>
        <v>500000</v>
      </c>
      <c r="AJ354" s="46">
        <f>IFERROR(RANK(AG354,$AG$213:$AG$312,1)*0.01+RANK(#REF!,#REF!,1)*0.00001+RANK(AH354,$AH$213:$AH$312,1)*0.0000001+RANK(AI354,$AI$213:$AI$312,1)*0.00000000001,10000)</f>
        <v>10000</v>
      </c>
      <c r="AK354" s="17">
        <f t="shared" si="50"/>
        <v>1</v>
      </c>
      <c r="AL354" s="17" t="e">
        <f t="shared" si="51"/>
        <v>#N/A</v>
      </c>
    </row>
    <row r="355" spans="9:38" hidden="1" x14ac:dyDescent="0.2">
      <c r="I355" s="130"/>
      <c r="J355" s="13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1" t="str">
        <f t="shared" si="54"/>
        <v/>
      </c>
      <c r="Z355" s="51" t="str">
        <f t="shared" si="60"/>
        <v/>
      </c>
      <c r="AA355" s="51" t="str">
        <f t="shared" si="60"/>
        <v/>
      </c>
      <c r="AB355" s="17" t="str">
        <f t="shared" si="61"/>
        <v/>
      </c>
      <c r="AC355" s="17" t="str">
        <f t="shared" si="61"/>
        <v/>
      </c>
      <c r="AD355" s="17" t="str">
        <f t="shared" si="55"/>
        <v/>
      </c>
      <c r="AE355" s="52" t="str">
        <f t="shared" si="56"/>
        <v/>
      </c>
      <c r="AG355" s="17">
        <f t="shared" si="57"/>
        <v>500000</v>
      </c>
      <c r="AH355" s="46">
        <f t="shared" si="58"/>
        <v>500000</v>
      </c>
      <c r="AI355" s="46">
        <f t="shared" si="59"/>
        <v>500000</v>
      </c>
      <c r="AJ355" s="46">
        <f>IFERROR(RANK(AG355,$AG$213:$AG$312,1)*0.01+RANK(#REF!,#REF!,1)*0.00001+RANK(AH355,$AH$213:$AH$312,1)*0.0000001+RANK(AI355,$AI$213:$AI$312,1)*0.00000000001,10000)</f>
        <v>10000</v>
      </c>
      <c r="AK355" s="17">
        <f t="shared" si="50"/>
        <v>1</v>
      </c>
      <c r="AL355" s="17" t="e">
        <f t="shared" si="51"/>
        <v>#N/A</v>
      </c>
    </row>
    <row r="356" spans="9:38" hidden="1" x14ac:dyDescent="0.2">
      <c r="I356" s="130"/>
      <c r="J356" s="13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1" t="str">
        <f t="shared" si="54"/>
        <v/>
      </c>
      <c r="Z356" s="51" t="str">
        <f t="shared" si="60"/>
        <v/>
      </c>
      <c r="AA356" s="51" t="str">
        <f t="shared" si="60"/>
        <v/>
      </c>
      <c r="AB356" s="17" t="str">
        <f t="shared" si="61"/>
        <v/>
      </c>
      <c r="AC356" s="17" t="str">
        <f t="shared" si="61"/>
        <v/>
      </c>
      <c r="AD356" s="17" t="str">
        <f t="shared" si="55"/>
        <v/>
      </c>
      <c r="AE356" s="52" t="str">
        <f t="shared" si="56"/>
        <v/>
      </c>
      <c r="AG356" s="17">
        <f t="shared" si="57"/>
        <v>500000</v>
      </c>
      <c r="AH356" s="46">
        <f t="shared" si="58"/>
        <v>500000</v>
      </c>
      <c r="AI356" s="46">
        <f t="shared" si="59"/>
        <v>500000</v>
      </c>
      <c r="AJ356" s="46">
        <f>IFERROR(RANK(AG356,$AG$213:$AG$312,1)*0.01+RANK(#REF!,#REF!,1)*0.00001+RANK(AH356,$AH$213:$AH$312,1)*0.0000001+RANK(AI356,$AI$213:$AI$312,1)*0.00000000001,10000)</f>
        <v>10000</v>
      </c>
      <c r="AK356" s="17">
        <f t="shared" si="50"/>
        <v>1</v>
      </c>
      <c r="AL356" s="17" t="e">
        <f t="shared" si="51"/>
        <v>#N/A</v>
      </c>
    </row>
    <row r="357" spans="9:38" hidden="1" x14ac:dyDescent="0.2">
      <c r="I357" s="130"/>
      <c r="J357" s="13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1" t="str">
        <f t="shared" si="54"/>
        <v/>
      </c>
      <c r="Z357" s="51" t="str">
        <f t="shared" si="60"/>
        <v/>
      </c>
      <c r="AA357" s="51" t="str">
        <f t="shared" si="60"/>
        <v/>
      </c>
      <c r="AB357" s="17" t="str">
        <f t="shared" si="61"/>
        <v/>
      </c>
      <c r="AC357" s="17" t="str">
        <f t="shared" si="61"/>
        <v/>
      </c>
      <c r="AD357" s="17" t="str">
        <f t="shared" si="55"/>
        <v/>
      </c>
      <c r="AE357" s="52" t="str">
        <f t="shared" si="56"/>
        <v/>
      </c>
      <c r="AG357" s="17">
        <f t="shared" si="57"/>
        <v>500000</v>
      </c>
      <c r="AH357" s="46">
        <f t="shared" si="58"/>
        <v>500000</v>
      </c>
      <c r="AI357" s="46">
        <f t="shared" si="59"/>
        <v>500000</v>
      </c>
      <c r="AJ357" s="46">
        <f>IFERROR(RANK(AG357,$AG$213:$AG$312,1)*0.01+RANK(#REF!,#REF!,1)*0.00001+RANK(AH357,$AH$213:$AH$312,1)*0.0000001+RANK(AI357,$AI$213:$AI$312,1)*0.00000000001,10000)</f>
        <v>10000</v>
      </c>
      <c r="AK357" s="17">
        <f t="shared" si="50"/>
        <v>1</v>
      </c>
      <c r="AL357" s="17" t="e">
        <f t="shared" si="51"/>
        <v>#N/A</v>
      </c>
    </row>
    <row r="358" spans="9:38" hidden="1" x14ac:dyDescent="0.2">
      <c r="I358" s="130"/>
      <c r="J358" s="13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1" t="str">
        <f t="shared" si="54"/>
        <v/>
      </c>
      <c r="Z358" s="51" t="str">
        <f t="shared" si="60"/>
        <v/>
      </c>
      <c r="AA358" s="51" t="str">
        <f t="shared" si="60"/>
        <v/>
      </c>
      <c r="AB358" s="17" t="str">
        <f t="shared" si="61"/>
        <v/>
      </c>
      <c r="AC358" s="17" t="str">
        <f t="shared" si="61"/>
        <v/>
      </c>
      <c r="AD358" s="17" t="str">
        <f t="shared" si="55"/>
        <v/>
      </c>
      <c r="AE358" s="52" t="str">
        <f t="shared" si="56"/>
        <v/>
      </c>
      <c r="AG358" s="17">
        <f t="shared" si="57"/>
        <v>500000</v>
      </c>
      <c r="AH358" s="46">
        <f t="shared" si="58"/>
        <v>500000</v>
      </c>
      <c r="AI358" s="46">
        <f t="shared" si="59"/>
        <v>500000</v>
      </c>
      <c r="AJ358" s="46">
        <f>IFERROR(RANK(AG358,$AG$213:$AG$312,1)*0.01+RANK(#REF!,#REF!,1)*0.00001+RANK(AH358,$AH$213:$AH$312,1)*0.0000001+RANK(AI358,$AI$213:$AI$312,1)*0.00000000001,10000)</f>
        <v>10000</v>
      </c>
      <c r="AK358" s="17">
        <f t="shared" si="50"/>
        <v>1</v>
      </c>
      <c r="AL358" s="17" t="e">
        <f t="shared" si="51"/>
        <v>#N/A</v>
      </c>
    </row>
    <row r="359" spans="9:38" hidden="1" x14ac:dyDescent="0.2">
      <c r="I359" s="130"/>
      <c r="J359" s="13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1" t="str">
        <f t="shared" si="54"/>
        <v/>
      </c>
      <c r="Z359" s="51" t="str">
        <f t="shared" si="60"/>
        <v/>
      </c>
      <c r="AA359" s="51" t="str">
        <f t="shared" si="60"/>
        <v/>
      </c>
      <c r="AB359" s="17" t="str">
        <f t="shared" si="61"/>
        <v/>
      </c>
      <c r="AC359" s="17" t="str">
        <f t="shared" si="61"/>
        <v/>
      </c>
      <c r="AD359" s="17" t="str">
        <f t="shared" si="55"/>
        <v/>
      </c>
      <c r="AE359" s="52" t="str">
        <f t="shared" si="56"/>
        <v/>
      </c>
      <c r="AG359" s="17">
        <f t="shared" si="57"/>
        <v>500000</v>
      </c>
      <c r="AH359" s="46">
        <f t="shared" si="58"/>
        <v>500000</v>
      </c>
      <c r="AI359" s="46">
        <f t="shared" si="59"/>
        <v>500000</v>
      </c>
      <c r="AJ359" s="46">
        <f>IFERROR(RANK(AG359,$AG$213:$AG$312,1)*0.01+RANK(#REF!,#REF!,1)*0.00001+RANK(AH359,$AH$213:$AH$312,1)*0.0000001+RANK(AI359,$AI$213:$AI$312,1)*0.00000000001,10000)</f>
        <v>10000</v>
      </c>
      <c r="AK359" s="17">
        <f t="shared" si="50"/>
        <v>1</v>
      </c>
      <c r="AL359" s="17" t="e">
        <f t="shared" si="51"/>
        <v>#N/A</v>
      </c>
    </row>
    <row r="360" spans="9:38" hidden="1" x14ac:dyDescent="0.2">
      <c r="I360" s="130"/>
      <c r="J360" s="13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1" t="str">
        <f t="shared" si="54"/>
        <v/>
      </c>
      <c r="Z360" s="51" t="str">
        <f t="shared" si="60"/>
        <v/>
      </c>
      <c r="AA360" s="51" t="str">
        <f t="shared" si="60"/>
        <v/>
      </c>
      <c r="AB360" s="17" t="str">
        <f t="shared" si="61"/>
        <v/>
      </c>
      <c r="AC360" s="17" t="str">
        <f t="shared" si="61"/>
        <v/>
      </c>
      <c r="AD360" s="17" t="str">
        <f t="shared" si="55"/>
        <v/>
      </c>
      <c r="AE360" s="52" t="str">
        <f t="shared" si="56"/>
        <v/>
      </c>
      <c r="AG360" s="17">
        <f t="shared" si="57"/>
        <v>500000</v>
      </c>
      <c r="AH360" s="46">
        <f t="shared" si="58"/>
        <v>500000</v>
      </c>
      <c r="AI360" s="46">
        <f t="shared" si="59"/>
        <v>500000</v>
      </c>
      <c r="AJ360" s="46">
        <f>IFERROR(RANK(AG360,$AG$213:$AG$312,1)*0.01+RANK(#REF!,#REF!,1)*0.00001+RANK(AH360,$AH$213:$AH$312,1)*0.0000001+RANK(AI360,$AI$213:$AI$312,1)*0.00000000001,10000)</f>
        <v>10000</v>
      </c>
      <c r="AK360" s="17">
        <f t="shared" si="50"/>
        <v>1</v>
      </c>
      <c r="AL360" s="17" t="e">
        <f t="shared" si="51"/>
        <v>#N/A</v>
      </c>
    </row>
    <row r="361" spans="9:38" hidden="1" x14ac:dyDescent="0.2">
      <c r="I361" s="130"/>
      <c r="J361" s="13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1" t="str">
        <f t="shared" si="54"/>
        <v/>
      </c>
      <c r="Z361" s="51" t="str">
        <f t="shared" si="60"/>
        <v/>
      </c>
      <c r="AA361" s="51" t="str">
        <f t="shared" si="60"/>
        <v/>
      </c>
      <c r="AB361" s="17" t="str">
        <f t="shared" si="61"/>
        <v/>
      </c>
      <c r="AC361" s="17" t="str">
        <f t="shared" si="61"/>
        <v/>
      </c>
      <c r="AD361" s="17" t="str">
        <f t="shared" si="55"/>
        <v/>
      </c>
      <c r="AE361" s="52" t="str">
        <f t="shared" si="56"/>
        <v/>
      </c>
      <c r="AG361" s="17">
        <f t="shared" si="57"/>
        <v>500000</v>
      </c>
      <c r="AH361" s="46">
        <f t="shared" si="58"/>
        <v>500000</v>
      </c>
      <c r="AI361" s="46">
        <f t="shared" si="59"/>
        <v>500000</v>
      </c>
      <c r="AJ361" s="46">
        <f>IFERROR(RANK(AG361,$AG$213:$AG$312,1)*0.01+RANK(#REF!,#REF!,1)*0.00001+RANK(AH361,$AH$213:$AH$312,1)*0.0000001+RANK(AI361,$AI$213:$AI$312,1)*0.00000000001,10000)</f>
        <v>10000</v>
      </c>
      <c r="AK361" s="17">
        <f t="shared" si="50"/>
        <v>1</v>
      </c>
      <c r="AL361" s="17" t="e">
        <f t="shared" si="51"/>
        <v>#N/A</v>
      </c>
    </row>
    <row r="362" spans="9:38" hidden="1" x14ac:dyDescent="0.2">
      <c r="I362" s="130"/>
      <c r="J362" s="13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1" t="str">
        <f t="shared" si="54"/>
        <v/>
      </c>
      <c r="Z362" s="51" t="str">
        <f t="shared" si="60"/>
        <v/>
      </c>
      <c r="AA362" s="51" t="str">
        <f t="shared" si="60"/>
        <v/>
      </c>
      <c r="AB362" s="17" t="str">
        <f t="shared" si="61"/>
        <v/>
      </c>
      <c r="AC362" s="17" t="str">
        <f t="shared" si="61"/>
        <v/>
      </c>
      <c r="AD362" s="17" t="str">
        <f t="shared" si="55"/>
        <v/>
      </c>
      <c r="AE362" s="52" t="str">
        <f t="shared" si="56"/>
        <v/>
      </c>
      <c r="AG362" s="17">
        <f t="shared" si="57"/>
        <v>500000</v>
      </c>
      <c r="AH362" s="46">
        <f t="shared" si="58"/>
        <v>500000</v>
      </c>
      <c r="AI362" s="46">
        <f t="shared" si="59"/>
        <v>500000</v>
      </c>
      <c r="AJ362" s="46">
        <f>IFERROR(RANK(AG362,$AG$213:$AG$312,1)*0.01+RANK(#REF!,#REF!,1)*0.00001+RANK(AH362,$AH$213:$AH$312,1)*0.0000001+RANK(AI362,$AI$213:$AI$312,1)*0.00000000001,10000)</f>
        <v>10000</v>
      </c>
      <c r="AK362" s="17">
        <f t="shared" si="50"/>
        <v>1</v>
      </c>
      <c r="AL362" s="17" t="e">
        <f t="shared" si="51"/>
        <v>#N/A</v>
      </c>
    </row>
    <row r="363" spans="9:38" hidden="1" x14ac:dyDescent="0.2">
      <c r="I363" s="130"/>
      <c r="J363" s="13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1" t="str">
        <f t="shared" si="54"/>
        <v/>
      </c>
      <c r="Z363" s="51" t="str">
        <f t="shared" si="60"/>
        <v/>
      </c>
      <c r="AA363" s="51" t="str">
        <f t="shared" si="60"/>
        <v/>
      </c>
      <c r="AB363" s="17" t="str">
        <f t="shared" si="61"/>
        <v/>
      </c>
      <c r="AC363" s="17" t="str">
        <f t="shared" si="61"/>
        <v/>
      </c>
      <c r="AD363" s="17" t="str">
        <f t="shared" si="55"/>
        <v/>
      </c>
      <c r="AE363" s="52" t="str">
        <f t="shared" si="56"/>
        <v/>
      </c>
      <c r="AG363" s="17">
        <f t="shared" si="57"/>
        <v>500000</v>
      </c>
      <c r="AH363" s="46">
        <f t="shared" si="58"/>
        <v>500000</v>
      </c>
      <c r="AI363" s="46">
        <f t="shared" si="59"/>
        <v>500000</v>
      </c>
      <c r="AJ363" s="46">
        <f>IFERROR(RANK(AG363,$AG$213:$AG$312,1)*0.01+RANK(#REF!,#REF!,1)*0.00001+RANK(AH363,$AH$213:$AH$312,1)*0.0000001+RANK(AI363,$AI$213:$AI$312,1)*0.00000000001,10000)</f>
        <v>10000</v>
      </c>
      <c r="AK363" s="17">
        <f t="shared" si="50"/>
        <v>1</v>
      </c>
      <c r="AL363" s="17" t="e">
        <f t="shared" si="51"/>
        <v>#N/A</v>
      </c>
    </row>
    <row r="364" spans="9:38" hidden="1" x14ac:dyDescent="0.2">
      <c r="I364" s="130"/>
      <c r="J364" s="13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1" t="str">
        <f t="shared" si="54"/>
        <v/>
      </c>
      <c r="Z364" s="51" t="str">
        <f t="shared" si="60"/>
        <v/>
      </c>
      <c r="AA364" s="51" t="str">
        <f t="shared" si="60"/>
        <v/>
      </c>
      <c r="AB364" s="17" t="str">
        <f t="shared" si="61"/>
        <v/>
      </c>
      <c r="AC364" s="17" t="str">
        <f t="shared" si="61"/>
        <v/>
      </c>
      <c r="AD364" s="17" t="str">
        <f t="shared" si="55"/>
        <v/>
      </c>
      <c r="AE364" s="52" t="str">
        <f t="shared" si="56"/>
        <v/>
      </c>
      <c r="AG364" s="17">
        <f t="shared" si="57"/>
        <v>500000</v>
      </c>
      <c r="AH364" s="46">
        <f t="shared" si="58"/>
        <v>500000</v>
      </c>
      <c r="AI364" s="46">
        <f t="shared" si="59"/>
        <v>500000</v>
      </c>
      <c r="AJ364" s="46">
        <f>IFERROR(RANK(AG364,$AG$213:$AG$312,1)*0.01+RANK(#REF!,#REF!,1)*0.00001+RANK(AH364,$AH$213:$AH$312,1)*0.0000001+RANK(AI364,$AI$213:$AI$312,1)*0.00000000001,10000)</f>
        <v>10000</v>
      </c>
      <c r="AK364" s="17">
        <f t="shared" si="50"/>
        <v>1</v>
      </c>
      <c r="AL364" s="17" t="e">
        <f t="shared" si="51"/>
        <v>#N/A</v>
      </c>
    </row>
    <row r="365" spans="9:38" hidden="1" x14ac:dyDescent="0.2">
      <c r="I365" s="130"/>
      <c r="J365" s="13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1" t="str">
        <f t="shared" si="54"/>
        <v/>
      </c>
      <c r="Z365" s="51" t="str">
        <f t="shared" si="60"/>
        <v/>
      </c>
      <c r="AA365" s="51" t="str">
        <f t="shared" si="60"/>
        <v/>
      </c>
      <c r="AB365" s="17" t="str">
        <f t="shared" si="61"/>
        <v/>
      </c>
      <c r="AC365" s="17" t="str">
        <f t="shared" si="61"/>
        <v/>
      </c>
      <c r="AD365" s="17" t="str">
        <f t="shared" si="55"/>
        <v/>
      </c>
      <c r="AE365" s="52" t="str">
        <f t="shared" si="56"/>
        <v/>
      </c>
      <c r="AG365" s="17">
        <f t="shared" si="57"/>
        <v>500000</v>
      </c>
      <c r="AH365" s="46">
        <f t="shared" si="58"/>
        <v>500000</v>
      </c>
      <c r="AI365" s="46">
        <f t="shared" si="59"/>
        <v>500000</v>
      </c>
      <c r="AJ365" s="46">
        <f>IFERROR(RANK(AG365,$AG$213:$AG$312,1)*0.01+RANK(#REF!,#REF!,1)*0.00001+RANK(AH365,$AH$213:$AH$312,1)*0.0000001+RANK(AI365,$AI$213:$AI$312,1)*0.00000000001,10000)</f>
        <v>10000</v>
      </c>
      <c r="AK365" s="17">
        <f t="shared" si="50"/>
        <v>1</v>
      </c>
      <c r="AL365" s="17" t="e">
        <f t="shared" si="51"/>
        <v>#N/A</v>
      </c>
    </row>
    <row r="366" spans="9:38" hidden="1" x14ac:dyDescent="0.2">
      <c r="I366" s="130"/>
      <c r="J366" s="13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1" t="str">
        <f t="shared" si="54"/>
        <v/>
      </c>
      <c r="Z366" s="51" t="str">
        <f t="shared" si="60"/>
        <v/>
      </c>
      <c r="AA366" s="51" t="str">
        <f t="shared" si="60"/>
        <v/>
      </c>
      <c r="AB366" s="17" t="str">
        <f t="shared" si="61"/>
        <v/>
      </c>
      <c r="AC366" s="17" t="str">
        <f t="shared" si="61"/>
        <v/>
      </c>
      <c r="AD366" s="17" t="str">
        <f t="shared" si="55"/>
        <v/>
      </c>
      <c r="AE366" s="52" t="str">
        <f t="shared" si="56"/>
        <v/>
      </c>
      <c r="AG366" s="17">
        <f t="shared" si="57"/>
        <v>500000</v>
      </c>
      <c r="AH366" s="46">
        <f t="shared" si="58"/>
        <v>500000</v>
      </c>
      <c r="AI366" s="46">
        <f t="shared" si="59"/>
        <v>500000</v>
      </c>
      <c r="AJ366" s="46">
        <f>IFERROR(RANK(AG366,$AG$213:$AG$312,1)*0.01+RANK(#REF!,#REF!,1)*0.00001+RANK(AH366,$AH$213:$AH$312,1)*0.0000001+RANK(AI366,$AI$213:$AI$312,1)*0.00000000001,10000)</f>
        <v>10000</v>
      </c>
      <c r="AK366" s="17">
        <f t="shared" si="50"/>
        <v>1</v>
      </c>
      <c r="AL366" s="17" t="e">
        <f t="shared" si="51"/>
        <v>#N/A</v>
      </c>
    </row>
    <row r="367" spans="9:38" hidden="1" x14ac:dyDescent="0.2">
      <c r="I367" s="130"/>
      <c r="J367" s="13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1" t="str">
        <f t="shared" si="54"/>
        <v/>
      </c>
      <c r="Z367" s="51" t="str">
        <f t="shared" si="60"/>
        <v/>
      </c>
      <c r="AA367" s="51" t="str">
        <f t="shared" si="60"/>
        <v/>
      </c>
      <c r="AB367" s="17" t="str">
        <f t="shared" si="61"/>
        <v/>
      </c>
      <c r="AC367" s="17" t="str">
        <f t="shared" si="61"/>
        <v/>
      </c>
      <c r="AD367" s="17" t="str">
        <f t="shared" si="55"/>
        <v/>
      </c>
      <c r="AE367" s="52" t="str">
        <f t="shared" si="56"/>
        <v/>
      </c>
      <c r="AG367" s="17">
        <f t="shared" si="57"/>
        <v>500000</v>
      </c>
      <c r="AH367" s="46">
        <f t="shared" si="58"/>
        <v>500000</v>
      </c>
      <c r="AI367" s="46">
        <f t="shared" si="59"/>
        <v>500000</v>
      </c>
      <c r="AJ367" s="46">
        <f>IFERROR(RANK(AG367,$AG$213:$AG$312,1)*0.01+RANK(#REF!,#REF!,1)*0.00001+RANK(AH367,$AH$213:$AH$312,1)*0.0000001+RANK(AI367,$AI$213:$AI$312,1)*0.00000000001,10000)</f>
        <v>10000</v>
      </c>
      <c r="AK367" s="17">
        <f t="shared" si="50"/>
        <v>1</v>
      </c>
      <c r="AL367" s="17" t="e">
        <f t="shared" si="51"/>
        <v>#N/A</v>
      </c>
    </row>
    <row r="368" spans="9:38" hidden="1" x14ac:dyDescent="0.2">
      <c r="I368" s="130"/>
      <c r="J368" s="13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1" t="str">
        <f t="shared" si="54"/>
        <v/>
      </c>
      <c r="Z368" s="51" t="str">
        <f t="shared" si="60"/>
        <v/>
      </c>
      <c r="AA368" s="51" t="str">
        <f t="shared" si="60"/>
        <v/>
      </c>
      <c r="AB368" s="17" t="str">
        <f t="shared" si="61"/>
        <v/>
      </c>
      <c r="AC368" s="17" t="str">
        <f t="shared" si="61"/>
        <v/>
      </c>
      <c r="AD368" s="17" t="str">
        <f t="shared" si="55"/>
        <v/>
      </c>
      <c r="AE368" s="52" t="str">
        <f t="shared" si="56"/>
        <v/>
      </c>
      <c r="AG368" s="17">
        <f t="shared" si="57"/>
        <v>500000</v>
      </c>
      <c r="AH368" s="46">
        <f t="shared" si="58"/>
        <v>500000</v>
      </c>
      <c r="AI368" s="46">
        <f t="shared" si="59"/>
        <v>500000</v>
      </c>
      <c r="AJ368" s="46">
        <f>IFERROR(RANK(AG368,$AG$213:$AG$312,1)*0.01+RANK(#REF!,#REF!,1)*0.00001+RANK(AH368,$AH$213:$AH$312,1)*0.0000001+RANK(AI368,$AI$213:$AI$312,1)*0.00000000001,10000)</f>
        <v>10000</v>
      </c>
      <c r="AK368" s="17">
        <f t="shared" si="50"/>
        <v>1</v>
      </c>
      <c r="AL368" s="17" t="e">
        <f t="shared" si="51"/>
        <v>#N/A</v>
      </c>
    </row>
    <row r="369" spans="9:38" hidden="1" x14ac:dyDescent="0.2">
      <c r="I369" s="130"/>
      <c r="J369" s="13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1" t="str">
        <f t="shared" si="54"/>
        <v/>
      </c>
      <c r="Z369" s="51" t="str">
        <f t="shared" si="60"/>
        <v/>
      </c>
      <c r="AA369" s="51" t="str">
        <f t="shared" si="60"/>
        <v/>
      </c>
      <c r="AB369" s="17" t="str">
        <f t="shared" si="61"/>
        <v/>
      </c>
      <c r="AC369" s="17" t="str">
        <f t="shared" si="61"/>
        <v/>
      </c>
      <c r="AD369" s="17" t="str">
        <f t="shared" si="55"/>
        <v/>
      </c>
      <c r="AE369" s="52" t="str">
        <f t="shared" si="56"/>
        <v/>
      </c>
      <c r="AG369" s="17">
        <f t="shared" si="57"/>
        <v>500000</v>
      </c>
      <c r="AH369" s="46">
        <f t="shared" si="58"/>
        <v>500000</v>
      </c>
      <c r="AI369" s="46">
        <f t="shared" si="59"/>
        <v>500000</v>
      </c>
      <c r="AJ369" s="46">
        <f>IFERROR(RANK(AG369,$AG$213:$AG$312,1)*0.01+RANK(#REF!,#REF!,1)*0.00001+RANK(AH369,$AH$213:$AH$312,1)*0.0000001+RANK(AI369,$AI$213:$AI$312,1)*0.00000000001,10000)</f>
        <v>10000</v>
      </c>
      <c r="AK369" s="17">
        <f t="shared" si="50"/>
        <v>1</v>
      </c>
      <c r="AL369" s="17" t="e">
        <f t="shared" si="51"/>
        <v>#N/A</v>
      </c>
    </row>
    <row r="370" spans="9:38" hidden="1" x14ac:dyDescent="0.2">
      <c r="I370" s="130"/>
      <c r="J370" s="13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1" t="str">
        <f t="shared" si="54"/>
        <v/>
      </c>
      <c r="Z370" s="51" t="str">
        <f t="shared" si="60"/>
        <v/>
      </c>
      <c r="AA370" s="51" t="str">
        <f t="shared" si="60"/>
        <v/>
      </c>
      <c r="AB370" s="17" t="str">
        <f t="shared" si="61"/>
        <v/>
      </c>
      <c r="AC370" s="17" t="str">
        <f t="shared" si="61"/>
        <v/>
      </c>
      <c r="AD370" s="17" t="str">
        <f t="shared" si="55"/>
        <v/>
      </c>
      <c r="AE370" s="52" t="str">
        <f t="shared" si="56"/>
        <v/>
      </c>
      <c r="AG370" s="17">
        <f t="shared" si="57"/>
        <v>500000</v>
      </c>
      <c r="AH370" s="46">
        <f t="shared" si="58"/>
        <v>500000</v>
      </c>
      <c r="AI370" s="46">
        <f t="shared" si="59"/>
        <v>500000</v>
      </c>
      <c r="AJ370" s="46">
        <f>IFERROR(RANK(AG370,$AG$213:$AG$312,1)*0.01+RANK(#REF!,#REF!,1)*0.00001+RANK(AH370,$AH$213:$AH$312,1)*0.0000001+RANK(AI370,$AI$213:$AI$312,1)*0.00000000001,10000)</f>
        <v>10000</v>
      </c>
      <c r="AK370" s="17">
        <f t="shared" si="50"/>
        <v>1</v>
      </c>
      <c r="AL370" s="17" t="e">
        <f t="shared" si="51"/>
        <v>#N/A</v>
      </c>
    </row>
    <row r="371" spans="9:38" hidden="1" x14ac:dyDescent="0.2">
      <c r="I371" s="130"/>
      <c r="J371" s="13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1" t="str">
        <f t="shared" si="54"/>
        <v/>
      </c>
      <c r="Z371" s="51" t="str">
        <f t="shared" si="60"/>
        <v/>
      </c>
      <c r="AA371" s="51" t="str">
        <f t="shared" si="60"/>
        <v/>
      </c>
      <c r="AB371" s="17" t="str">
        <f t="shared" si="61"/>
        <v/>
      </c>
      <c r="AC371" s="17" t="str">
        <f t="shared" si="61"/>
        <v/>
      </c>
      <c r="AD371" s="17" t="str">
        <f t="shared" si="55"/>
        <v/>
      </c>
      <c r="AE371" s="52" t="str">
        <f t="shared" si="56"/>
        <v/>
      </c>
      <c r="AG371" s="17">
        <f t="shared" si="57"/>
        <v>500000</v>
      </c>
      <c r="AH371" s="46">
        <f t="shared" si="58"/>
        <v>500000</v>
      </c>
      <c r="AI371" s="46">
        <f t="shared" si="59"/>
        <v>500000</v>
      </c>
      <c r="AJ371" s="46">
        <f>IFERROR(RANK(AG371,$AG$213:$AG$312,1)*0.01+RANK(#REF!,#REF!,1)*0.00001+RANK(AH371,$AH$213:$AH$312,1)*0.0000001+RANK(AI371,$AI$213:$AI$312,1)*0.00000000001,10000)</f>
        <v>10000</v>
      </c>
      <c r="AK371" s="17">
        <f t="shared" si="50"/>
        <v>1</v>
      </c>
      <c r="AL371" s="17" t="e">
        <f t="shared" si="51"/>
        <v>#N/A</v>
      </c>
    </row>
    <row r="372" spans="9:38" hidden="1" x14ac:dyDescent="0.2">
      <c r="I372" s="130"/>
      <c r="J372" s="13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1" t="str">
        <f t="shared" si="54"/>
        <v/>
      </c>
      <c r="Z372" s="51" t="str">
        <f t="shared" si="60"/>
        <v/>
      </c>
      <c r="AA372" s="51" t="str">
        <f t="shared" si="60"/>
        <v/>
      </c>
      <c r="AB372" s="17" t="str">
        <f t="shared" si="61"/>
        <v/>
      </c>
      <c r="AC372" s="17" t="str">
        <f t="shared" si="61"/>
        <v/>
      </c>
      <c r="AD372" s="17" t="str">
        <f t="shared" si="55"/>
        <v/>
      </c>
      <c r="AE372" s="52" t="str">
        <f t="shared" si="56"/>
        <v/>
      </c>
      <c r="AG372" s="17">
        <f t="shared" si="57"/>
        <v>500000</v>
      </c>
      <c r="AH372" s="46">
        <f t="shared" si="58"/>
        <v>500000</v>
      </c>
      <c r="AI372" s="46">
        <f t="shared" si="59"/>
        <v>500000</v>
      </c>
      <c r="AJ372" s="46">
        <f>IFERROR(RANK(AG372,$AG$213:$AG$312,1)*0.01+RANK(#REF!,#REF!,1)*0.00001+RANK(AH372,$AH$213:$AH$312,1)*0.0000001+RANK(AI372,$AI$213:$AI$312,1)*0.00000000001,10000)</f>
        <v>10000</v>
      </c>
      <c r="AK372" s="17">
        <f t="shared" si="50"/>
        <v>1</v>
      </c>
      <c r="AL372" s="17" t="e">
        <f t="shared" si="51"/>
        <v>#N/A</v>
      </c>
    </row>
    <row r="373" spans="9:38" hidden="1" x14ac:dyDescent="0.2">
      <c r="I373" s="130"/>
      <c r="J373" s="13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1" t="str">
        <f t="shared" ref="Y373:Y404" si="62">IF(Y164="","",$AD164&amp;Y$2&amp;Y164)</f>
        <v/>
      </c>
      <c r="Z373" s="51" t="str">
        <f t="shared" ref="Z373:AA392" si="63">IF(Z164="","",$AD164&amp;Z$3&amp;Z164)</f>
        <v/>
      </c>
      <c r="AA373" s="51" t="str">
        <f t="shared" si="63"/>
        <v/>
      </c>
      <c r="AB373" s="17" t="str">
        <f t="shared" ref="AB373:AC392" si="64">SUBSTITUTE(SUBSTITUTE(AB164,"　","")," ","")</f>
        <v/>
      </c>
      <c r="AC373" s="17" t="str">
        <f t="shared" si="64"/>
        <v/>
      </c>
      <c r="AD373" s="17" t="str">
        <f t="shared" ref="AD373:AD404" si="65">IF(AB164="","",IF(LEN(AB373)=1,AB373&amp;"　　",IF(LEN(AB373)=2,LEFT(AB373,1)&amp;"　"&amp;RIGHT(AB373,1),AB373)))</f>
        <v/>
      </c>
      <c r="AE373" s="52" t="str">
        <f t="shared" ref="AE373:AE404" si="66">IF(AC164="","",IF(LEN(AC373)=1,"　　"&amp;AC373,IF(LEN(AC373)=2,LEFT(AC373,1)&amp;"　"&amp;RIGHT(AC373,1),AC373)))</f>
        <v/>
      </c>
      <c r="AG373" s="17">
        <f t="shared" ref="AG373:AG404" si="67">IFERROR(CODE(MID(AE164,1,1)),500000)</f>
        <v>500000</v>
      </c>
      <c r="AH373" s="46">
        <f t="shared" ref="AH373:AH382" si="68">IFERROR(CODE(MID(AE164,3,1)),500000)</f>
        <v>500000</v>
      </c>
      <c r="AI373" s="46">
        <f t="shared" ref="AI373:AI382" si="69">IFERROR(CODE(MID(AE164,4,1)),500000)</f>
        <v>500000</v>
      </c>
      <c r="AJ373" s="46">
        <f>IFERROR(RANK(AG373,$AG$213:$AG$312,1)*0.01+RANK(#REF!,#REF!,1)*0.00001+RANK(AH373,$AH$213:$AH$312,1)*0.0000001+RANK(AI373,$AI$213:$AI$312,1)*0.00000000001,10000)</f>
        <v>10000</v>
      </c>
      <c r="AK373" s="17">
        <f t="shared" si="50"/>
        <v>1</v>
      </c>
      <c r="AL373" s="17" t="e">
        <f t="shared" si="51"/>
        <v>#N/A</v>
      </c>
    </row>
    <row r="374" spans="9:38" hidden="1" x14ac:dyDescent="0.2">
      <c r="I374" s="130"/>
      <c r="J374" s="13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1" t="str">
        <f t="shared" si="62"/>
        <v/>
      </c>
      <c r="Z374" s="51" t="str">
        <f t="shared" si="63"/>
        <v/>
      </c>
      <c r="AA374" s="51" t="str">
        <f t="shared" si="63"/>
        <v/>
      </c>
      <c r="AB374" s="17" t="str">
        <f t="shared" si="64"/>
        <v/>
      </c>
      <c r="AC374" s="17" t="str">
        <f t="shared" si="64"/>
        <v/>
      </c>
      <c r="AD374" s="17" t="str">
        <f t="shared" si="65"/>
        <v/>
      </c>
      <c r="AE374" s="52" t="str">
        <f t="shared" si="66"/>
        <v/>
      </c>
      <c r="AG374" s="17">
        <f t="shared" si="67"/>
        <v>500000</v>
      </c>
      <c r="AH374" s="46">
        <f t="shared" si="68"/>
        <v>500000</v>
      </c>
      <c r="AI374" s="46">
        <f t="shared" si="69"/>
        <v>500000</v>
      </c>
      <c r="AJ374" s="46">
        <f>IFERROR(RANK(AG374,$AG$213:$AG$312,1)*0.01+RANK(#REF!,#REF!,1)*0.00001+RANK(AH374,$AH$213:$AH$312,1)*0.0000001+RANK(AI374,$AI$213:$AI$312,1)*0.00000000001,10000)</f>
        <v>10000</v>
      </c>
      <c r="AK374" s="17">
        <f t="shared" si="50"/>
        <v>1</v>
      </c>
      <c r="AL374" s="17" t="e">
        <f t="shared" si="51"/>
        <v>#N/A</v>
      </c>
    </row>
    <row r="375" spans="9:38" hidden="1" x14ac:dyDescent="0.2">
      <c r="I375" s="130"/>
      <c r="J375" s="13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1" t="str">
        <f t="shared" si="62"/>
        <v/>
      </c>
      <c r="Z375" s="51" t="str">
        <f t="shared" si="63"/>
        <v/>
      </c>
      <c r="AA375" s="51" t="str">
        <f t="shared" si="63"/>
        <v/>
      </c>
      <c r="AB375" s="17" t="str">
        <f t="shared" si="64"/>
        <v/>
      </c>
      <c r="AC375" s="17" t="str">
        <f t="shared" si="64"/>
        <v/>
      </c>
      <c r="AD375" s="17" t="str">
        <f t="shared" si="65"/>
        <v/>
      </c>
      <c r="AE375" s="52" t="str">
        <f t="shared" si="66"/>
        <v/>
      </c>
      <c r="AG375" s="17">
        <f t="shared" si="67"/>
        <v>500000</v>
      </c>
      <c r="AH375" s="46">
        <f t="shared" si="68"/>
        <v>500000</v>
      </c>
      <c r="AI375" s="46">
        <f t="shared" si="69"/>
        <v>500000</v>
      </c>
      <c r="AJ375" s="46">
        <f>IFERROR(RANK(AG375,$AG$213:$AG$312,1)*0.01+RANK(#REF!,#REF!,1)*0.00001+RANK(AH375,$AH$213:$AH$312,1)*0.0000001+RANK(AI375,$AI$213:$AI$312,1)*0.00000000001,10000)</f>
        <v>10000</v>
      </c>
      <c r="AK375" s="17">
        <f t="shared" si="50"/>
        <v>1</v>
      </c>
      <c r="AL375" s="17" t="e">
        <f t="shared" si="51"/>
        <v>#N/A</v>
      </c>
    </row>
    <row r="376" spans="9:38" hidden="1" x14ac:dyDescent="0.2">
      <c r="I376" s="130"/>
      <c r="J376" s="13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1" t="str">
        <f t="shared" si="62"/>
        <v/>
      </c>
      <c r="Z376" s="51" t="str">
        <f t="shared" si="63"/>
        <v/>
      </c>
      <c r="AA376" s="51" t="str">
        <f t="shared" si="63"/>
        <v/>
      </c>
      <c r="AB376" s="17" t="str">
        <f t="shared" si="64"/>
        <v/>
      </c>
      <c r="AC376" s="17" t="str">
        <f t="shared" si="64"/>
        <v/>
      </c>
      <c r="AD376" s="17" t="str">
        <f t="shared" si="65"/>
        <v/>
      </c>
      <c r="AE376" s="52" t="str">
        <f t="shared" si="66"/>
        <v/>
      </c>
      <c r="AG376" s="17">
        <f t="shared" si="67"/>
        <v>500000</v>
      </c>
      <c r="AH376" s="46">
        <f t="shared" si="68"/>
        <v>500000</v>
      </c>
      <c r="AI376" s="46">
        <f t="shared" si="69"/>
        <v>500000</v>
      </c>
      <c r="AJ376" s="46">
        <f>IFERROR(RANK(AG376,$AG$213:$AG$312,1)*0.01+RANK(#REF!,#REF!,1)*0.00001+RANK(AH376,$AH$213:$AH$312,1)*0.0000001+RANK(AI376,$AI$213:$AI$312,1)*0.00000000001,10000)</f>
        <v>10000</v>
      </c>
      <c r="AK376" s="17">
        <f t="shared" si="50"/>
        <v>1</v>
      </c>
      <c r="AL376" s="17" t="e">
        <f t="shared" si="51"/>
        <v>#N/A</v>
      </c>
    </row>
    <row r="377" spans="9:38" hidden="1" x14ac:dyDescent="0.2">
      <c r="I377" s="130"/>
      <c r="J377" s="13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1" t="str">
        <f t="shared" si="62"/>
        <v/>
      </c>
      <c r="Z377" s="51" t="str">
        <f t="shared" si="63"/>
        <v/>
      </c>
      <c r="AA377" s="51" t="str">
        <f t="shared" si="63"/>
        <v/>
      </c>
      <c r="AB377" s="17" t="str">
        <f t="shared" si="64"/>
        <v/>
      </c>
      <c r="AC377" s="17" t="str">
        <f t="shared" si="64"/>
        <v/>
      </c>
      <c r="AD377" s="17" t="str">
        <f t="shared" si="65"/>
        <v/>
      </c>
      <c r="AE377" s="52" t="str">
        <f t="shared" si="66"/>
        <v/>
      </c>
      <c r="AG377" s="17">
        <f t="shared" si="67"/>
        <v>500000</v>
      </c>
      <c r="AH377" s="46">
        <f t="shared" si="68"/>
        <v>500000</v>
      </c>
      <c r="AI377" s="46">
        <f t="shared" si="69"/>
        <v>500000</v>
      </c>
      <c r="AJ377" s="46">
        <f>IFERROR(RANK(AG377,$AG$213:$AG$312,1)*0.01+RANK(#REF!,#REF!,1)*0.00001+RANK(AH377,$AH$213:$AH$312,1)*0.0000001+RANK(AI377,$AI$213:$AI$312,1)*0.00000000001,10000)</f>
        <v>10000</v>
      </c>
      <c r="AK377" s="17">
        <f t="shared" si="50"/>
        <v>1</v>
      </c>
      <c r="AL377" s="17" t="e">
        <f t="shared" si="51"/>
        <v>#N/A</v>
      </c>
    </row>
    <row r="378" spans="9:38" hidden="1" x14ac:dyDescent="0.2">
      <c r="I378" s="130"/>
      <c r="J378" s="13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 t="str">
        <f t="shared" si="62"/>
        <v/>
      </c>
      <c r="Z378" s="51" t="str">
        <f t="shared" si="63"/>
        <v/>
      </c>
      <c r="AA378" s="51" t="str">
        <f t="shared" si="63"/>
        <v/>
      </c>
      <c r="AB378" s="17" t="str">
        <f t="shared" si="64"/>
        <v/>
      </c>
      <c r="AC378" s="17" t="str">
        <f t="shared" si="64"/>
        <v/>
      </c>
      <c r="AD378" s="17" t="str">
        <f t="shared" si="65"/>
        <v/>
      </c>
      <c r="AE378" s="52" t="str">
        <f t="shared" si="66"/>
        <v/>
      </c>
      <c r="AG378" s="17">
        <f t="shared" si="67"/>
        <v>500000</v>
      </c>
      <c r="AH378" s="46">
        <f t="shared" si="68"/>
        <v>500000</v>
      </c>
      <c r="AI378" s="46">
        <f t="shared" si="69"/>
        <v>500000</v>
      </c>
      <c r="AJ378" s="46">
        <f>IFERROR(RANK(AG378,$AG$213:$AG$312,1)*0.01+RANK(#REF!,#REF!,1)*0.00001+RANK(AH378,$AH$213:$AH$312,1)*0.0000001+RANK(AI378,$AI$213:$AI$312,1)*0.00000000001,10000)</f>
        <v>10000</v>
      </c>
      <c r="AK378" s="17">
        <f t="shared" ref="AK378:AK412" si="70">RANK(AJ378,$AJ$213:$AJ$312,1)</f>
        <v>1</v>
      </c>
      <c r="AL378" s="17" t="e">
        <f t="shared" ref="AL378:AL412" si="71">RANK(AK378,$AJ$213:$AJ$312,1)</f>
        <v>#N/A</v>
      </c>
    </row>
    <row r="379" spans="9:38" hidden="1" x14ac:dyDescent="0.2">
      <c r="I379" s="130"/>
      <c r="J379" s="13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1" t="str">
        <f t="shared" si="62"/>
        <v/>
      </c>
      <c r="Z379" s="51" t="str">
        <f t="shared" si="63"/>
        <v/>
      </c>
      <c r="AA379" s="51" t="str">
        <f t="shared" si="63"/>
        <v/>
      </c>
      <c r="AB379" s="17" t="str">
        <f t="shared" si="64"/>
        <v/>
      </c>
      <c r="AC379" s="17" t="str">
        <f t="shared" si="64"/>
        <v/>
      </c>
      <c r="AD379" s="17" t="str">
        <f t="shared" si="65"/>
        <v/>
      </c>
      <c r="AE379" s="52" t="str">
        <f t="shared" si="66"/>
        <v/>
      </c>
      <c r="AG379" s="17">
        <f t="shared" si="67"/>
        <v>500000</v>
      </c>
      <c r="AH379" s="46">
        <f t="shared" si="68"/>
        <v>500000</v>
      </c>
      <c r="AI379" s="46">
        <f t="shared" si="69"/>
        <v>500000</v>
      </c>
      <c r="AJ379" s="46">
        <f>IFERROR(RANK(AG379,$AG$213:$AG$312,1)*0.01+RANK(#REF!,#REF!,1)*0.00001+RANK(AH379,$AH$213:$AH$312,1)*0.0000001+RANK(AI379,$AI$213:$AI$312,1)*0.00000000001,10000)</f>
        <v>10000</v>
      </c>
      <c r="AK379" s="17">
        <f t="shared" si="70"/>
        <v>1</v>
      </c>
      <c r="AL379" s="17" t="e">
        <f t="shared" si="71"/>
        <v>#N/A</v>
      </c>
    </row>
    <row r="380" spans="9:38" hidden="1" x14ac:dyDescent="0.2">
      <c r="I380" s="130"/>
      <c r="J380" s="13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 t="str">
        <f t="shared" si="62"/>
        <v/>
      </c>
      <c r="Z380" s="51" t="str">
        <f t="shared" si="63"/>
        <v/>
      </c>
      <c r="AA380" s="51" t="str">
        <f t="shared" si="63"/>
        <v/>
      </c>
      <c r="AB380" s="17" t="str">
        <f t="shared" si="64"/>
        <v/>
      </c>
      <c r="AC380" s="17" t="str">
        <f t="shared" si="64"/>
        <v/>
      </c>
      <c r="AD380" s="17" t="str">
        <f t="shared" si="65"/>
        <v/>
      </c>
      <c r="AE380" s="52" t="str">
        <f t="shared" si="66"/>
        <v/>
      </c>
      <c r="AG380" s="17">
        <f t="shared" si="67"/>
        <v>500000</v>
      </c>
      <c r="AH380" s="46">
        <f t="shared" si="68"/>
        <v>500000</v>
      </c>
      <c r="AI380" s="46">
        <f t="shared" si="69"/>
        <v>500000</v>
      </c>
      <c r="AJ380" s="46">
        <f>IFERROR(RANK(AG380,$AG$213:$AG$312,1)*0.01+RANK(#REF!,#REF!,1)*0.00001+RANK(AH380,$AH$213:$AH$312,1)*0.0000001+RANK(AI380,$AI$213:$AI$312,1)*0.00000000001,10000)</f>
        <v>10000</v>
      </c>
      <c r="AK380" s="17">
        <f t="shared" si="70"/>
        <v>1</v>
      </c>
      <c r="AL380" s="17" t="e">
        <f t="shared" si="71"/>
        <v>#N/A</v>
      </c>
    </row>
    <row r="381" spans="9:38" hidden="1" x14ac:dyDescent="0.2">
      <c r="I381" s="130"/>
      <c r="J381" s="13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1" t="str">
        <f t="shared" si="62"/>
        <v/>
      </c>
      <c r="Z381" s="51" t="str">
        <f t="shared" si="63"/>
        <v/>
      </c>
      <c r="AA381" s="51" t="str">
        <f t="shared" si="63"/>
        <v/>
      </c>
      <c r="AB381" s="17" t="str">
        <f t="shared" si="64"/>
        <v/>
      </c>
      <c r="AC381" s="17" t="str">
        <f t="shared" si="64"/>
        <v/>
      </c>
      <c r="AD381" s="17" t="str">
        <f t="shared" si="65"/>
        <v/>
      </c>
      <c r="AE381" s="52" t="str">
        <f t="shared" si="66"/>
        <v/>
      </c>
      <c r="AG381" s="17">
        <f t="shared" si="67"/>
        <v>500000</v>
      </c>
      <c r="AH381" s="46">
        <f t="shared" si="68"/>
        <v>500000</v>
      </c>
      <c r="AI381" s="46">
        <f t="shared" si="69"/>
        <v>500000</v>
      </c>
      <c r="AJ381" s="46">
        <f>IFERROR(RANK(AG381,$AG$213:$AG$312,1)*0.01+RANK(#REF!,#REF!,1)*0.00001+RANK(AH381,$AH$213:$AH$312,1)*0.0000001+RANK(AI381,$AI$213:$AI$312,1)*0.00000000001,10000)</f>
        <v>10000</v>
      </c>
      <c r="AK381" s="17">
        <f t="shared" si="70"/>
        <v>1</v>
      </c>
      <c r="AL381" s="17" t="e">
        <f t="shared" si="71"/>
        <v>#N/A</v>
      </c>
    </row>
    <row r="382" spans="9:38" hidden="1" x14ac:dyDescent="0.2">
      <c r="I382" s="130"/>
      <c r="J382" s="13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1" t="str">
        <f t="shared" si="62"/>
        <v/>
      </c>
      <c r="Z382" s="51" t="str">
        <f t="shared" si="63"/>
        <v/>
      </c>
      <c r="AA382" s="51" t="str">
        <f t="shared" si="63"/>
        <v/>
      </c>
      <c r="AB382" s="17" t="str">
        <f t="shared" si="64"/>
        <v/>
      </c>
      <c r="AC382" s="17" t="str">
        <f t="shared" si="64"/>
        <v/>
      </c>
      <c r="AD382" s="17" t="str">
        <f t="shared" si="65"/>
        <v/>
      </c>
      <c r="AE382" s="52" t="str">
        <f t="shared" si="66"/>
        <v/>
      </c>
      <c r="AG382" s="17">
        <f t="shared" si="67"/>
        <v>500000</v>
      </c>
      <c r="AH382" s="46">
        <f t="shared" si="68"/>
        <v>500000</v>
      </c>
      <c r="AI382" s="46">
        <f t="shared" si="69"/>
        <v>500000</v>
      </c>
      <c r="AJ382" s="46">
        <f>IFERROR(RANK(AG382,$AG$213:$AG$312,1)*0.01+RANK(#REF!,#REF!,1)*0.00001+RANK(AH382,$AH$213:$AH$312,1)*0.0000001+RANK(AI382,$AI$213:$AI$312,1)*0.00000000001,10000)</f>
        <v>10000</v>
      </c>
      <c r="AK382" s="17">
        <f t="shared" si="70"/>
        <v>1</v>
      </c>
      <c r="AL382" s="17" t="e">
        <f t="shared" si="71"/>
        <v>#N/A</v>
      </c>
    </row>
    <row r="383" spans="9:38" hidden="1" x14ac:dyDescent="0.2">
      <c r="I383" s="130"/>
      <c r="J383" s="13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1" t="str">
        <f t="shared" si="62"/>
        <v/>
      </c>
      <c r="Z383" s="51" t="str">
        <f t="shared" si="63"/>
        <v/>
      </c>
      <c r="AA383" s="51" t="str">
        <f t="shared" si="63"/>
        <v/>
      </c>
      <c r="AB383" s="17" t="str">
        <f t="shared" si="64"/>
        <v/>
      </c>
      <c r="AC383" s="17" t="str">
        <f t="shared" si="64"/>
        <v/>
      </c>
      <c r="AD383" s="17" t="str">
        <f t="shared" si="65"/>
        <v/>
      </c>
      <c r="AE383" s="52" t="str">
        <f t="shared" si="66"/>
        <v/>
      </c>
      <c r="AG383" s="17">
        <f t="shared" si="67"/>
        <v>500000</v>
      </c>
      <c r="AH383" s="46">
        <f t="shared" ref="AH383:AH412" si="72">IFERROR(CODE(MID(AE174,3,1)),500000)</f>
        <v>500000</v>
      </c>
      <c r="AI383" s="46">
        <f t="shared" ref="AI383:AI412" si="73">IFERROR(CODE(MID(AE174,4,1)),500000)</f>
        <v>500000</v>
      </c>
      <c r="AJ383" s="46">
        <f>IFERROR(RANK(AG383,$AG$213:$AG$312,1)*0.01+RANK(#REF!,#REF!,1)*0.00001+RANK(AH383,$AH$213:$AH$312,1)*0.0000001+RANK(AI383,$AI$213:$AI$312,1)*0.00000000001,10000)</f>
        <v>10000</v>
      </c>
      <c r="AK383" s="17">
        <f t="shared" si="70"/>
        <v>1</v>
      </c>
      <c r="AL383" s="17" t="e">
        <f t="shared" si="71"/>
        <v>#N/A</v>
      </c>
    </row>
    <row r="384" spans="9:38" hidden="1" x14ac:dyDescent="0.2">
      <c r="I384" s="130"/>
      <c r="J384" s="13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1" t="str">
        <f t="shared" si="62"/>
        <v/>
      </c>
      <c r="Z384" s="51" t="str">
        <f t="shared" si="63"/>
        <v/>
      </c>
      <c r="AA384" s="51" t="str">
        <f t="shared" si="63"/>
        <v/>
      </c>
      <c r="AB384" s="17" t="str">
        <f t="shared" si="64"/>
        <v/>
      </c>
      <c r="AC384" s="17" t="str">
        <f t="shared" si="64"/>
        <v/>
      </c>
      <c r="AD384" s="17" t="str">
        <f t="shared" si="65"/>
        <v/>
      </c>
      <c r="AE384" s="52" t="str">
        <f t="shared" si="66"/>
        <v/>
      </c>
      <c r="AG384" s="17">
        <f t="shared" si="67"/>
        <v>500000</v>
      </c>
      <c r="AH384" s="46">
        <f t="shared" si="72"/>
        <v>500000</v>
      </c>
      <c r="AI384" s="46">
        <f t="shared" si="73"/>
        <v>500000</v>
      </c>
      <c r="AJ384" s="46">
        <f>IFERROR(RANK(AG384,$AG$213:$AG$312,1)*0.01+RANK(#REF!,#REF!,1)*0.00001+RANK(AH384,$AH$213:$AH$312,1)*0.0000001+RANK(AI384,$AI$213:$AI$312,1)*0.00000000001,10000)</f>
        <v>10000</v>
      </c>
      <c r="AK384" s="17">
        <f t="shared" si="70"/>
        <v>1</v>
      </c>
      <c r="AL384" s="17" t="e">
        <f t="shared" si="71"/>
        <v>#N/A</v>
      </c>
    </row>
    <row r="385" spans="9:38" hidden="1" x14ac:dyDescent="0.2">
      <c r="I385" s="130"/>
      <c r="J385" s="13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1" t="str">
        <f t="shared" si="62"/>
        <v/>
      </c>
      <c r="Z385" s="51" t="str">
        <f t="shared" si="63"/>
        <v/>
      </c>
      <c r="AA385" s="51" t="str">
        <f t="shared" si="63"/>
        <v/>
      </c>
      <c r="AB385" s="17" t="str">
        <f t="shared" si="64"/>
        <v/>
      </c>
      <c r="AC385" s="17" t="str">
        <f t="shared" si="64"/>
        <v/>
      </c>
      <c r="AD385" s="17" t="str">
        <f t="shared" si="65"/>
        <v/>
      </c>
      <c r="AE385" s="52" t="str">
        <f t="shared" si="66"/>
        <v/>
      </c>
      <c r="AG385" s="17">
        <f t="shared" si="67"/>
        <v>500000</v>
      </c>
      <c r="AH385" s="46">
        <f t="shared" si="72"/>
        <v>500000</v>
      </c>
      <c r="AI385" s="46">
        <f t="shared" si="73"/>
        <v>500000</v>
      </c>
      <c r="AJ385" s="46">
        <f>IFERROR(RANK(AG385,$AG$213:$AG$312,1)*0.01+RANK(#REF!,#REF!,1)*0.00001+RANK(AH385,$AH$213:$AH$312,1)*0.0000001+RANK(AI385,$AI$213:$AI$312,1)*0.00000000001,10000)</f>
        <v>10000</v>
      </c>
      <c r="AK385" s="17">
        <f t="shared" si="70"/>
        <v>1</v>
      </c>
      <c r="AL385" s="17" t="e">
        <f t="shared" si="71"/>
        <v>#N/A</v>
      </c>
    </row>
    <row r="386" spans="9:38" hidden="1" x14ac:dyDescent="0.2">
      <c r="I386" s="130"/>
      <c r="J386" s="13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1" t="str">
        <f t="shared" si="62"/>
        <v/>
      </c>
      <c r="Z386" s="51" t="str">
        <f t="shared" si="63"/>
        <v/>
      </c>
      <c r="AA386" s="51" t="str">
        <f t="shared" si="63"/>
        <v/>
      </c>
      <c r="AB386" s="17" t="str">
        <f t="shared" si="64"/>
        <v/>
      </c>
      <c r="AC386" s="17" t="str">
        <f t="shared" si="64"/>
        <v/>
      </c>
      <c r="AD386" s="17" t="str">
        <f t="shared" si="65"/>
        <v/>
      </c>
      <c r="AE386" s="52" t="str">
        <f t="shared" si="66"/>
        <v/>
      </c>
      <c r="AG386" s="17">
        <f t="shared" si="67"/>
        <v>500000</v>
      </c>
      <c r="AH386" s="46">
        <f t="shared" si="72"/>
        <v>500000</v>
      </c>
      <c r="AI386" s="46">
        <f t="shared" si="73"/>
        <v>500000</v>
      </c>
      <c r="AJ386" s="46">
        <f>IFERROR(RANK(AG386,$AG$213:$AG$312,1)*0.01+RANK(#REF!,#REF!,1)*0.00001+RANK(AH386,$AH$213:$AH$312,1)*0.0000001+RANK(AI386,$AI$213:$AI$312,1)*0.00000000001,10000)</f>
        <v>10000</v>
      </c>
      <c r="AK386" s="17">
        <f t="shared" si="70"/>
        <v>1</v>
      </c>
      <c r="AL386" s="17" t="e">
        <f t="shared" si="71"/>
        <v>#N/A</v>
      </c>
    </row>
    <row r="387" spans="9:38" hidden="1" x14ac:dyDescent="0.2">
      <c r="I387" s="130"/>
      <c r="J387" s="13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1" t="str">
        <f t="shared" si="62"/>
        <v/>
      </c>
      <c r="Z387" s="51" t="str">
        <f t="shared" si="63"/>
        <v/>
      </c>
      <c r="AA387" s="51" t="str">
        <f t="shared" si="63"/>
        <v/>
      </c>
      <c r="AB387" s="17" t="str">
        <f t="shared" si="64"/>
        <v/>
      </c>
      <c r="AC387" s="17" t="str">
        <f t="shared" si="64"/>
        <v/>
      </c>
      <c r="AD387" s="17" t="str">
        <f t="shared" si="65"/>
        <v/>
      </c>
      <c r="AE387" s="52" t="str">
        <f t="shared" si="66"/>
        <v/>
      </c>
      <c r="AG387" s="17">
        <f t="shared" si="67"/>
        <v>500000</v>
      </c>
      <c r="AH387" s="46">
        <f t="shared" si="72"/>
        <v>500000</v>
      </c>
      <c r="AI387" s="46">
        <f t="shared" si="73"/>
        <v>500000</v>
      </c>
      <c r="AJ387" s="46">
        <f>IFERROR(RANK(AG387,$AG$213:$AG$312,1)*0.01+RANK(#REF!,#REF!,1)*0.00001+RANK(AH387,$AH$213:$AH$312,1)*0.0000001+RANK(AI387,$AI$213:$AI$312,1)*0.00000000001,10000)</f>
        <v>10000</v>
      </c>
      <c r="AK387" s="17">
        <f t="shared" si="70"/>
        <v>1</v>
      </c>
      <c r="AL387" s="17" t="e">
        <f t="shared" si="71"/>
        <v>#N/A</v>
      </c>
    </row>
    <row r="388" spans="9:38" hidden="1" x14ac:dyDescent="0.2">
      <c r="I388" s="130"/>
      <c r="J388" s="13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1" t="str">
        <f t="shared" si="62"/>
        <v/>
      </c>
      <c r="Z388" s="51" t="str">
        <f t="shared" si="63"/>
        <v/>
      </c>
      <c r="AA388" s="51" t="str">
        <f t="shared" si="63"/>
        <v/>
      </c>
      <c r="AB388" s="17" t="str">
        <f t="shared" si="64"/>
        <v/>
      </c>
      <c r="AC388" s="17" t="str">
        <f t="shared" si="64"/>
        <v/>
      </c>
      <c r="AD388" s="17" t="str">
        <f t="shared" si="65"/>
        <v/>
      </c>
      <c r="AE388" s="52" t="str">
        <f t="shared" si="66"/>
        <v/>
      </c>
      <c r="AG388" s="17">
        <f t="shared" si="67"/>
        <v>500000</v>
      </c>
      <c r="AH388" s="46">
        <f t="shared" si="72"/>
        <v>500000</v>
      </c>
      <c r="AI388" s="46">
        <f t="shared" si="73"/>
        <v>500000</v>
      </c>
      <c r="AJ388" s="46">
        <f>IFERROR(RANK(AG388,$AG$213:$AG$312,1)*0.01+RANK(#REF!,#REF!,1)*0.00001+RANK(AH388,$AH$213:$AH$312,1)*0.0000001+RANK(AI388,$AI$213:$AI$312,1)*0.00000000001,10000)</f>
        <v>10000</v>
      </c>
      <c r="AK388" s="17">
        <f t="shared" si="70"/>
        <v>1</v>
      </c>
      <c r="AL388" s="17" t="e">
        <f t="shared" si="71"/>
        <v>#N/A</v>
      </c>
    </row>
    <row r="389" spans="9:38" hidden="1" x14ac:dyDescent="0.2">
      <c r="I389" s="130"/>
      <c r="J389" s="13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1" t="str">
        <f t="shared" si="62"/>
        <v/>
      </c>
      <c r="Z389" s="51" t="str">
        <f t="shared" si="63"/>
        <v/>
      </c>
      <c r="AA389" s="51" t="str">
        <f t="shared" si="63"/>
        <v/>
      </c>
      <c r="AB389" s="17" t="str">
        <f t="shared" si="64"/>
        <v/>
      </c>
      <c r="AC389" s="17" t="str">
        <f t="shared" si="64"/>
        <v/>
      </c>
      <c r="AD389" s="17" t="str">
        <f t="shared" si="65"/>
        <v/>
      </c>
      <c r="AE389" s="52" t="str">
        <f t="shared" si="66"/>
        <v/>
      </c>
      <c r="AG389" s="17">
        <f t="shared" si="67"/>
        <v>500000</v>
      </c>
      <c r="AH389" s="46">
        <f t="shared" si="72"/>
        <v>500000</v>
      </c>
      <c r="AI389" s="46">
        <f t="shared" si="73"/>
        <v>500000</v>
      </c>
      <c r="AJ389" s="46">
        <f>IFERROR(RANK(AG389,$AG$213:$AG$312,1)*0.01+RANK(#REF!,#REF!,1)*0.00001+RANK(AH389,$AH$213:$AH$312,1)*0.0000001+RANK(AI389,$AI$213:$AI$312,1)*0.00000000001,10000)</f>
        <v>10000</v>
      </c>
      <c r="AK389" s="17">
        <f t="shared" si="70"/>
        <v>1</v>
      </c>
      <c r="AL389" s="17" t="e">
        <f t="shared" si="71"/>
        <v>#N/A</v>
      </c>
    </row>
    <row r="390" spans="9:38" hidden="1" x14ac:dyDescent="0.2">
      <c r="I390" s="130"/>
      <c r="J390" s="13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1" t="str">
        <f t="shared" si="62"/>
        <v/>
      </c>
      <c r="Z390" s="51" t="str">
        <f t="shared" si="63"/>
        <v/>
      </c>
      <c r="AA390" s="51" t="str">
        <f t="shared" si="63"/>
        <v/>
      </c>
      <c r="AB390" s="17" t="str">
        <f t="shared" si="64"/>
        <v/>
      </c>
      <c r="AC390" s="17" t="str">
        <f t="shared" si="64"/>
        <v/>
      </c>
      <c r="AD390" s="17" t="str">
        <f t="shared" si="65"/>
        <v/>
      </c>
      <c r="AE390" s="52" t="str">
        <f t="shared" si="66"/>
        <v/>
      </c>
      <c r="AG390" s="17">
        <f t="shared" si="67"/>
        <v>500000</v>
      </c>
      <c r="AH390" s="46">
        <f t="shared" si="72"/>
        <v>500000</v>
      </c>
      <c r="AI390" s="46">
        <f t="shared" si="73"/>
        <v>500000</v>
      </c>
      <c r="AJ390" s="46">
        <f>IFERROR(RANK(AG390,$AG$213:$AG$312,1)*0.01+RANK(#REF!,#REF!,1)*0.00001+RANK(AH390,$AH$213:$AH$312,1)*0.0000001+RANK(AI390,$AI$213:$AI$312,1)*0.00000000001,10000)</f>
        <v>10000</v>
      </c>
      <c r="AK390" s="17">
        <f t="shared" si="70"/>
        <v>1</v>
      </c>
      <c r="AL390" s="17" t="e">
        <f t="shared" si="71"/>
        <v>#N/A</v>
      </c>
    </row>
    <row r="391" spans="9:38" hidden="1" x14ac:dyDescent="0.2">
      <c r="I391" s="130"/>
      <c r="J391" s="13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1" t="str">
        <f t="shared" si="62"/>
        <v/>
      </c>
      <c r="Z391" s="51" t="str">
        <f t="shared" si="63"/>
        <v/>
      </c>
      <c r="AA391" s="51" t="str">
        <f t="shared" si="63"/>
        <v/>
      </c>
      <c r="AB391" s="17" t="str">
        <f t="shared" si="64"/>
        <v/>
      </c>
      <c r="AC391" s="17" t="str">
        <f t="shared" si="64"/>
        <v/>
      </c>
      <c r="AD391" s="17" t="str">
        <f t="shared" si="65"/>
        <v/>
      </c>
      <c r="AE391" s="52" t="str">
        <f t="shared" si="66"/>
        <v/>
      </c>
      <c r="AG391" s="17">
        <f t="shared" si="67"/>
        <v>500000</v>
      </c>
      <c r="AH391" s="46">
        <f t="shared" si="72"/>
        <v>500000</v>
      </c>
      <c r="AI391" s="46">
        <f t="shared" si="73"/>
        <v>500000</v>
      </c>
      <c r="AJ391" s="46">
        <f>IFERROR(RANK(AG391,$AG$213:$AG$312,1)*0.01+RANK(#REF!,#REF!,1)*0.00001+RANK(AH391,$AH$213:$AH$312,1)*0.0000001+RANK(AI391,$AI$213:$AI$312,1)*0.00000000001,10000)</f>
        <v>10000</v>
      </c>
      <c r="AK391" s="17">
        <f t="shared" si="70"/>
        <v>1</v>
      </c>
      <c r="AL391" s="17" t="e">
        <f t="shared" si="71"/>
        <v>#N/A</v>
      </c>
    </row>
    <row r="392" spans="9:38" hidden="1" x14ac:dyDescent="0.2">
      <c r="I392" s="130"/>
      <c r="J392" s="13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1" t="str">
        <f t="shared" si="62"/>
        <v/>
      </c>
      <c r="Z392" s="51" t="str">
        <f t="shared" si="63"/>
        <v/>
      </c>
      <c r="AA392" s="51" t="str">
        <f t="shared" si="63"/>
        <v/>
      </c>
      <c r="AB392" s="17" t="str">
        <f t="shared" si="64"/>
        <v/>
      </c>
      <c r="AC392" s="17" t="str">
        <f t="shared" si="64"/>
        <v/>
      </c>
      <c r="AD392" s="17" t="str">
        <f t="shared" si="65"/>
        <v/>
      </c>
      <c r="AE392" s="52" t="str">
        <f t="shared" si="66"/>
        <v/>
      </c>
      <c r="AG392" s="17">
        <f t="shared" si="67"/>
        <v>500000</v>
      </c>
      <c r="AH392" s="46">
        <f t="shared" si="72"/>
        <v>500000</v>
      </c>
      <c r="AI392" s="46">
        <f t="shared" si="73"/>
        <v>500000</v>
      </c>
      <c r="AJ392" s="46">
        <f>IFERROR(RANK(AG392,$AG$213:$AG$312,1)*0.01+RANK(#REF!,#REF!,1)*0.00001+RANK(AH392,$AH$213:$AH$312,1)*0.0000001+RANK(AI392,$AI$213:$AI$312,1)*0.00000000001,10000)</f>
        <v>10000</v>
      </c>
      <c r="AK392" s="17">
        <f t="shared" si="70"/>
        <v>1</v>
      </c>
      <c r="AL392" s="17" t="e">
        <f t="shared" si="71"/>
        <v>#N/A</v>
      </c>
    </row>
    <row r="393" spans="9:38" hidden="1" x14ac:dyDescent="0.2">
      <c r="I393" s="130"/>
      <c r="J393" s="13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1" t="str">
        <f t="shared" si="62"/>
        <v/>
      </c>
      <c r="Z393" s="51" t="str">
        <f t="shared" ref="Z393:Z408" si="74">IF(Z184="","",$AD184&amp;Z$3&amp;Z184)</f>
        <v/>
      </c>
      <c r="AA393" s="51" t="str">
        <f t="shared" ref="AA393:AA408" si="75">IF(AA184="","",$AD184&amp;AA$3&amp;AA184)</f>
        <v/>
      </c>
      <c r="AB393" s="17" t="str">
        <f t="shared" ref="AB393:AC412" si="76">SUBSTITUTE(SUBSTITUTE(AB184,"　","")," ","")</f>
        <v/>
      </c>
      <c r="AC393" s="17" t="str">
        <f t="shared" si="76"/>
        <v/>
      </c>
      <c r="AD393" s="17" t="str">
        <f t="shared" si="65"/>
        <v/>
      </c>
      <c r="AE393" s="52" t="str">
        <f t="shared" si="66"/>
        <v/>
      </c>
      <c r="AG393" s="17">
        <f t="shared" si="67"/>
        <v>500000</v>
      </c>
      <c r="AH393" s="46">
        <f t="shared" si="72"/>
        <v>500000</v>
      </c>
      <c r="AI393" s="46">
        <f t="shared" si="73"/>
        <v>500000</v>
      </c>
      <c r="AJ393" s="46">
        <f>IFERROR(RANK(AG393,$AG$213:$AG$312,1)*0.01+RANK(#REF!,#REF!,1)*0.00001+RANK(AH393,$AH$213:$AH$312,1)*0.0000001+RANK(AI393,$AI$213:$AI$312,1)*0.00000000001,10000)</f>
        <v>10000</v>
      </c>
      <c r="AK393" s="17">
        <f t="shared" si="70"/>
        <v>1</v>
      </c>
      <c r="AL393" s="17" t="e">
        <f t="shared" si="71"/>
        <v>#N/A</v>
      </c>
    </row>
    <row r="394" spans="9:38" hidden="1" x14ac:dyDescent="0.2">
      <c r="I394" s="130"/>
      <c r="J394" s="13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1" t="str">
        <f t="shared" si="62"/>
        <v/>
      </c>
      <c r="Z394" s="51" t="str">
        <f t="shared" si="74"/>
        <v/>
      </c>
      <c r="AA394" s="51" t="str">
        <f t="shared" si="75"/>
        <v/>
      </c>
      <c r="AB394" s="17" t="str">
        <f t="shared" si="76"/>
        <v/>
      </c>
      <c r="AC394" s="17" t="str">
        <f t="shared" si="76"/>
        <v/>
      </c>
      <c r="AD394" s="17" t="str">
        <f t="shared" si="65"/>
        <v/>
      </c>
      <c r="AE394" s="52" t="str">
        <f t="shared" si="66"/>
        <v/>
      </c>
      <c r="AG394" s="17">
        <f t="shared" si="67"/>
        <v>500000</v>
      </c>
      <c r="AH394" s="46">
        <f t="shared" si="72"/>
        <v>500000</v>
      </c>
      <c r="AI394" s="46">
        <f t="shared" si="73"/>
        <v>500000</v>
      </c>
      <c r="AJ394" s="46">
        <f>IFERROR(RANK(AG394,$AG$213:$AG$312,1)*0.01+RANK(#REF!,#REF!,1)*0.00001+RANK(AH394,$AH$213:$AH$312,1)*0.0000001+RANK(AI394,$AI$213:$AI$312,1)*0.00000000001,10000)</f>
        <v>10000</v>
      </c>
      <c r="AK394" s="17">
        <f t="shared" si="70"/>
        <v>1</v>
      </c>
      <c r="AL394" s="17" t="e">
        <f t="shared" si="71"/>
        <v>#N/A</v>
      </c>
    </row>
    <row r="395" spans="9:38" hidden="1" x14ac:dyDescent="0.2">
      <c r="I395" s="130"/>
      <c r="J395" s="13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1" t="str">
        <f t="shared" si="62"/>
        <v/>
      </c>
      <c r="Z395" s="51" t="str">
        <f t="shared" si="74"/>
        <v/>
      </c>
      <c r="AA395" s="51" t="str">
        <f t="shared" si="75"/>
        <v/>
      </c>
      <c r="AB395" s="17" t="str">
        <f t="shared" si="76"/>
        <v/>
      </c>
      <c r="AC395" s="17" t="str">
        <f t="shared" si="76"/>
        <v/>
      </c>
      <c r="AD395" s="17" t="str">
        <f t="shared" si="65"/>
        <v/>
      </c>
      <c r="AE395" s="52" t="str">
        <f t="shared" si="66"/>
        <v/>
      </c>
      <c r="AG395" s="17">
        <f t="shared" si="67"/>
        <v>500000</v>
      </c>
      <c r="AH395" s="46">
        <f t="shared" si="72"/>
        <v>500000</v>
      </c>
      <c r="AI395" s="46">
        <f t="shared" si="73"/>
        <v>500000</v>
      </c>
      <c r="AJ395" s="46">
        <f>IFERROR(RANK(AG395,$AG$213:$AG$312,1)*0.01+RANK(#REF!,#REF!,1)*0.00001+RANK(AH395,$AH$213:$AH$312,1)*0.0000001+RANK(AI395,$AI$213:$AI$312,1)*0.00000000001,10000)</f>
        <v>10000</v>
      </c>
      <c r="AK395" s="17">
        <f t="shared" si="70"/>
        <v>1</v>
      </c>
      <c r="AL395" s="17" t="e">
        <f t="shared" si="71"/>
        <v>#N/A</v>
      </c>
    </row>
    <row r="396" spans="9:38" hidden="1" x14ac:dyDescent="0.2">
      <c r="I396" s="130"/>
      <c r="J396" s="13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1" t="str">
        <f t="shared" si="62"/>
        <v/>
      </c>
      <c r="Z396" s="51" t="str">
        <f t="shared" si="74"/>
        <v/>
      </c>
      <c r="AA396" s="51" t="str">
        <f t="shared" si="75"/>
        <v/>
      </c>
      <c r="AB396" s="17" t="str">
        <f t="shared" si="76"/>
        <v/>
      </c>
      <c r="AC396" s="17" t="str">
        <f t="shared" si="76"/>
        <v/>
      </c>
      <c r="AD396" s="17" t="str">
        <f t="shared" si="65"/>
        <v/>
      </c>
      <c r="AE396" s="52" t="str">
        <f t="shared" si="66"/>
        <v/>
      </c>
      <c r="AG396" s="17">
        <f t="shared" si="67"/>
        <v>500000</v>
      </c>
      <c r="AH396" s="46">
        <f t="shared" si="72"/>
        <v>500000</v>
      </c>
      <c r="AI396" s="46">
        <f t="shared" si="73"/>
        <v>500000</v>
      </c>
      <c r="AJ396" s="46">
        <f>IFERROR(RANK(AG396,$AG$213:$AG$312,1)*0.01+RANK(#REF!,#REF!,1)*0.00001+RANK(AH396,$AH$213:$AH$312,1)*0.0000001+RANK(AI396,$AI$213:$AI$312,1)*0.00000000001,10000)</f>
        <v>10000</v>
      </c>
      <c r="AK396" s="17">
        <f t="shared" si="70"/>
        <v>1</v>
      </c>
      <c r="AL396" s="17" t="e">
        <f t="shared" si="71"/>
        <v>#N/A</v>
      </c>
    </row>
    <row r="397" spans="9:38" hidden="1" x14ac:dyDescent="0.2">
      <c r="I397" s="130"/>
      <c r="J397" s="13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1" t="str">
        <f t="shared" si="62"/>
        <v/>
      </c>
      <c r="Z397" s="51" t="str">
        <f t="shared" si="74"/>
        <v/>
      </c>
      <c r="AA397" s="51" t="str">
        <f t="shared" si="75"/>
        <v/>
      </c>
      <c r="AB397" s="17" t="str">
        <f t="shared" si="76"/>
        <v/>
      </c>
      <c r="AC397" s="17" t="str">
        <f t="shared" si="76"/>
        <v/>
      </c>
      <c r="AD397" s="17" t="str">
        <f t="shared" si="65"/>
        <v/>
      </c>
      <c r="AE397" s="52" t="str">
        <f t="shared" si="66"/>
        <v/>
      </c>
      <c r="AG397" s="17">
        <f t="shared" si="67"/>
        <v>500000</v>
      </c>
      <c r="AH397" s="46">
        <f t="shared" si="72"/>
        <v>500000</v>
      </c>
      <c r="AI397" s="46">
        <f t="shared" si="73"/>
        <v>500000</v>
      </c>
      <c r="AJ397" s="46">
        <f>IFERROR(RANK(AG397,$AG$213:$AG$312,1)*0.01+RANK(#REF!,#REF!,1)*0.00001+RANK(AH397,$AH$213:$AH$312,1)*0.0000001+RANK(AI397,$AI$213:$AI$312,1)*0.00000000001,10000)</f>
        <v>10000</v>
      </c>
      <c r="AK397" s="17">
        <f t="shared" si="70"/>
        <v>1</v>
      </c>
      <c r="AL397" s="17" t="e">
        <f t="shared" si="71"/>
        <v>#N/A</v>
      </c>
    </row>
    <row r="398" spans="9:38" hidden="1" x14ac:dyDescent="0.2">
      <c r="I398" s="130"/>
      <c r="J398" s="13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1" t="str">
        <f t="shared" si="62"/>
        <v/>
      </c>
      <c r="Z398" s="51" t="str">
        <f t="shared" si="74"/>
        <v/>
      </c>
      <c r="AA398" s="51" t="str">
        <f t="shared" si="75"/>
        <v/>
      </c>
      <c r="AB398" s="17" t="str">
        <f t="shared" si="76"/>
        <v/>
      </c>
      <c r="AC398" s="17" t="str">
        <f t="shared" si="76"/>
        <v/>
      </c>
      <c r="AD398" s="17" t="str">
        <f t="shared" si="65"/>
        <v/>
      </c>
      <c r="AE398" s="52" t="str">
        <f t="shared" si="66"/>
        <v/>
      </c>
      <c r="AG398" s="17">
        <f t="shared" si="67"/>
        <v>500000</v>
      </c>
      <c r="AH398" s="46">
        <f t="shared" si="72"/>
        <v>500000</v>
      </c>
      <c r="AI398" s="46">
        <f t="shared" si="73"/>
        <v>500000</v>
      </c>
      <c r="AJ398" s="46">
        <f>IFERROR(RANK(AG398,$AG$213:$AG$312,1)*0.01+RANK(#REF!,#REF!,1)*0.00001+RANK(AH398,$AH$213:$AH$312,1)*0.0000001+RANK(AI398,$AI$213:$AI$312,1)*0.00000000001,10000)</f>
        <v>10000</v>
      </c>
      <c r="AK398" s="17">
        <f t="shared" si="70"/>
        <v>1</v>
      </c>
      <c r="AL398" s="17" t="e">
        <f t="shared" si="71"/>
        <v>#N/A</v>
      </c>
    </row>
    <row r="399" spans="9:38" hidden="1" x14ac:dyDescent="0.2">
      <c r="I399" s="130"/>
      <c r="J399" s="13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1" t="str">
        <f t="shared" si="62"/>
        <v/>
      </c>
      <c r="Z399" s="51" t="str">
        <f t="shared" si="74"/>
        <v/>
      </c>
      <c r="AA399" s="51" t="str">
        <f t="shared" si="75"/>
        <v/>
      </c>
      <c r="AB399" s="17" t="str">
        <f t="shared" si="76"/>
        <v/>
      </c>
      <c r="AC399" s="17" t="str">
        <f t="shared" si="76"/>
        <v/>
      </c>
      <c r="AD399" s="17" t="str">
        <f t="shared" si="65"/>
        <v/>
      </c>
      <c r="AE399" s="52" t="str">
        <f t="shared" si="66"/>
        <v/>
      </c>
      <c r="AG399" s="17">
        <f t="shared" si="67"/>
        <v>500000</v>
      </c>
      <c r="AH399" s="46">
        <f t="shared" si="72"/>
        <v>500000</v>
      </c>
      <c r="AI399" s="46">
        <f t="shared" si="73"/>
        <v>500000</v>
      </c>
      <c r="AJ399" s="46">
        <f>IFERROR(RANK(AG399,$AG$213:$AG$312,1)*0.01+RANK(#REF!,#REF!,1)*0.00001+RANK(AH399,$AH$213:$AH$312,1)*0.0000001+RANK(AI399,$AI$213:$AI$312,1)*0.00000000001,10000)</f>
        <v>10000</v>
      </c>
      <c r="AK399" s="17">
        <f t="shared" si="70"/>
        <v>1</v>
      </c>
      <c r="AL399" s="17" t="e">
        <f t="shared" si="71"/>
        <v>#N/A</v>
      </c>
    </row>
    <row r="400" spans="9:38" hidden="1" x14ac:dyDescent="0.2">
      <c r="I400" s="130"/>
      <c r="J400" s="13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1" t="str">
        <f t="shared" si="62"/>
        <v/>
      </c>
      <c r="Z400" s="51" t="str">
        <f t="shared" si="74"/>
        <v/>
      </c>
      <c r="AA400" s="51" t="str">
        <f t="shared" si="75"/>
        <v/>
      </c>
      <c r="AB400" s="17" t="str">
        <f t="shared" si="76"/>
        <v/>
      </c>
      <c r="AC400" s="17" t="str">
        <f t="shared" si="76"/>
        <v/>
      </c>
      <c r="AD400" s="17" t="str">
        <f t="shared" si="65"/>
        <v/>
      </c>
      <c r="AE400" s="52" t="str">
        <f t="shared" si="66"/>
        <v/>
      </c>
      <c r="AG400" s="17">
        <f t="shared" si="67"/>
        <v>500000</v>
      </c>
      <c r="AH400" s="46">
        <f t="shared" si="72"/>
        <v>500000</v>
      </c>
      <c r="AI400" s="46">
        <f t="shared" si="73"/>
        <v>500000</v>
      </c>
      <c r="AJ400" s="46">
        <f>IFERROR(RANK(AG400,$AG$213:$AG$312,1)*0.01+RANK(#REF!,#REF!,1)*0.00001+RANK(AH400,$AH$213:$AH$312,1)*0.0000001+RANK(AI400,$AI$213:$AI$312,1)*0.00000000001,10000)</f>
        <v>10000</v>
      </c>
      <c r="AK400" s="17">
        <f t="shared" si="70"/>
        <v>1</v>
      </c>
      <c r="AL400" s="17" t="e">
        <f t="shared" si="71"/>
        <v>#N/A</v>
      </c>
    </row>
    <row r="401" spans="9:38" hidden="1" x14ac:dyDescent="0.2">
      <c r="I401" s="130"/>
      <c r="J401" s="13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1" t="str">
        <f t="shared" si="62"/>
        <v/>
      </c>
      <c r="Z401" s="51" t="str">
        <f t="shared" si="74"/>
        <v/>
      </c>
      <c r="AA401" s="51" t="str">
        <f t="shared" si="75"/>
        <v/>
      </c>
      <c r="AB401" s="17" t="str">
        <f t="shared" si="76"/>
        <v/>
      </c>
      <c r="AC401" s="17" t="str">
        <f t="shared" si="76"/>
        <v/>
      </c>
      <c r="AD401" s="17" t="str">
        <f t="shared" si="65"/>
        <v/>
      </c>
      <c r="AE401" s="52" t="str">
        <f t="shared" si="66"/>
        <v/>
      </c>
      <c r="AG401" s="17">
        <f t="shared" si="67"/>
        <v>500000</v>
      </c>
      <c r="AH401" s="46">
        <f t="shared" si="72"/>
        <v>500000</v>
      </c>
      <c r="AI401" s="46">
        <f t="shared" si="73"/>
        <v>500000</v>
      </c>
      <c r="AJ401" s="46">
        <f>IFERROR(RANK(AG401,$AG$213:$AG$312,1)*0.01+RANK(#REF!,#REF!,1)*0.00001+RANK(AH401,$AH$213:$AH$312,1)*0.0000001+RANK(AI401,$AI$213:$AI$312,1)*0.00000000001,10000)</f>
        <v>10000</v>
      </c>
      <c r="AK401" s="17">
        <f t="shared" si="70"/>
        <v>1</v>
      </c>
      <c r="AL401" s="17" t="e">
        <f t="shared" si="71"/>
        <v>#N/A</v>
      </c>
    </row>
    <row r="402" spans="9:38" hidden="1" x14ac:dyDescent="0.2">
      <c r="I402" s="130"/>
      <c r="J402" s="13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1" t="str">
        <f t="shared" si="62"/>
        <v/>
      </c>
      <c r="Z402" s="51" t="str">
        <f t="shared" si="74"/>
        <v/>
      </c>
      <c r="AA402" s="51" t="str">
        <f t="shared" si="75"/>
        <v/>
      </c>
      <c r="AB402" s="17" t="str">
        <f t="shared" si="76"/>
        <v/>
      </c>
      <c r="AC402" s="17" t="str">
        <f t="shared" si="76"/>
        <v/>
      </c>
      <c r="AD402" s="17" t="str">
        <f t="shared" si="65"/>
        <v/>
      </c>
      <c r="AE402" s="52" t="str">
        <f t="shared" si="66"/>
        <v/>
      </c>
      <c r="AG402" s="17">
        <f t="shared" si="67"/>
        <v>500000</v>
      </c>
      <c r="AH402" s="46">
        <f t="shared" si="72"/>
        <v>500000</v>
      </c>
      <c r="AI402" s="46">
        <f t="shared" si="73"/>
        <v>500000</v>
      </c>
      <c r="AJ402" s="46">
        <f>IFERROR(RANK(AG402,$AG$213:$AG$312,1)*0.01+RANK(#REF!,#REF!,1)*0.00001+RANK(AH402,$AH$213:$AH$312,1)*0.0000001+RANK(AI402,$AI$213:$AI$312,1)*0.00000000001,10000)</f>
        <v>10000</v>
      </c>
      <c r="AK402" s="17">
        <f t="shared" si="70"/>
        <v>1</v>
      </c>
      <c r="AL402" s="17" t="e">
        <f t="shared" si="71"/>
        <v>#N/A</v>
      </c>
    </row>
    <row r="403" spans="9:38" hidden="1" x14ac:dyDescent="0.2">
      <c r="I403" s="130"/>
      <c r="J403" s="13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1" t="str">
        <f t="shared" si="62"/>
        <v/>
      </c>
      <c r="Z403" s="51" t="str">
        <f t="shared" si="74"/>
        <v/>
      </c>
      <c r="AA403" s="51" t="str">
        <f t="shared" si="75"/>
        <v/>
      </c>
      <c r="AB403" s="17" t="str">
        <f t="shared" si="76"/>
        <v/>
      </c>
      <c r="AC403" s="17" t="str">
        <f t="shared" si="76"/>
        <v/>
      </c>
      <c r="AD403" s="17" t="str">
        <f t="shared" si="65"/>
        <v/>
      </c>
      <c r="AE403" s="52" t="str">
        <f t="shared" si="66"/>
        <v/>
      </c>
      <c r="AG403" s="17">
        <f t="shared" si="67"/>
        <v>500000</v>
      </c>
      <c r="AH403" s="46">
        <f t="shared" si="72"/>
        <v>500000</v>
      </c>
      <c r="AI403" s="46">
        <f t="shared" si="73"/>
        <v>500000</v>
      </c>
      <c r="AJ403" s="46">
        <f>IFERROR(RANK(AG403,$AG$213:$AG$312,1)*0.01+RANK(#REF!,#REF!,1)*0.00001+RANK(AH403,$AH$213:$AH$312,1)*0.0000001+RANK(AI403,$AI$213:$AI$312,1)*0.00000000001,10000)</f>
        <v>10000</v>
      </c>
      <c r="AK403" s="17">
        <f t="shared" si="70"/>
        <v>1</v>
      </c>
      <c r="AL403" s="17" t="e">
        <f t="shared" si="71"/>
        <v>#N/A</v>
      </c>
    </row>
    <row r="404" spans="9:38" hidden="1" x14ac:dyDescent="0.2">
      <c r="I404" s="130"/>
      <c r="J404" s="13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1" t="str">
        <f t="shared" si="62"/>
        <v/>
      </c>
      <c r="Z404" s="51" t="str">
        <f t="shared" si="74"/>
        <v/>
      </c>
      <c r="AA404" s="51" t="str">
        <f t="shared" si="75"/>
        <v/>
      </c>
      <c r="AB404" s="17" t="str">
        <f t="shared" si="76"/>
        <v/>
      </c>
      <c r="AC404" s="17" t="str">
        <f t="shared" si="76"/>
        <v/>
      </c>
      <c r="AD404" s="17" t="str">
        <f t="shared" si="65"/>
        <v/>
      </c>
      <c r="AE404" s="52" t="str">
        <f t="shared" si="66"/>
        <v/>
      </c>
      <c r="AG404" s="17">
        <f t="shared" si="67"/>
        <v>500000</v>
      </c>
      <c r="AH404" s="46">
        <f t="shared" si="72"/>
        <v>500000</v>
      </c>
      <c r="AI404" s="46">
        <f t="shared" si="73"/>
        <v>500000</v>
      </c>
      <c r="AJ404" s="46">
        <f>IFERROR(RANK(AG404,$AG$213:$AG$312,1)*0.01+RANK(#REF!,#REF!,1)*0.00001+RANK(AH404,$AH$213:$AH$312,1)*0.0000001+RANK(AI404,$AI$213:$AI$312,1)*0.00000000001,10000)</f>
        <v>10000</v>
      </c>
      <c r="AK404" s="17">
        <f t="shared" si="70"/>
        <v>1</v>
      </c>
      <c r="AL404" s="17" t="e">
        <f t="shared" si="71"/>
        <v>#N/A</v>
      </c>
    </row>
    <row r="405" spans="9:38" hidden="1" x14ac:dyDescent="0.2">
      <c r="I405" s="130"/>
      <c r="J405" s="13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1" t="str">
        <f t="shared" ref="Y405:Y412" si="77">IF(Y196="","",$AD196&amp;Y$2&amp;Y196)</f>
        <v/>
      </c>
      <c r="Z405" s="51" t="str">
        <f t="shared" si="74"/>
        <v/>
      </c>
      <c r="AA405" s="51" t="str">
        <f t="shared" si="75"/>
        <v/>
      </c>
      <c r="AB405" s="17" t="str">
        <f t="shared" si="76"/>
        <v/>
      </c>
      <c r="AC405" s="17" t="str">
        <f t="shared" si="76"/>
        <v/>
      </c>
      <c r="AD405" s="17" t="str">
        <f t="shared" ref="AD405:AD412" si="78">IF(AB196="","",IF(LEN(AB405)=1,AB405&amp;"　　",IF(LEN(AB405)=2,LEFT(AB405,1)&amp;"　"&amp;RIGHT(AB405,1),AB405)))</f>
        <v/>
      </c>
      <c r="AE405" s="52" t="str">
        <f t="shared" ref="AE405:AE412" si="79">IF(AC196="","",IF(LEN(AC405)=1,"　　"&amp;AC405,IF(LEN(AC405)=2,LEFT(AC405,1)&amp;"　"&amp;RIGHT(AC405,1),AC405)))</f>
        <v/>
      </c>
      <c r="AG405" s="17">
        <f t="shared" ref="AG405:AG412" si="80">IFERROR(CODE(MID(AE196,1,1)),500000)</f>
        <v>500000</v>
      </c>
      <c r="AH405" s="46">
        <f t="shared" si="72"/>
        <v>500000</v>
      </c>
      <c r="AI405" s="46">
        <f t="shared" si="73"/>
        <v>500000</v>
      </c>
      <c r="AJ405" s="46">
        <f>IFERROR(RANK(AG405,$AG$213:$AG$312,1)*0.01+RANK(#REF!,#REF!,1)*0.00001+RANK(AH405,$AH$213:$AH$312,1)*0.0000001+RANK(AI405,$AI$213:$AI$312,1)*0.00000000001,10000)</f>
        <v>10000</v>
      </c>
      <c r="AK405" s="17">
        <f t="shared" si="70"/>
        <v>1</v>
      </c>
      <c r="AL405" s="17" t="e">
        <f t="shared" si="71"/>
        <v>#N/A</v>
      </c>
    </row>
    <row r="406" spans="9:38" hidden="1" x14ac:dyDescent="0.2">
      <c r="I406" s="130"/>
      <c r="J406" s="13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1" t="str">
        <f t="shared" si="77"/>
        <v/>
      </c>
      <c r="Z406" s="51" t="str">
        <f t="shared" si="74"/>
        <v/>
      </c>
      <c r="AA406" s="51" t="str">
        <f t="shared" si="75"/>
        <v/>
      </c>
      <c r="AB406" s="17" t="str">
        <f t="shared" si="76"/>
        <v/>
      </c>
      <c r="AC406" s="17" t="str">
        <f t="shared" si="76"/>
        <v/>
      </c>
      <c r="AD406" s="17" t="str">
        <f t="shared" si="78"/>
        <v/>
      </c>
      <c r="AE406" s="52" t="str">
        <f t="shared" si="79"/>
        <v/>
      </c>
      <c r="AG406" s="17">
        <f t="shared" si="80"/>
        <v>500000</v>
      </c>
      <c r="AH406" s="46">
        <f t="shared" si="72"/>
        <v>500000</v>
      </c>
      <c r="AI406" s="46">
        <f t="shared" si="73"/>
        <v>500000</v>
      </c>
      <c r="AJ406" s="46">
        <f>IFERROR(RANK(AG406,$AG$213:$AG$312,1)*0.01+RANK(#REF!,#REF!,1)*0.00001+RANK(AH406,$AH$213:$AH$312,1)*0.0000001+RANK(AI406,$AI$213:$AI$312,1)*0.00000000001,10000)</f>
        <v>10000</v>
      </c>
      <c r="AK406" s="17">
        <f t="shared" si="70"/>
        <v>1</v>
      </c>
      <c r="AL406" s="17" t="e">
        <f t="shared" si="71"/>
        <v>#N/A</v>
      </c>
    </row>
    <row r="407" spans="9:38" hidden="1" x14ac:dyDescent="0.2">
      <c r="I407" s="130"/>
      <c r="J407" s="13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1" t="str">
        <f t="shared" si="77"/>
        <v/>
      </c>
      <c r="Z407" s="51" t="str">
        <f t="shared" si="74"/>
        <v/>
      </c>
      <c r="AA407" s="51" t="str">
        <f t="shared" si="75"/>
        <v/>
      </c>
      <c r="AB407" s="17" t="str">
        <f t="shared" si="76"/>
        <v/>
      </c>
      <c r="AC407" s="17" t="str">
        <f t="shared" si="76"/>
        <v/>
      </c>
      <c r="AD407" s="17" t="str">
        <f t="shared" si="78"/>
        <v/>
      </c>
      <c r="AE407" s="52" t="str">
        <f t="shared" si="79"/>
        <v/>
      </c>
      <c r="AG407" s="17">
        <f t="shared" si="80"/>
        <v>500000</v>
      </c>
      <c r="AH407" s="46">
        <f t="shared" si="72"/>
        <v>500000</v>
      </c>
      <c r="AI407" s="46">
        <f t="shared" si="73"/>
        <v>500000</v>
      </c>
      <c r="AJ407" s="46">
        <f>IFERROR(RANK(AG407,$AG$213:$AG$312,1)*0.01+RANK(#REF!,#REF!,1)*0.00001+RANK(AH407,$AH$213:$AH$312,1)*0.0000001+RANK(AI407,$AI$213:$AI$312,1)*0.00000000001,10000)</f>
        <v>10000</v>
      </c>
      <c r="AK407" s="17">
        <f t="shared" si="70"/>
        <v>1</v>
      </c>
      <c r="AL407" s="17" t="e">
        <f t="shared" si="71"/>
        <v>#N/A</v>
      </c>
    </row>
    <row r="408" spans="9:38" hidden="1" x14ac:dyDescent="0.2">
      <c r="I408" s="130"/>
      <c r="J408" s="13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1" t="str">
        <f t="shared" si="77"/>
        <v/>
      </c>
      <c r="Z408" s="51" t="str">
        <f t="shared" si="74"/>
        <v/>
      </c>
      <c r="AA408" s="51" t="str">
        <f t="shared" si="75"/>
        <v/>
      </c>
      <c r="AB408" s="17" t="str">
        <f t="shared" si="76"/>
        <v/>
      </c>
      <c r="AC408" s="17" t="str">
        <f t="shared" si="76"/>
        <v/>
      </c>
      <c r="AD408" s="17" t="str">
        <f t="shared" si="78"/>
        <v/>
      </c>
      <c r="AE408" s="52" t="str">
        <f t="shared" si="79"/>
        <v/>
      </c>
      <c r="AG408" s="17">
        <f t="shared" si="80"/>
        <v>500000</v>
      </c>
      <c r="AH408" s="46">
        <f t="shared" si="72"/>
        <v>500000</v>
      </c>
      <c r="AI408" s="46">
        <f t="shared" si="73"/>
        <v>500000</v>
      </c>
      <c r="AJ408" s="46">
        <f>IFERROR(RANK(AG408,$AG$213:$AG$312,1)*0.01+RANK(#REF!,#REF!,1)*0.00001+RANK(AH408,$AH$213:$AH$312,1)*0.0000001+RANK(AI408,$AI$213:$AI$312,1)*0.00000000001,10000)</f>
        <v>10000</v>
      </c>
      <c r="AK408" s="17">
        <f t="shared" si="70"/>
        <v>1</v>
      </c>
      <c r="AL408" s="17" t="e">
        <f t="shared" si="71"/>
        <v>#N/A</v>
      </c>
    </row>
    <row r="409" spans="9:38" hidden="1" x14ac:dyDescent="0.2">
      <c r="I409" s="130"/>
      <c r="J409" s="13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1" t="str">
        <f t="shared" si="77"/>
        <v/>
      </c>
      <c r="Z409" s="51" t="str">
        <f t="shared" ref="Z409:AA412" si="81">IF(Z200="","",$AD200&amp;Z$3&amp;Z200)</f>
        <v/>
      </c>
      <c r="AA409" s="51" t="str">
        <f t="shared" si="81"/>
        <v/>
      </c>
      <c r="AB409" s="17" t="str">
        <f t="shared" si="76"/>
        <v/>
      </c>
      <c r="AC409" s="17" t="str">
        <f t="shared" si="76"/>
        <v/>
      </c>
      <c r="AD409" s="17" t="str">
        <f t="shared" si="78"/>
        <v/>
      </c>
      <c r="AE409" s="52" t="str">
        <f t="shared" si="79"/>
        <v/>
      </c>
      <c r="AG409" s="17">
        <f t="shared" si="80"/>
        <v>500000</v>
      </c>
      <c r="AH409" s="46">
        <f t="shared" si="72"/>
        <v>500000</v>
      </c>
      <c r="AI409" s="46">
        <f t="shared" si="73"/>
        <v>500000</v>
      </c>
      <c r="AJ409" s="46">
        <f>IFERROR(RANK(AG409,$AG$213:$AG$312,1)*0.01+RANK(#REF!,#REF!,1)*0.00001+RANK(AH409,$AH$213:$AH$312,1)*0.0000001+RANK(AI409,$AI$213:$AI$312,1)*0.00000000001,10000)</f>
        <v>10000</v>
      </c>
      <c r="AK409" s="17">
        <f t="shared" si="70"/>
        <v>1</v>
      </c>
      <c r="AL409" s="17" t="e">
        <f t="shared" si="71"/>
        <v>#N/A</v>
      </c>
    </row>
    <row r="410" spans="9:38" hidden="1" x14ac:dyDescent="0.2">
      <c r="I410" s="130"/>
      <c r="J410" s="13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1" t="str">
        <f t="shared" si="77"/>
        <v/>
      </c>
      <c r="Z410" s="51" t="str">
        <f t="shared" si="81"/>
        <v/>
      </c>
      <c r="AA410" s="51" t="str">
        <f t="shared" si="81"/>
        <v/>
      </c>
      <c r="AB410" s="17" t="str">
        <f t="shared" si="76"/>
        <v/>
      </c>
      <c r="AC410" s="17" t="str">
        <f t="shared" si="76"/>
        <v/>
      </c>
      <c r="AD410" s="17" t="str">
        <f t="shared" si="78"/>
        <v/>
      </c>
      <c r="AE410" s="52" t="str">
        <f t="shared" si="79"/>
        <v/>
      </c>
      <c r="AG410" s="17">
        <f t="shared" si="80"/>
        <v>500000</v>
      </c>
      <c r="AH410" s="46">
        <f t="shared" si="72"/>
        <v>500000</v>
      </c>
      <c r="AI410" s="46">
        <f t="shared" si="73"/>
        <v>500000</v>
      </c>
      <c r="AJ410" s="46">
        <f>IFERROR(RANK(AG410,$AG$213:$AG$312,1)*0.01+RANK(#REF!,#REF!,1)*0.00001+RANK(AH410,$AH$213:$AH$312,1)*0.0000001+RANK(AI410,$AI$213:$AI$312,1)*0.00000000001,10000)</f>
        <v>10000</v>
      </c>
      <c r="AK410" s="17">
        <f t="shared" si="70"/>
        <v>1</v>
      </c>
      <c r="AL410" s="17" t="e">
        <f t="shared" si="71"/>
        <v>#N/A</v>
      </c>
    </row>
    <row r="411" spans="9:38" hidden="1" x14ac:dyDescent="0.2">
      <c r="I411" s="130"/>
      <c r="J411" s="13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1" t="str">
        <f t="shared" si="77"/>
        <v/>
      </c>
      <c r="Z411" s="51" t="str">
        <f t="shared" si="81"/>
        <v/>
      </c>
      <c r="AA411" s="51" t="str">
        <f t="shared" si="81"/>
        <v/>
      </c>
      <c r="AB411" s="17" t="str">
        <f t="shared" si="76"/>
        <v/>
      </c>
      <c r="AC411" s="17" t="str">
        <f t="shared" si="76"/>
        <v/>
      </c>
      <c r="AD411" s="17" t="str">
        <f t="shared" si="78"/>
        <v/>
      </c>
      <c r="AE411" s="52" t="str">
        <f t="shared" si="79"/>
        <v/>
      </c>
      <c r="AG411" s="17">
        <f t="shared" si="80"/>
        <v>500000</v>
      </c>
      <c r="AH411" s="46">
        <f t="shared" si="72"/>
        <v>500000</v>
      </c>
      <c r="AI411" s="46">
        <f t="shared" si="73"/>
        <v>500000</v>
      </c>
      <c r="AJ411" s="46">
        <f>IFERROR(RANK(AG411,$AG$213:$AG$312,1)*0.01+RANK(#REF!,#REF!,1)*0.00001+RANK(AH411,$AH$213:$AH$312,1)*0.0000001+RANK(AI411,$AI$213:$AI$312,1)*0.00000000001,10000)</f>
        <v>10000</v>
      </c>
      <c r="AK411" s="17">
        <f t="shared" si="70"/>
        <v>1</v>
      </c>
      <c r="AL411" s="17" t="e">
        <f t="shared" si="71"/>
        <v>#N/A</v>
      </c>
    </row>
    <row r="412" spans="9:38" hidden="1" x14ac:dyDescent="0.2">
      <c r="I412" s="130"/>
      <c r="J412" s="13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1" t="str">
        <f t="shared" si="77"/>
        <v/>
      </c>
      <c r="Z412" s="51" t="str">
        <f t="shared" si="81"/>
        <v/>
      </c>
      <c r="AA412" s="51" t="str">
        <f t="shared" si="81"/>
        <v/>
      </c>
      <c r="AB412" s="17" t="str">
        <f t="shared" si="76"/>
        <v/>
      </c>
      <c r="AC412" s="17" t="str">
        <f t="shared" si="76"/>
        <v/>
      </c>
      <c r="AD412" s="17" t="str">
        <f t="shared" si="78"/>
        <v/>
      </c>
      <c r="AE412" s="52" t="str">
        <f t="shared" si="79"/>
        <v/>
      </c>
      <c r="AG412" s="17">
        <f t="shared" si="80"/>
        <v>500000</v>
      </c>
      <c r="AH412" s="46">
        <f t="shared" si="72"/>
        <v>500000</v>
      </c>
      <c r="AI412" s="46">
        <f t="shared" si="73"/>
        <v>500000</v>
      </c>
      <c r="AJ412" s="46">
        <f>IFERROR(RANK(AG412,$AG$213:$AG$312,1)*0.01+RANK(#REF!,#REF!,1)*0.00001+RANK(AH412,$AH$213:$AH$312,1)*0.0000001+RANK(AI412,$AI$213:$AI$312,1)*0.00000000001,10000)</f>
        <v>10000</v>
      </c>
      <c r="AK412" s="17">
        <f t="shared" si="70"/>
        <v>1</v>
      </c>
      <c r="AL412" s="17" t="e">
        <f t="shared" si="71"/>
        <v>#N/A</v>
      </c>
    </row>
    <row r="413" spans="9:38" hidden="1" x14ac:dyDescent="0.2"/>
    <row r="414" spans="9:38" hidden="1" x14ac:dyDescent="0.2"/>
  </sheetData>
  <mergeCells count="611">
    <mergeCell ref="AA88:AA89"/>
    <mergeCell ref="Z78:Z79"/>
    <mergeCell ref="AA78:AA79"/>
    <mergeCell ref="Z80:Z81"/>
    <mergeCell ref="AA90:AA91"/>
    <mergeCell ref="Z92:Z93"/>
    <mergeCell ref="AA92:AA93"/>
    <mergeCell ref="Z94:Z95"/>
    <mergeCell ref="AA94:AA95"/>
    <mergeCell ref="Z84:Z85"/>
    <mergeCell ref="AA84:AA85"/>
    <mergeCell ref="Z86:Z87"/>
    <mergeCell ref="AA86:AA87"/>
    <mergeCell ref="Z88:Z89"/>
    <mergeCell ref="Z102:Z103"/>
    <mergeCell ref="AA102:AA103"/>
    <mergeCell ref="X2:Y2"/>
    <mergeCell ref="Z96:Z97"/>
    <mergeCell ref="AA96:AA97"/>
    <mergeCell ref="Z98:Z99"/>
    <mergeCell ref="AA98:AA99"/>
    <mergeCell ref="Z100:Z101"/>
    <mergeCell ref="AA100:AA101"/>
    <mergeCell ref="Z90:Z91"/>
    <mergeCell ref="AA80:AA81"/>
    <mergeCell ref="Z82:Z83"/>
    <mergeCell ref="AA82:AA83"/>
    <mergeCell ref="Z72:Z73"/>
    <mergeCell ref="AA72:AA73"/>
    <mergeCell ref="Z74:Z75"/>
    <mergeCell ref="AA74:AA75"/>
    <mergeCell ref="Z76:Z77"/>
    <mergeCell ref="AA76:AA77"/>
    <mergeCell ref="Z60:Z61"/>
    <mergeCell ref="AA60:AA61"/>
    <mergeCell ref="Z62:Z63"/>
    <mergeCell ref="AA62:AA63"/>
    <mergeCell ref="Z64:Z65"/>
    <mergeCell ref="AA44:AA45"/>
    <mergeCell ref="AA64:AA65"/>
    <mergeCell ref="Z66:Z67"/>
    <mergeCell ref="AA66:AA67"/>
    <mergeCell ref="Z68:Z69"/>
    <mergeCell ref="AA68:AA69"/>
    <mergeCell ref="Z70:Z71"/>
    <mergeCell ref="AA70:AA71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Z58:Z59"/>
    <mergeCell ref="AA58:AA59"/>
    <mergeCell ref="AA34:AA35"/>
    <mergeCell ref="Z36:Z37"/>
    <mergeCell ref="AA36:AA37"/>
    <mergeCell ref="Z38:Z39"/>
    <mergeCell ref="AA38:AA39"/>
    <mergeCell ref="Z40:Z41"/>
    <mergeCell ref="AA40:AA41"/>
    <mergeCell ref="Z42:Z43"/>
    <mergeCell ref="AA42:AA43"/>
    <mergeCell ref="Y90:Y91"/>
    <mergeCell ref="Y92:Y93"/>
    <mergeCell ref="Y94:Y95"/>
    <mergeCell ref="Z20:Z21"/>
    <mergeCell ref="Z22:Z23"/>
    <mergeCell ref="Z46:Z47"/>
    <mergeCell ref="Y44:Y45"/>
    <mergeCell ref="Y28:Y29"/>
    <mergeCell ref="Y30:Y31"/>
    <mergeCell ref="Y46:Y47"/>
    <mergeCell ref="Y48:Y49"/>
    <mergeCell ref="Z24:Z25"/>
    <mergeCell ref="Z26:Z27"/>
    <mergeCell ref="Z28:Z29"/>
    <mergeCell ref="Z30:Z31"/>
    <mergeCell ref="Z32:Z33"/>
    <mergeCell ref="Z34:Z35"/>
    <mergeCell ref="Z44:Z45"/>
    <mergeCell ref="Y98:Y99"/>
    <mergeCell ref="Y100:Y101"/>
    <mergeCell ref="Y102:Y103"/>
    <mergeCell ref="Y80:Y81"/>
    <mergeCell ref="Y82:Y83"/>
    <mergeCell ref="Y84:Y85"/>
    <mergeCell ref="Y86:Y87"/>
    <mergeCell ref="Y88:Y89"/>
    <mergeCell ref="Y50:Y51"/>
    <mergeCell ref="Y52:Y53"/>
    <mergeCell ref="Y54:Y55"/>
    <mergeCell ref="Y96:Y97"/>
    <mergeCell ref="Y68:Y69"/>
    <mergeCell ref="Y70:Y71"/>
    <mergeCell ref="Y72:Y73"/>
    <mergeCell ref="Y74:Y75"/>
    <mergeCell ref="Y76:Y77"/>
    <mergeCell ref="Y78:Y79"/>
    <mergeCell ref="Y56:Y57"/>
    <mergeCell ref="Y58:Y59"/>
    <mergeCell ref="Y60:Y61"/>
    <mergeCell ref="Y62:Y63"/>
    <mergeCell ref="Y64:Y65"/>
    <mergeCell ref="Y66:Y67"/>
    <mergeCell ref="W88:W89"/>
    <mergeCell ref="W90:W91"/>
    <mergeCell ref="W92:W93"/>
    <mergeCell ref="W94:W95"/>
    <mergeCell ref="W96:W97"/>
    <mergeCell ref="W98:W99"/>
    <mergeCell ref="W100:W101"/>
    <mergeCell ref="W102:W103"/>
    <mergeCell ref="W80:W81"/>
    <mergeCell ref="W82:W83"/>
    <mergeCell ref="W84:W85"/>
    <mergeCell ref="W50:W51"/>
    <mergeCell ref="W52:W53"/>
    <mergeCell ref="W54:W55"/>
    <mergeCell ref="W22:W23"/>
    <mergeCell ref="W24:W25"/>
    <mergeCell ref="W26:W27"/>
    <mergeCell ref="W28:W29"/>
    <mergeCell ref="W30:W31"/>
    <mergeCell ref="W86:W87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32:W33"/>
    <mergeCell ref="W34:W35"/>
    <mergeCell ref="W36:W37"/>
    <mergeCell ref="W16:W17"/>
    <mergeCell ref="W2:W3"/>
    <mergeCell ref="Z2:AA2"/>
    <mergeCell ref="AB2:AC2"/>
    <mergeCell ref="Z6:Z7"/>
    <mergeCell ref="AA6:AA7"/>
    <mergeCell ref="W44:W45"/>
    <mergeCell ref="W46:W47"/>
    <mergeCell ref="W48:W49"/>
    <mergeCell ref="Y32:Y33"/>
    <mergeCell ref="Y34:Y35"/>
    <mergeCell ref="Y36:Y37"/>
    <mergeCell ref="Y38:Y39"/>
    <mergeCell ref="Y40:Y41"/>
    <mergeCell ref="Y42:Y43"/>
    <mergeCell ref="W38:W39"/>
    <mergeCell ref="W40:W41"/>
    <mergeCell ref="W42:W43"/>
    <mergeCell ref="AA46:AA47"/>
    <mergeCell ref="AA24:AA25"/>
    <mergeCell ref="AA26:AA27"/>
    <mergeCell ref="AA28:AA29"/>
    <mergeCell ref="AA30:AA31"/>
    <mergeCell ref="AA32:AA33"/>
    <mergeCell ref="W20:W21"/>
    <mergeCell ref="W18:W19"/>
    <mergeCell ref="Y20:Y21"/>
    <mergeCell ref="Z18:Z19"/>
    <mergeCell ref="AA18:AA19"/>
    <mergeCell ref="W4:W5"/>
    <mergeCell ref="W6:W7"/>
    <mergeCell ref="Y4:Y5"/>
    <mergeCell ref="Y6:Y7"/>
    <mergeCell ref="Z4:Z5"/>
    <mergeCell ref="AA4:AA5"/>
    <mergeCell ref="Y8:Y9"/>
    <mergeCell ref="Y10:Y11"/>
    <mergeCell ref="Y12:Y13"/>
    <mergeCell ref="Y14:Y15"/>
    <mergeCell ref="Y16:Y17"/>
    <mergeCell ref="Y18:Y19"/>
    <mergeCell ref="AA20:AA21"/>
    <mergeCell ref="Z12:Z13"/>
    <mergeCell ref="X12:X13"/>
    <mergeCell ref="W8:W9"/>
    <mergeCell ref="W10:W11"/>
    <mergeCell ref="W12:W13"/>
    <mergeCell ref="W14:W15"/>
    <mergeCell ref="AD2:AD3"/>
    <mergeCell ref="AE2:AE3"/>
    <mergeCell ref="Z8:Z9"/>
    <mergeCell ref="AA8:AA9"/>
    <mergeCell ref="Z10:Z11"/>
    <mergeCell ref="AA10:AA11"/>
    <mergeCell ref="X4:X5"/>
    <mergeCell ref="AL2:AL3"/>
    <mergeCell ref="AL4:AL5"/>
    <mergeCell ref="AL6:AL7"/>
    <mergeCell ref="AL8:AL9"/>
    <mergeCell ref="AL10:AL11"/>
    <mergeCell ref="AF2:AF3"/>
    <mergeCell ref="AG2:AG3"/>
    <mergeCell ref="AH2:AJ2"/>
    <mergeCell ref="AK2:AK3"/>
    <mergeCell ref="X10:X11"/>
    <mergeCell ref="X8:X9"/>
    <mergeCell ref="X6:X7"/>
    <mergeCell ref="AL12:AL13"/>
    <mergeCell ref="Y22:Y23"/>
    <mergeCell ref="Y24:Y25"/>
    <mergeCell ref="Y26:Y27"/>
    <mergeCell ref="X14:X15"/>
    <mergeCell ref="X16:X17"/>
    <mergeCell ref="X18:X19"/>
    <mergeCell ref="X20:X21"/>
    <mergeCell ref="X22:X23"/>
    <mergeCell ref="X24:X25"/>
    <mergeCell ref="AA22:AA23"/>
    <mergeCell ref="AA12:AA13"/>
    <mergeCell ref="Z14:Z15"/>
    <mergeCell ref="AA14:AA15"/>
    <mergeCell ref="Z16:Z17"/>
    <mergeCell ref="AA16:AA17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AL40:AL41"/>
    <mergeCell ref="AL42:AL43"/>
    <mergeCell ref="AL44:AL45"/>
    <mergeCell ref="AL46:AL47"/>
    <mergeCell ref="AL48:AL49"/>
    <mergeCell ref="AL76:AL77"/>
    <mergeCell ref="AL78:AL79"/>
    <mergeCell ref="AL80:AL81"/>
    <mergeCell ref="AL82:AL83"/>
    <mergeCell ref="AL84:AL85"/>
    <mergeCell ref="AL50:AL51"/>
    <mergeCell ref="AL52:AL53"/>
    <mergeCell ref="AL54:AL55"/>
    <mergeCell ref="AL56:AL57"/>
    <mergeCell ref="AL58:AL59"/>
    <mergeCell ref="AL60:AL61"/>
    <mergeCell ref="AL62:AL63"/>
    <mergeCell ref="AL64:AL65"/>
    <mergeCell ref="AL66:AL67"/>
    <mergeCell ref="AL92:AL93"/>
    <mergeCell ref="AL94:AL95"/>
    <mergeCell ref="AL96:AL97"/>
    <mergeCell ref="AL98:AL99"/>
    <mergeCell ref="AL100:AL101"/>
    <mergeCell ref="AL102:AL103"/>
    <mergeCell ref="X26:X27"/>
    <mergeCell ref="X28:X29"/>
    <mergeCell ref="X30:X31"/>
    <mergeCell ref="AL86:AL87"/>
    <mergeCell ref="AL88:AL89"/>
    <mergeCell ref="AL90:AL91"/>
    <mergeCell ref="AL68:AL69"/>
    <mergeCell ref="AL70:AL71"/>
    <mergeCell ref="AL72:AL73"/>
    <mergeCell ref="AL74:AL75"/>
    <mergeCell ref="X66:X67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82:X83"/>
    <mergeCell ref="X84:X85"/>
    <mergeCell ref="X50:X51"/>
    <mergeCell ref="X52:X53"/>
    <mergeCell ref="X54:X55"/>
    <mergeCell ref="X56:X57"/>
    <mergeCell ref="X58:X59"/>
    <mergeCell ref="X60:X61"/>
    <mergeCell ref="X62:X63"/>
    <mergeCell ref="X64:X65"/>
    <mergeCell ref="X98:X99"/>
    <mergeCell ref="X100:X101"/>
    <mergeCell ref="X102:X103"/>
    <mergeCell ref="X68:X69"/>
    <mergeCell ref="X70:X71"/>
    <mergeCell ref="X72:X73"/>
    <mergeCell ref="X74:X75"/>
    <mergeCell ref="X76:X77"/>
    <mergeCell ref="X78:X79"/>
    <mergeCell ref="X80:X81"/>
    <mergeCell ref="X86:X87"/>
    <mergeCell ref="X88:X89"/>
    <mergeCell ref="X90:X91"/>
    <mergeCell ref="X92:X93"/>
    <mergeCell ref="X94:X95"/>
    <mergeCell ref="X96:X97"/>
    <mergeCell ref="W106:W107"/>
    <mergeCell ref="X106:X107"/>
    <mergeCell ref="Y106:Y107"/>
    <mergeCell ref="Z106:Z107"/>
    <mergeCell ref="AA106:AA107"/>
    <mergeCell ref="AL106:AL107"/>
    <mergeCell ref="W104:W105"/>
    <mergeCell ref="X104:X105"/>
    <mergeCell ref="Y104:Y105"/>
    <mergeCell ref="Z104:Z105"/>
    <mergeCell ref="AA104:AA105"/>
    <mergeCell ref="AL104:AL105"/>
    <mergeCell ref="W110:W111"/>
    <mergeCell ref="X110:X111"/>
    <mergeCell ref="Y110:Y111"/>
    <mergeCell ref="Z110:Z111"/>
    <mergeCell ref="AA110:AA111"/>
    <mergeCell ref="AL110:AL111"/>
    <mergeCell ref="W108:W109"/>
    <mergeCell ref="X108:X109"/>
    <mergeCell ref="Y108:Y109"/>
    <mergeCell ref="Z108:Z109"/>
    <mergeCell ref="AA108:AA109"/>
    <mergeCell ref="AL108:AL109"/>
    <mergeCell ref="W114:W115"/>
    <mergeCell ref="X114:X115"/>
    <mergeCell ref="Y114:Y115"/>
    <mergeCell ref="Z114:Z115"/>
    <mergeCell ref="AA114:AA115"/>
    <mergeCell ref="AL114:AL115"/>
    <mergeCell ref="W112:W113"/>
    <mergeCell ref="X112:X113"/>
    <mergeCell ref="Y112:Y113"/>
    <mergeCell ref="Z112:Z113"/>
    <mergeCell ref="AA112:AA113"/>
    <mergeCell ref="AL112:AL113"/>
    <mergeCell ref="W118:W119"/>
    <mergeCell ref="X118:X119"/>
    <mergeCell ref="Y118:Y119"/>
    <mergeCell ref="Z118:Z119"/>
    <mergeCell ref="AA118:AA119"/>
    <mergeCell ref="AL118:AL119"/>
    <mergeCell ref="W116:W117"/>
    <mergeCell ref="X116:X117"/>
    <mergeCell ref="Y116:Y117"/>
    <mergeCell ref="Z116:Z117"/>
    <mergeCell ref="AA116:AA117"/>
    <mergeCell ref="AL116:AL117"/>
    <mergeCell ref="W122:W123"/>
    <mergeCell ref="X122:X123"/>
    <mergeCell ref="Y122:Y123"/>
    <mergeCell ref="Z122:Z123"/>
    <mergeCell ref="AA122:AA123"/>
    <mergeCell ref="AL122:AL123"/>
    <mergeCell ref="W120:W121"/>
    <mergeCell ref="X120:X121"/>
    <mergeCell ref="Y120:Y121"/>
    <mergeCell ref="Z120:Z121"/>
    <mergeCell ref="AA120:AA121"/>
    <mergeCell ref="AL120:AL121"/>
    <mergeCell ref="W126:W127"/>
    <mergeCell ref="X126:X127"/>
    <mergeCell ref="Y126:Y127"/>
    <mergeCell ref="Z126:Z127"/>
    <mergeCell ref="AA126:AA127"/>
    <mergeCell ref="AL126:AL127"/>
    <mergeCell ref="W124:W125"/>
    <mergeCell ref="X124:X125"/>
    <mergeCell ref="Y124:Y125"/>
    <mergeCell ref="Z124:Z125"/>
    <mergeCell ref="AA124:AA125"/>
    <mergeCell ref="AL124:AL125"/>
    <mergeCell ref="W130:W131"/>
    <mergeCell ref="X130:X131"/>
    <mergeCell ref="Y130:Y131"/>
    <mergeCell ref="Z130:Z131"/>
    <mergeCell ref="AA130:AA131"/>
    <mergeCell ref="AL130:AL131"/>
    <mergeCell ref="W128:W129"/>
    <mergeCell ref="X128:X129"/>
    <mergeCell ref="Y128:Y129"/>
    <mergeCell ref="Z128:Z129"/>
    <mergeCell ref="AA128:AA129"/>
    <mergeCell ref="AL128:AL129"/>
    <mergeCell ref="W134:W135"/>
    <mergeCell ref="X134:X135"/>
    <mergeCell ref="Y134:Y135"/>
    <mergeCell ref="Z134:Z135"/>
    <mergeCell ref="AA134:AA135"/>
    <mergeCell ref="AL134:AL135"/>
    <mergeCell ref="W132:W133"/>
    <mergeCell ref="X132:X133"/>
    <mergeCell ref="Y132:Y133"/>
    <mergeCell ref="Z132:Z133"/>
    <mergeCell ref="AA132:AA133"/>
    <mergeCell ref="AL132:AL133"/>
    <mergeCell ref="W138:W139"/>
    <mergeCell ref="X138:X139"/>
    <mergeCell ref="Y138:Y139"/>
    <mergeCell ref="Z138:Z139"/>
    <mergeCell ref="AA138:AA139"/>
    <mergeCell ref="AL138:AL139"/>
    <mergeCell ref="W136:W137"/>
    <mergeCell ref="X136:X137"/>
    <mergeCell ref="Y136:Y137"/>
    <mergeCell ref="Z136:Z137"/>
    <mergeCell ref="AA136:AA137"/>
    <mergeCell ref="AL136:AL137"/>
    <mergeCell ref="W142:W143"/>
    <mergeCell ref="X142:X143"/>
    <mergeCell ref="Y142:Y143"/>
    <mergeCell ref="Z142:Z143"/>
    <mergeCell ref="AA142:AA143"/>
    <mergeCell ref="AL142:AL143"/>
    <mergeCell ref="W140:W141"/>
    <mergeCell ref="X140:X141"/>
    <mergeCell ref="Y140:Y141"/>
    <mergeCell ref="Z140:Z141"/>
    <mergeCell ref="AA140:AA141"/>
    <mergeCell ref="AL140:AL141"/>
    <mergeCell ref="W146:W147"/>
    <mergeCell ref="X146:X147"/>
    <mergeCell ref="Y146:Y147"/>
    <mergeCell ref="Z146:Z147"/>
    <mergeCell ref="AA146:AA147"/>
    <mergeCell ref="AL146:AL147"/>
    <mergeCell ref="W144:W145"/>
    <mergeCell ref="X144:X145"/>
    <mergeCell ref="Y144:Y145"/>
    <mergeCell ref="Z144:Z145"/>
    <mergeCell ref="AA144:AA145"/>
    <mergeCell ref="AL144:AL145"/>
    <mergeCell ref="W150:W151"/>
    <mergeCell ref="X150:X151"/>
    <mergeCell ref="Y150:Y151"/>
    <mergeCell ref="Z150:Z151"/>
    <mergeCell ref="AA150:AA151"/>
    <mergeCell ref="AL150:AL151"/>
    <mergeCell ref="W148:W149"/>
    <mergeCell ref="X148:X149"/>
    <mergeCell ref="Y148:Y149"/>
    <mergeCell ref="Z148:Z149"/>
    <mergeCell ref="AA148:AA149"/>
    <mergeCell ref="AL148:AL149"/>
    <mergeCell ref="W154:W155"/>
    <mergeCell ref="X154:X155"/>
    <mergeCell ref="Y154:Y155"/>
    <mergeCell ref="Z154:Z155"/>
    <mergeCell ref="AA154:AA155"/>
    <mergeCell ref="AL154:AL155"/>
    <mergeCell ref="W152:W153"/>
    <mergeCell ref="X152:X153"/>
    <mergeCell ref="Y152:Y153"/>
    <mergeCell ref="Z152:Z153"/>
    <mergeCell ref="AA152:AA153"/>
    <mergeCell ref="AL152:AL153"/>
    <mergeCell ref="W158:W159"/>
    <mergeCell ref="X158:X159"/>
    <mergeCell ref="Y158:Y159"/>
    <mergeCell ref="Z158:Z159"/>
    <mergeCell ref="AA158:AA159"/>
    <mergeCell ref="AL158:AL159"/>
    <mergeCell ref="W156:W157"/>
    <mergeCell ref="X156:X157"/>
    <mergeCell ref="Y156:Y157"/>
    <mergeCell ref="Z156:Z157"/>
    <mergeCell ref="AA156:AA157"/>
    <mergeCell ref="AL156:AL157"/>
    <mergeCell ref="W162:W163"/>
    <mergeCell ref="X162:X163"/>
    <mergeCell ref="Y162:Y163"/>
    <mergeCell ref="Z162:Z163"/>
    <mergeCell ref="AA162:AA163"/>
    <mergeCell ref="AL162:AL163"/>
    <mergeCell ref="W160:W161"/>
    <mergeCell ref="X160:X161"/>
    <mergeCell ref="Y160:Y161"/>
    <mergeCell ref="Z160:Z161"/>
    <mergeCell ref="AA160:AA161"/>
    <mergeCell ref="AL160:AL161"/>
    <mergeCell ref="W166:W167"/>
    <mergeCell ref="X166:X167"/>
    <mergeCell ref="Y166:Y167"/>
    <mergeCell ref="Z166:Z167"/>
    <mergeCell ref="AA166:AA167"/>
    <mergeCell ref="AL166:AL167"/>
    <mergeCell ref="W164:W165"/>
    <mergeCell ref="X164:X165"/>
    <mergeCell ref="Y164:Y165"/>
    <mergeCell ref="Z164:Z165"/>
    <mergeCell ref="AA164:AA165"/>
    <mergeCell ref="AL164:AL165"/>
    <mergeCell ref="W170:W171"/>
    <mergeCell ref="X170:X171"/>
    <mergeCell ref="Y170:Y171"/>
    <mergeCell ref="Z170:Z171"/>
    <mergeCell ref="AA170:AA171"/>
    <mergeCell ref="AL170:AL171"/>
    <mergeCell ref="W168:W169"/>
    <mergeCell ref="X168:X169"/>
    <mergeCell ref="Y168:Y169"/>
    <mergeCell ref="Z168:Z169"/>
    <mergeCell ref="AA168:AA169"/>
    <mergeCell ref="AL168:AL169"/>
    <mergeCell ref="W174:W175"/>
    <mergeCell ref="X174:X175"/>
    <mergeCell ref="Y174:Y175"/>
    <mergeCell ref="Z174:Z175"/>
    <mergeCell ref="AA174:AA175"/>
    <mergeCell ref="AL174:AL175"/>
    <mergeCell ref="W172:W173"/>
    <mergeCell ref="X172:X173"/>
    <mergeCell ref="Y172:Y173"/>
    <mergeCell ref="Z172:Z173"/>
    <mergeCell ref="AA172:AA173"/>
    <mergeCell ref="AL172:AL173"/>
    <mergeCell ref="W178:W179"/>
    <mergeCell ref="X178:X179"/>
    <mergeCell ref="Y178:Y179"/>
    <mergeCell ref="Z178:Z179"/>
    <mergeCell ref="AA178:AA179"/>
    <mergeCell ref="AL178:AL179"/>
    <mergeCell ref="W176:W177"/>
    <mergeCell ref="X176:X177"/>
    <mergeCell ref="Y176:Y177"/>
    <mergeCell ref="Z176:Z177"/>
    <mergeCell ref="AA176:AA177"/>
    <mergeCell ref="AL176:AL177"/>
    <mergeCell ref="W182:W183"/>
    <mergeCell ref="X182:X183"/>
    <mergeCell ref="Y182:Y183"/>
    <mergeCell ref="Z182:Z183"/>
    <mergeCell ref="AA182:AA183"/>
    <mergeCell ref="AL182:AL183"/>
    <mergeCell ref="W180:W181"/>
    <mergeCell ref="X180:X181"/>
    <mergeCell ref="Y180:Y181"/>
    <mergeCell ref="Z180:Z181"/>
    <mergeCell ref="AA180:AA181"/>
    <mergeCell ref="AL180:AL181"/>
    <mergeCell ref="W186:W187"/>
    <mergeCell ref="X186:X187"/>
    <mergeCell ref="Y186:Y187"/>
    <mergeCell ref="Z186:Z187"/>
    <mergeCell ref="AA186:AA187"/>
    <mergeCell ref="AL186:AL187"/>
    <mergeCell ref="W184:W185"/>
    <mergeCell ref="X184:X185"/>
    <mergeCell ref="Y184:Y185"/>
    <mergeCell ref="Z184:Z185"/>
    <mergeCell ref="AA184:AA185"/>
    <mergeCell ref="AL184:AL185"/>
    <mergeCell ref="W190:W191"/>
    <mergeCell ref="X190:X191"/>
    <mergeCell ref="Y190:Y191"/>
    <mergeCell ref="Z190:Z191"/>
    <mergeCell ref="AA190:AA191"/>
    <mergeCell ref="AL190:AL191"/>
    <mergeCell ref="W188:W189"/>
    <mergeCell ref="X188:X189"/>
    <mergeCell ref="Y188:Y189"/>
    <mergeCell ref="Z188:Z189"/>
    <mergeCell ref="AA188:AA189"/>
    <mergeCell ref="AL188:AL189"/>
    <mergeCell ref="W194:W195"/>
    <mergeCell ref="X194:X195"/>
    <mergeCell ref="Y194:Y195"/>
    <mergeCell ref="Z194:Z195"/>
    <mergeCell ref="AA194:AA195"/>
    <mergeCell ref="AL194:AL195"/>
    <mergeCell ref="W192:W193"/>
    <mergeCell ref="X192:X193"/>
    <mergeCell ref="Y192:Y193"/>
    <mergeCell ref="Z192:Z193"/>
    <mergeCell ref="AA192:AA193"/>
    <mergeCell ref="AL192:AL193"/>
    <mergeCell ref="W198:W199"/>
    <mergeCell ref="X198:X199"/>
    <mergeCell ref="Y198:Y199"/>
    <mergeCell ref="Z198:Z199"/>
    <mergeCell ref="AA198:AA199"/>
    <mergeCell ref="AL198:AL199"/>
    <mergeCell ref="W196:W197"/>
    <mergeCell ref="X196:X197"/>
    <mergeCell ref="Y196:Y197"/>
    <mergeCell ref="Z196:Z197"/>
    <mergeCell ref="AA196:AA197"/>
    <mergeCell ref="AL196:AL197"/>
    <mergeCell ref="W202:W203"/>
    <mergeCell ref="X202:X203"/>
    <mergeCell ref="Y202:Y203"/>
    <mergeCell ref="Z202:Z203"/>
    <mergeCell ref="AA202:AA203"/>
    <mergeCell ref="AL202:AL203"/>
    <mergeCell ref="W200:W201"/>
    <mergeCell ref="X200:X201"/>
    <mergeCell ref="Y200:Y201"/>
    <mergeCell ref="Z200:Z201"/>
    <mergeCell ref="AA200:AA201"/>
    <mergeCell ref="AL200:AL201"/>
  </mergeCells>
  <phoneticPr fontId="8" type="Hiragana"/>
  <conditionalFormatting sqref="W4:AL203">
    <cfRule type="expression" dxfId="80" priority="1">
      <formula>$U4=1</formula>
    </cfRule>
  </conditionalFormatting>
  <dataValidations count="4">
    <dataValidation imeMode="on" allowBlank="1" showInputMessage="1" showErrorMessage="1" sqref="AE4:AF203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AG4:AG203">
      <formula1>6</formula1>
    </dataValidation>
    <dataValidation type="list" allowBlank="1" showInputMessage="1" showErrorMessage="1" sqref="AD4:AD203">
      <formula1>"男,女"</formula1>
    </dataValidation>
    <dataValidation type="list" allowBlank="1" showInputMessage="1" showErrorMessage="1" sqref="Z4:Z203">
      <formula1>$AV$4:$AV$13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設定!$AV$4:$AV$13</xm:f>
          </x14:formula1>
          <xm:sqref>X4:X203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M414"/>
  <sheetViews>
    <sheetView workbookViewId="0"/>
  </sheetViews>
  <sheetFormatPr defaultColWidth="3.6640625" defaultRowHeight="13.2" x14ac:dyDescent="0.2"/>
  <cols>
    <col min="1" max="1" width="4" style="17" customWidth="1"/>
    <col min="2" max="2" width="5.77734375" style="17" hidden="1" customWidth="1"/>
    <col min="3" max="6" width="7" style="17" hidden="1" customWidth="1"/>
    <col min="7" max="8" width="5.77734375" style="17" hidden="1" customWidth="1"/>
    <col min="9" max="10" width="15.77734375" style="127" hidden="1" customWidth="1"/>
    <col min="11" max="12" width="3" style="17" hidden="1" customWidth="1"/>
    <col min="13" max="13" width="11" style="17" hidden="1" customWidth="1"/>
    <col min="14" max="14" width="13.109375" style="17" hidden="1" customWidth="1"/>
    <col min="15" max="16" width="3" style="17" hidden="1" customWidth="1"/>
    <col min="17" max="17" width="4" style="17" hidden="1" customWidth="1"/>
    <col min="18" max="19" width="7" style="17" hidden="1" customWidth="1"/>
    <col min="20" max="21" width="14" style="17" hidden="1" customWidth="1"/>
    <col min="22" max="22" width="11" style="17" hidden="1" customWidth="1"/>
    <col min="23" max="24" width="4.33203125" style="46" customWidth="1"/>
    <col min="25" max="27" width="4.33203125" style="17" customWidth="1"/>
    <col min="28" max="29" width="9.88671875" style="17" customWidth="1"/>
    <col min="30" max="30" width="4.33203125" style="17" customWidth="1"/>
    <col min="31" max="31" width="21" style="52" customWidth="1"/>
    <col min="32" max="32" width="21" style="17" customWidth="1"/>
    <col min="33" max="33" width="17.33203125" style="17" customWidth="1"/>
    <col min="34" max="34" width="6" style="46" customWidth="1"/>
    <col min="35" max="36" width="4.33203125" style="46" customWidth="1"/>
    <col min="37" max="38" width="6.33203125" style="17" customWidth="1"/>
    <col min="39" max="39" width="8.88671875" style="17" customWidth="1"/>
    <col min="40" max="16384" width="3.6640625" style="17"/>
  </cols>
  <sheetData>
    <row r="1" spans="2:39" ht="23.4" customHeight="1" thickBot="1" x14ac:dyDescent="0.25">
      <c r="W1" s="18"/>
      <c r="X1" s="18"/>
      <c r="Y1" s="19"/>
      <c r="Z1" s="19"/>
      <c r="AA1" s="19"/>
      <c r="AB1" s="19"/>
      <c r="AC1" s="19"/>
      <c r="AD1" s="19"/>
      <c r="AF1" s="19"/>
      <c r="AG1" s="19"/>
      <c r="AH1" s="18"/>
      <c r="AI1" s="18"/>
      <c r="AJ1" s="18"/>
      <c r="AK1" s="19"/>
      <c r="AL1" s="19"/>
    </row>
    <row r="2" spans="2:39" ht="11.25" customHeight="1" x14ac:dyDescent="0.2">
      <c r="W2" s="540" t="s">
        <v>89</v>
      </c>
      <c r="X2" s="554" t="s">
        <v>90</v>
      </c>
      <c r="Y2" s="555"/>
      <c r="Z2" s="554" t="s">
        <v>86</v>
      </c>
      <c r="AA2" s="555"/>
      <c r="AB2" s="542" t="s">
        <v>73</v>
      </c>
      <c r="AC2" s="543"/>
      <c r="AD2" s="544" t="s">
        <v>74</v>
      </c>
      <c r="AE2" s="546" t="s">
        <v>75</v>
      </c>
      <c r="AF2" s="552" t="s">
        <v>83</v>
      </c>
      <c r="AG2" s="548" t="s">
        <v>84</v>
      </c>
      <c r="AH2" s="556" t="s">
        <v>437</v>
      </c>
      <c r="AI2" s="557"/>
      <c r="AJ2" s="558"/>
      <c r="AK2" s="550" t="s">
        <v>76</v>
      </c>
      <c r="AL2" s="579" t="s">
        <v>192</v>
      </c>
    </row>
    <row r="3" spans="2:39" ht="57.45" customHeight="1" thickBot="1" x14ac:dyDescent="0.25">
      <c r="H3" s="125" t="s">
        <v>214</v>
      </c>
      <c r="I3" s="126" t="s">
        <v>217</v>
      </c>
      <c r="J3" s="126" t="s">
        <v>218</v>
      </c>
      <c r="K3" s="131" t="s">
        <v>219</v>
      </c>
      <c r="L3" s="131" t="s">
        <v>220</v>
      </c>
      <c r="M3" s="131" t="s">
        <v>221</v>
      </c>
      <c r="N3" s="131" t="s">
        <v>222</v>
      </c>
      <c r="O3" s="131" t="s">
        <v>223</v>
      </c>
      <c r="P3" s="131" t="s">
        <v>224</v>
      </c>
      <c r="Q3" s="131" t="s">
        <v>225</v>
      </c>
      <c r="R3" s="126" t="s">
        <v>215</v>
      </c>
      <c r="S3" s="126" t="s">
        <v>216</v>
      </c>
      <c r="T3" s="125" t="s">
        <v>226</v>
      </c>
      <c r="U3" s="132"/>
      <c r="W3" s="541"/>
      <c r="X3" s="20" t="s">
        <v>87</v>
      </c>
      <c r="Y3" s="58" t="s">
        <v>85</v>
      </c>
      <c r="Z3" s="20" t="s">
        <v>87</v>
      </c>
      <c r="AA3" s="58" t="s">
        <v>88</v>
      </c>
      <c r="AB3" s="21" t="s">
        <v>77</v>
      </c>
      <c r="AC3" s="22" t="s">
        <v>78</v>
      </c>
      <c r="AD3" s="545"/>
      <c r="AE3" s="547"/>
      <c r="AF3" s="553"/>
      <c r="AG3" s="549"/>
      <c r="AH3" s="199" t="s">
        <v>438</v>
      </c>
      <c r="AI3" s="23" t="s">
        <v>79</v>
      </c>
      <c r="AJ3" s="22" t="s">
        <v>80</v>
      </c>
      <c r="AK3" s="551"/>
      <c r="AL3" s="580"/>
    </row>
    <row r="4" spans="2:39" ht="13.95" customHeight="1" thickTop="1" x14ac:dyDescent="0.2">
      <c r="B4" s="17">
        <f ca="1">IF(C4="","",RANK(C4,$C$4:$C$203))</f>
        <v>1</v>
      </c>
      <c r="C4" s="125">
        <f ca="1">IF(D4=0,0,IF(X4="","",VLOOKUP(X4,基準２,3,FALSE)+T4+100-Y4+IF(Z4="",0,VLOOKUP(Z4,基準２,3,FALSE)/100+'D1'!AA4-100)))</f>
        <v>0</v>
      </c>
      <c r="D4" s="125">
        <f ca="1">IF(E4="",0,IF(OR(E4=設定!$AV$4,E4=設定!$AV$5,E4=設定!$AV$6,E4=設定!$AV$7,E4=設定!$AV$8,E4=設定!$AV$9,E4=設定!$AV$12,E4=設定!$AV$13),1,0))</f>
        <v>0</v>
      </c>
      <c r="E4" s="125">
        <f>X4</f>
        <v>0</v>
      </c>
      <c r="F4" s="125">
        <f>Y4</f>
        <v>0</v>
      </c>
      <c r="G4" s="125" t="str">
        <f>IF(AA4="","",IF(X4=Z4,"*"&amp;AA4,"◆"&amp;AA4))</f>
        <v/>
      </c>
      <c r="H4" s="125" t="str">
        <f>IF(X4="","",VLOOKUP(X4,設定!$AV$4:$AW$13,2,FALSE))</f>
        <v/>
      </c>
      <c r="I4" s="128" t="str">
        <f>AD213&amp;"　"&amp;AE213</f>
        <v>　</v>
      </c>
      <c r="J4" s="128" t="str">
        <f>AD214&amp;"　"&amp;AE214</f>
        <v>　</v>
      </c>
      <c r="K4" s="125">
        <f>AD4</f>
        <v>0</v>
      </c>
      <c r="L4" s="125">
        <f>AD5</f>
        <v>0</v>
      </c>
      <c r="M4" s="125">
        <f>AG4</f>
        <v>0</v>
      </c>
      <c r="N4" s="125">
        <f>AG5</f>
        <v>0</v>
      </c>
      <c r="O4" s="125" t="str">
        <f>AK4</f>
        <v/>
      </c>
      <c r="P4" s="125" t="str">
        <f>AK5</f>
        <v/>
      </c>
      <c r="Q4" s="125" t="str">
        <f>AL4</f>
        <v/>
      </c>
      <c r="R4" s="125">
        <f>IF(K4=0,0,VLOOKUP(K4,性別,2,FALSE))</f>
        <v>0</v>
      </c>
      <c r="S4" s="125">
        <f>IF(L4=0,0,VLOOKUP(L4,性別,2,FALSE))</f>
        <v>0</v>
      </c>
      <c r="T4" s="125">
        <f>S4+R4</f>
        <v>0</v>
      </c>
      <c r="U4" s="132">
        <f ca="1">IF(C4="","",IF(Q4&lt;H4,1,0))</f>
        <v>0</v>
      </c>
      <c r="V4" s="24" t="str">
        <f>IF(COUNT(AH4:AJ4)=0,"",DATE(AH4,AI4,AJ4))</f>
        <v/>
      </c>
      <c r="W4" s="574">
        <v>1</v>
      </c>
      <c r="X4" s="575"/>
      <c r="Y4" s="576"/>
      <c r="Z4" s="577"/>
      <c r="AA4" s="576"/>
      <c r="AB4" s="59"/>
      <c r="AC4" s="60"/>
      <c r="AD4" s="61"/>
      <c r="AE4" s="62"/>
      <c r="AF4" s="60"/>
      <c r="AG4" s="63"/>
      <c r="AH4" s="201"/>
      <c r="AI4" s="64"/>
      <c r="AJ4" s="202"/>
      <c r="AK4" s="65" t="str">
        <f t="shared" ref="AK4:AK35" si="0">IFERROR(DATEDIF(V4,基準日,"Y"),"")</f>
        <v/>
      </c>
      <c r="AL4" s="578" t="str">
        <f>IF(SUM(AK4:AK5)=0,"",SUM(AK4:AK5))</f>
        <v/>
      </c>
      <c r="AM4" s="200" t="str">
        <f>IF(AH4="","",DATE(AH4,1,1))</f>
        <v/>
      </c>
    </row>
    <row r="5" spans="2:39" ht="13.95" customHeight="1" x14ac:dyDescent="0.2">
      <c r="C5" s="125" t="str">
        <f>IF(X5="","",VLOOKUP(X5,基準２,3,FALSE)+T5+100-Y5+IF(Z5="",0,VLOOKUP(Z5,基準２,3,FALSE)/100+'D1'!AA5-100))</f>
        <v/>
      </c>
      <c r="D5" s="125"/>
      <c r="E5" s="125"/>
      <c r="F5" s="125"/>
      <c r="G5" s="125"/>
      <c r="H5" s="125"/>
      <c r="I5" s="128"/>
      <c r="J5" s="128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32">
        <f ca="1">IF(C4="","",IF(Q4&lt;H4,1,0))</f>
        <v>0</v>
      </c>
      <c r="V5" s="24" t="str">
        <f t="shared" ref="V5:V68" si="1">IF(COUNT(AH5:AJ5)=0,"",DATE(AH5,AI5,AJ5))</f>
        <v/>
      </c>
      <c r="W5" s="569"/>
      <c r="X5" s="570"/>
      <c r="Y5" s="571"/>
      <c r="Z5" s="572"/>
      <c r="AA5" s="571"/>
      <c r="AB5" s="37"/>
      <c r="AC5" s="38"/>
      <c r="AD5" s="39"/>
      <c r="AE5" s="54"/>
      <c r="AF5" s="38"/>
      <c r="AG5" s="40"/>
      <c r="AH5" s="203"/>
      <c r="AI5" s="41"/>
      <c r="AJ5" s="204"/>
      <c r="AK5" s="42" t="str">
        <f t="shared" si="0"/>
        <v/>
      </c>
      <c r="AL5" s="573"/>
      <c r="AM5" s="200" t="str">
        <f t="shared" ref="AM5:AM68" si="2">IF(AH5="","",DATE(AH5,1,1))</f>
        <v/>
      </c>
    </row>
    <row r="6" spans="2:39" ht="13.95" customHeight="1" x14ac:dyDescent="0.2">
      <c r="B6" s="17">
        <f ca="1">IF(C6="","",RANK(C6,$C$4:$C$203))</f>
        <v>1</v>
      </c>
      <c r="C6" s="125">
        <f ca="1">IF(D6=0,0,IF(X6="","",VLOOKUP(X6,基準２,3,FALSE)+T6+100-Y6+IF(Z6="",0,VLOOKUP(Z6,基準２,3,FALSE)/100+'D1'!AA6-100)))</f>
        <v>0</v>
      </c>
      <c r="D6" s="125">
        <f ca="1">IF(E6="",0,IF(OR(E6=設定!$AV$4,E6=設定!$AV$5,E6=設定!$AV$6,E6=設定!$AV$7,E6=設定!$AV$8,E6=設定!$AV$9,E6=設定!$AV$12,E6=設定!$AV$13),1,0))</f>
        <v>0</v>
      </c>
      <c r="E6" s="125">
        <f>X6</f>
        <v>0</v>
      </c>
      <c r="F6" s="125">
        <f>Y6</f>
        <v>0</v>
      </c>
      <c r="G6" s="125" t="str">
        <f>IF(AA6="","",IF(X6=Z6,"*"&amp;AA6,"◆"&amp;AA6))</f>
        <v/>
      </c>
      <c r="H6" s="125" t="str">
        <f>IF(X6="","",VLOOKUP(X6,設定!$AV$4:$AW$13,2,FALSE))</f>
        <v/>
      </c>
      <c r="I6" s="128" t="str">
        <f>AD215&amp;"　"&amp;AE215</f>
        <v>　</v>
      </c>
      <c r="J6" s="128" t="str">
        <f>AD216&amp;"　"&amp;AE216</f>
        <v>　</v>
      </c>
      <c r="K6" s="125">
        <f>AD6</f>
        <v>0</v>
      </c>
      <c r="L6" s="125">
        <f>AD7</f>
        <v>0</v>
      </c>
      <c r="M6" s="125">
        <f>AG6</f>
        <v>0</v>
      </c>
      <c r="N6" s="125">
        <f>AG7</f>
        <v>0</v>
      </c>
      <c r="O6" s="125" t="str">
        <f>AK6</f>
        <v/>
      </c>
      <c r="P6" s="125" t="str">
        <f>AK7</f>
        <v/>
      </c>
      <c r="Q6" s="125" t="str">
        <f>AL6</f>
        <v/>
      </c>
      <c r="R6" s="125">
        <f>IF(K6=0,0,VLOOKUP(K6,性別,2,FALSE))</f>
        <v>0</v>
      </c>
      <c r="S6" s="125">
        <f>IF(L6=0,0,VLOOKUP(L6,性別,2,FALSE))</f>
        <v>0</v>
      </c>
      <c r="T6" s="125">
        <f>S6+R6</f>
        <v>0</v>
      </c>
      <c r="U6" s="132">
        <f ca="1">IF(C6="","",IF(Q6&lt;H6,1,0))</f>
        <v>0</v>
      </c>
      <c r="V6" s="24" t="str">
        <f t="shared" si="1"/>
        <v/>
      </c>
      <c r="W6" s="559">
        <v>2</v>
      </c>
      <c r="X6" s="561"/>
      <c r="Y6" s="563"/>
      <c r="Z6" s="565"/>
      <c r="AA6" s="563"/>
      <c r="AB6" s="66"/>
      <c r="AC6" s="67"/>
      <c r="AD6" s="68"/>
      <c r="AE6" s="69"/>
      <c r="AF6" s="67"/>
      <c r="AG6" s="70"/>
      <c r="AH6" s="193"/>
      <c r="AI6" s="71"/>
      <c r="AJ6" s="194"/>
      <c r="AK6" s="43" t="str">
        <f t="shared" si="0"/>
        <v/>
      </c>
      <c r="AL6" s="567" t="str">
        <f>IF(SUM(AK6:AK7)=0,"",SUM(AK6:AK7))</f>
        <v/>
      </c>
      <c r="AM6" s="200" t="str">
        <f t="shared" si="2"/>
        <v/>
      </c>
    </row>
    <row r="7" spans="2:39" ht="13.95" customHeight="1" x14ac:dyDescent="0.2">
      <c r="C7" s="125" t="str">
        <f>IF(X7="","",VLOOKUP(X7,基準２,3,FALSE)+T7+100-Y7+IF(Z7="",0,VLOOKUP(Z7,基準２,3,FALSE)/100+'D1'!AA7-100))</f>
        <v/>
      </c>
      <c r="D7" s="125"/>
      <c r="E7" s="125"/>
      <c r="F7" s="125"/>
      <c r="G7" s="125"/>
      <c r="H7" s="125"/>
      <c r="I7" s="128"/>
      <c r="J7" s="128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32">
        <f ca="1">IF(C6="","",IF(Q6&lt;H6,1,0))</f>
        <v>0</v>
      </c>
      <c r="V7" s="24" t="str">
        <f t="shared" si="1"/>
        <v/>
      </c>
      <c r="W7" s="569"/>
      <c r="X7" s="570"/>
      <c r="Y7" s="571"/>
      <c r="Z7" s="572"/>
      <c r="AA7" s="571"/>
      <c r="AB7" s="37"/>
      <c r="AC7" s="38"/>
      <c r="AD7" s="39"/>
      <c r="AE7" s="54"/>
      <c r="AF7" s="38"/>
      <c r="AG7" s="40"/>
      <c r="AH7" s="203"/>
      <c r="AI7" s="41"/>
      <c r="AJ7" s="204"/>
      <c r="AK7" s="42" t="str">
        <f t="shared" si="0"/>
        <v/>
      </c>
      <c r="AL7" s="573"/>
      <c r="AM7" s="200" t="str">
        <f t="shared" si="2"/>
        <v/>
      </c>
    </row>
    <row r="8" spans="2:39" ht="13.95" customHeight="1" x14ac:dyDescent="0.2">
      <c r="B8" s="17">
        <f ca="1">IF(C8="","",RANK(C8,$C$4:$C$203))</f>
        <v>1</v>
      </c>
      <c r="C8" s="125">
        <f ca="1">IF(D8=0,0,IF(X8="","",VLOOKUP(X8,基準２,3,FALSE)+T8+100-Y8+IF(Z8="",0,VLOOKUP(Z8,基準２,3,FALSE)/100+'D1'!AA8-100)))</f>
        <v>0</v>
      </c>
      <c r="D8" s="125">
        <f ca="1">IF(E8="",0,IF(OR(E8=設定!$AV$4,E8=設定!$AV$5,E8=設定!$AV$6,E8=設定!$AV$7,E8=設定!$AV$8,E8=設定!$AV$9,E8=設定!$AV$12,E8=設定!$AV$13),1,0))</f>
        <v>0</v>
      </c>
      <c r="E8" s="125">
        <f>X8</f>
        <v>0</v>
      </c>
      <c r="F8" s="125">
        <f>Y8</f>
        <v>0</v>
      </c>
      <c r="G8" s="125" t="str">
        <f>IF(AA8="","",IF(X8=Z8,"*"&amp;AA8,"◆"&amp;AA8))</f>
        <v/>
      </c>
      <c r="H8" s="125" t="str">
        <f>IF(X8="","",VLOOKUP(X8,設定!$AV$4:$AW$13,2,FALSE))</f>
        <v/>
      </c>
      <c r="I8" s="128" t="str">
        <f>AD217&amp;"　"&amp;AE217</f>
        <v>　</v>
      </c>
      <c r="J8" s="128" t="str">
        <f>AD218&amp;"　"&amp;AE218</f>
        <v>　</v>
      </c>
      <c r="K8" s="125">
        <f>AD8</f>
        <v>0</v>
      </c>
      <c r="L8" s="125">
        <f>AD9</f>
        <v>0</v>
      </c>
      <c r="M8" s="125">
        <f>AG8</f>
        <v>0</v>
      </c>
      <c r="N8" s="125">
        <f>AG9</f>
        <v>0</v>
      </c>
      <c r="O8" s="125" t="str">
        <f>AK8</f>
        <v/>
      </c>
      <c r="P8" s="125" t="str">
        <f>AK9</f>
        <v/>
      </c>
      <c r="Q8" s="125" t="str">
        <f>AL8</f>
        <v/>
      </c>
      <c r="R8" s="125">
        <f>IF(K8=0,0,VLOOKUP(K8,性別,2,FALSE))</f>
        <v>0</v>
      </c>
      <c r="S8" s="125">
        <f>IF(L8=0,0,VLOOKUP(L8,性別,2,FALSE))</f>
        <v>0</v>
      </c>
      <c r="T8" s="125">
        <f>S8+R8</f>
        <v>0</v>
      </c>
      <c r="U8" s="132">
        <f ca="1">IF(C8="","",IF(Q8&lt;H8,1,0))</f>
        <v>0</v>
      </c>
      <c r="V8" s="24" t="str">
        <f t="shared" si="1"/>
        <v/>
      </c>
      <c r="W8" s="559">
        <v>3</v>
      </c>
      <c r="X8" s="561"/>
      <c r="Y8" s="563"/>
      <c r="Z8" s="565"/>
      <c r="AA8" s="563"/>
      <c r="AB8" s="66"/>
      <c r="AC8" s="67"/>
      <c r="AD8" s="68"/>
      <c r="AE8" s="69"/>
      <c r="AF8" s="67"/>
      <c r="AG8" s="70"/>
      <c r="AH8" s="193"/>
      <c r="AI8" s="71"/>
      <c r="AJ8" s="194"/>
      <c r="AK8" s="43" t="str">
        <f t="shared" si="0"/>
        <v/>
      </c>
      <c r="AL8" s="567" t="str">
        <f>IF(SUM(AK8:AK9)=0,"",SUM(AK8:AK9))</f>
        <v/>
      </c>
      <c r="AM8" s="200" t="str">
        <f t="shared" si="2"/>
        <v/>
      </c>
    </row>
    <row r="9" spans="2:39" ht="13.95" customHeight="1" x14ac:dyDescent="0.2">
      <c r="C9" s="125" t="str">
        <f>IF(X9="","",VLOOKUP(X9,基準２,3,FALSE)+T9+100-Y9+IF(Z9="",0,VLOOKUP(Z9,基準２,3,FALSE)/100+'D1'!AA9-100))</f>
        <v/>
      </c>
      <c r="D9" s="125"/>
      <c r="E9" s="125"/>
      <c r="F9" s="125"/>
      <c r="G9" s="125"/>
      <c r="H9" s="125"/>
      <c r="I9" s="128"/>
      <c r="J9" s="128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32">
        <f ca="1">IF(C8="","",IF(Q8&lt;H8,1,0))</f>
        <v>0</v>
      </c>
      <c r="V9" s="24" t="str">
        <f t="shared" si="1"/>
        <v/>
      </c>
      <c r="W9" s="569"/>
      <c r="X9" s="570"/>
      <c r="Y9" s="571"/>
      <c r="Z9" s="572"/>
      <c r="AA9" s="571"/>
      <c r="AB9" s="37"/>
      <c r="AC9" s="38"/>
      <c r="AD9" s="39"/>
      <c r="AE9" s="54"/>
      <c r="AF9" s="38"/>
      <c r="AG9" s="40"/>
      <c r="AH9" s="203"/>
      <c r="AI9" s="41"/>
      <c r="AJ9" s="204"/>
      <c r="AK9" s="42" t="str">
        <f t="shared" si="0"/>
        <v/>
      </c>
      <c r="AL9" s="573"/>
      <c r="AM9" s="200" t="str">
        <f t="shared" si="2"/>
        <v/>
      </c>
    </row>
    <row r="10" spans="2:39" ht="13.95" customHeight="1" x14ac:dyDescent="0.2">
      <c r="B10" s="17">
        <f ca="1">IF(C10="","",RANK(C10,$C$4:$C$203))</f>
        <v>1</v>
      </c>
      <c r="C10" s="125">
        <f ca="1">IF(D10=0,0,IF(X10="","",VLOOKUP(X10,基準２,3,FALSE)+T10+100-Y10+IF(Z10="",0,VLOOKUP(Z10,基準２,3,FALSE)/100+'D1'!AA10-100)))</f>
        <v>0</v>
      </c>
      <c r="D10" s="125">
        <f ca="1">IF(E10="",0,IF(OR(E10=設定!$AV$4,E10=設定!$AV$5,E10=設定!$AV$6,E10=設定!$AV$7,E10=設定!$AV$8,E10=設定!$AV$9,E10=設定!$AV$12,E10=設定!$AV$13),1,0))</f>
        <v>0</v>
      </c>
      <c r="E10" s="125">
        <f>X10</f>
        <v>0</v>
      </c>
      <c r="F10" s="125">
        <f>Y10</f>
        <v>0</v>
      </c>
      <c r="G10" s="125" t="str">
        <f>IF(AA10="","",IF(X10=Z10,"*"&amp;AA10,"◆"&amp;AA10))</f>
        <v/>
      </c>
      <c r="H10" s="125" t="str">
        <f>IF(X10="","",VLOOKUP(X10,設定!$AV$4:$AW$13,2,FALSE))</f>
        <v/>
      </c>
      <c r="I10" s="128" t="str">
        <f>AD219&amp;"　"&amp;AE219</f>
        <v>　</v>
      </c>
      <c r="J10" s="128" t="str">
        <f>AD220&amp;"　"&amp;AE220</f>
        <v>　</v>
      </c>
      <c r="K10" s="125">
        <f>AD10</f>
        <v>0</v>
      </c>
      <c r="L10" s="125">
        <f>AD11</f>
        <v>0</v>
      </c>
      <c r="M10" s="125">
        <f>AG10</f>
        <v>0</v>
      </c>
      <c r="N10" s="125">
        <f>AG11</f>
        <v>0</v>
      </c>
      <c r="O10" s="125" t="str">
        <f>AK10</f>
        <v/>
      </c>
      <c r="P10" s="125" t="str">
        <f>AK11</f>
        <v/>
      </c>
      <c r="Q10" s="125" t="str">
        <f>AL10</f>
        <v/>
      </c>
      <c r="R10" s="125">
        <f>IF(K10=0,0,VLOOKUP(K10,性別,2,FALSE))</f>
        <v>0</v>
      </c>
      <c r="S10" s="125">
        <f>IF(L10=0,0,VLOOKUP(L10,性別,2,FALSE))</f>
        <v>0</v>
      </c>
      <c r="T10" s="125">
        <f>S10+R10</f>
        <v>0</v>
      </c>
      <c r="U10" s="132">
        <f ca="1">IF(C10="","",IF(Q10&lt;H10,1,0))</f>
        <v>0</v>
      </c>
      <c r="V10" s="24" t="str">
        <f t="shared" si="1"/>
        <v/>
      </c>
      <c r="W10" s="559">
        <v>4</v>
      </c>
      <c r="X10" s="561"/>
      <c r="Y10" s="563"/>
      <c r="Z10" s="565"/>
      <c r="AA10" s="563"/>
      <c r="AB10" s="66"/>
      <c r="AC10" s="67"/>
      <c r="AD10" s="68"/>
      <c r="AE10" s="69"/>
      <c r="AF10" s="67"/>
      <c r="AG10" s="70"/>
      <c r="AH10" s="193"/>
      <c r="AI10" s="71"/>
      <c r="AJ10" s="194"/>
      <c r="AK10" s="43" t="str">
        <f t="shared" si="0"/>
        <v/>
      </c>
      <c r="AL10" s="567" t="str">
        <f>IF(SUM(AK10:AK11)=0,"",SUM(AK10:AK11))</f>
        <v/>
      </c>
      <c r="AM10" s="200" t="str">
        <f t="shared" si="2"/>
        <v/>
      </c>
    </row>
    <row r="11" spans="2:39" ht="13.95" customHeight="1" x14ac:dyDescent="0.2">
      <c r="C11" s="125" t="str">
        <f>IF(X11="","",VLOOKUP(X11,基準２,3,FALSE)+T11+100-Y11+IF(Z11="",0,VLOOKUP(Z11,基準２,3,FALSE)/100+'D1'!AA11-100))</f>
        <v/>
      </c>
      <c r="D11" s="125"/>
      <c r="E11" s="125"/>
      <c r="F11" s="125"/>
      <c r="G11" s="125"/>
      <c r="H11" s="125"/>
      <c r="I11" s="128"/>
      <c r="J11" s="128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2">
        <f ca="1">IF(C10="","",IF(Q10&lt;H10,1,0))</f>
        <v>0</v>
      </c>
      <c r="V11" s="24" t="str">
        <f t="shared" si="1"/>
        <v/>
      </c>
      <c r="W11" s="569"/>
      <c r="X11" s="570"/>
      <c r="Y11" s="571"/>
      <c r="Z11" s="572"/>
      <c r="AA11" s="571"/>
      <c r="AB11" s="37"/>
      <c r="AC11" s="38"/>
      <c r="AD11" s="39"/>
      <c r="AE11" s="54"/>
      <c r="AF11" s="38"/>
      <c r="AG11" s="40"/>
      <c r="AH11" s="203"/>
      <c r="AI11" s="41"/>
      <c r="AJ11" s="204"/>
      <c r="AK11" s="42" t="str">
        <f t="shared" si="0"/>
        <v/>
      </c>
      <c r="AL11" s="573"/>
      <c r="AM11" s="200" t="str">
        <f t="shared" si="2"/>
        <v/>
      </c>
    </row>
    <row r="12" spans="2:39" ht="13.95" customHeight="1" x14ac:dyDescent="0.2">
      <c r="B12" s="17">
        <f ca="1">IF(C12="","",RANK(C12,$C$4:$C$203))</f>
        <v>1</v>
      </c>
      <c r="C12" s="125">
        <f ca="1">IF(D12=0,0,IF(X12="","",VLOOKUP(X12,基準２,3,FALSE)+T12+100-Y12+IF(Z12="",0,VLOOKUP(Z12,基準２,3,FALSE)/100+'D1'!AA12-100)))</f>
        <v>0</v>
      </c>
      <c r="D12" s="125">
        <f ca="1">IF(E12="",0,IF(OR(E12=設定!$AV$4,E12=設定!$AV$5,E12=設定!$AV$6,E12=設定!$AV$7,E12=設定!$AV$8,E12=設定!$AV$9,E12=設定!$AV$12,E12=設定!$AV$13),1,0))</f>
        <v>0</v>
      </c>
      <c r="E12" s="125">
        <f>X12</f>
        <v>0</v>
      </c>
      <c r="F12" s="125">
        <f>Y12</f>
        <v>0</v>
      </c>
      <c r="G12" s="125" t="str">
        <f>IF(AA12="","",IF(X12=Z12,"*"&amp;AA12,"◆"&amp;AA12))</f>
        <v/>
      </c>
      <c r="H12" s="125" t="str">
        <f>IF(X12="","",VLOOKUP(X12,設定!$AV$4:$AW$13,2,FALSE))</f>
        <v/>
      </c>
      <c r="I12" s="128" t="str">
        <f>AD221&amp;"　"&amp;AE221</f>
        <v>　</v>
      </c>
      <c r="J12" s="128" t="str">
        <f>AD222&amp;"　"&amp;AE222</f>
        <v>　</v>
      </c>
      <c r="K12" s="125">
        <f>AD12</f>
        <v>0</v>
      </c>
      <c r="L12" s="125">
        <f>AD13</f>
        <v>0</v>
      </c>
      <c r="M12" s="125">
        <f>AG12</f>
        <v>0</v>
      </c>
      <c r="N12" s="125">
        <f>AG13</f>
        <v>0</v>
      </c>
      <c r="O12" s="125" t="str">
        <f>AK12</f>
        <v/>
      </c>
      <c r="P12" s="125" t="str">
        <f>AK13</f>
        <v/>
      </c>
      <c r="Q12" s="125" t="str">
        <f>AL12</f>
        <v/>
      </c>
      <c r="R12" s="125">
        <f>IF(K12=0,0,VLOOKUP(K12,性別,2,FALSE))</f>
        <v>0</v>
      </c>
      <c r="S12" s="125">
        <f>IF(L12=0,0,VLOOKUP(L12,性別,2,FALSE))</f>
        <v>0</v>
      </c>
      <c r="T12" s="125">
        <f>S12+R12</f>
        <v>0</v>
      </c>
      <c r="U12" s="132">
        <f ca="1">IF(C12="","",IF(Q12&lt;H12,1,0))</f>
        <v>0</v>
      </c>
      <c r="V12" s="24" t="str">
        <f t="shared" si="1"/>
        <v/>
      </c>
      <c r="W12" s="559">
        <v>5</v>
      </c>
      <c r="X12" s="561"/>
      <c r="Y12" s="563"/>
      <c r="Z12" s="565"/>
      <c r="AA12" s="563"/>
      <c r="AB12" s="66"/>
      <c r="AC12" s="67"/>
      <c r="AD12" s="68"/>
      <c r="AE12" s="69"/>
      <c r="AF12" s="67"/>
      <c r="AG12" s="70"/>
      <c r="AH12" s="193"/>
      <c r="AI12" s="71"/>
      <c r="AJ12" s="194"/>
      <c r="AK12" s="43" t="str">
        <f t="shared" si="0"/>
        <v/>
      </c>
      <c r="AL12" s="567" t="str">
        <f>IF(SUM(AK12:AK13)=0,"",SUM(AK12:AK13))</f>
        <v/>
      </c>
      <c r="AM12" s="200" t="str">
        <f t="shared" si="2"/>
        <v/>
      </c>
    </row>
    <row r="13" spans="2:39" ht="13.95" customHeight="1" x14ac:dyDescent="0.2">
      <c r="C13" s="125" t="str">
        <f>IF(X13="","",VLOOKUP(X13,基準２,3,FALSE)+T13+100-Y13+IF(Z13="",0,VLOOKUP(Z13,基準２,3,FALSE)/100+'D1'!AA13-100))</f>
        <v/>
      </c>
      <c r="D13" s="125"/>
      <c r="E13" s="125"/>
      <c r="F13" s="125"/>
      <c r="G13" s="125"/>
      <c r="H13" s="125"/>
      <c r="I13" s="128"/>
      <c r="J13" s="128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32">
        <f ca="1">IF(C12="","",IF(Q12&lt;H12,1,0))</f>
        <v>0</v>
      </c>
      <c r="V13" s="24" t="str">
        <f t="shared" si="1"/>
        <v/>
      </c>
      <c r="W13" s="569"/>
      <c r="X13" s="570"/>
      <c r="Y13" s="571"/>
      <c r="Z13" s="572"/>
      <c r="AA13" s="571"/>
      <c r="AB13" s="37"/>
      <c r="AC13" s="38"/>
      <c r="AD13" s="39"/>
      <c r="AE13" s="54"/>
      <c r="AF13" s="38"/>
      <c r="AG13" s="40"/>
      <c r="AH13" s="203"/>
      <c r="AI13" s="41"/>
      <c r="AJ13" s="204"/>
      <c r="AK13" s="42" t="str">
        <f t="shared" si="0"/>
        <v/>
      </c>
      <c r="AL13" s="573"/>
      <c r="AM13" s="200" t="str">
        <f t="shared" si="2"/>
        <v/>
      </c>
    </row>
    <row r="14" spans="2:39" ht="13.95" customHeight="1" x14ac:dyDescent="0.2">
      <c r="B14" s="17">
        <f ca="1">IF(C14="","",RANK(C14,$C$4:$C$203))</f>
        <v>1</v>
      </c>
      <c r="C14" s="125">
        <f ca="1">IF(D14=0,0,IF(X14="","",VLOOKUP(X14,基準２,3,FALSE)+T14+100-Y14+IF(Z14="",0,VLOOKUP(Z14,基準２,3,FALSE)/100+'D1'!AA14-100)))</f>
        <v>0</v>
      </c>
      <c r="D14" s="125">
        <f ca="1">IF(E14="",0,IF(OR(E14=設定!$AV$4,E14=設定!$AV$5,E14=設定!$AV$6,E14=設定!$AV$7,E14=設定!$AV$8,E14=設定!$AV$9,E14=設定!$AV$12,E14=設定!$AV$13),1,0))</f>
        <v>0</v>
      </c>
      <c r="E14" s="125">
        <f>X14</f>
        <v>0</v>
      </c>
      <c r="F14" s="125">
        <f>Y14</f>
        <v>0</v>
      </c>
      <c r="G14" s="125" t="str">
        <f>IF(AA14="","",IF(X14=Z14,"*"&amp;AA14,"◆"&amp;AA14))</f>
        <v/>
      </c>
      <c r="H14" s="125" t="str">
        <f>IF(X14="","",VLOOKUP(X14,設定!$AV$4:$AW$13,2,FALSE))</f>
        <v/>
      </c>
      <c r="I14" s="128" t="str">
        <f>AD223&amp;"　"&amp;AE223</f>
        <v>　</v>
      </c>
      <c r="J14" s="128" t="str">
        <f>AD224&amp;"　"&amp;AE224</f>
        <v>　</v>
      </c>
      <c r="K14" s="125">
        <f>AD14</f>
        <v>0</v>
      </c>
      <c r="L14" s="125">
        <f>AD15</f>
        <v>0</v>
      </c>
      <c r="M14" s="125">
        <f>AG14</f>
        <v>0</v>
      </c>
      <c r="N14" s="125">
        <f>AG15</f>
        <v>0</v>
      </c>
      <c r="O14" s="125" t="str">
        <f>AK14</f>
        <v/>
      </c>
      <c r="P14" s="125" t="str">
        <f>AK15</f>
        <v/>
      </c>
      <c r="Q14" s="125" t="str">
        <f>AL14</f>
        <v/>
      </c>
      <c r="R14" s="125">
        <f>IF(K14=0,0,VLOOKUP(K14,性別,2,FALSE))</f>
        <v>0</v>
      </c>
      <c r="S14" s="125">
        <f>IF(L14=0,0,VLOOKUP(L14,性別,2,FALSE))</f>
        <v>0</v>
      </c>
      <c r="T14" s="125">
        <f>S14+R14</f>
        <v>0</v>
      </c>
      <c r="U14" s="132">
        <f ca="1">IF(C14="","",IF(Q14&lt;H14,1,0))</f>
        <v>0</v>
      </c>
      <c r="V14" s="24" t="str">
        <f t="shared" si="1"/>
        <v/>
      </c>
      <c r="W14" s="559">
        <v>6</v>
      </c>
      <c r="X14" s="561"/>
      <c r="Y14" s="563"/>
      <c r="Z14" s="565"/>
      <c r="AA14" s="563"/>
      <c r="AB14" s="66"/>
      <c r="AC14" s="67"/>
      <c r="AD14" s="68"/>
      <c r="AE14" s="69"/>
      <c r="AF14" s="67"/>
      <c r="AG14" s="70"/>
      <c r="AH14" s="193"/>
      <c r="AI14" s="71"/>
      <c r="AJ14" s="194"/>
      <c r="AK14" s="43" t="str">
        <f t="shared" si="0"/>
        <v/>
      </c>
      <c r="AL14" s="581" t="str">
        <f>IF(SUM(AK14:AK15)=0,"",SUM(AK14:AK15))</f>
        <v/>
      </c>
      <c r="AM14" s="200" t="str">
        <f t="shared" si="2"/>
        <v/>
      </c>
    </row>
    <row r="15" spans="2:39" ht="13.95" customHeight="1" x14ac:dyDescent="0.2">
      <c r="C15" s="125" t="str">
        <f>IF(X15="","",VLOOKUP(X15,基準２,3,FALSE)+T15+100-Y15+IF(Z15="",0,VLOOKUP(Z15,基準２,3,FALSE)/100+'D1'!AA15-100))</f>
        <v/>
      </c>
      <c r="D15" s="125"/>
      <c r="E15" s="125"/>
      <c r="F15" s="125"/>
      <c r="G15" s="125"/>
      <c r="H15" s="125"/>
      <c r="I15" s="128"/>
      <c r="J15" s="128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32">
        <f ca="1">IF(C14="","",IF(Q14&lt;H14,1,0))</f>
        <v>0</v>
      </c>
      <c r="V15" s="24" t="str">
        <f t="shared" si="1"/>
        <v/>
      </c>
      <c r="W15" s="569"/>
      <c r="X15" s="570"/>
      <c r="Y15" s="571"/>
      <c r="Z15" s="572"/>
      <c r="AA15" s="571"/>
      <c r="AB15" s="37"/>
      <c r="AC15" s="38"/>
      <c r="AD15" s="39"/>
      <c r="AE15" s="54"/>
      <c r="AF15" s="38"/>
      <c r="AG15" s="40"/>
      <c r="AH15" s="203"/>
      <c r="AI15" s="41"/>
      <c r="AJ15" s="204"/>
      <c r="AK15" s="42" t="str">
        <f t="shared" si="0"/>
        <v/>
      </c>
      <c r="AL15" s="573"/>
      <c r="AM15" s="200" t="str">
        <f t="shared" si="2"/>
        <v/>
      </c>
    </row>
    <row r="16" spans="2:39" ht="13.95" customHeight="1" x14ac:dyDescent="0.2">
      <c r="B16" s="17">
        <f ca="1">IF(C16="","",RANK(C16,$C$4:$C$203))</f>
        <v>1</v>
      </c>
      <c r="C16" s="125">
        <f ca="1">IF(D16=0,0,IF(X16="","",VLOOKUP(X16,基準２,3,FALSE)+T16+100-Y16+IF(Z16="",0,VLOOKUP(Z16,基準２,3,FALSE)/100+'D1'!AA16-100)))</f>
        <v>0</v>
      </c>
      <c r="D16" s="125">
        <f ca="1">IF(E16="",0,IF(OR(E16=設定!$AV$4,E16=設定!$AV$5,E16=設定!$AV$6,E16=設定!$AV$7,E16=設定!$AV$8,E16=設定!$AV$9,E16=設定!$AV$12,E16=設定!$AV$13),1,0))</f>
        <v>0</v>
      </c>
      <c r="E16" s="125">
        <f>X16</f>
        <v>0</v>
      </c>
      <c r="F16" s="125">
        <f>Y16</f>
        <v>0</v>
      </c>
      <c r="G16" s="125" t="str">
        <f>IF(AA16="","",IF(X16=Z16,"*"&amp;AA16,"◆"&amp;AA16))</f>
        <v/>
      </c>
      <c r="H16" s="125" t="str">
        <f>IF(X16="","",VLOOKUP(X16,設定!$AV$4:$AW$13,2,FALSE))</f>
        <v/>
      </c>
      <c r="I16" s="128" t="str">
        <f>AD225&amp;"　"&amp;AE225</f>
        <v>　</v>
      </c>
      <c r="J16" s="128" t="str">
        <f>AD226&amp;"　"&amp;AE226</f>
        <v>　</v>
      </c>
      <c r="K16" s="125">
        <f>AD16</f>
        <v>0</v>
      </c>
      <c r="L16" s="125">
        <f>AD17</f>
        <v>0</v>
      </c>
      <c r="M16" s="125">
        <f>AG16</f>
        <v>0</v>
      </c>
      <c r="N16" s="125">
        <f>AG17</f>
        <v>0</v>
      </c>
      <c r="O16" s="125" t="str">
        <f>AK16</f>
        <v/>
      </c>
      <c r="P16" s="125" t="str">
        <f>AK17</f>
        <v/>
      </c>
      <c r="Q16" s="125" t="str">
        <f>AL16</f>
        <v/>
      </c>
      <c r="R16" s="125">
        <f>IF(K16=0,0,VLOOKUP(K16,性別,2,FALSE))</f>
        <v>0</v>
      </c>
      <c r="S16" s="125">
        <f>IF(L16=0,0,VLOOKUP(L16,性別,2,FALSE))</f>
        <v>0</v>
      </c>
      <c r="T16" s="125">
        <f>S16+R16</f>
        <v>0</v>
      </c>
      <c r="U16" s="132">
        <f ca="1">IF(C16="","",IF(Q16&lt;H16,1,0))</f>
        <v>0</v>
      </c>
      <c r="V16" s="24" t="str">
        <f t="shared" si="1"/>
        <v/>
      </c>
      <c r="W16" s="559">
        <v>7</v>
      </c>
      <c r="X16" s="561"/>
      <c r="Y16" s="563"/>
      <c r="Z16" s="565"/>
      <c r="AA16" s="563"/>
      <c r="AB16" s="66"/>
      <c r="AC16" s="67"/>
      <c r="AD16" s="68"/>
      <c r="AE16" s="69"/>
      <c r="AF16" s="67"/>
      <c r="AG16" s="70"/>
      <c r="AH16" s="193"/>
      <c r="AI16" s="71"/>
      <c r="AJ16" s="194"/>
      <c r="AK16" s="43" t="str">
        <f t="shared" si="0"/>
        <v/>
      </c>
      <c r="AL16" s="581" t="str">
        <f>IF(SUM(AK16:AK17)=0,"",SUM(AK16:AK17))</f>
        <v/>
      </c>
      <c r="AM16" s="200" t="str">
        <f t="shared" si="2"/>
        <v/>
      </c>
    </row>
    <row r="17" spans="2:39" ht="13.95" customHeight="1" x14ac:dyDescent="0.2">
      <c r="C17" s="125" t="str">
        <f>IF(X17="","",VLOOKUP(X17,基準２,3,FALSE)+T17+100-Y17+IF(Z17="",0,VLOOKUP(Z17,基準２,3,FALSE)/100+'D1'!AA17-100))</f>
        <v/>
      </c>
      <c r="D17" s="125"/>
      <c r="E17" s="125"/>
      <c r="F17" s="125"/>
      <c r="G17" s="125"/>
      <c r="H17" s="125"/>
      <c r="I17" s="128"/>
      <c r="J17" s="128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32">
        <f ca="1">IF(C16="","",IF(Q16&lt;H16,1,0))</f>
        <v>0</v>
      </c>
      <c r="V17" s="24" t="str">
        <f t="shared" si="1"/>
        <v/>
      </c>
      <c r="W17" s="569"/>
      <c r="X17" s="570"/>
      <c r="Y17" s="571"/>
      <c r="Z17" s="572"/>
      <c r="AA17" s="571"/>
      <c r="AB17" s="37"/>
      <c r="AC17" s="38"/>
      <c r="AD17" s="39"/>
      <c r="AE17" s="54"/>
      <c r="AF17" s="38"/>
      <c r="AG17" s="40"/>
      <c r="AH17" s="203"/>
      <c r="AI17" s="41"/>
      <c r="AJ17" s="204"/>
      <c r="AK17" s="42" t="str">
        <f t="shared" si="0"/>
        <v/>
      </c>
      <c r="AL17" s="573"/>
      <c r="AM17" s="200" t="str">
        <f t="shared" si="2"/>
        <v/>
      </c>
    </row>
    <row r="18" spans="2:39" ht="13.95" customHeight="1" x14ac:dyDescent="0.2">
      <c r="B18" s="17">
        <f ca="1">IF(C18="","",RANK(C18,$C$4:$C$203))</f>
        <v>1</v>
      </c>
      <c r="C18" s="125">
        <f ca="1">IF(D18=0,0,IF(X18="","",VLOOKUP(X18,基準２,3,FALSE)+T18+100-Y18+IF(Z18="",0,VLOOKUP(Z18,基準２,3,FALSE)/100+'D1'!AA18-100)))</f>
        <v>0</v>
      </c>
      <c r="D18" s="125">
        <f ca="1">IF(E18="",0,IF(OR(E18=設定!$AV$4,E18=設定!$AV$5,E18=設定!$AV$6,E18=設定!$AV$7,E18=設定!$AV$8,E18=設定!$AV$9,E18=設定!$AV$12,E18=設定!$AV$13),1,0))</f>
        <v>0</v>
      </c>
      <c r="E18" s="125">
        <f>X18</f>
        <v>0</v>
      </c>
      <c r="F18" s="125">
        <f>Y18</f>
        <v>0</v>
      </c>
      <c r="G18" s="125" t="str">
        <f>IF(AA18="","",IF(X18=Z18,"*"&amp;AA18,"◆"&amp;AA18))</f>
        <v/>
      </c>
      <c r="H18" s="125" t="str">
        <f>IF(X18="","",VLOOKUP(X18,設定!$AV$4:$AW$13,2,FALSE))</f>
        <v/>
      </c>
      <c r="I18" s="128" t="str">
        <f>AD227&amp;"　"&amp;AE227</f>
        <v>　</v>
      </c>
      <c r="J18" s="128" t="str">
        <f>AD228&amp;"　"&amp;AE228</f>
        <v>　</v>
      </c>
      <c r="K18" s="125">
        <f>AD18</f>
        <v>0</v>
      </c>
      <c r="L18" s="125">
        <f>AD19</f>
        <v>0</v>
      </c>
      <c r="M18" s="125">
        <f>AG18</f>
        <v>0</v>
      </c>
      <c r="N18" s="125">
        <f>AG19</f>
        <v>0</v>
      </c>
      <c r="O18" s="125" t="str">
        <f>AK18</f>
        <v/>
      </c>
      <c r="P18" s="125" t="str">
        <f>AK19</f>
        <v/>
      </c>
      <c r="Q18" s="125" t="str">
        <f>AL18</f>
        <v/>
      </c>
      <c r="R18" s="125">
        <f>IF(K18=0,0,VLOOKUP(K18,性別,2,FALSE))</f>
        <v>0</v>
      </c>
      <c r="S18" s="125">
        <f>IF(L18=0,0,VLOOKUP(L18,性別,2,FALSE))</f>
        <v>0</v>
      </c>
      <c r="T18" s="125">
        <f>S18+R18</f>
        <v>0</v>
      </c>
      <c r="U18" s="132">
        <f ca="1">IF(C18="","",IF(Q18&lt;H18,1,0))</f>
        <v>0</v>
      </c>
      <c r="V18" s="24" t="str">
        <f t="shared" si="1"/>
        <v/>
      </c>
      <c r="W18" s="559">
        <v>8</v>
      </c>
      <c r="X18" s="561"/>
      <c r="Y18" s="563"/>
      <c r="Z18" s="565"/>
      <c r="AA18" s="563"/>
      <c r="AB18" s="66"/>
      <c r="AC18" s="67"/>
      <c r="AD18" s="68"/>
      <c r="AE18" s="69"/>
      <c r="AF18" s="67"/>
      <c r="AG18" s="70"/>
      <c r="AH18" s="193"/>
      <c r="AI18" s="71"/>
      <c r="AJ18" s="194"/>
      <c r="AK18" s="43" t="str">
        <f t="shared" si="0"/>
        <v/>
      </c>
      <c r="AL18" s="567" t="str">
        <f>IF(SUM(AK18:AK19)=0,"",SUM(AK18:AK19))</f>
        <v/>
      </c>
      <c r="AM18" s="200" t="str">
        <f t="shared" si="2"/>
        <v/>
      </c>
    </row>
    <row r="19" spans="2:39" ht="13.95" customHeight="1" x14ac:dyDescent="0.2">
      <c r="C19" s="125" t="str">
        <f>IF(X19="","",VLOOKUP(X19,基準２,3,FALSE)+T19+100-Y19+IF(Z19="",0,VLOOKUP(Z19,基準２,3,FALSE)/100+'D1'!AA19-100))</f>
        <v/>
      </c>
      <c r="D19" s="125"/>
      <c r="E19" s="125"/>
      <c r="F19" s="125"/>
      <c r="G19" s="125"/>
      <c r="H19" s="125"/>
      <c r="I19" s="128"/>
      <c r="J19" s="128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32">
        <f ca="1">IF(C18="","",IF(Q18&lt;H18,1,0))</f>
        <v>0</v>
      </c>
      <c r="V19" s="24" t="str">
        <f t="shared" si="1"/>
        <v/>
      </c>
      <c r="W19" s="569"/>
      <c r="X19" s="570"/>
      <c r="Y19" s="571"/>
      <c r="Z19" s="572"/>
      <c r="AA19" s="571"/>
      <c r="AB19" s="37"/>
      <c r="AC19" s="38"/>
      <c r="AD19" s="39"/>
      <c r="AE19" s="54"/>
      <c r="AF19" s="38"/>
      <c r="AG19" s="40"/>
      <c r="AH19" s="203"/>
      <c r="AI19" s="41"/>
      <c r="AJ19" s="204"/>
      <c r="AK19" s="42" t="str">
        <f t="shared" si="0"/>
        <v/>
      </c>
      <c r="AL19" s="573"/>
      <c r="AM19" s="200" t="str">
        <f t="shared" si="2"/>
        <v/>
      </c>
    </row>
    <row r="20" spans="2:39" ht="13.95" customHeight="1" x14ac:dyDescent="0.2">
      <c r="B20" s="17">
        <f ca="1">IF(C20="","",RANK(C20,$C$4:$C$203))</f>
        <v>1</v>
      </c>
      <c r="C20" s="125">
        <f ca="1">IF(D20=0,0,IF(X20="","",VLOOKUP(X20,基準２,3,FALSE)+T20+100-Y20+IF(Z20="",0,VLOOKUP(Z20,基準２,3,FALSE)/100+'D1'!AA20-100)))</f>
        <v>0</v>
      </c>
      <c r="D20" s="125">
        <f ca="1">IF(E20="",0,IF(OR(E20=設定!$AV$4,E20=設定!$AV$5,E20=設定!$AV$6,E20=設定!$AV$7,E20=設定!$AV$8,E20=設定!$AV$9,E20=設定!$AV$12,E20=設定!$AV$13),1,0))</f>
        <v>0</v>
      </c>
      <c r="E20" s="125">
        <f>X20</f>
        <v>0</v>
      </c>
      <c r="F20" s="125">
        <f>Y20</f>
        <v>0</v>
      </c>
      <c r="G20" s="125" t="str">
        <f>IF(AA20="","",IF(X20=Z20,"*"&amp;AA20,"◆"&amp;AA20))</f>
        <v/>
      </c>
      <c r="H20" s="125" t="str">
        <f>IF(X20="","",VLOOKUP(X20,設定!$AV$4:$AW$13,2,FALSE))</f>
        <v/>
      </c>
      <c r="I20" s="128" t="str">
        <f>AD229&amp;"　"&amp;AE229</f>
        <v>　</v>
      </c>
      <c r="J20" s="128" t="str">
        <f>AD230&amp;"　"&amp;AE230</f>
        <v>　</v>
      </c>
      <c r="K20" s="125">
        <f>AD20</f>
        <v>0</v>
      </c>
      <c r="L20" s="125">
        <f>AD21</f>
        <v>0</v>
      </c>
      <c r="M20" s="125">
        <f>AG20</f>
        <v>0</v>
      </c>
      <c r="N20" s="125">
        <f>AG21</f>
        <v>0</v>
      </c>
      <c r="O20" s="125" t="str">
        <f>AK20</f>
        <v/>
      </c>
      <c r="P20" s="125" t="str">
        <f>AK21</f>
        <v/>
      </c>
      <c r="Q20" s="125" t="str">
        <f>AL20</f>
        <v/>
      </c>
      <c r="R20" s="125">
        <f>IF(K20=0,0,VLOOKUP(K20,性別,2,FALSE))</f>
        <v>0</v>
      </c>
      <c r="S20" s="125">
        <f>IF(L20=0,0,VLOOKUP(L20,性別,2,FALSE))</f>
        <v>0</v>
      </c>
      <c r="T20" s="125">
        <f>S20+R20</f>
        <v>0</v>
      </c>
      <c r="U20" s="132">
        <f ca="1">IF(C20="","",IF(Q20&lt;H20,1,0))</f>
        <v>0</v>
      </c>
      <c r="V20" s="24" t="str">
        <f t="shared" si="1"/>
        <v/>
      </c>
      <c r="W20" s="559">
        <v>9</v>
      </c>
      <c r="X20" s="561"/>
      <c r="Y20" s="563"/>
      <c r="Z20" s="565"/>
      <c r="AA20" s="563"/>
      <c r="AB20" s="66"/>
      <c r="AC20" s="67"/>
      <c r="AD20" s="68"/>
      <c r="AE20" s="69"/>
      <c r="AF20" s="67"/>
      <c r="AG20" s="70"/>
      <c r="AH20" s="193"/>
      <c r="AI20" s="71"/>
      <c r="AJ20" s="194"/>
      <c r="AK20" s="43" t="str">
        <f t="shared" si="0"/>
        <v/>
      </c>
      <c r="AL20" s="567" t="str">
        <f>IF(SUM(AK20:AK21)=0,"",SUM(AK20:AK21))</f>
        <v/>
      </c>
      <c r="AM20" s="200" t="str">
        <f t="shared" si="2"/>
        <v/>
      </c>
    </row>
    <row r="21" spans="2:39" ht="13.95" customHeight="1" x14ac:dyDescent="0.2">
      <c r="C21" s="125" t="str">
        <f>IF(X21="","",VLOOKUP(X21,基準２,3,FALSE)+T21+100-Y21+IF(Z21="",0,VLOOKUP(Z21,基準２,3,FALSE)/100+'D1'!AA21-100))</f>
        <v/>
      </c>
      <c r="D21" s="125"/>
      <c r="E21" s="125"/>
      <c r="F21" s="125"/>
      <c r="G21" s="125"/>
      <c r="H21" s="125"/>
      <c r="I21" s="128"/>
      <c r="J21" s="128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32">
        <f ca="1">IF(C20="","",IF(Q20&lt;H20,1,0))</f>
        <v>0</v>
      </c>
      <c r="V21" s="24" t="str">
        <f t="shared" si="1"/>
        <v/>
      </c>
      <c r="W21" s="569"/>
      <c r="X21" s="570"/>
      <c r="Y21" s="571"/>
      <c r="Z21" s="572"/>
      <c r="AA21" s="571"/>
      <c r="AB21" s="37"/>
      <c r="AC21" s="38"/>
      <c r="AD21" s="39"/>
      <c r="AE21" s="54"/>
      <c r="AF21" s="38"/>
      <c r="AG21" s="40"/>
      <c r="AH21" s="203"/>
      <c r="AI21" s="41"/>
      <c r="AJ21" s="204"/>
      <c r="AK21" s="42" t="str">
        <f t="shared" si="0"/>
        <v/>
      </c>
      <c r="AL21" s="573"/>
      <c r="AM21" s="200" t="str">
        <f t="shared" si="2"/>
        <v/>
      </c>
    </row>
    <row r="22" spans="2:39" ht="13.95" customHeight="1" x14ac:dyDescent="0.2">
      <c r="B22" s="17">
        <f ca="1">IF(C22="","",RANK(C22,$C$4:$C$203))</f>
        <v>1</v>
      </c>
      <c r="C22" s="125">
        <f ca="1">IF(D22=0,0,IF(X22="","",VLOOKUP(X22,基準２,3,FALSE)+T22+100-Y22+IF(Z22="",0,VLOOKUP(Z22,基準２,3,FALSE)/100+'D1'!AA22-100)))</f>
        <v>0</v>
      </c>
      <c r="D22" s="125">
        <f ca="1">IF(E22="",0,IF(OR(E22=設定!$AV$4,E22=設定!$AV$5,E22=設定!$AV$6,E22=設定!$AV$7,E22=設定!$AV$8,E22=設定!$AV$9,E22=設定!$AV$12,E22=設定!$AV$13),1,0))</f>
        <v>0</v>
      </c>
      <c r="E22" s="125">
        <f>X22</f>
        <v>0</v>
      </c>
      <c r="F22" s="125">
        <f>Y22</f>
        <v>0</v>
      </c>
      <c r="G22" s="125" t="str">
        <f>IF(AA22="","",IF(X22=Z22,"*"&amp;AA22,"◆"&amp;AA22))</f>
        <v/>
      </c>
      <c r="H22" s="125" t="str">
        <f>IF(X22="","",VLOOKUP(X22,設定!$AV$4:$AW$13,2,FALSE))</f>
        <v/>
      </c>
      <c r="I22" s="128" t="str">
        <f>AD231&amp;"　"&amp;AE231</f>
        <v>　</v>
      </c>
      <c r="J22" s="128" t="str">
        <f>AD232&amp;"　"&amp;AE232</f>
        <v>　</v>
      </c>
      <c r="K22" s="125">
        <f>AD22</f>
        <v>0</v>
      </c>
      <c r="L22" s="125">
        <f>AD23</f>
        <v>0</v>
      </c>
      <c r="M22" s="125">
        <f>AG22</f>
        <v>0</v>
      </c>
      <c r="N22" s="125">
        <f>AG23</f>
        <v>0</v>
      </c>
      <c r="O22" s="125" t="str">
        <f>AK22</f>
        <v/>
      </c>
      <c r="P22" s="125" t="str">
        <f>AK23</f>
        <v/>
      </c>
      <c r="Q22" s="125" t="str">
        <f>AL22</f>
        <v/>
      </c>
      <c r="R22" s="125">
        <f>IF(K22=0,0,VLOOKUP(K22,性別,2,FALSE))</f>
        <v>0</v>
      </c>
      <c r="S22" s="125">
        <f>IF(L22=0,0,VLOOKUP(L22,性別,2,FALSE))</f>
        <v>0</v>
      </c>
      <c r="T22" s="125">
        <f>S22+R22</f>
        <v>0</v>
      </c>
      <c r="U22" s="132">
        <f ca="1">IF(C22="","",IF(Q22&lt;H22,1,0))</f>
        <v>0</v>
      </c>
      <c r="V22" s="24" t="str">
        <f t="shared" si="1"/>
        <v/>
      </c>
      <c r="W22" s="559">
        <v>10</v>
      </c>
      <c r="X22" s="561"/>
      <c r="Y22" s="563"/>
      <c r="Z22" s="565"/>
      <c r="AA22" s="563"/>
      <c r="AB22" s="66"/>
      <c r="AC22" s="67"/>
      <c r="AD22" s="68"/>
      <c r="AE22" s="69"/>
      <c r="AF22" s="67"/>
      <c r="AG22" s="70"/>
      <c r="AH22" s="193"/>
      <c r="AI22" s="71"/>
      <c r="AJ22" s="194"/>
      <c r="AK22" s="43" t="str">
        <f t="shared" si="0"/>
        <v/>
      </c>
      <c r="AL22" s="567" t="str">
        <f>IF(SUM(AK22:AK23)=0,"",SUM(AK22:AK23))</f>
        <v/>
      </c>
      <c r="AM22" s="200" t="str">
        <f t="shared" si="2"/>
        <v/>
      </c>
    </row>
    <row r="23" spans="2:39" ht="13.95" customHeight="1" x14ac:dyDescent="0.2">
      <c r="C23" s="125" t="str">
        <f>IF(X23="","",VLOOKUP(X23,基準２,3,FALSE)+T23+100-Y23+IF(Z23="",0,VLOOKUP(Z23,基準２,3,FALSE)/100+'D1'!AA23-100))</f>
        <v/>
      </c>
      <c r="D23" s="125"/>
      <c r="E23" s="125"/>
      <c r="F23" s="125"/>
      <c r="G23" s="125"/>
      <c r="H23" s="125"/>
      <c r="I23" s="128"/>
      <c r="J23" s="128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32">
        <f ca="1">IF(C22="","",IF(Q22&lt;H22,1,0))</f>
        <v>0</v>
      </c>
      <c r="V23" s="24" t="str">
        <f t="shared" si="1"/>
        <v/>
      </c>
      <c r="W23" s="569"/>
      <c r="X23" s="570"/>
      <c r="Y23" s="571"/>
      <c r="Z23" s="572"/>
      <c r="AA23" s="571"/>
      <c r="AB23" s="37"/>
      <c r="AC23" s="38"/>
      <c r="AD23" s="39"/>
      <c r="AE23" s="54"/>
      <c r="AF23" s="38"/>
      <c r="AG23" s="40"/>
      <c r="AH23" s="203"/>
      <c r="AI23" s="41"/>
      <c r="AJ23" s="204"/>
      <c r="AK23" s="42" t="str">
        <f t="shared" si="0"/>
        <v/>
      </c>
      <c r="AL23" s="573"/>
      <c r="AM23" s="200" t="str">
        <f t="shared" si="2"/>
        <v/>
      </c>
    </row>
    <row r="24" spans="2:39" ht="13.95" customHeight="1" x14ac:dyDescent="0.2">
      <c r="B24" s="17">
        <f ca="1">IF(C24="","",RANK(C24,$C$4:$C$203))</f>
        <v>1</v>
      </c>
      <c r="C24" s="125">
        <f ca="1">IF(D24=0,0,IF(X24="","",VLOOKUP(X24,基準２,3,FALSE)+T24+100-Y24+IF(Z24="",0,VLOOKUP(Z24,基準２,3,FALSE)/100+'D1'!AA24-100)))</f>
        <v>0</v>
      </c>
      <c r="D24" s="125">
        <f ca="1">IF(E24="",0,IF(OR(E24=設定!$AV$4,E24=設定!$AV$5,E24=設定!$AV$6,E24=設定!$AV$7,E24=設定!$AV$8,E24=設定!$AV$9,E24=設定!$AV$12,E24=設定!$AV$13),1,0))</f>
        <v>0</v>
      </c>
      <c r="E24" s="125">
        <f>X24</f>
        <v>0</v>
      </c>
      <c r="F24" s="125">
        <f>Y24</f>
        <v>0</v>
      </c>
      <c r="G24" s="125" t="str">
        <f>IF(AA24="","",IF(X24=Z24,"*"&amp;AA24,"◆"&amp;AA24))</f>
        <v/>
      </c>
      <c r="H24" s="125" t="str">
        <f>IF(X24="","",VLOOKUP(X24,設定!$AV$4:$AW$13,2,FALSE))</f>
        <v/>
      </c>
      <c r="I24" s="128" t="str">
        <f>AD233&amp;"　"&amp;AE233</f>
        <v>　</v>
      </c>
      <c r="J24" s="128" t="str">
        <f>AD234&amp;"　"&amp;AE234</f>
        <v>　</v>
      </c>
      <c r="K24" s="125">
        <f>AD24</f>
        <v>0</v>
      </c>
      <c r="L24" s="125">
        <f>AD25</f>
        <v>0</v>
      </c>
      <c r="M24" s="125">
        <f>AG24</f>
        <v>0</v>
      </c>
      <c r="N24" s="125">
        <f>AG25</f>
        <v>0</v>
      </c>
      <c r="O24" s="125" t="str">
        <f>AK24</f>
        <v/>
      </c>
      <c r="P24" s="125" t="str">
        <f>AK25</f>
        <v/>
      </c>
      <c r="Q24" s="125" t="str">
        <f>AL24</f>
        <v/>
      </c>
      <c r="R24" s="125">
        <f>IF(K24=0,0,VLOOKUP(K24,性別,2,FALSE))</f>
        <v>0</v>
      </c>
      <c r="S24" s="125">
        <f>IF(L24=0,0,VLOOKUP(L24,性別,2,FALSE))</f>
        <v>0</v>
      </c>
      <c r="T24" s="125">
        <f>S24+R24</f>
        <v>0</v>
      </c>
      <c r="U24" s="132">
        <f ca="1">IF(C24="","",IF(Q24&lt;H24,1,0))</f>
        <v>0</v>
      </c>
      <c r="V24" s="24" t="str">
        <f t="shared" si="1"/>
        <v/>
      </c>
      <c r="W24" s="559">
        <v>11</v>
      </c>
      <c r="X24" s="561"/>
      <c r="Y24" s="563"/>
      <c r="Z24" s="565"/>
      <c r="AA24" s="563"/>
      <c r="AB24" s="66"/>
      <c r="AC24" s="67"/>
      <c r="AD24" s="68"/>
      <c r="AE24" s="69"/>
      <c r="AF24" s="67"/>
      <c r="AG24" s="70"/>
      <c r="AH24" s="193"/>
      <c r="AI24" s="71"/>
      <c r="AJ24" s="194"/>
      <c r="AK24" s="43" t="str">
        <f t="shared" si="0"/>
        <v/>
      </c>
      <c r="AL24" s="567" t="str">
        <f>IF(SUM(AK24:AK25)=0,"",SUM(AK24:AK25))</f>
        <v/>
      </c>
      <c r="AM24" s="200" t="str">
        <f t="shared" si="2"/>
        <v/>
      </c>
    </row>
    <row r="25" spans="2:39" ht="13.95" customHeight="1" x14ac:dyDescent="0.2">
      <c r="C25" s="125" t="str">
        <f>IF(X25="","",VLOOKUP(X25,基準２,3,FALSE)+T25+100-Y25+IF(Z25="",0,VLOOKUP(Z25,基準２,3,FALSE)/100+'D1'!AA25-100))</f>
        <v/>
      </c>
      <c r="D25" s="125"/>
      <c r="E25" s="125"/>
      <c r="F25" s="125"/>
      <c r="G25" s="125"/>
      <c r="H25" s="125"/>
      <c r="I25" s="128"/>
      <c r="J25" s="128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32">
        <f ca="1">IF(C24="","",IF(Q24&lt;H24,1,0))</f>
        <v>0</v>
      </c>
      <c r="V25" s="24" t="str">
        <f t="shared" si="1"/>
        <v/>
      </c>
      <c r="W25" s="569"/>
      <c r="X25" s="570"/>
      <c r="Y25" s="571"/>
      <c r="Z25" s="572"/>
      <c r="AA25" s="571"/>
      <c r="AB25" s="37"/>
      <c r="AC25" s="38"/>
      <c r="AD25" s="39"/>
      <c r="AE25" s="54"/>
      <c r="AF25" s="38"/>
      <c r="AG25" s="40"/>
      <c r="AH25" s="203"/>
      <c r="AI25" s="41"/>
      <c r="AJ25" s="204"/>
      <c r="AK25" s="42" t="str">
        <f t="shared" si="0"/>
        <v/>
      </c>
      <c r="AL25" s="573"/>
      <c r="AM25" s="200" t="str">
        <f t="shared" si="2"/>
        <v/>
      </c>
    </row>
    <row r="26" spans="2:39" ht="13.95" customHeight="1" x14ac:dyDescent="0.2">
      <c r="B26" s="17">
        <f ca="1">IF(C26="","",RANK(C26,$C$4:$C$203))</f>
        <v>1</v>
      </c>
      <c r="C26" s="125">
        <f ca="1">IF(D26=0,0,IF(X26="","",VLOOKUP(X26,基準２,3,FALSE)+T26+100-Y26+IF(Z26="",0,VLOOKUP(Z26,基準２,3,FALSE)/100+'D1'!AA26-100)))</f>
        <v>0</v>
      </c>
      <c r="D26" s="125">
        <f ca="1">IF(E26="",0,IF(OR(E26=設定!$AV$4,E26=設定!$AV$5,E26=設定!$AV$6,E26=設定!$AV$7,E26=設定!$AV$8,E26=設定!$AV$9,E26=設定!$AV$12,E26=設定!$AV$13),1,0))</f>
        <v>0</v>
      </c>
      <c r="E26" s="125">
        <f>X26</f>
        <v>0</v>
      </c>
      <c r="F26" s="125">
        <f>Y26</f>
        <v>0</v>
      </c>
      <c r="G26" s="125" t="str">
        <f>IF(AA26="","",IF(X26=Z26,"*"&amp;AA26,"◆"&amp;AA26))</f>
        <v/>
      </c>
      <c r="H26" s="125" t="str">
        <f>IF(X26="","",VLOOKUP(X26,設定!$AV$4:$AW$13,2,FALSE))</f>
        <v/>
      </c>
      <c r="I26" s="128" t="str">
        <f>AD235&amp;"　"&amp;AE235</f>
        <v>　</v>
      </c>
      <c r="J26" s="128" t="str">
        <f>AD236&amp;"　"&amp;AE236</f>
        <v>　</v>
      </c>
      <c r="K26" s="125">
        <f>AD26</f>
        <v>0</v>
      </c>
      <c r="L26" s="125">
        <f>AD27</f>
        <v>0</v>
      </c>
      <c r="M26" s="125">
        <f>AG26</f>
        <v>0</v>
      </c>
      <c r="N26" s="125">
        <f>AG27</f>
        <v>0</v>
      </c>
      <c r="O26" s="125" t="str">
        <f>AK26</f>
        <v/>
      </c>
      <c r="P26" s="125" t="str">
        <f>AK27</f>
        <v/>
      </c>
      <c r="Q26" s="125" t="str">
        <f>AL26</f>
        <v/>
      </c>
      <c r="R26" s="125">
        <f>IF(K26=0,0,VLOOKUP(K26,性別,2,FALSE))</f>
        <v>0</v>
      </c>
      <c r="S26" s="125">
        <f>IF(L26=0,0,VLOOKUP(L26,性別,2,FALSE))</f>
        <v>0</v>
      </c>
      <c r="T26" s="125">
        <f>S26+R26</f>
        <v>0</v>
      </c>
      <c r="U26" s="132">
        <f ca="1">IF(C26="","",IF(Q26&lt;H26,1,0))</f>
        <v>0</v>
      </c>
      <c r="V26" s="24" t="str">
        <f t="shared" si="1"/>
        <v/>
      </c>
      <c r="W26" s="559">
        <v>12</v>
      </c>
      <c r="X26" s="561"/>
      <c r="Y26" s="563"/>
      <c r="Z26" s="565"/>
      <c r="AA26" s="563"/>
      <c r="AB26" s="66"/>
      <c r="AC26" s="67"/>
      <c r="AD26" s="68"/>
      <c r="AE26" s="69"/>
      <c r="AF26" s="67"/>
      <c r="AG26" s="70"/>
      <c r="AH26" s="193"/>
      <c r="AI26" s="71"/>
      <c r="AJ26" s="194"/>
      <c r="AK26" s="43" t="str">
        <f t="shared" si="0"/>
        <v/>
      </c>
      <c r="AL26" s="567" t="str">
        <f>IF(SUM(AK26:AK27)=0,"",SUM(AK26:AK27))</f>
        <v/>
      </c>
      <c r="AM26" s="200" t="str">
        <f t="shared" si="2"/>
        <v/>
      </c>
    </row>
    <row r="27" spans="2:39" ht="13.95" customHeight="1" x14ac:dyDescent="0.2">
      <c r="C27" s="125" t="str">
        <f>IF(X27="","",VLOOKUP(X27,基準２,3,FALSE)+T27+100-Y27+IF(Z27="",0,VLOOKUP(Z27,基準２,3,FALSE)/100+'D1'!AA27-100))</f>
        <v/>
      </c>
      <c r="D27" s="125"/>
      <c r="E27" s="125"/>
      <c r="F27" s="125"/>
      <c r="G27" s="125"/>
      <c r="H27" s="125"/>
      <c r="I27" s="128"/>
      <c r="J27" s="128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32">
        <f ca="1">IF(C26="","",IF(Q26&lt;H26,1,0))</f>
        <v>0</v>
      </c>
      <c r="V27" s="24" t="str">
        <f t="shared" si="1"/>
        <v/>
      </c>
      <c r="W27" s="569"/>
      <c r="X27" s="570"/>
      <c r="Y27" s="571"/>
      <c r="Z27" s="572"/>
      <c r="AA27" s="571"/>
      <c r="AB27" s="37"/>
      <c r="AC27" s="38"/>
      <c r="AD27" s="39"/>
      <c r="AE27" s="54"/>
      <c r="AF27" s="38"/>
      <c r="AG27" s="40"/>
      <c r="AH27" s="203"/>
      <c r="AI27" s="41"/>
      <c r="AJ27" s="204"/>
      <c r="AK27" s="42" t="str">
        <f t="shared" si="0"/>
        <v/>
      </c>
      <c r="AL27" s="573"/>
      <c r="AM27" s="200" t="str">
        <f t="shared" si="2"/>
        <v/>
      </c>
    </row>
    <row r="28" spans="2:39" ht="13.95" customHeight="1" x14ac:dyDescent="0.2">
      <c r="B28" s="17">
        <f ca="1">IF(C28="","",RANK(C28,$C$4:$C$203))</f>
        <v>1</v>
      </c>
      <c r="C28" s="125">
        <f ca="1">IF(D28=0,0,IF(X28="","",VLOOKUP(X28,基準２,3,FALSE)+T28+100-Y28+IF(Z28="",0,VLOOKUP(Z28,基準２,3,FALSE)/100+'D1'!AA28-100)))</f>
        <v>0</v>
      </c>
      <c r="D28" s="125">
        <f ca="1">IF(E28="",0,IF(OR(E28=設定!$AV$4,E28=設定!$AV$5,E28=設定!$AV$6,E28=設定!$AV$7,E28=設定!$AV$8,E28=設定!$AV$9,E28=設定!$AV$12,E28=設定!$AV$13),1,0))</f>
        <v>0</v>
      </c>
      <c r="E28" s="125">
        <f>X28</f>
        <v>0</v>
      </c>
      <c r="F28" s="125">
        <f>Y28</f>
        <v>0</v>
      </c>
      <c r="G28" s="125" t="str">
        <f>IF(AA28="","",IF(X28=Z28,"*"&amp;AA28,"◆"&amp;AA28))</f>
        <v/>
      </c>
      <c r="H28" s="125" t="str">
        <f>IF(X28="","",VLOOKUP(X28,設定!$AV$4:$AW$13,2,FALSE))</f>
        <v/>
      </c>
      <c r="I28" s="128" t="str">
        <f>AD237&amp;"　"&amp;AE237</f>
        <v>　</v>
      </c>
      <c r="J28" s="128" t="str">
        <f>AD238&amp;"　"&amp;AE238</f>
        <v>　</v>
      </c>
      <c r="K28" s="125">
        <f>AD28</f>
        <v>0</v>
      </c>
      <c r="L28" s="125">
        <f>AD29</f>
        <v>0</v>
      </c>
      <c r="M28" s="125">
        <f>AG28</f>
        <v>0</v>
      </c>
      <c r="N28" s="125">
        <f>AG29</f>
        <v>0</v>
      </c>
      <c r="O28" s="125" t="str">
        <f>AK28</f>
        <v/>
      </c>
      <c r="P28" s="125" t="str">
        <f>AK29</f>
        <v/>
      </c>
      <c r="Q28" s="125" t="str">
        <f>AL28</f>
        <v/>
      </c>
      <c r="R28" s="125">
        <f>IF(K28=0,0,VLOOKUP(K28,性別,2,FALSE))</f>
        <v>0</v>
      </c>
      <c r="S28" s="125">
        <f>IF(L28=0,0,VLOOKUP(L28,性別,2,FALSE))</f>
        <v>0</v>
      </c>
      <c r="T28" s="125">
        <f>S28+R28</f>
        <v>0</v>
      </c>
      <c r="U28" s="132">
        <f ca="1">IF(C28="","",IF(Q28&lt;H28,1,0))</f>
        <v>0</v>
      </c>
      <c r="V28" s="24" t="str">
        <f t="shared" si="1"/>
        <v/>
      </c>
      <c r="W28" s="559">
        <v>13</v>
      </c>
      <c r="X28" s="561"/>
      <c r="Y28" s="563"/>
      <c r="Z28" s="565"/>
      <c r="AA28" s="563"/>
      <c r="AB28" s="66"/>
      <c r="AC28" s="67"/>
      <c r="AD28" s="68"/>
      <c r="AE28" s="69"/>
      <c r="AF28" s="67"/>
      <c r="AG28" s="70"/>
      <c r="AH28" s="193"/>
      <c r="AI28" s="71"/>
      <c r="AJ28" s="194"/>
      <c r="AK28" s="43" t="str">
        <f t="shared" si="0"/>
        <v/>
      </c>
      <c r="AL28" s="567" t="str">
        <f>IF(SUM(AK28:AK29)=0,"",SUM(AK28:AK29))</f>
        <v/>
      </c>
      <c r="AM28" s="200" t="str">
        <f t="shared" si="2"/>
        <v/>
      </c>
    </row>
    <row r="29" spans="2:39" ht="13.95" customHeight="1" x14ac:dyDescent="0.2">
      <c r="C29" s="125" t="str">
        <f>IF(X29="","",VLOOKUP(X29,基準２,3,FALSE)+T29+100-Y29+IF(Z29="",0,VLOOKUP(Z29,基準２,3,FALSE)/100+'D1'!AA29-100))</f>
        <v/>
      </c>
      <c r="D29" s="125"/>
      <c r="E29" s="125"/>
      <c r="F29" s="125"/>
      <c r="G29" s="125"/>
      <c r="H29" s="125"/>
      <c r="I29" s="128"/>
      <c r="J29" s="128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32">
        <f ca="1">IF(C28="","",IF(Q28&lt;H28,1,0))</f>
        <v>0</v>
      </c>
      <c r="V29" s="24" t="str">
        <f t="shared" si="1"/>
        <v/>
      </c>
      <c r="W29" s="569"/>
      <c r="X29" s="570"/>
      <c r="Y29" s="571"/>
      <c r="Z29" s="572"/>
      <c r="AA29" s="571"/>
      <c r="AB29" s="37"/>
      <c r="AC29" s="38"/>
      <c r="AD29" s="39"/>
      <c r="AE29" s="54"/>
      <c r="AF29" s="38"/>
      <c r="AG29" s="40"/>
      <c r="AH29" s="203"/>
      <c r="AI29" s="41"/>
      <c r="AJ29" s="204"/>
      <c r="AK29" s="42" t="str">
        <f t="shared" si="0"/>
        <v/>
      </c>
      <c r="AL29" s="573"/>
      <c r="AM29" s="200" t="str">
        <f t="shared" si="2"/>
        <v/>
      </c>
    </row>
    <row r="30" spans="2:39" ht="13.95" customHeight="1" x14ac:dyDescent="0.2">
      <c r="B30" s="17">
        <f ca="1">IF(C30="","",RANK(C30,$C$4:$C$203))</f>
        <v>1</v>
      </c>
      <c r="C30" s="125">
        <f ca="1">IF(D30=0,0,IF(X30="","",VLOOKUP(X30,基準２,3,FALSE)+T30+100-Y30+IF(Z30="",0,VLOOKUP(Z30,基準２,3,FALSE)/100+'D1'!AA30-100)))</f>
        <v>0</v>
      </c>
      <c r="D30" s="125">
        <f ca="1">IF(E30="",0,IF(OR(E30=設定!$AV$4,E30=設定!$AV$5,E30=設定!$AV$6,E30=設定!$AV$7,E30=設定!$AV$8,E30=設定!$AV$9,E30=設定!$AV$12,E30=設定!$AV$13),1,0))</f>
        <v>0</v>
      </c>
      <c r="E30" s="125">
        <f>X30</f>
        <v>0</v>
      </c>
      <c r="F30" s="125">
        <f>Y30</f>
        <v>0</v>
      </c>
      <c r="G30" s="125" t="str">
        <f>IF(AA30="","",IF(X30=Z30,"*"&amp;AA30,"◆"&amp;AA30))</f>
        <v/>
      </c>
      <c r="H30" s="125" t="str">
        <f>IF(X30="","",VLOOKUP(X30,設定!$AV$4:$AW$13,2,FALSE))</f>
        <v/>
      </c>
      <c r="I30" s="128" t="str">
        <f>AD239&amp;"　"&amp;AE239</f>
        <v>　</v>
      </c>
      <c r="J30" s="128" t="str">
        <f>AD240&amp;"　"&amp;AE240</f>
        <v>　</v>
      </c>
      <c r="K30" s="125">
        <f>AD30</f>
        <v>0</v>
      </c>
      <c r="L30" s="125">
        <f>AD31</f>
        <v>0</v>
      </c>
      <c r="M30" s="125">
        <f>AG30</f>
        <v>0</v>
      </c>
      <c r="N30" s="125">
        <f>AG31</f>
        <v>0</v>
      </c>
      <c r="O30" s="125" t="str">
        <f>AK30</f>
        <v/>
      </c>
      <c r="P30" s="125" t="str">
        <f>AK31</f>
        <v/>
      </c>
      <c r="Q30" s="125" t="str">
        <f>AL30</f>
        <v/>
      </c>
      <c r="R30" s="125">
        <f>IF(K30=0,0,VLOOKUP(K30,性別,2,FALSE))</f>
        <v>0</v>
      </c>
      <c r="S30" s="125">
        <f>IF(L30=0,0,VLOOKUP(L30,性別,2,FALSE))</f>
        <v>0</v>
      </c>
      <c r="T30" s="125">
        <f>S30+R30</f>
        <v>0</v>
      </c>
      <c r="U30" s="132">
        <f ca="1">IF(C30="","",IF(Q30&lt;H30,1,0))</f>
        <v>0</v>
      </c>
      <c r="V30" s="24" t="str">
        <f t="shared" si="1"/>
        <v/>
      </c>
      <c r="W30" s="559">
        <v>14</v>
      </c>
      <c r="X30" s="561"/>
      <c r="Y30" s="563"/>
      <c r="Z30" s="565"/>
      <c r="AA30" s="563"/>
      <c r="AB30" s="66"/>
      <c r="AC30" s="67"/>
      <c r="AD30" s="68"/>
      <c r="AE30" s="69"/>
      <c r="AF30" s="67"/>
      <c r="AG30" s="70"/>
      <c r="AH30" s="193"/>
      <c r="AI30" s="71"/>
      <c r="AJ30" s="194"/>
      <c r="AK30" s="43" t="str">
        <f t="shared" si="0"/>
        <v/>
      </c>
      <c r="AL30" s="567" t="str">
        <f>IF(SUM(AK30:AK31)=0,"",SUM(AK30:AK31))</f>
        <v/>
      </c>
      <c r="AM30" s="200" t="str">
        <f t="shared" si="2"/>
        <v/>
      </c>
    </row>
    <row r="31" spans="2:39" ht="13.95" customHeight="1" x14ac:dyDescent="0.2">
      <c r="C31" s="125" t="str">
        <f>IF(X31="","",VLOOKUP(X31,基準２,3,FALSE)+T31+100-Y31+IF(Z31="",0,VLOOKUP(Z31,基準２,3,FALSE)/100+'D1'!AA31-100))</f>
        <v/>
      </c>
      <c r="D31" s="125"/>
      <c r="E31" s="125"/>
      <c r="F31" s="125"/>
      <c r="G31" s="125"/>
      <c r="H31" s="125"/>
      <c r="I31" s="128"/>
      <c r="J31" s="128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32">
        <f ca="1">IF(C30="","",IF(Q30&lt;H30,1,0))</f>
        <v>0</v>
      </c>
      <c r="V31" s="24" t="str">
        <f t="shared" si="1"/>
        <v/>
      </c>
      <c r="W31" s="569"/>
      <c r="X31" s="570"/>
      <c r="Y31" s="571"/>
      <c r="Z31" s="572"/>
      <c r="AA31" s="571"/>
      <c r="AB31" s="37"/>
      <c r="AC31" s="38"/>
      <c r="AD31" s="39"/>
      <c r="AE31" s="54"/>
      <c r="AF31" s="38"/>
      <c r="AG31" s="40"/>
      <c r="AH31" s="203"/>
      <c r="AI31" s="41"/>
      <c r="AJ31" s="204"/>
      <c r="AK31" s="42" t="str">
        <f t="shared" si="0"/>
        <v/>
      </c>
      <c r="AL31" s="573"/>
      <c r="AM31" s="200" t="str">
        <f t="shared" si="2"/>
        <v/>
      </c>
    </row>
    <row r="32" spans="2:39" ht="13.95" customHeight="1" x14ac:dyDescent="0.2">
      <c r="B32" s="17">
        <f ca="1">IF(C32="","",RANK(C32,$C$4:$C$203))</f>
        <v>1</v>
      </c>
      <c r="C32" s="125">
        <f ca="1">IF(D32=0,0,IF(X32="","",VLOOKUP(X32,基準２,3,FALSE)+T32+100-Y32+IF(Z32="",0,VLOOKUP(Z32,基準２,3,FALSE)/100+'D1'!AA32-100)))</f>
        <v>0</v>
      </c>
      <c r="D32" s="125">
        <f ca="1">IF(E32="",0,IF(OR(E32=設定!$AV$4,E32=設定!$AV$5,E32=設定!$AV$6,E32=設定!$AV$7,E32=設定!$AV$8,E32=設定!$AV$9,E32=設定!$AV$12,E32=設定!$AV$13),1,0))</f>
        <v>0</v>
      </c>
      <c r="E32" s="125">
        <f>X32</f>
        <v>0</v>
      </c>
      <c r="F32" s="125">
        <f>Y32</f>
        <v>0</v>
      </c>
      <c r="G32" s="125" t="str">
        <f>IF(AA32="","",IF(X32=Z32,"*"&amp;AA32,"◆"&amp;AA32))</f>
        <v/>
      </c>
      <c r="H32" s="125" t="str">
        <f>IF(X32="","",VLOOKUP(X32,設定!$AV$4:$AW$13,2,FALSE))</f>
        <v/>
      </c>
      <c r="I32" s="128" t="str">
        <f>AD241&amp;"　"&amp;AE241</f>
        <v>　</v>
      </c>
      <c r="J32" s="128" t="str">
        <f>AD242&amp;"　"&amp;AE242</f>
        <v>　</v>
      </c>
      <c r="K32" s="125">
        <f>AD32</f>
        <v>0</v>
      </c>
      <c r="L32" s="125">
        <f>AD33</f>
        <v>0</v>
      </c>
      <c r="M32" s="125">
        <f>AG32</f>
        <v>0</v>
      </c>
      <c r="N32" s="125">
        <f>AG33</f>
        <v>0</v>
      </c>
      <c r="O32" s="125" t="str">
        <f>AK32</f>
        <v/>
      </c>
      <c r="P32" s="125" t="str">
        <f>AK33</f>
        <v/>
      </c>
      <c r="Q32" s="125" t="str">
        <f>AL32</f>
        <v/>
      </c>
      <c r="R32" s="125">
        <f>IF(K32=0,0,VLOOKUP(K32,性別,2,FALSE))</f>
        <v>0</v>
      </c>
      <c r="S32" s="125">
        <f>IF(L32=0,0,VLOOKUP(L32,性別,2,FALSE))</f>
        <v>0</v>
      </c>
      <c r="T32" s="125">
        <f>S32+R32</f>
        <v>0</v>
      </c>
      <c r="U32" s="132">
        <f ca="1">IF(C32="","",IF(Q32&lt;H32,1,0))</f>
        <v>0</v>
      </c>
      <c r="V32" s="24" t="str">
        <f t="shared" si="1"/>
        <v/>
      </c>
      <c r="W32" s="559">
        <v>15</v>
      </c>
      <c r="X32" s="561"/>
      <c r="Y32" s="563"/>
      <c r="Z32" s="565"/>
      <c r="AA32" s="563"/>
      <c r="AB32" s="66"/>
      <c r="AC32" s="67"/>
      <c r="AD32" s="68"/>
      <c r="AE32" s="69"/>
      <c r="AF32" s="67"/>
      <c r="AG32" s="70"/>
      <c r="AH32" s="193"/>
      <c r="AI32" s="71"/>
      <c r="AJ32" s="194"/>
      <c r="AK32" s="43" t="str">
        <f t="shared" si="0"/>
        <v/>
      </c>
      <c r="AL32" s="567" t="str">
        <f>IF(SUM(AK32:AK33)=0,"",SUM(AK32:AK33))</f>
        <v/>
      </c>
      <c r="AM32" s="200" t="str">
        <f t="shared" si="2"/>
        <v/>
      </c>
    </row>
    <row r="33" spans="2:39" ht="13.95" customHeight="1" x14ac:dyDescent="0.2">
      <c r="C33" s="125" t="str">
        <f>IF(X33="","",VLOOKUP(X33,基準２,3,FALSE)+T33+100-Y33+IF(Z33="",0,VLOOKUP(Z33,基準２,3,FALSE)/100+'D1'!AA33-100))</f>
        <v/>
      </c>
      <c r="D33" s="125"/>
      <c r="E33" s="125"/>
      <c r="F33" s="125"/>
      <c r="G33" s="125"/>
      <c r="H33" s="125"/>
      <c r="I33" s="128"/>
      <c r="J33" s="128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32">
        <f ca="1">IF(C32="","",IF(Q32&lt;H32,1,0))</f>
        <v>0</v>
      </c>
      <c r="V33" s="24" t="str">
        <f t="shared" si="1"/>
        <v/>
      </c>
      <c r="W33" s="569"/>
      <c r="X33" s="570"/>
      <c r="Y33" s="571"/>
      <c r="Z33" s="572"/>
      <c r="AA33" s="571"/>
      <c r="AB33" s="37"/>
      <c r="AC33" s="38"/>
      <c r="AD33" s="39"/>
      <c r="AE33" s="54"/>
      <c r="AF33" s="38"/>
      <c r="AG33" s="40"/>
      <c r="AH33" s="203"/>
      <c r="AI33" s="41"/>
      <c r="AJ33" s="204"/>
      <c r="AK33" s="42" t="str">
        <f t="shared" si="0"/>
        <v/>
      </c>
      <c r="AL33" s="573"/>
      <c r="AM33" s="200" t="str">
        <f t="shared" si="2"/>
        <v/>
      </c>
    </row>
    <row r="34" spans="2:39" ht="13.95" customHeight="1" x14ac:dyDescent="0.2">
      <c r="B34" s="17">
        <f ca="1">IF(C34="","",RANK(C34,$C$4:$C$203))</f>
        <v>1</v>
      </c>
      <c r="C34" s="125">
        <f ca="1">IF(D34=0,0,IF(X34="","",VLOOKUP(X34,基準２,3,FALSE)+T34+100-Y34+IF(Z34="",0,VLOOKUP(Z34,基準２,3,FALSE)/100+'D1'!AA34-100)))</f>
        <v>0</v>
      </c>
      <c r="D34" s="125">
        <f ca="1">IF(E34="",0,IF(OR(E34=設定!$AV$4,E34=設定!$AV$5,E34=設定!$AV$6,E34=設定!$AV$7,E34=設定!$AV$8,E34=設定!$AV$9,E34=設定!$AV$12,E34=設定!$AV$13),1,0))</f>
        <v>0</v>
      </c>
      <c r="E34" s="125">
        <f>X34</f>
        <v>0</v>
      </c>
      <c r="F34" s="125">
        <f>Y34</f>
        <v>0</v>
      </c>
      <c r="G34" s="125" t="str">
        <f>IF(AA34="","",IF(X34=Z34,"*"&amp;AA34,"◆"&amp;AA34))</f>
        <v/>
      </c>
      <c r="H34" s="125" t="str">
        <f>IF(X34="","",VLOOKUP(X34,設定!$AV$4:$AW$13,2,FALSE))</f>
        <v/>
      </c>
      <c r="I34" s="128" t="str">
        <f>AD243&amp;"　"&amp;AE243</f>
        <v>　</v>
      </c>
      <c r="J34" s="128" t="str">
        <f>AD244&amp;"　"&amp;AE244</f>
        <v>　</v>
      </c>
      <c r="K34" s="125">
        <f>AD34</f>
        <v>0</v>
      </c>
      <c r="L34" s="125">
        <f>AD35</f>
        <v>0</v>
      </c>
      <c r="M34" s="125">
        <f>AG34</f>
        <v>0</v>
      </c>
      <c r="N34" s="125">
        <f>AG35</f>
        <v>0</v>
      </c>
      <c r="O34" s="125" t="str">
        <f>AK34</f>
        <v/>
      </c>
      <c r="P34" s="125" t="str">
        <f>AK35</f>
        <v/>
      </c>
      <c r="Q34" s="125" t="str">
        <f>AL34</f>
        <v/>
      </c>
      <c r="R34" s="125">
        <f>IF(K34=0,0,VLOOKUP(K34,性別,2,FALSE))</f>
        <v>0</v>
      </c>
      <c r="S34" s="125">
        <f>IF(L34=0,0,VLOOKUP(L34,性別,2,FALSE))</f>
        <v>0</v>
      </c>
      <c r="T34" s="125">
        <f>S34+R34</f>
        <v>0</v>
      </c>
      <c r="U34" s="132">
        <f ca="1">IF(C34="","",IF(Q34&lt;H34,1,0))</f>
        <v>0</v>
      </c>
      <c r="V34" s="24" t="str">
        <f t="shared" si="1"/>
        <v/>
      </c>
      <c r="W34" s="559">
        <v>16</v>
      </c>
      <c r="X34" s="561"/>
      <c r="Y34" s="563"/>
      <c r="Z34" s="565"/>
      <c r="AA34" s="563"/>
      <c r="AB34" s="66"/>
      <c r="AC34" s="67"/>
      <c r="AD34" s="68"/>
      <c r="AE34" s="69"/>
      <c r="AF34" s="67"/>
      <c r="AG34" s="70"/>
      <c r="AH34" s="193"/>
      <c r="AI34" s="71"/>
      <c r="AJ34" s="194"/>
      <c r="AK34" s="43" t="str">
        <f t="shared" si="0"/>
        <v/>
      </c>
      <c r="AL34" s="567" t="str">
        <f>IF(SUM(AK34:AK35)=0,"",SUM(AK34:AK35))</f>
        <v/>
      </c>
      <c r="AM34" s="200" t="str">
        <f t="shared" si="2"/>
        <v/>
      </c>
    </row>
    <row r="35" spans="2:39" ht="13.95" customHeight="1" x14ac:dyDescent="0.2">
      <c r="C35" s="125" t="str">
        <f>IF(X35="","",VLOOKUP(X35,基準２,3,FALSE)+T35+100-Y35+IF(Z35="",0,VLOOKUP(Z35,基準２,3,FALSE)/100+'D1'!AA35-100))</f>
        <v/>
      </c>
      <c r="D35" s="125"/>
      <c r="E35" s="125"/>
      <c r="F35" s="125"/>
      <c r="G35" s="125"/>
      <c r="H35" s="125"/>
      <c r="I35" s="128"/>
      <c r="J35" s="128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32">
        <f ca="1">IF(C34="","",IF(Q34&lt;H34,1,0))</f>
        <v>0</v>
      </c>
      <c r="V35" s="24" t="str">
        <f t="shared" si="1"/>
        <v/>
      </c>
      <c r="W35" s="569"/>
      <c r="X35" s="570"/>
      <c r="Y35" s="571"/>
      <c r="Z35" s="572"/>
      <c r="AA35" s="571"/>
      <c r="AB35" s="37"/>
      <c r="AC35" s="38"/>
      <c r="AD35" s="39"/>
      <c r="AE35" s="54"/>
      <c r="AF35" s="38"/>
      <c r="AG35" s="40"/>
      <c r="AH35" s="203"/>
      <c r="AI35" s="41"/>
      <c r="AJ35" s="204"/>
      <c r="AK35" s="42" t="str">
        <f t="shared" si="0"/>
        <v/>
      </c>
      <c r="AL35" s="573"/>
      <c r="AM35" s="200" t="str">
        <f t="shared" si="2"/>
        <v/>
      </c>
    </row>
    <row r="36" spans="2:39" ht="13.95" customHeight="1" x14ac:dyDescent="0.2">
      <c r="B36" s="17">
        <f ca="1">IF(C36="","",RANK(C36,$C$4:$C$203))</f>
        <v>1</v>
      </c>
      <c r="C36" s="125">
        <f ca="1">IF(D36=0,0,IF(X36="","",VLOOKUP(X36,基準２,3,FALSE)+T36+100-Y36+IF(Z36="",0,VLOOKUP(Z36,基準２,3,FALSE)/100+'D1'!AA36-100)))</f>
        <v>0</v>
      </c>
      <c r="D36" s="125">
        <f ca="1">IF(E36="",0,IF(OR(E36=設定!$AV$4,E36=設定!$AV$5,E36=設定!$AV$6,E36=設定!$AV$7,E36=設定!$AV$8,E36=設定!$AV$9,E36=設定!$AV$12,E36=設定!$AV$13),1,0))</f>
        <v>0</v>
      </c>
      <c r="E36" s="125">
        <f>X36</f>
        <v>0</v>
      </c>
      <c r="F36" s="125">
        <f>Y36</f>
        <v>0</v>
      </c>
      <c r="G36" s="125" t="str">
        <f>IF(AA36="","",IF(X36=Z36,"*"&amp;AA36,"◆"&amp;AA36))</f>
        <v/>
      </c>
      <c r="H36" s="125" t="str">
        <f>IF(X36="","",VLOOKUP(X36,設定!$AV$4:$AW$13,2,FALSE))</f>
        <v/>
      </c>
      <c r="I36" s="128" t="str">
        <f>AD245&amp;"　"&amp;AE245</f>
        <v>　</v>
      </c>
      <c r="J36" s="128" t="str">
        <f>AD246&amp;"　"&amp;AE246</f>
        <v>　</v>
      </c>
      <c r="K36" s="125">
        <f>AD36</f>
        <v>0</v>
      </c>
      <c r="L36" s="125">
        <f>AD37</f>
        <v>0</v>
      </c>
      <c r="M36" s="125">
        <f>AG36</f>
        <v>0</v>
      </c>
      <c r="N36" s="125">
        <f>AG37</f>
        <v>0</v>
      </c>
      <c r="O36" s="125" t="str">
        <f>AK36</f>
        <v/>
      </c>
      <c r="P36" s="125" t="str">
        <f>AK37</f>
        <v/>
      </c>
      <c r="Q36" s="125" t="str">
        <f>AL36</f>
        <v/>
      </c>
      <c r="R36" s="125">
        <f>IF(K36=0,0,VLOOKUP(K36,性別,2,FALSE))</f>
        <v>0</v>
      </c>
      <c r="S36" s="125">
        <f>IF(L36=0,0,VLOOKUP(L36,性別,2,FALSE))</f>
        <v>0</v>
      </c>
      <c r="T36" s="125">
        <f>S36+R36</f>
        <v>0</v>
      </c>
      <c r="U36" s="132">
        <f ca="1">IF(C36="","",IF(Q36&lt;H36,1,0))</f>
        <v>0</v>
      </c>
      <c r="V36" s="24" t="str">
        <f t="shared" si="1"/>
        <v/>
      </c>
      <c r="W36" s="559">
        <v>17</v>
      </c>
      <c r="X36" s="561"/>
      <c r="Y36" s="563"/>
      <c r="Z36" s="565"/>
      <c r="AA36" s="563"/>
      <c r="AB36" s="66"/>
      <c r="AC36" s="67"/>
      <c r="AD36" s="68"/>
      <c r="AE36" s="69"/>
      <c r="AF36" s="67"/>
      <c r="AG36" s="70"/>
      <c r="AH36" s="193"/>
      <c r="AI36" s="71"/>
      <c r="AJ36" s="194"/>
      <c r="AK36" s="43" t="str">
        <f t="shared" ref="AK36:AK67" si="3">IFERROR(DATEDIF(V36,基準日,"Y"),"")</f>
        <v/>
      </c>
      <c r="AL36" s="567" t="str">
        <f>IF(SUM(AK36:AK37)=0,"",SUM(AK36:AK37))</f>
        <v/>
      </c>
      <c r="AM36" s="200" t="str">
        <f t="shared" si="2"/>
        <v/>
      </c>
    </row>
    <row r="37" spans="2:39" ht="13.95" customHeight="1" x14ac:dyDescent="0.2">
      <c r="C37" s="125" t="str">
        <f>IF(X37="","",VLOOKUP(X37,基準２,3,FALSE)+T37+100-Y37+IF(Z37="",0,VLOOKUP(Z37,基準２,3,FALSE)/100+'D1'!AA37-100))</f>
        <v/>
      </c>
      <c r="D37" s="125"/>
      <c r="E37" s="125"/>
      <c r="F37" s="125"/>
      <c r="G37" s="125"/>
      <c r="H37" s="125"/>
      <c r="I37" s="128"/>
      <c r="J37" s="128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32">
        <f ca="1">IF(C36="","",IF(Q36&lt;H36,1,0))</f>
        <v>0</v>
      </c>
      <c r="V37" s="24" t="str">
        <f t="shared" si="1"/>
        <v/>
      </c>
      <c r="W37" s="569"/>
      <c r="X37" s="570"/>
      <c r="Y37" s="571"/>
      <c r="Z37" s="572"/>
      <c r="AA37" s="571"/>
      <c r="AB37" s="37"/>
      <c r="AC37" s="38"/>
      <c r="AD37" s="39"/>
      <c r="AE37" s="54"/>
      <c r="AF37" s="38"/>
      <c r="AG37" s="40"/>
      <c r="AH37" s="203"/>
      <c r="AI37" s="41"/>
      <c r="AJ37" s="204"/>
      <c r="AK37" s="42" t="str">
        <f t="shared" si="3"/>
        <v/>
      </c>
      <c r="AL37" s="573"/>
      <c r="AM37" s="200" t="str">
        <f t="shared" si="2"/>
        <v/>
      </c>
    </row>
    <row r="38" spans="2:39" ht="13.95" customHeight="1" x14ac:dyDescent="0.2">
      <c r="B38" s="17">
        <f ca="1">IF(C38="","",RANK(C38,$C$4:$C$203))</f>
        <v>1</v>
      </c>
      <c r="C38" s="125">
        <f ca="1">IF(D38=0,0,IF(X38="","",VLOOKUP(X38,基準２,3,FALSE)+T38+100-Y38+IF(Z38="",0,VLOOKUP(Z38,基準２,3,FALSE)/100+'D1'!AA38-100)))</f>
        <v>0</v>
      </c>
      <c r="D38" s="125">
        <f ca="1">IF(E38="",0,IF(OR(E38=設定!$AV$4,E38=設定!$AV$5,E38=設定!$AV$6,E38=設定!$AV$7,E38=設定!$AV$8,E38=設定!$AV$9,E38=設定!$AV$12,E38=設定!$AV$13),1,0))</f>
        <v>0</v>
      </c>
      <c r="E38" s="125">
        <f>X38</f>
        <v>0</v>
      </c>
      <c r="F38" s="125">
        <f>Y38</f>
        <v>0</v>
      </c>
      <c r="G38" s="125" t="str">
        <f>IF(AA38="","",IF(X38=Z38,"*"&amp;AA38,"◆"&amp;AA38))</f>
        <v/>
      </c>
      <c r="H38" s="125" t="str">
        <f>IF(X38="","",VLOOKUP(X38,設定!$AV$4:$AW$13,2,FALSE))</f>
        <v/>
      </c>
      <c r="I38" s="128" t="str">
        <f>AD247&amp;"　"&amp;AE247</f>
        <v>　</v>
      </c>
      <c r="J38" s="128" t="str">
        <f>AD248&amp;"　"&amp;AE248</f>
        <v>　</v>
      </c>
      <c r="K38" s="125">
        <f>AD38</f>
        <v>0</v>
      </c>
      <c r="L38" s="125">
        <f>AD39</f>
        <v>0</v>
      </c>
      <c r="M38" s="125">
        <f>AG38</f>
        <v>0</v>
      </c>
      <c r="N38" s="125">
        <f>AG39</f>
        <v>0</v>
      </c>
      <c r="O38" s="125" t="str">
        <f>AK38</f>
        <v/>
      </c>
      <c r="P38" s="125" t="str">
        <f>AK39</f>
        <v/>
      </c>
      <c r="Q38" s="125" t="str">
        <f>AL38</f>
        <v/>
      </c>
      <c r="R38" s="125">
        <f>IF(K38=0,0,VLOOKUP(K38,性別,2,FALSE))</f>
        <v>0</v>
      </c>
      <c r="S38" s="125">
        <f>IF(L38=0,0,VLOOKUP(L38,性別,2,FALSE))</f>
        <v>0</v>
      </c>
      <c r="T38" s="125">
        <f>S38+R38</f>
        <v>0</v>
      </c>
      <c r="U38" s="132">
        <f ca="1">IF(C38="","",IF(Q38&lt;H38,1,0))</f>
        <v>0</v>
      </c>
      <c r="V38" s="24" t="str">
        <f t="shared" si="1"/>
        <v/>
      </c>
      <c r="W38" s="559">
        <v>18</v>
      </c>
      <c r="X38" s="561"/>
      <c r="Y38" s="563"/>
      <c r="Z38" s="565"/>
      <c r="AA38" s="563"/>
      <c r="AB38" s="66"/>
      <c r="AC38" s="67"/>
      <c r="AD38" s="68"/>
      <c r="AE38" s="69"/>
      <c r="AF38" s="67"/>
      <c r="AG38" s="70"/>
      <c r="AH38" s="193"/>
      <c r="AI38" s="71"/>
      <c r="AJ38" s="194"/>
      <c r="AK38" s="43" t="str">
        <f t="shared" si="3"/>
        <v/>
      </c>
      <c r="AL38" s="567" t="str">
        <f>IF(SUM(AK38:AK39)=0,"",SUM(AK38:AK39))</f>
        <v/>
      </c>
      <c r="AM38" s="200" t="str">
        <f t="shared" si="2"/>
        <v/>
      </c>
    </row>
    <row r="39" spans="2:39" ht="13.95" customHeight="1" x14ac:dyDescent="0.2">
      <c r="C39" s="125" t="str">
        <f>IF(X39="","",VLOOKUP(X39,基準２,3,FALSE)+T39+100-Y39+IF(Z39="",0,VLOOKUP(Z39,基準２,3,FALSE)/100+'D1'!AA39-100))</f>
        <v/>
      </c>
      <c r="D39" s="125"/>
      <c r="E39" s="125"/>
      <c r="F39" s="125"/>
      <c r="G39" s="125"/>
      <c r="H39" s="125"/>
      <c r="I39" s="128"/>
      <c r="J39" s="128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32">
        <f ca="1">IF(C38="","",IF(Q38&lt;H38,1,0))</f>
        <v>0</v>
      </c>
      <c r="V39" s="24" t="str">
        <f t="shared" si="1"/>
        <v/>
      </c>
      <c r="W39" s="569"/>
      <c r="X39" s="570"/>
      <c r="Y39" s="571"/>
      <c r="Z39" s="572"/>
      <c r="AA39" s="571"/>
      <c r="AB39" s="37"/>
      <c r="AC39" s="38"/>
      <c r="AD39" s="39"/>
      <c r="AE39" s="54"/>
      <c r="AF39" s="38"/>
      <c r="AG39" s="40"/>
      <c r="AH39" s="203"/>
      <c r="AI39" s="41"/>
      <c r="AJ39" s="204"/>
      <c r="AK39" s="42" t="str">
        <f t="shared" si="3"/>
        <v/>
      </c>
      <c r="AL39" s="573"/>
      <c r="AM39" s="200" t="str">
        <f t="shared" si="2"/>
        <v/>
      </c>
    </row>
    <row r="40" spans="2:39" ht="13.95" customHeight="1" x14ac:dyDescent="0.2">
      <c r="B40" s="17">
        <f ca="1">IF(C40="","",RANK(C40,$C$4:$C$203))</f>
        <v>1</v>
      </c>
      <c r="C40" s="125">
        <f ca="1">IF(D40=0,0,IF(X40="","",VLOOKUP(X40,基準２,3,FALSE)+T40+100-Y40+IF(Z40="",0,VLOOKUP(Z40,基準２,3,FALSE)/100+'D1'!AA40-100)))</f>
        <v>0</v>
      </c>
      <c r="D40" s="125">
        <f ca="1">IF(E40="",0,IF(OR(E40=設定!$AV$4,E40=設定!$AV$5,E40=設定!$AV$6,E40=設定!$AV$7,E40=設定!$AV$8,E40=設定!$AV$9,E40=設定!$AV$12,E40=設定!$AV$13),1,0))</f>
        <v>0</v>
      </c>
      <c r="E40" s="125">
        <f>X40</f>
        <v>0</v>
      </c>
      <c r="F40" s="125">
        <f>Y40</f>
        <v>0</v>
      </c>
      <c r="G40" s="125" t="str">
        <f>IF(AA40="","",IF(X40=Z40,"*"&amp;AA40,"◆"&amp;AA40))</f>
        <v/>
      </c>
      <c r="H40" s="125" t="str">
        <f>IF(X40="","",VLOOKUP(X40,設定!$AV$4:$AW$13,2,FALSE))</f>
        <v/>
      </c>
      <c r="I40" s="128" t="str">
        <f>AD249&amp;"　"&amp;AE249</f>
        <v>　</v>
      </c>
      <c r="J40" s="128" t="str">
        <f>AD250&amp;"　"&amp;AE250</f>
        <v>　</v>
      </c>
      <c r="K40" s="125">
        <f>AD40</f>
        <v>0</v>
      </c>
      <c r="L40" s="125">
        <f>AD41</f>
        <v>0</v>
      </c>
      <c r="M40" s="125">
        <f>AG40</f>
        <v>0</v>
      </c>
      <c r="N40" s="125">
        <f>AG41</f>
        <v>0</v>
      </c>
      <c r="O40" s="125" t="str">
        <f>AK40</f>
        <v/>
      </c>
      <c r="P40" s="125" t="str">
        <f>AK41</f>
        <v/>
      </c>
      <c r="Q40" s="125" t="str">
        <f>AL40</f>
        <v/>
      </c>
      <c r="R40" s="125">
        <f>IF(K40=0,0,VLOOKUP(K40,性別,2,FALSE))</f>
        <v>0</v>
      </c>
      <c r="S40" s="125">
        <f>IF(L40=0,0,VLOOKUP(L40,性別,2,FALSE))</f>
        <v>0</v>
      </c>
      <c r="T40" s="125">
        <f>S40+R40</f>
        <v>0</v>
      </c>
      <c r="U40" s="132">
        <f ca="1">IF(C40="","",IF(Q40&lt;H40,1,0))</f>
        <v>0</v>
      </c>
      <c r="V40" s="24" t="str">
        <f t="shared" si="1"/>
        <v/>
      </c>
      <c r="W40" s="559">
        <v>19</v>
      </c>
      <c r="X40" s="561"/>
      <c r="Y40" s="563"/>
      <c r="Z40" s="565"/>
      <c r="AA40" s="563"/>
      <c r="AB40" s="66"/>
      <c r="AC40" s="67"/>
      <c r="AD40" s="68"/>
      <c r="AE40" s="69"/>
      <c r="AF40" s="67"/>
      <c r="AG40" s="70"/>
      <c r="AH40" s="193"/>
      <c r="AI40" s="71"/>
      <c r="AJ40" s="194"/>
      <c r="AK40" s="43" t="str">
        <f t="shared" si="3"/>
        <v/>
      </c>
      <c r="AL40" s="567" t="str">
        <f>IF(SUM(AK40:AK41)=0,"",SUM(AK40:AK41))</f>
        <v/>
      </c>
      <c r="AM40" s="200" t="str">
        <f t="shared" si="2"/>
        <v/>
      </c>
    </row>
    <row r="41" spans="2:39" ht="13.95" customHeight="1" x14ac:dyDescent="0.2">
      <c r="C41" s="125" t="str">
        <f>IF(X41="","",VLOOKUP(X41,基準２,3,FALSE)+T41+100-Y41+IF(Z41="",0,VLOOKUP(Z41,基準２,3,FALSE)/100+'D1'!AA41-100))</f>
        <v/>
      </c>
      <c r="D41" s="125"/>
      <c r="E41" s="125"/>
      <c r="F41" s="125"/>
      <c r="G41" s="125"/>
      <c r="H41" s="125"/>
      <c r="I41" s="128"/>
      <c r="J41" s="128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32">
        <f ca="1">IF(C40="","",IF(Q40&lt;H40,1,0))</f>
        <v>0</v>
      </c>
      <c r="V41" s="24" t="str">
        <f t="shared" si="1"/>
        <v/>
      </c>
      <c r="W41" s="569"/>
      <c r="X41" s="570"/>
      <c r="Y41" s="571"/>
      <c r="Z41" s="572"/>
      <c r="AA41" s="571"/>
      <c r="AB41" s="37"/>
      <c r="AC41" s="38"/>
      <c r="AD41" s="39"/>
      <c r="AE41" s="54"/>
      <c r="AF41" s="38"/>
      <c r="AG41" s="40"/>
      <c r="AH41" s="203"/>
      <c r="AI41" s="41"/>
      <c r="AJ41" s="204"/>
      <c r="AK41" s="42" t="str">
        <f t="shared" si="3"/>
        <v/>
      </c>
      <c r="AL41" s="573"/>
      <c r="AM41" s="200" t="str">
        <f t="shared" si="2"/>
        <v/>
      </c>
    </row>
    <row r="42" spans="2:39" ht="13.95" customHeight="1" x14ac:dyDescent="0.2">
      <c r="B42" s="17">
        <f ca="1">IF(C42="","",RANK(C42,$C$4:$C$203))</f>
        <v>1</v>
      </c>
      <c r="C42" s="125">
        <f ca="1">IF(D42=0,0,IF(X42="","",VLOOKUP(X42,基準２,3,FALSE)+T42+100-Y42+IF(Z42="",0,VLOOKUP(Z42,基準２,3,FALSE)/100+'D1'!AA42-100)))</f>
        <v>0</v>
      </c>
      <c r="D42" s="125">
        <f ca="1">IF(E42="",0,IF(OR(E42=設定!$AV$4,E42=設定!$AV$5,E42=設定!$AV$6,E42=設定!$AV$7,E42=設定!$AV$8,E42=設定!$AV$9,E42=設定!$AV$12,E42=設定!$AV$13),1,0))</f>
        <v>0</v>
      </c>
      <c r="E42" s="125">
        <f>X42</f>
        <v>0</v>
      </c>
      <c r="F42" s="125">
        <f>Y42</f>
        <v>0</v>
      </c>
      <c r="G42" s="125" t="str">
        <f>IF(AA42="","",IF(X42=Z42,"*"&amp;AA42,"◆"&amp;AA42))</f>
        <v/>
      </c>
      <c r="H42" s="125" t="str">
        <f>IF(X42="","",VLOOKUP(X42,設定!$AV$4:$AW$13,2,FALSE))</f>
        <v/>
      </c>
      <c r="I42" s="128" t="str">
        <f>AD251&amp;"　"&amp;AE251</f>
        <v>　</v>
      </c>
      <c r="J42" s="128" t="str">
        <f>AD252&amp;"　"&amp;AE252</f>
        <v>　</v>
      </c>
      <c r="K42" s="125">
        <f>AD42</f>
        <v>0</v>
      </c>
      <c r="L42" s="125">
        <f>AD43</f>
        <v>0</v>
      </c>
      <c r="M42" s="125">
        <f>AG42</f>
        <v>0</v>
      </c>
      <c r="N42" s="125">
        <f>AG43</f>
        <v>0</v>
      </c>
      <c r="O42" s="125" t="str">
        <f>AK42</f>
        <v/>
      </c>
      <c r="P42" s="125" t="str">
        <f>AK43</f>
        <v/>
      </c>
      <c r="Q42" s="125" t="str">
        <f>AL42</f>
        <v/>
      </c>
      <c r="R42" s="125">
        <f>IF(K42=0,0,VLOOKUP(K42,性別,2,FALSE))</f>
        <v>0</v>
      </c>
      <c r="S42" s="125">
        <f>IF(L42=0,0,VLOOKUP(L42,性別,2,FALSE))</f>
        <v>0</v>
      </c>
      <c r="T42" s="125">
        <f>S42+R42</f>
        <v>0</v>
      </c>
      <c r="U42" s="132">
        <f ca="1">IF(C42="","",IF(Q42&lt;H42,1,0))</f>
        <v>0</v>
      </c>
      <c r="V42" s="24" t="str">
        <f t="shared" si="1"/>
        <v/>
      </c>
      <c r="W42" s="559">
        <v>20</v>
      </c>
      <c r="X42" s="561"/>
      <c r="Y42" s="563"/>
      <c r="Z42" s="565"/>
      <c r="AA42" s="563"/>
      <c r="AB42" s="66"/>
      <c r="AC42" s="67"/>
      <c r="AD42" s="68"/>
      <c r="AE42" s="69"/>
      <c r="AF42" s="67"/>
      <c r="AG42" s="70"/>
      <c r="AH42" s="193"/>
      <c r="AI42" s="71"/>
      <c r="AJ42" s="194"/>
      <c r="AK42" s="43" t="str">
        <f t="shared" si="3"/>
        <v/>
      </c>
      <c r="AL42" s="567" t="str">
        <f>IF(SUM(AK42:AK43)=0,"",SUM(AK42:AK43))</f>
        <v/>
      </c>
      <c r="AM42" s="200" t="str">
        <f t="shared" si="2"/>
        <v/>
      </c>
    </row>
    <row r="43" spans="2:39" ht="13.95" customHeight="1" x14ac:dyDescent="0.2">
      <c r="C43" s="125" t="str">
        <f>IF(X43="","",VLOOKUP(X43,基準２,3,FALSE)+T43+100-Y43+IF(Z43="",0,VLOOKUP(Z43,基準２,3,FALSE)/100+'D1'!AA43-100))</f>
        <v/>
      </c>
      <c r="D43" s="125"/>
      <c r="E43" s="125"/>
      <c r="F43" s="125"/>
      <c r="G43" s="125"/>
      <c r="H43" s="125"/>
      <c r="I43" s="128"/>
      <c r="J43" s="128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32">
        <f ca="1">IF(C42="","",IF(Q42&lt;H42,1,0))</f>
        <v>0</v>
      </c>
      <c r="V43" s="24" t="str">
        <f t="shared" si="1"/>
        <v/>
      </c>
      <c r="W43" s="569"/>
      <c r="X43" s="570"/>
      <c r="Y43" s="571"/>
      <c r="Z43" s="572"/>
      <c r="AA43" s="571"/>
      <c r="AB43" s="37"/>
      <c r="AC43" s="38"/>
      <c r="AD43" s="39"/>
      <c r="AE43" s="54"/>
      <c r="AF43" s="38"/>
      <c r="AG43" s="40"/>
      <c r="AH43" s="203"/>
      <c r="AI43" s="41"/>
      <c r="AJ43" s="204"/>
      <c r="AK43" s="42" t="str">
        <f t="shared" si="3"/>
        <v/>
      </c>
      <c r="AL43" s="573"/>
      <c r="AM43" s="200" t="str">
        <f t="shared" si="2"/>
        <v/>
      </c>
    </row>
    <row r="44" spans="2:39" ht="13.95" customHeight="1" x14ac:dyDescent="0.2">
      <c r="B44" s="17">
        <f ca="1">IF(C44="","",RANK(C44,$C$4:$C$203))</f>
        <v>1</v>
      </c>
      <c r="C44" s="125">
        <f ca="1">IF(D44=0,0,IF(X44="","",VLOOKUP(X44,基準２,3,FALSE)+T44+100-Y44+IF(Z44="",0,VLOOKUP(Z44,基準２,3,FALSE)/100+'D1'!AA44-100)))</f>
        <v>0</v>
      </c>
      <c r="D44" s="125">
        <f ca="1">IF(E44="",0,IF(OR(E44=設定!$AV$4,E44=設定!$AV$5,E44=設定!$AV$6,E44=設定!$AV$7,E44=設定!$AV$8,E44=設定!$AV$9,E44=設定!$AV$12,E44=設定!$AV$13),1,0))</f>
        <v>0</v>
      </c>
      <c r="E44" s="125">
        <f>X44</f>
        <v>0</v>
      </c>
      <c r="F44" s="125">
        <f>Y44</f>
        <v>0</v>
      </c>
      <c r="G44" s="125" t="str">
        <f>IF(AA44="","",IF(X44=Z44,"*"&amp;AA44,"◆"&amp;AA44))</f>
        <v/>
      </c>
      <c r="H44" s="125" t="str">
        <f>IF(X44="","",VLOOKUP(X44,設定!$AV$4:$AW$13,2,FALSE))</f>
        <v/>
      </c>
      <c r="I44" s="128" t="str">
        <f>AD253&amp;"　"&amp;AE253</f>
        <v>　</v>
      </c>
      <c r="J44" s="128" t="str">
        <f>AD254&amp;"　"&amp;AE254</f>
        <v>　</v>
      </c>
      <c r="K44" s="125">
        <f>AD44</f>
        <v>0</v>
      </c>
      <c r="L44" s="125">
        <f>AD45</f>
        <v>0</v>
      </c>
      <c r="M44" s="125">
        <f>AG44</f>
        <v>0</v>
      </c>
      <c r="N44" s="125">
        <f>AG45</f>
        <v>0</v>
      </c>
      <c r="O44" s="125" t="str">
        <f>AK44</f>
        <v/>
      </c>
      <c r="P44" s="125" t="str">
        <f>AK45</f>
        <v/>
      </c>
      <c r="Q44" s="125" t="str">
        <f>AL44</f>
        <v/>
      </c>
      <c r="R44" s="125">
        <f>IF(K44=0,0,VLOOKUP(K44,性別,2,FALSE))</f>
        <v>0</v>
      </c>
      <c r="S44" s="125">
        <f>IF(L44=0,0,VLOOKUP(L44,性別,2,FALSE))</f>
        <v>0</v>
      </c>
      <c r="T44" s="125">
        <f>S44+R44</f>
        <v>0</v>
      </c>
      <c r="U44" s="132">
        <f ca="1">IF(C44="","",IF(Q44&lt;H44,1,0))</f>
        <v>0</v>
      </c>
      <c r="V44" s="24" t="str">
        <f t="shared" si="1"/>
        <v/>
      </c>
      <c r="W44" s="559">
        <v>21</v>
      </c>
      <c r="X44" s="561"/>
      <c r="Y44" s="563"/>
      <c r="Z44" s="565"/>
      <c r="AA44" s="563"/>
      <c r="AB44" s="66"/>
      <c r="AC44" s="67"/>
      <c r="AD44" s="68"/>
      <c r="AE44" s="69"/>
      <c r="AF44" s="67"/>
      <c r="AG44" s="70"/>
      <c r="AH44" s="193"/>
      <c r="AI44" s="71"/>
      <c r="AJ44" s="194"/>
      <c r="AK44" s="43" t="str">
        <f t="shared" si="3"/>
        <v/>
      </c>
      <c r="AL44" s="567" t="str">
        <f>IF(SUM(AK44:AK45)=0,"",SUM(AK44:AK45))</f>
        <v/>
      </c>
      <c r="AM44" s="200" t="str">
        <f t="shared" si="2"/>
        <v/>
      </c>
    </row>
    <row r="45" spans="2:39" ht="13.95" customHeight="1" x14ac:dyDescent="0.2">
      <c r="C45" s="125" t="str">
        <f>IF(X45="","",VLOOKUP(X45,基準２,3,FALSE)+T45+100-Y45+IF(Z45="",0,VLOOKUP(Z45,基準２,3,FALSE)/100+'D1'!AA45-100))</f>
        <v/>
      </c>
      <c r="D45" s="125"/>
      <c r="E45" s="125"/>
      <c r="F45" s="125"/>
      <c r="G45" s="125"/>
      <c r="H45" s="125"/>
      <c r="I45" s="128"/>
      <c r="J45" s="128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32">
        <f ca="1">IF(C44="","",IF(Q44&lt;H44,1,0))</f>
        <v>0</v>
      </c>
      <c r="V45" s="24" t="str">
        <f t="shared" si="1"/>
        <v/>
      </c>
      <c r="W45" s="569"/>
      <c r="X45" s="570"/>
      <c r="Y45" s="571"/>
      <c r="Z45" s="572"/>
      <c r="AA45" s="571"/>
      <c r="AB45" s="37"/>
      <c r="AC45" s="38"/>
      <c r="AD45" s="39"/>
      <c r="AE45" s="54"/>
      <c r="AF45" s="38"/>
      <c r="AG45" s="40"/>
      <c r="AH45" s="203"/>
      <c r="AI45" s="41"/>
      <c r="AJ45" s="204"/>
      <c r="AK45" s="42" t="str">
        <f t="shared" si="3"/>
        <v/>
      </c>
      <c r="AL45" s="573"/>
      <c r="AM45" s="200" t="str">
        <f t="shared" si="2"/>
        <v/>
      </c>
    </row>
    <row r="46" spans="2:39" ht="13.95" customHeight="1" x14ac:dyDescent="0.2">
      <c r="B46" s="17">
        <f ca="1">IF(C46="","",RANK(C46,$C$4:$C$203))</f>
        <v>1</v>
      </c>
      <c r="C46" s="125">
        <f ca="1">IF(D46=0,0,IF(X46="","",VLOOKUP(X46,基準２,3,FALSE)+T46+100-Y46+IF(Z46="",0,VLOOKUP(Z46,基準２,3,FALSE)/100+'D1'!AA46-100)))</f>
        <v>0</v>
      </c>
      <c r="D46" s="125">
        <f ca="1">IF(E46="",0,IF(OR(E46=設定!$AV$4,E46=設定!$AV$5,E46=設定!$AV$6,E46=設定!$AV$7,E46=設定!$AV$8,E46=設定!$AV$9,E46=設定!$AV$12,E46=設定!$AV$13),1,0))</f>
        <v>0</v>
      </c>
      <c r="E46" s="125">
        <f>X46</f>
        <v>0</v>
      </c>
      <c r="F46" s="125">
        <f>Y46</f>
        <v>0</v>
      </c>
      <c r="G46" s="125" t="str">
        <f>IF(AA46="","",IF(X46=Z46,"*"&amp;AA46,"◆"&amp;AA46))</f>
        <v/>
      </c>
      <c r="H46" s="125" t="str">
        <f>IF(X46="","",VLOOKUP(X46,設定!$AV$4:$AW$13,2,FALSE))</f>
        <v/>
      </c>
      <c r="I46" s="128" t="str">
        <f>AD255&amp;"　"&amp;AE255</f>
        <v>　</v>
      </c>
      <c r="J46" s="128" t="str">
        <f>AD256&amp;"　"&amp;AE256</f>
        <v>　</v>
      </c>
      <c r="K46" s="125">
        <f>AD46</f>
        <v>0</v>
      </c>
      <c r="L46" s="125">
        <f>AD47</f>
        <v>0</v>
      </c>
      <c r="M46" s="125">
        <f>AG46</f>
        <v>0</v>
      </c>
      <c r="N46" s="125">
        <f>AG47</f>
        <v>0</v>
      </c>
      <c r="O46" s="125" t="str">
        <f>AK46</f>
        <v/>
      </c>
      <c r="P46" s="125" t="str">
        <f>AK47</f>
        <v/>
      </c>
      <c r="Q46" s="125" t="str">
        <f>AL46</f>
        <v/>
      </c>
      <c r="R46" s="125">
        <f>IF(K46=0,0,VLOOKUP(K46,性別,2,FALSE))</f>
        <v>0</v>
      </c>
      <c r="S46" s="125">
        <f>IF(L46=0,0,VLOOKUP(L46,性別,2,FALSE))</f>
        <v>0</v>
      </c>
      <c r="T46" s="125">
        <f>S46+R46</f>
        <v>0</v>
      </c>
      <c r="U46" s="132">
        <f ca="1">IF(C46="","",IF(Q46&lt;H46,1,0))</f>
        <v>0</v>
      </c>
      <c r="V46" s="24" t="str">
        <f t="shared" si="1"/>
        <v/>
      </c>
      <c r="W46" s="559">
        <v>22</v>
      </c>
      <c r="X46" s="561"/>
      <c r="Y46" s="563"/>
      <c r="Z46" s="565"/>
      <c r="AA46" s="563"/>
      <c r="AB46" s="66"/>
      <c r="AC46" s="67"/>
      <c r="AD46" s="68"/>
      <c r="AE46" s="69"/>
      <c r="AF46" s="67"/>
      <c r="AG46" s="70"/>
      <c r="AH46" s="193"/>
      <c r="AI46" s="71"/>
      <c r="AJ46" s="194"/>
      <c r="AK46" s="43" t="str">
        <f t="shared" si="3"/>
        <v/>
      </c>
      <c r="AL46" s="567" t="str">
        <f>IF(SUM(AK46:AK47)=0,"",SUM(AK46:AK47))</f>
        <v/>
      </c>
      <c r="AM46" s="200" t="str">
        <f t="shared" si="2"/>
        <v/>
      </c>
    </row>
    <row r="47" spans="2:39" ht="13.95" customHeight="1" x14ac:dyDescent="0.2">
      <c r="C47" s="125" t="str">
        <f>IF(X47="","",VLOOKUP(X47,基準２,3,FALSE)+T47+100-Y47+IF(Z47="",0,VLOOKUP(Z47,基準２,3,FALSE)/100+'D1'!AA47-100))</f>
        <v/>
      </c>
      <c r="D47" s="125"/>
      <c r="E47" s="125"/>
      <c r="F47" s="125"/>
      <c r="G47" s="125"/>
      <c r="H47" s="125"/>
      <c r="I47" s="128"/>
      <c r="J47" s="128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>
        <f ca="1">IF(C46="","",IF(Q46&lt;H46,1,0))</f>
        <v>0</v>
      </c>
      <c r="V47" s="24" t="str">
        <f t="shared" si="1"/>
        <v/>
      </c>
      <c r="W47" s="569"/>
      <c r="X47" s="570"/>
      <c r="Y47" s="571"/>
      <c r="Z47" s="572"/>
      <c r="AA47" s="571"/>
      <c r="AB47" s="37"/>
      <c r="AC47" s="38"/>
      <c r="AD47" s="39"/>
      <c r="AE47" s="54"/>
      <c r="AF47" s="38"/>
      <c r="AG47" s="40"/>
      <c r="AH47" s="203"/>
      <c r="AI47" s="41"/>
      <c r="AJ47" s="204"/>
      <c r="AK47" s="42" t="str">
        <f t="shared" si="3"/>
        <v/>
      </c>
      <c r="AL47" s="573"/>
      <c r="AM47" s="200" t="str">
        <f t="shared" si="2"/>
        <v/>
      </c>
    </row>
    <row r="48" spans="2:39" ht="13.95" customHeight="1" x14ac:dyDescent="0.2">
      <c r="B48" s="17">
        <f ca="1">IF(C48="","",RANK(C48,$C$4:$C$203))</f>
        <v>1</v>
      </c>
      <c r="C48" s="125">
        <f ca="1">IF(D48=0,0,IF(X48="","",VLOOKUP(X48,基準２,3,FALSE)+T48+100-Y48+IF(Z48="",0,VLOOKUP(Z48,基準２,3,FALSE)/100+'D1'!AA48-100)))</f>
        <v>0</v>
      </c>
      <c r="D48" s="125">
        <f ca="1">IF(E48="",0,IF(OR(E48=設定!$AV$4,E48=設定!$AV$5,E48=設定!$AV$6,E48=設定!$AV$7,E48=設定!$AV$8,E48=設定!$AV$9,E48=設定!$AV$12,E48=設定!$AV$13),1,0))</f>
        <v>0</v>
      </c>
      <c r="E48" s="125">
        <f>X48</f>
        <v>0</v>
      </c>
      <c r="F48" s="125">
        <f>Y48</f>
        <v>0</v>
      </c>
      <c r="G48" s="125" t="str">
        <f>IF(AA48="","",IF(X48=Z48,"*"&amp;AA48,"◆"&amp;AA48))</f>
        <v/>
      </c>
      <c r="H48" s="125" t="str">
        <f>IF(X48="","",VLOOKUP(X48,設定!$AV$4:$AW$13,2,FALSE))</f>
        <v/>
      </c>
      <c r="I48" s="128" t="str">
        <f>AD257&amp;"　"&amp;AE257</f>
        <v>　</v>
      </c>
      <c r="J48" s="128" t="str">
        <f>AD258&amp;"　"&amp;AE258</f>
        <v>　</v>
      </c>
      <c r="K48" s="125">
        <f>AD48</f>
        <v>0</v>
      </c>
      <c r="L48" s="125">
        <f>AD49</f>
        <v>0</v>
      </c>
      <c r="M48" s="125">
        <f>AG48</f>
        <v>0</v>
      </c>
      <c r="N48" s="125">
        <f>AG49</f>
        <v>0</v>
      </c>
      <c r="O48" s="125" t="str">
        <f>AK48</f>
        <v/>
      </c>
      <c r="P48" s="125" t="str">
        <f>AK49</f>
        <v/>
      </c>
      <c r="Q48" s="125" t="str">
        <f>AL48</f>
        <v/>
      </c>
      <c r="R48" s="125">
        <f>IF(K48=0,0,VLOOKUP(K48,性別,2,FALSE))</f>
        <v>0</v>
      </c>
      <c r="S48" s="125">
        <f>IF(L48=0,0,VLOOKUP(L48,性別,2,FALSE))</f>
        <v>0</v>
      </c>
      <c r="T48" s="125">
        <f>S48+R48</f>
        <v>0</v>
      </c>
      <c r="U48" s="132">
        <f ca="1">IF(C48="","",IF(Q48&lt;H48,1,0))</f>
        <v>0</v>
      </c>
      <c r="V48" s="24" t="str">
        <f t="shared" si="1"/>
        <v/>
      </c>
      <c r="W48" s="559">
        <v>23</v>
      </c>
      <c r="X48" s="561"/>
      <c r="Y48" s="563"/>
      <c r="Z48" s="565"/>
      <c r="AA48" s="563"/>
      <c r="AB48" s="66"/>
      <c r="AC48" s="67"/>
      <c r="AD48" s="68"/>
      <c r="AE48" s="69"/>
      <c r="AF48" s="67"/>
      <c r="AG48" s="70"/>
      <c r="AH48" s="193"/>
      <c r="AI48" s="71"/>
      <c r="AJ48" s="194"/>
      <c r="AK48" s="43" t="str">
        <f t="shared" si="3"/>
        <v/>
      </c>
      <c r="AL48" s="567" t="str">
        <f>IF(SUM(AK48:AK49)=0,"",SUM(AK48:AK49))</f>
        <v/>
      </c>
      <c r="AM48" s="200" t="str">
        <f t="shared" si="2"/>
        <v/>
      </c>
    </row>
    <row r="49" spans="2:39" ht="13.95" customHeight="1" x14ac:dyDescent="0.2">
      <c r="C49" s="125" t="str">
        <f>IF(X49="","",VLOOKUP(X49,基準２,3,FALSE)+T49+100-Y49+IF(Z49="",0,VLOOKUP(Z49,基準２,3,FALSE)/100+'D1'!AA49-100))</f>
        <v/>
      </c>
      <c r="D49" s="125"/>
      <c r="E49" s="125"/>
      <c r="F49" s="125"/>
      <c r="G49" s="125"/>
      <c r="H49" s="125"/>
      <c r="I49" s="128"/>
      <c r="J49" s="128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32">
        <f ca="1">IF(C48="","",IF(Q48&lt;H48,1,0))</f>
        <v>0</v>
      </c>
      <c r="V49" s="24" t="str">
        <f t="shared" si="1"/>
        <v/>
      </c>
      <c r="W49" s="569"/>
      <c r="X49" s="570"/>
      <c r="Y49" s="571"/>
      <c r="Z49" s="572"/>
      <c r="AA49" s="571"/>
      <c r="AB49" s="37"/>
      <c r="AC49" s="38"/>
      <c r="AD49" s="39"/>
      <c r="AE49" s="54"/>
      <c r="AF49" s="38"/>
      <c r="AG49" s="40"/>
      <c r="AH49" s="203"/>
      <c r="AI49" s="41"/>
      <c r="AJ49" s="204"/>
      <c r="AK49" s="42" t="str">
        <f t="shared" si="3"/>
        <v/>
      </c>
      <c r="AL49" s="573"/>
      <c r="AM49" s="200" t="str">
        <f t="shared" si="2"/>
        <v/>
      </c>
    </row>
    <row r="50" spans="2:39" ht="13.95" customHeight="1" x14ac:dyDescent="0.2">
      <c r="B50" s="17">
        <f ca="1">IF(C50="","",RANK(C50,$C$4:$C$203))</f>
        <v>1</v>
      </c>
      <c r="C50" s="125">
        <f ca="1">IF(D50=0,0,IF(X50="","",VLOOKUP(X50,基準２,3,FALSE)+T50+100-Y50+IF(Z50="",0,VLOOKUP(Z50,基準２,3,FALSE)/100+'D1'!AA50-100)))</f>
        <v>0</v>
      </c>
      <c r="D50" s="125">
        <f ca="1">IF(E50="",0,IF(OR(E50=設定!$AV$4,E50=設定!$AV$5,E50=設定!$AV$6,E50=設定!$AV$7,E50=設定!$AV$8,E50=設定!$AV$9,E50=設定!$AV$12,E50=設定!$AV$13),1,0))</f>
        <v>0</v>
      </c>
      <c r="E50" s="125">
        <f>X50</f>
        <v>0</v>
      </c>
      <c r="F50" s="125">
        <f>Y50</f>
        <v>0</v>
      </c>
      <c r="G50" s="125" t="str">
        <f>IF(AA50="","",IF(X50=Z50,"*"&amp;AA50,"◆"&amp;AA50))</f>
        <v/>
      </c>
      <c r="H50" s="125" t="str">
        <f>IF(X50="","",VLOOKUP(X50,設定!$AV$4:$AW$13,2,FALSE))</f>
        <v/>
      </c>
      <c r="I50" s="128" t="str">
        <f>AD259&amp;"　"&amp;AE259</f>
        <v>　</v>
      </c>
      <c r="J50" s="128" t="str">
        <f>AD260&amp;"　"&amp;AE260</f>
        <v>　</v>
      </c>
      <c r="K50" s="125">
        <f>AD50</f>
        <v>0</v>
      </c>
      <c r="L50" s="125">
        <f>AD51</f>
        <v>0</v>
      </c>
      <c r="M50" s="125">
        <f>AG50</f>
        <v>0</v>
      </c>
      <c r="N50" s="125">
        <f>AG51</f>
        <v>0</v>
      </c>
      <c r="O50" s="125" t="str">
        <f>AK50</f>
        <v/>
      </c>
      <c r="P50" s="125" t="str">
        <f>AK51</f>
        <v/>
      </c>
      <c r="Q50" s="125" t="str">
        <f>AL50</f>
        <v/>
      </c>
      <c r="R50" s="125">
        <f>IF(K50=0,0,VLOOKUP(K50,性別,2,FALSE))</f>
        <v>0</v>
      </c>
      <c r="S50" s="125">
        <f>IF(L50=0,0,VLOOKUP(L50,性別,2,FALSE))</f>
        <v>0</v>
      </c>
      <c r="T50" s="125">
        <f>S50+R50</f>
        <v>0</v>
      </c>
      <c r="U50" s="132">
        <f ca="1">IF(C50="","",IF(Q50&lt;H50,1,0))</f>
        <v>0</v>
      </c>
      <c r="V50" s="24" t="str">
        <f t="shared" si="1"/>
        <v/>
      </c>
      <c r="W50" s="559">
        <v>24</v>
      </c>
      <c r="X50" s="561"/>
      <c r="Y50" s="563"/>
      <c r="Z50" s="565"/>
      <c r="AA50" s="563"/>
      <c r="AB50" s="66"/>
      <c r="AC50" s="67"/>
      <c r="AD50" s="68"/>
      <c r="AE50" s="69"/>
      <c r="AF50" s="67"/>
      <c r="AG50" s="70"/>
      <c r="AH50" s="193"/>
      <c r="AI50" s="71"/>
      <c r="AJ50" s="194"/>
      <c r="AK50" s="43" t="str">
        <f t="shared" si="3"/>
        <v/>
      </c>
      <c r="AL50" s="567" t="str">
        <f>IF(SUM(AK50:AK51)=0,"",SUM(AK50:AK51))</f>
        <v/>
      </c>
      <c r="AM50" s="200" t="str">
        <f t="shared" si="2"/>
        <v/>
      </c>
    </row>
    <row r="51" spans="2:39" ht="13.95" customHeight="1" x14ac:dyDescent="0.2">
      <c r="C51" s="125" t="str">
        <f>IF(X51="","",VLOOKUP(X51,基準２,3,FALSE)+T51+100-Y51+IF(Z51="",0,VLOOKUP(Z51,基準２,3,FALSE)/100+'D1'!AA51-100))</f>
        <v/>
      </c>
      <c r="D51" s="125"/>
      <c r="E51" s="125"/>
      <c r="F51" s="125"/>
      <c r="G51" s="125"/>
      <c r="H51" s="125"/>
      <c r="I51" s="128"/>
      <c r="J51" s="128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32">
        <f ca="1">IF(C50="","",IF(Q50&lt;H50,1,0))</f>
        <v>0</v>
      </c>
      <c r="V51" s="24" t="str">
        <f t="shared" si="1"/>
        <v/>
      </c>
      <c r="W51" s="569"/>
      <c r="X51" s="570"/>
      <c r="Y51" s="571"/>
      <c r="Z51" s="572"/>
      <c r="AA51" s="571"/>
      <c r="AB51" s="37"/>
      <c r="AC51" s="38"/>
      <c r="AD51" s="39"/>
      <c r="AE51" s="54"/>
      <c r="AF51" s="38"/>
      <c r="AG51" s="40"/>
      <c r="AH51" s="203"/>
      <c r="AI51" s="41"/>
      <c r="AJ51" s="204"/>
      <c r="AK51" s="42" t="str">
        <f t="shared" si="3"/>
        <v/>
      </c>
      <c r="AL51" s="573"/>
      <c r="AM51" s="200" t="str">
        <f t="shared" si="2"/>
        <v/>
      </c>
    </row>
    <row r="52" spans="2:39" ht="13.95" customHeight="1" x14ac:dyDescent="0.2">
      <c r="B52" s="17">
        <f ca="1">IF(C52="","",RANK(C52,$C$4:$C$203))</f>
        <v>1</v>
      </c>
      <c r="C52" s="125">
        <f ca="1">IF(D52=0,0,IF(X52="","",VLOOKUP(X52,基準２,3,FALSE)+T52+100-Y52+IF(Z52="",0,VLOOKUP(Z52,基準２,3,FALSE)/100+'D1'!AA52-100)))</f>
        <v>0</v>
      </c>
      <c r="D52" s="125">
        <f ca="1">IF(E52="",0,IF(OR(E52=設定!$AV$4,E52=設定!$AV$5,E52=設定!$AV$6,E52=設定!$AV$7,E52=設定!$AV$8,E52=設定!$AV$9,E52=設定!$AV$12,E52=設定!$AV$13),1,0))</f>
        <v>0</v>
      </c>
      <c r="E52" s="125">
        <f>X52</f>
        <v>0</v>
      </c>
      <c r="F52" s="125">
        <f>Y52</f>
        <v>0</v>
      </c>
      <c r="G52" s="125" t="str">
        <f>IF(AA52="","",IF(X52=Z52,"*"&amp;AA52,"◆"&amp;AA52))</f>
        <v/>
      </c>
      <c r="H52" s="125" t="str">
        <f>IF(X52="","",VLOOKUP(X52,設定!$AV$4:$AW$13,2,FALSE))</f>
        <v/>
      </c>
      <c r="I52" s="128" t="str">
        <f>AD261&amp;"　"&amp;AE261</f>
        <v>　</v>
      </c>
      <c r="J52" s="128" t="str">
        <f>AD262&amp;"　"&amp;AE262</f>
        <v>　</v>
      </c>
      <c r="K52" s="125">
        <f>AD52</f>
        <v>0</v>
      </c>
      <c r="L52" s="125">
        <f>AD53</f>
        <v>0</v>
      </c>
      <c r="M52" s="125">
        <f>AG52</f>
        <v>0</v>
      </c>
      <c r="N52" s="125">
        <f>AG53</f>
        <v>0</v>
      </c>
      <c r="O52" s="125" t="str">
        <f>AK52</f>
        <v/>
      </c>
      <c r="P52" s="125" t="str">
        <f>AK53</f>
        <v/>
      </c>
      <c r="Q52" s="125" t="str">
        <f>AL52</f>
        <v/>
      </c>
      <c r="R52" s="125">
        <f>IF(K52=0,0,VLOOKUP(K52,性別,2,FALSE))</f>
        <v>0</v>
      </c>
      <c r="S52" s="125">
        <f>IF(L52=0,0,VLOOKUP(L52,性別,2,FALSE))</f>
        <v>0</v>
      </c>
      <c r="T52" s="125">
        <f>S52+R52</f>
        <v>0</v>
      </c>
      <c r="U52" s="132">
        <f ca="1">IF(C52="","",IF(Q52&lt;H52,1,0))</f>
        <v>0</v>
      </c>
      <c r="V52" s="24" t="str">
        <f t="shared" si="1"/>
        <v/>
      </c>
      <c r="W52" s="559">
        <v>25</v>
      </c>
      <c r="X52" s="561"/>
      <c r="Y52" s="563"/>
      <c r="Z52" s="565"/>
      <c r="AA52" s="563"/>
      <c r="AB52" s="66"/>
      <c r="AC52" s="67"/>
      <c r="AD52" s="68"/>
      <c r="AE52" s="69"/>
      <c r="AF52" s="67"/>
      <c r="AG52" s="70"/>
      <c r="AH52" s="193"/>
      <c r="AI52" s="71"/>
      <c r="AJ52" s="194"/>
      <c r="AK52" s="43" t="str">
        <f t="shared" si="3"/>
        <v/>
      </c>
      <c r="AL52" s="567" t="str">
        <f>IF(SUM(AK52:AK53)=0,"",SUM(AK52:AK53))</f>
        <v/>
      </c>
      <c r="AM52" s="200" t="str">
        <f t="shared" si="2"/>
        <v/>
      </c>
    </row>
    <row r="53" spans="2:39" ht="13.95" customHeight="1" x14ac:dyDescent="0.2">
      <c r="C53" s="125" t="str">
        <f>IF(X53="","",VLOOKUP(X53,基準２,3,FALSE)+T53+100-Y53+IF(Z53="",0,VLOOKUP(Z53,基準２,3,FALSE)/100+'D1'!AA53-100))</f>
        <v/>
      </c>
      <c r="D53" s="125"/>
      <c r="E53" s="125"/>
      <c r="F53" s="125"/>
      <c r="G53" s="125"/>
      <c r="H53" s="125"/>
      <c r="I53" s="128"/>
      <c r="J53" s="128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32">
        <f ca="1">IF(C52="","",IF(Q52&lt;H52,1,0))</f>
        <v>0</v>
      </c>
      <c r="V53" s="24" t="str">
        <f t="shared" si="1"/>
        <v/>
      </c>
      <c r="W53" s="569"/>
      <c r="X53" s="570"/>
      <c r="Y53" s="571"/>
      <c r="Z53" s="572"/>
      <c r="AA53" s="571"/>
      <c r="AB53" s="37"/>
      <c r="AC53" s="38"/>
      <c r="AD53" s="39"/>
      <c r="AE53" s="54"/>
      <c r="AF53" s="38"/>
      <c r="AG53" s="40"/>
      <c r="AH53" s="203"/>
      <c r="AI53" s="41"/>
      <c r="AJ53" s="204"/>
      <c r="AK53" s="42" t="str">
        <f t="shared" si="3"/>
        <v/>
      </c>
      <c r="AL53" s="573"/>
      <c r="AM53" s="200" t="str">
        <f t="shared" si="2"/>
        <v/>
      </c>
    </row>
    <row r="54" spans="2:39" ht="13.95" customHeight="1" x14ac:dyDescent="0.2">
      <c r="B54" s="17">
        <f ca="1">IF(C54="","",RANK(C54,$C$4:$C$203))</f>
        <v>1</v>
      </c>
      <c r="C54" s="125">
        <f ca="1">IF(D54=0,0,IF(X54="","",VLOOKUP(X54,基準２,3,FALSE)+T54+100-Y54+IF(Z54="",0,VLOOKUP(Z54,基準２,3,FALSE)/100+'D1'!AA54-100)))</f>
        <v>0</v>
      </c>
      <c r="D54" s="125">
        <f ca="1">IF(E54="",0,IF(OR(E54=設定!$AV$4,E54=設定!$AV$5,E54=設定!$AV$6,E54=設定!$AV$7,E54=設定!$AV$8,E54=設定!$AV$9,E54=設定!$AV$12,E54=設定!$AV$13),1,0))</f>
        <v>0</v>
      </c>
      <c r="E54" s="125">
        <f>X54</f>
        <v>0</v>
      </c>
      <c r="F54" s="125">
        <f>Y54</f>
        <v>0</v>
      </c>
      <c r="G54" s="125" t="str">
        <f>IF(AA54="","",IF(X54=Z54,"*"&amp;AA54,"◆"&amp;AA54))</f>
        <v/>
      </c>
      <c r="H54" s="125" t="str">
        <f>IF(X54="","",VLOOKUP(X54,設定!$AV$4:$AW$13,2,FALSE))</f>
        <v/>
      </c>
      <c r="I54" s="128" t="str">
        <f>AD263&amp;"　"&amp;AE263</f>
        <v>　</v>
      </c>
      <c r="J54" s="128" t="str">
        <f>AD264&amp;"　"&amp;AE264</f>
        <v>　</v>
      </c>
      <c r="K54" s="125">
        <f>AD54</f>
        <v>0</v>
      </c>
      <c r="L54" s="125">
        <f>AD55</f>
        <v>0</v>
      </c>
      <c r="M54" s="125">
        <f>AG54</f>
        <v>0</v>
      </c>
      <c r="N54" s="125">
        <f>AG55</f>
        <v>0</v>
      </c>
      <c r="O54" s="125" t="str">
        <f>AK54</f>
        <v/>
      </c>
      <c r="P54" s="125" t="str">
        <f>AK55</f>
        <v/>
      </c>
      <c r="Q54" s="125" t="str">
        <f>AL54</f>
        <v/>
      </c>
      <c r="R54" s="125">
        <f>IF(K54=0,0,VLOOKUP(K54,性別,2,FALSE))</f>
        <v>0</v>
      </c>
      <c r="S54" s="125">
        <f>IF(L54=0,0,VLOOKUP(L54,性別,2,FALSE))</f>
        <v>0</v>
      </c>
      <c r="T54" s="125">
        <f>S54+R54</f>
        <v>0</v>
      </c>
      <c r="U54" s="132">
        <f ca="1">IF(C54="","",IF(Q54&lt;H54,1,0))</f>
        <v>0</v>
      </c>
      <c r="V54" s="24" t="str">
        <f t="shared" si="1"/>
        <v/>
      </c>
      <c r="W54" s="559">
        <v>26</v>
      </c>
      <c r="X54" s="561"/>
      <c r="Y54" s="563"/>
      <c r="Z54" s="565"/>
      <c r="AA54" s="563"/>
      <c r="AB54" s="66"/>
      <c r="AC54" s="67"/>
      <c r="AD54" s="68"/>
      <c r="AE54" s="69"/>
      <c r="AF54" s="67"/>
      <c r="AG54" s="70"/>
      <c r="AH54" s="193"/>
      <c r="AI54" s="71"/>
      <c r="AJ54" s="194"/>
      <c r="AK54" s="43" t="str">
        <f t="shared" si="3"/>
        <v/>
      </c>
      <c r="AL54" s="567" t="str">
        <f>IF(SUM(AK54:AK55)=0,"",SUM(AK54:AK55))</f>
        <v/>
      </c>
      <c r="AM54" s="200" t="str">
        <f t="shared" si="2"/>
        <v/>
      </c>
    </row>
    <row r="55" spans="2:39" ht="13.95" customHeight="1" x14ac:dyDescent="0.2">
      <c r="C55" s="125" t="str">
        <f>IF(X55="","",VLOOKUP(X55,基準２,3,FALSE)+T55+100-Y55+IF(Z55="",0,VLOOKUP(Z55,基準２,3,FALSE)/100+'D1'!AA55-100))</f>
        <v/>
      </c>
      <c r="D55" s="125"/>
      <c r="E55" s="125"/>
      <c r="F55" s="125"/>
      <c r="G55" s="125"/>
      <c r="H55" s="125"/>
      <c r="I55" s="128"/>
      <c r="J55" s="128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32">
        <f ca="1">IF(C54="","",IF(Q54&lt;H54,1,0))</f>
        <v>0</v>
      </c>
      <c r="V55" s="24" t="str">
        <f t="shared" si="1"/>
        <v/>
      </c>
      <c r="W55" s="569"/>
      <c r="X55" s="570"/>
      <c r="Y55" s="571"/>
      <c r="Z55" s="572"/>
      <c r="AA55" s="571"/>
      <c r="AB55" s="37"/>
      <c r="AC55" s="38"/>
      <c r="AD55" s="39"/>
      <c r="AE55" s="54"/>
      <c r="AF55" s="38"/>
      <c r="AG55" s="40"/>
      <c r="AH55" s="203"/>
      <c r="AI55" s="41"/>
      <c r="AJ55" s="204"/>
      <c r="AK55" s="42" t="str">
        <f t="shared" si="3"/>
        <v/>
      </c>
      <c r="AL55" s="573"/>
      <c r="AM55" s="200" t="str">
        <f t="shared" si="2"/>
        <v/>
      </c>
    </row>
    <row r="56" spans="2:39" ht="13.95" customHeight="1" x14ac:dyDescent="0.2">
      <c r="B56" s="17">
        <f ca="1">IF(C56="","",RANK(C56,$C$4:$C$203))</f>
        <v>1</v>
      </c>
      <c r="C56" s="125">
        <f ca="1">IF(D56=0,0,IF(X56="","",VLOOKUP(X56,基準２,3,FALSE)+T56+100-Y56+IF(Z56="",0,VLOOKUP(Z56,基準２,3,FALSE)/100+'D1'!AA56-100)))</f>
        <v>0</v>
      </c>
      <c r="D56" s="125">
        <f ca="1">IF(E56="",0,IF(OR(E56=設定!$AV$4,E56=設定!$AV$5,E56=設定!$AV$6,E56=設定!$AV$7,E56=設定!$AV$8,E56=設定!$AV$9,E56=設定!$AV$12,E56=設定!$AV$13),1,0))</f>
        <v>0</v>
      </c>
      <c r="E56" s="125">
        <f>X56</f>
        <v>0</v>
      </c>
      <c r="F56" s="125">
        <f>Y56</f>
        <v>0</v>
      </c>
      <c r="G56" s="125" t="str">
        <f>IF(AA56="","",IF(X56=Z56,"*"&amp;AA56,"◆"&amp;AA56))</f>
        <v/>
      </c>
      <c r="H56" s="125" t="str">
        <f>IF(X56="","",VLOOKUP(X56,設定!$AV$4:$AW$13,2,FALSE))</f>
        <v/>
      </c>
      <c r="I56" s="128" t="str">
        <f>AD265&amp;"　"&amp;AE265</f>
        <v>　</v>
      </c>
      <c r="J56" s="128" t="str">
        <f>AD266&amp;"　"&amp;AE266</f>
        <v>　</v>
      </c>
      <c r="K56" s="125">
        <f>AD56</f>
        <v>0</v>
      </c>
      <c r="L56" s="125">
        <f>AD57</f>
        <v>0</v>
      </c>
      <c r="M56" s="125">
        <f>AG56</f>
        <v>0</v>
      </c>
      <c r="N56" s="125">
        <f>AG57</f>
        <v>0</v>
      </c>
      <c r="O56" s="125" t="str">
        <f>AK56</f>
        <v/>
      </c>
      <c r="P56" s="125" t="str">
        <f>AK57</f>
        <v/>
      </c>
      <c r="Q56" s="125" t="str">
        <f>AL56</f>
        <v/>
      </c>
      <c r="R56" s="125">
        <f>IF(K56=0,0,VLOOKUP(K56,性別,2,FALSE))</f>
        <v>0</v>
      </c>
      <c r="S56" s="125">
        <f>IF(L56=0,0,VLOOKUP(L56,性別,2,FALSE))</f>
        <v>0</v>
      </c>
      <c r="T56" s="125">
        <f>S56+R56</f>
        <v>0</v>
      </c>
      <c r="U56" s="132">
        <f ca="1">IF(C56="","",IF(Q56&lt;H56,1,0))</f>
        <v>0</v>
      </c>
      <c r="V56" s="24" t="str">
        <f t="shared" si="1"/>
        <v/>
      </c>
      <c r="W56" s="559">
        <v>27</v>
      </c>
      <c r="X56" s="561"/>
      <c r="Y56" s="563"/>
      <c r="Z56" s="565"/>
      <c r="AA56" s="563"/>
      <c r="AB56" s="66"/>
      <c r="AC56" s="67"/>
      <c r="AD56" s="68"/>
      <c r="AE56" s="69"/>
      <c r="AF56" s="67"/>
      <c r="AG56" s="70"/>
      <c r="AH56" s="193"/>
      <c r="AI56" s="71"/>
      <c r="AJ56" s="194"/>
      <c r="AK56" s="43" t="str">
        <f t="shared" si="3"/>
        <v/>
      </c>
      <c r="AL56" s="567" t="str">
        <f>IF(SUM(AK56:AK57)=0,"",SUM(AK56:AK57))</f>
        <v/>
      </c>
      <c r="AM56" s="200" t="str">
        <f t="shared" si="2"/>
        <v/>
      </c>
    </row>
    <row r="57" spans="2:39" ht="13.95" customHeight="1" x14ac:dyDescent="0.2">
      <c r="C57" s="125" t="str">
        <f>IF(X57="","",VLOOKUP(X57,基準２,3,FALSE)+T57+100-Y57+IF(Z57="",0,VLOOKUP(Z57,基準２,3,FALSE)/100+'D1'!AA57-100))</f>
        <v/>
      </c>
      <c r="D57" s="125"/>
      <c r="E57" s="125"/>
      <c r="F57" s="125"/>
      <c r="G57" s="125"/>
      <c r="H57" s="125"/>
      <c r="I57" s="128"/>
      <c r="J57" s="128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32">
        <f ca="1">IF(C56="","",IF(Q56&lt;H56,1,0))</f>
        <v>0</v>
      </c>
      <c r="V57" s="24" t="str">
        <f t="shared" si="1"/>
        <v/>
      </c>
      <c r="W57" s="569"/>
      <c r="X57" s="570"/>
      <c r="Y57" s="571"/>
      <c r="Z57" s="572"/>
      <c r="AA57" s="571"/>
      <c r="AB57" s="37"/>
      <c r="AC57" s="38"/>
      <c r="AD57" s="39"/>
      <c r="AE57" s="54"/>
      <c r="AF57" s="38"/>
      <c r="AG57" s="40"/>
      <c r="AH57" s="203"/>
      <c r="AI57" s="41"/>
      <c r="AJ57" s="204"/>
      <c r="AK57" s="42" t="str">
        <f t="shared" si="3"/>
        <v/>
      </c>
      <c r="AL57" s="573"/>
      <c r="AM57" s="200" t="str">
        <f t="shared" si="2"/>
        <v/>
      </c>
    </row>
    <row r="58" spans="2:39" ht="13.95" customHeight="1" x14ac:dyDescent="0.2">
      <c r="B58" s="17">
        <f ca="1">IF(C58="","",RANK(C58,$C$4:$C$203))</f>
        <v>1</v>
      </c>
      <c r="C58" s="125">
        <f ca="1">IF(D58=0,0,IF(X58="","",VLOOKUP(X58,基準２,3,FALSE)+T58+100-Y58+IF(Z58="",0,VLOOKUP(Z58,基準２,3,FALSE)/100+'D1'!AA58-100)))</f>
        <v>0</v>
      </c>
      <c r="D58" s="125">
        <f ca="1">IF(E58="",0,IF(OR(E58=設定!$AV$4,E58=設定!$AV$5,E58=設定!$AV$6,E58=設定!$AV$7,E58=設定!$AV$8,E58=設定!$AV$9,E58=設定!$AV$12,E58=設定!$AV$13),1,0))</f>
        <v>0</v>
      </c>
      <c r="E58" s="125">
        <f>X58</f>
        <v>0</v>
      </c>
      <c r="F58" s="125">
        <f>Y58</f>
        <v>0</v>
      </c>
      <c r="G58" s="125" t="str">
        <f>IF(AA58="","",IF(X58=Z58,"*"&amp;AA58,"◆"&amp;AA58))</f>
        <v/>
      </c>
      <c r="H58" s="125" t="str">
        <f>IF(X58="","",VLOOKUP(X58,設定!$AV$4:$AW$13,2,FALSE))</f>
        <v/>
      </c>
      <c r="I58" s="128" t="str">
        <f>AD267&amp;"　"&amp;AE267</f>
        <v>　</v>
      </c>
      <c r="J58" s="128" t="str">
        <f>AD268&amp;"　"&amp;AE268</f>
        <v>　</v>
      </c>
      <c r="K58" s="125">
        <f>AD58</f>
        <v>0</v>
      </c>
      <c r="L58" s="125">
        <f>AD59</f>
        <v>0</v>
      </c>
      <c r="M58" s="125">
        <f>AG58</f>
        <v>0</v>
      </c>
      <c r="N58" s="125">
        <f>AG59</f>
        <v>0</v>
      </c>
      <c r="O58" s="125" t="str">
        <f>AK58</f>
        <v/>
      </c>
      <c r="P58" s="125" t="str">
        <f>AK59</f>
        <v/>
      </c>
      <c r="Q58" s="125" t="str">
        <f>AL58</f>
        <v/>
      </c>
      <c r="R58" s="125">
        <f>IF(K58=0,0,VLOOKUP(K58,性別,2,FALSE))</f>
        <v>0</v>
      </c>
      <c r="S58" s="125">
        <f>IF(L58=0,0,VLOOKUP(L58,性別,2,FALSE))</f>
        <v>0</v>
      </c>
      <c r="T58" s="125">
        <f>S58+R58</f>
        <v>0</v>
      </c>
      <c r="U58" s="132">
        <f ca="1">IF(C58="","",IF(Q58&lt;H58,1,0))</f>
        <v>0</v>
      </c>
      <c r="V58" s="24" t="str">
        <f t="shared" si="1"/>
        <v/>
      </c>
      <c r="W58" s="559">
        <v>28</v>
      </c>
      <c r="X58" s="561"/>
      <c r="Y58" s="563"/>
      <c r="Z58" s="565"/>
      <c r="AA58" s="563"/>
      <c r="AB58" s="66"/>
      <c r="AC58" s="67"/>
      <c r="AD58" s="68"/>
      <c r="AE58" s="69"/>
      <c r="AF58" s="67"/>
      <c r="AG58" s="70"/>
      <c r="AH58" s="193"/>
      <c r="AI58" s="71"/>
      <c r="AJ58" s="194"/>
      <c r="AK58" s="43" t="str">
        <f t="shared" si="3"/>
        <v/>
      </c>
      <c r="AL58" s="567" t="str">
        <f>IF(SUM(AK58:AK59)=0,"",SUM(AK58:AK59))</f>
        <v/>
      </c>
      <c r="AM58" s="200" t="str">
        <f t="shared" si="2"/>
        <v/>
      </c>
    </row>
    <row r="59" spans="2:39" ht="13.95" customHeight="1" x14ac:dyDescent="0.2">
      <c r="C59" s="125" t="str">
        <f>IF(X59="","",VLOOKUP(X59,基準２,3,FALSE)+T59+100-Y59+IF(Z59="",0,VLOOKUP(Z59,基準２,3,FALSE)/100+'D1'!AA59-100))</f>
        <v/>
      </c>
      <c r="D59" s="125"/>
      <c r="E59" s="125"/>
      <c r="F59" s="125"/>
      <c r="G59" s="125"/>
      <c r="H59" s="125"/>
      <c r="I59" s="128"/>
      <c r="J59" s="128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32">
        <f ca="1">IF(C58="","",IF(Q58&lt;H58,1,0))</f>
        <v>0</v>
      </c>
      <c r="V59" s="24" t="str">
        <f t="shared" si="1"/>
        <v/>
      </c>
      <c r="W59" s="569"/>
      <c r="X59" s="570"/>
      <c r="Y59" s="571"/>
      <c r="Z59" s="572"/>
      <c r="AA59" s="571"/>
      <c r="AB59" s="37"/>
      <c r="AC59" s="38"/>
      <c r="AD59" s="39"/>
      <c r="AE59" s="54"/>
      <c r="AF59" s="38"/>
      <c r="AG59" s="40"/>
      <c r="AH59" s="203"/>
      <c r="AI59" s="41"/>
      <c r="AJ59" s="204"/>
      <c r="AK59" s="42" t="str">
        <f t="shared" si="3"/>
        <v/>
      </c>
      <c r="AL59" s="573"/>
      <c r="AM59" s="200" t="str">
        <f t="shared" si="2"/>
        <v/>
      </c>
    </row>
    <row r="60" spans="2:39" ht="13.95" customHeight="1" x14ac:dyDescent="0.2">
      <c r="B60" s="17">
        <f ca="1">IF(C60="","",RANK(C60,$C$4:$C$203))</f>
        <v>1</v>
      </c>
      <c r="C60" s="125">
        <f ca="1">IF(D60=0,0,IF(X60="","",VLOOKUP(X60,基準２,3,FALSE)+T60+100-Y60+IF(Z60="",0,VLOOKUP(Z60,基準２,3,FALSE)/100+'D1'!AA60-100)))</f>
        <v>0</v>
      </c>
      <c r="D60" s="125">
        <f ca="1">IF(E60="",0,IF(OR(E60=設定!$AV$4,E60=設定!$AV$5,E60=設定!$AV$6,E60=設定!$AV$7,E60=設定!$AV$8,E60=設定!$AV$9,E60=設定!$AV$12,E60=設定!$AV$13),1,0))</f>
        <v>0</v>
      </c>
      <c r="E60" s="125">
        <f>X60</f>
        <v>0</v>
      </c>
      <c r="F60" s="125">
        <f>Y60</f>
        <v>0</v>
      </c>
      <c r="G60" s="125" t="str">
        <f>IF(AA60="","",IF(X60=Z60,"*"&amp;AA60,"◆"&amp;AA60))</f>
        <v/>
      </c>
      <c r="H60" s="125" t="str">
        <f>IF(X60="","",VLOOKUP(X60,設定!$AV$4:$AW$13,2,FALSE))</f>
        <v/>
      </c>
      <c r="I60" s="128" t="str">
        <f>AD269&amp;"　"&amp;AE269</f>
        <v>　</v>
      </c>
      <c r="J60" s="128" t="str">
        <f>AD270&amp;"　"&amp;AE270</f>
        <v>　</v>
      </c>
      <c r="K60" s="125">
        <f>AD60</f>
        <v>0</v>
      </c>
      <c r="L60" s="125">
        <f>AD61</f>
        <v>0</v>
      </c>
      <c r="M60" s="125">
        <f>AG60</f>
        <v>0</v>
      </c>
      <c r="N60" s="125">
        <f>AG61</f>
        <v>0</v>
      </c>
      <c r="O60" s="125" t="str">
        <f>AK60</f>
        <v/>
      </c>
      <c r="P60" s="125" t="str">
        <f>AK61</f>
        <v/>
      </c>
      <c r="Q60" s="125" t="str">
        <f>AL60</f>
        <v/>
      </c>
      <c r="R60" s="125">
        <f>IF(K60=0,0,VLOOKUP(K60,性別,2,FALSE))</f>
        <v>0</v>
      </c>
      <c r="S60" s="125">
        <f>IF(L60=0,0,VLOOKUP(L60,性別,2,FALSE))</f>
        <v>0</v>
      </c>
      <c r="T60" s="125">
        <f>S60+R60</f>
        <v>0</v>
      </c>
      <c r="U60" s="132">
        <f ca="1">IF(C60="","",IF(Q60&lt;H60,1,0))</f>
        <v>0</v>
      </c>
      <c r="V60" s="24" t="str">
        <f t="shared" si="1"/>
        <v/>
      </c>
      <c r="W60" s="559">
        <v>29</v>
      </c>
      <c r="X60" s="561"/>
      <c r="Y60" s="563"/>
      <c r="Z60" s="565"/>
      <c r="AA60" s="563"/>
      <c r="AB60" s="66"/>
      <c r="AC60" s="67"/>
      <c r="AD60" s="68"/>
      <c r="AE60" s="69"/>
      <c r="AF60" s="67"/>
      <c r="AG60" s="70"/>
      <c r="AH60" s="193"/>
      <c r="AI60" s="71"/>
      <c r="AJ60" s="194"/>
      <c r="AK60" s="43" t="str">
        <f t="shared" si="3"/>
        <v/>
      </c>
      <c r="AL60" s="567" t="str">
        <f>IF(SUM(AK60:AK61)=0,"",SUM(AK60:AK61))</f>
        <v/>
      </c>
      <c r="AM60" s="200" t="str">
        <f t="shared" si="2"/>
        <v/>
      </c>
    </row>
    <row r="61" spans="2:39" ht="13.95" customHeight="1" x14ac:dyDescent="0.2">
      <c r="C61" s="125" t="str">
        <f>IF(X61="","",VLOOKUP(X61,基準２,3,FALSE)+T61+100-Y61+IF(Z61="",0,VLOOKUP(Z61,基準２,3,FALSE)/100+'D1'!AA61-100))</f>
        <v/>
      </c>
      <c r="D61" s="125"/>
      <c r="E61" s="125"/>
      <c r="F61" s="125"/>
      <c r="G61" s="125"/>
      <c r="H61" s="125"/>
      <c r="I61" s="128"/>
      <c r="J61" s="128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32">
        <f ca="1">IF(C60="","",IF(Q60&lt;H60,1,0))</f>
        <v>0</v>
      </c>
      <c r="V61" s="24" t="str">
        <f t="shared" si="1"/>
        <v/>
      </c>
      <c r="W61" s="569"/>
      <c r="X61" s="570"/>
      <c r="Y61" s="571"/>
      <c r="Z61" s="572"/>
      <c r="AA61" s="571"/>
      <c r="AB61" s="37"/>
      <c r="AC61" s="38"/>
      <c r="AD61" s="39"/>
      <c r="AE61" s="54"/>
      <c r="AF61" s="38"/>
      <c r="AG61" s="40"/>
      <c r="AH61" s="203"/>
      <c r="AI61" s="41"/>
      <c r="AJ61" s="204"/>
      <c r="AK61" s="42" t="str">
        <f t="shared" si="3"/>
        <v/>
      </c>
      <c r="AL61" s="573"/>
      <c r="AM61" s="200" t="str">
        <f t="shared" si="2"/>
        <v/>
      </c>
    </row>
    <row r="62" spans="2:39" ht="13.95" customHeight="1" x14ac:dyDescent="0.2">
      <c r="B62" s="17">
        <f ca="1">IF(C62="","",RANK(C62,$C$4:$C$203))</f>
        <v>1</v>
      </c>
      <c r="C62" s="125">
        <f ca="1">IF(D62=0,0,IF(X62="","",VLOOKUP(X62,基準２,3,FALSE)+T62+100-Y62+IF(Z62="",0,VLOOKUP(Z62,基準２,3,FALSE)/100+'D1'!AA62-100)))</f>
        <v>0</v>
      </c>
      <c r="D62" s="125">
        <f ca="1">IF(E62="",0,IF(OR(E62=設定!$AV$4,E62=設定!$AV$5,E62=設定!$AV$6,E62=設定!$AV$7,E62=設定!$AV$8,E62=設定!$AV$9,E62=設定!$AV$12,E62=設定!$AV$13),1,0))</f>
        <v>0</v>
      </c>
      <c r="E62" s="125">
        <f>X62</f>
        <v>0</v>
      </c>
      <c r="F62" s="125">
        <f>Y62</f>
        <v>0</v>
      </c>
      <c r="G62" s="125" t="str">
        <f>IF(AA62="","",IF(X62=Z62,"*"&amp;AA62,"◆"&amp;AA62))</f>
        <v/>
      </c>
      <c r="H62" s="125" t="str">
        <f>IF(X62="","",VLOOKUP(X62,設定!$AV$4:$AW$13,2,FALSE))</f>
        <v/>
      </c>
      <c r="I62" s="128" t="str">
        <f>AD271&amp;"　"&amp;AE271</f>
        <v>　</v>
      </c>
      <c r="J62" s="128" t="str">
        <f>AD272&amp;"　"&amp;AE272</f>
        <v>　</v>
      </c>
      <c r="K62" s="125">
        <f>AD62</f>
        <v>0</v>
      </c>
      <c r="L62" s="125">
        <f>AD63</f>
        <v>0</v>
      </c>
      <c r="M62" s="125">
        <f>AG62</f>
        <v>0</v>
      </c>
      <c r="N62" s="125">
        <f>AG63</f>
        <v>0</v>
      </c>
      <c r="O62" s="125" t="str">
        <f>AK62</f>
        <v/>
      </c>
      <c r="P62" s="125" t="str">
        <f>AK63</f>
        <v/>
      </c>
      <c r="Q62" s="125" t="str">
        <f>AL62</f>
        <v/>
      </c>
      <c r="R62" s="125">
        <f>IF(K62=0,0,VLOOKUP(K62,性別,2,FALSE))</f>
        <v>0</v>
      </c>
      <c r="S62" s="125">
        <f>IF(L62=0,0,VLOOKUP(L62,性別,2,FALSE))</f>
        <v>0</v>
      </c>
      <c r="T62" s="125">
        <f>S62+R62</f>
        <v>0</v>
      </c>
      <c r="U62" s="132">
        <f ca="1">IF(C62="","",IF(Q62&lt;H62,1,0))</f>
        <v>0</v>
      </c>
      <c r="V62" s="24" t="str">
        <f t="shared" si="1"/>
        <v/>
      </c>
      <c r="W62" s="559">
        <v>30</v>
      </c>
      <c r="X62" s="561"/>
      <c r="Y62" s="563"/>
      <c r="Z62" s="565"/>
      <c r="AA62" s="563"/>
      <c r="AB62" s="66"/>
      <c r="AC62" s="67"/>
      <c r="AD62" s="68"/>
      <c r="AE62" s="69"/>
      <c r="AF62" s="67"/>
      <c r="AG62" s="70"/>
      <c r="AH62" s="193"/>
      <c r="AI62" s="71"/>
      <c r="AJ62" s="194"/>
      <c r="AK62" s="43" t="str">
        <f t="shared" si="3"/>
        <v/>
      </c>
      <c r="AL62" s="567" t="str">
        <f>IF(SUM(AK62:AK63)=0,"",SUM(AK62:AK63))</f>
        <v/>
      </c>
      <c r="AM62" s="200" t="str">
        <f t="shared" si="2"/>
        <v/>
      </c>
    </row>
    <row r="63" spans="2:39" ht="13.95" customHeight="1" x14ac:dyDescent="0.2">
      <c r="C63" s="125" t="str">
        <f>IF(X63="","",VLOOKUP(X63,基準２,3,FALSE)+T63+100-Y63+IF(Z63="",0,VLOOKUP(Z63,基準２,3,FALSE)/100+'D1'!AA63-100))</f>
        <v/>
      </c>
      <c r="D63" s="125"/>
      <c r="E63" s="125"/>
      <c r="F63" s="125"/>
      <c r="G63" s="125"/>
      <c r="H63" s="125"/>
      <c r="I63" s="128"/>
      <c r="J63" s="128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32">
        <f ca="1">IF(C62="","",IF(Q62&lt;H62,1,0))</f>
        <v>0</v>
      </c>
      <c r="V63" s="24" t="str">
        <f t="shared" si="1"/>
        <v/>
      </c>
      <c r="W63" s="569"/>
      <c r="X63" s="570"/>
      <c r="Y63" s="571"/>
      <c r="Z63" s="572"/>
      <c r="AA63" s="571"/>
      <c r="AB63" s="37"/>
      <c r="AC63" s="38"/>
      <c r="AD63" s="39"/>
      <c r="AE63" s="54"/>
      <c r="AF63" s="38"/>
      <c r="AG63" s="40"/>
      <c r="AH63" s="203"/>
      <c r="AI63" s="41"/>
      <c r="AJ63" s="204"/>
      <c r="AK63" s="42" t="str">
        <f t="shared" si="3"/>
        <v/>
      </c>
      <c r="AL63" s="573"/>
      <c r="AM63" s="200" t="str">
        <f t="shared" si="2"/>
        <v/>
      </c>
    </row>
    <row r="64" spans="2:39" ht="13.95" customHeight="1" x14ac:dyDescent="0.2">
      <c r="B64" s="17">
        <f ca="1">IF(C64="","",RANK(C64,$C$4:$C$203))</f>
        <v>1</v>
      </c>
      <c r="C64" s="125">
        <f ca="1">IF(D64=0,0,IF(X64="","",VLOOKUP(X64,基準２,3,FALSE)+T64+100-Y64+IF(Z64="",0,VLOOKUP(Z64,基準２,3,FALSE)/100+'D1'!AA64-100)))</f>
        <v>0</v>
      </c>
      <c r="D64" s="125">
        <f ca="1">IF(E64="",0,IF(OR(E64=設定!$AV$4,E64=設定!$AV$5,E64=設定!$AV$6,E64=設定!$AV$7,E64=設定!$AV$8,E64=設定!$AV$9,E64=設定!$AV$12,E64=設定!$AV$13),1,0))</f>
        <v>0</v>
      </c>
      <c r="E64" s="125">
        <f>X64</f>
        <v>0</v>
      </c>
      <c r="F64" s="125">
        <f>Y64</f>
        <v>0</v>
      </c>
      <c r="G64" s="125" t="str">
        <f>IF(AA64="","",IF(X64=Z64,"*"&amp;AA64,"◆"&amp;AA64))</f>
        <v/>
      </c>
      <c r="H64" s="125" t="str">
        <f>IF(X64="","",VLOOKUP(X64,設定!$AV$4:$AW$13,2,FALSE))</f>
        <v/>
      </c>
      <c r="I64" s="128" t="str">
        <f>AD273&amp;"　"&amp;AE273</f>
        <v>　</v>
      </c>
      <c r="J64" s="128" t="str">
        <f>AD274&amp;"　"&amp;AE274</f>
        <v>　</v>
      </c>
      <c r="K64" s="125">
        <f>AD64</f>
        <v>0</v>
      </c>
      <c r="L64" s="125">
        <f>AD65</f>
        <v>0</v>
      </c>
      <c r="M64" s="125">
        <f>AG64</f>
        <v>0</v>
      </c>
      <c r="N64" s="125">
        <f>AG65</f>
        <v>0</v>
      </c>
      <c r="O64" s="125" t="str">
        <f>AK64</f>
        <v/>
      </c>
      <c r="P64" s="125" t="str">
        <f>AK65</f>
        <v/>
      </c>
      <c r="Q64" s="125" t="str">
        <f>AL64</f>
        <v/>
      </c>
      <c r="R64" s="125">
        <f>IF(K64=0,0,VLOOKUP(K64,性別,2,FALSE))</f>
        <v>0</v>
      </c>
      <c r="S64" s="125">
        <f>IF(L64=0,0,VLOOKUP(L64,性別,2,FALSE))</f>
        <v>0</v>
      </c>
      <c r="T64" s="125">
        <f>S64+R64</f>
        <v>0</v>
      </c>
      <c r="U64" s="132">
        <f ca="1">IF(C64="","",IF(Q64&lt;H64,1,0))</f>
        <v>0</v>
      </c>
      <c r="V64" s="24" t="str">
        <f t="shared" si="1"/>
        <v/>
      </c>
      <c r="W64" s="559">
        <v>31</v>
      </c>
      <c r="X64" s="561"/>
      <c r="Y64" s="563"/>
      <c r="Z64" s="565"/>
      <c r="AA64" s="563"/>
      <c r="AB64" s="66"/>
      <c r="AC64" s="67"/>
      <c r="AD64" s="68"/>
      <c r="AE64" s="69"/>
      <c r="AF64" s="67"/>
      <c r="AG64" s="70"/>
      <c r="AH64" s="193"/>
      <c r="AI64" s="71"/>
      <c r="AJ64" s="194"/>
      <c r="AK64" s="43" t="str">
        <f t="shared" si="3"/>
        <v/>
      </c>
      <c r="AL64" s="567" t="str">
        <f>IF(SUM(AK64:AK65)=0,"",SUM(AK64:AK65))</f>
        <v/>
      </c>
      <c r="AM64" s="200" t="str">
        <f t="shared" si="2"/>
        <v/>
      </c>
    </row>
    <row r="65" spans="2:39" ht="13.95" customHeight="1" x14ac:dyDescent="0.2">
      <c r="C65" s="125" t="str">
        <f>IF(X65="","",VLOOKUP(X65,基準２,3,FALSE)+T65+100-Y65+IF(Z65="",0,VLOOKUP(Z65,基準２,3,FALSE)/100+'D1'!AA65-100))</f>
        <v/>
      </c>
      <c r="D65" s="125"/>
      <c r="E65" s="125"/>
      <c r="F65" s="125"/>
      <c r="G65" s="125"/>
      <c r="H65" s="125"/>
      <c r="I65" s="128"/>
      <c r="J65" s="128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32">
        <f ca="1">IF(C64="","",IF(Q64&lt;H64,1,0))</f>
        <v>0</v>
      </c>
      <c r="V65" s="24" t="str">
        <f t="shared" si="1"/>
        <v/>
      </c>
      <c r="W65" s="569"/>
      <c r="X65" s="570"/>
      <c r="Y65" s="571"/>
      <c r="Z65" s="572"/>
      <c r="AA65" s="571"/>
      <c r="AB65" s="37"/>
      <c r="AC65" s="38"/>
      <c r="AD65" s="39"/>
      <c r="AE65" s="54"/>
      <c r="AF65" s="38"/>
      <c r="AG65" s="40"/>
      <c r="AH65" s="203"/>
      <c r="AI65" s="41"/>
      <c r="AJ65" s="204"/>
      <c r="AK65" s="42" t="str">
        <f t="shared" si="3"/>
        <v/>
      </c>
      <c r="AL65" s="573"/>
      <c r="AM65" s="200" t="str">
        <f t="shared" si="2"/>
        <v/>
      </c>
    </row>
    <row r="66" spans="2:39" ht="13.95" customHeight="1" x14ac:dyDescent="0.2">
      <c r="B66" s="17">
        <f ca="1">IF(C66="","",RANK(C66,$C$4:$C$203))</f>
        <v>1</v>
      </c>
      <c r="C66" s="125">
        <f ca="1">IF(D66=0,0,IF(X66="","",VLOOKUP(X66,基準２,3,FALSE)+T66+100-Y66+IF(Z66="",0,VLOOKUP(Z66,基準２,3,FALSE)/100+'D1'!AA66-100)))</f>
        <v>0</v>
      </c>
      <c r="D66" s="125">
        <f ca="1">IF(E66="",0,IF(OR(E66=設定!$AV$4,E66=設定!$AV$5,E66=設定!$AV$6,E66=設定!$AV$7,E66=設定!$AV$8,E66=設定!$AV$9,E66=設定!$AV$12,E66=設定!$AV$13),1,0))</f>
        <v>0</v>
      </c>
      <c r="E66" s="125">
        <f>X66</f>
        <v>0</v>
      </c>
      <c r="F66" s="125">
        <f>Y66</f>
        <v>0</v>
      </c>
      <c r="G66" s="125" t="str">
        <f>IF(AA66="","",IF(X66=Z66,"*"&amp;AA66,"◆"&amp;AA66))</f>
        <v/>
      </c>
      <c r="H66" s="125" t="str">
        <f>IF(X66="","",VLOOKUP(X66,設定!$AV$4:$AW$13,2,FALSE))</f>
        <v/>
      </c>
      <c r="I66" s="128" t="str">
        <f>AD275&amp;"　"&amp;AE275</f>
        <v>　</v>
      </c>
      <c r="J66" s="128" t="str">
        <f>AD276&amp;"　"&amp;AE276</f>
        <v>　</v>
      </c>
      <c r="K66" s="125">
        <f>AD66</f>
        <v>0</v>
      </c>
      <c r="L66" s="125">
        <f>AD67</f>
        <v>0</v>
      </c>
      <c r="M66" s="125">
        <f>AG66</f>
        <v>0</v>
      </c>
      <c r="N66" s="125">
        <f>AG67</f>
        <v>0</v>
      </c>
      <c r="O66" s="125" t="str">
        <f>AK66</f>
        <v/>
      </c>
      <c r="P66" s="125" t="str">
        <f>AK67</f>
        <v/>
      </c>
      <c r="Q66" s="125" t="str">
        <f>AL66</f>
        <v/>
      </c>
      <c r="R66" s="125">
        <f>IF(K66=0,0,VLOOKUP(K66,性別,2,FALSE))</f>
        <v>0</v>
      </c>
      <c r="S66" s="125">
        <f>IF(L66=0,0,VLOOKUP(L66,性別,2,FALSE))</f>
        <v>0</v>
      </c>
      <c r="T66" s="125">
        <f>S66+R66</f>
        <v>0</v>
      </c>
      <c r="U66" s="132">
        <f ca="1">IF(C66="","",IF(Q66&lt;H66,1,0))</f>
        <v>0</v>
      </c>
      <c r="V66" s="24" t="str">
        <f t="shared" si="1"/>
        <v/>
      </c>
      <c r="W66" s="559">
        <v>32</v>
      </c>
      <c r="X66" s="561"/>
      <c r="Y66" s="563"/>
      <c r="Z66" s="565"/>
      <c r="AA66" s="563"/>
      <c r="AB66" s="66"/>
      <c r="AC66" s="67"/>
      <c r="AD66" s="68"/>
      <c r="AE66" s="69"/>
      <c r="AF66" s="67"/>
      <c r="AG66" s="70"/>
      <c r="AH66" s="193"/>
      <c r="AI66" s="71"/>
      <c r="AJ66" s="194"/>
      <c r="AK66" s="43" t="str">
        <f t="shared" si="3"/>
        <v/>
      </c>
      <c r="AL66" s="567" t="str">
        <f>IF(SUM(AK66:AK67)=0,"",SUM(AK66:AK67))</f>
        <v/>
      </c>
      <c r="AM66" s="200" t="str">
        <f t="shared" si="2"/>
        <v/>
      </c>
    </row>
    <row r="67" spans="2:39" ht="13.95" customHeight="1" x14ac:dyDescent="0.2">
      <c r="C67" s="125" t="str">
        <f>IF(X67="","",VLOOKUP(X67,基準２,3,FALSE)+T67+100-Y67+IF(Z67="",0,VLOOKUP(Z67,基準２,3,FALSE)/100+'D1'!AA67-100))</f>
        <v/>
      </c>
      <c r="D67" s="125"/>
      <c r="E67" s="125"/>
      <c r="F67" s="125"/>
      <c r="G67" s="125"/>
      <c r="H67" s="125"/>
      <c r="I67" s="128"/>
      <c r="J67" s="128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32">
        <f ca="1">IF(C66="","",IF(Q66&lt;H66,1,0))</f>
        <v>0</v>
      </c>
      <c r="V67" s="24" t="str">
        <f t="shared" si="1"/>
        <v/>
      </c>
      <c r="W67" s="569"/>
      <c r="X67" s="570"/>
      <c r="Y67" s="571"/>
      <c r="Z67" s="572"/>
      <c r="AA67" s="571"/>
      <c r="AB67" s="37"/>
      <c r="AC67" s="38"/>
      <c r="AD67" s="39"/>
      <c r="AE67" s="54"/>
      <c r="AF67" s="38"/>
      <c r="AG67" s="40"/>
      <c r="AH67" s="203"/>
      <c r="AI67" s="41"/>
      <c r="AJ67" s="204"/>
      <c r="AK67" s="42" t="str">
        <f t="shared" si="3"/>
        <v/>
      </c>
      <c r="AL67" s="573"/>
      <c r="AM67" s="200" t="str">
        <f t="shared" si="2"/>
        <v/>
      </c>
    </row>
    <row r="68" spans="2:39" ht="13.95" customHeight="1" x14ac:dyDescent="0.2">
      <c r="B68" s="17">
        <f ca="1">IF(C68="","",RANK(C68,$C$4:$C$203))</f>
        <v>1</v>
      </c>
      <c r="C68" s="125">
        <f ca="1">IF(D68=0,0,IF(X68="","",VLOOKUP(X68,基準２,3,FALSE)+T68+100-Y68+IF(Z68="",0,VLOOKUP(Z68,基準２,3,FALSE)/100+'D1'!AA68-100)))</f>
        <v>0</v>
      </c>
      <c r="D68" s="125">
        <f ca="1">IF(E68="",0,IF(OR(E68=設定!$AV$4,E68=設定!$AV$5,E68=設定!$AV$6,E68=設定!$AV$7,E68=設定!$AV$8,E68=設定!$AV$9,E68=設定!$AV$12,E68=設定!$AV$13),1,0))</f>
        <v>0</v>
      </c>
      <c r="E68" s="125">
        <f>X68</f>
        <v>0</v>
      </c>
      <c r="F68" s="125">
        <f>Y68</f>
        <v>0</v>
      </c>
      <c r="G68" s="125" t="str">
        <f>IF(AA68="","",IF(X68=Z68,"*"&amp;AA68,"◆"&amp;AA68))</f>
        <v/>
      </c>
      <c r="H68" s="125" t="str">
        <f>IF(X68="","",VLOOKUP(X68,設定!$AV$4:$AW$13,2,FALSE))</f>
        <v/>
      </c>
      <c r="I68" s="128" t="str">
        <f>AD277&amp;"　"&amp;AE277</f>
        <v>　</v>
      </c>
      <c r="J68" s="128" t="str">
        <f>AD278&amp;"　"&amp;AE278</f>
        <v>　</v>
      </c>
      <c r="K68" s="125">
        <f>AD68</f>
        <v>0</v>
      </c>
      <c r="L68" s="125">
        <f>AD69</f>
        <v>0</v>
      </c>
      <c r="M68" s="125">
        <f>AG68</f>
        <v>0</v>
      </c>
      <c r="N68" s="125">
        <f>AG69</f>
        <v>0</v>
      </c>
      <c r="O68" s="125" t="str">
        <f>AK68</f>
        <v/>
      </c>
      <c r="P68" s="125" t="str">
        <f>AK69</f>
        <v/>
      </c>
      <c r="Q68" s="125" t="str">
        <f>AL68</f>
        <v/>
      </c>
      <c r="R68" s="125">
        <f>IF(K68=0,0,VLOOKUP(K68,性別,2,FALSE))</f>
        <v>0</v>
      </c>
      <c r="S68" s="125">
        <f>IF(L68=0,0,VLOOKUP(L68,性別,2,FALSE))</f>
        <v>0</v>
      </c>
      <c r="T68" s="125">
        <f>S68+R68</f>
        <v>0</v>
      </c>
      <c r="U68" s="132">
        <f ca="1">IF(C68="","",IF(Q68&lt;H68,1,0))</f>
        <v>0</v>
      </c>
      <c r="V68" s="24" t="str">
        <f t="shared" si="1"/>
        <v/>
      </c>
      <c r="W68" s="559">
        <v>33</v>
      </c>
      <c r="X68" s="561"/>
      <c r="Y68" s="563"/>
      <c r="Z68" s="565"/>
      <c r="AA68" s="563"/>
      <c r="AB68" s="66"/>
      <c r="AC68" s="67"/>
      <c r="AD68" s="68"/>
      <c r="AE68" s="69"/>
      <c r="AF68" s="67"/>
      <c r="AG68" s="70"/>
      <c r="AH68" s="193"/>
      <c r="AI68" s="71"/>
      <c r="AJ68" s="194"/>
      <c r="AK68" s="43" t="str">
        <f t="shared" ref="AK68:AK103" si="4">IFERROR(DATEDIF(V68,基準日,"Y"),"")</f>
        <v/>
      </c>
      <c r="AL68" s="567" t="str">
        <f>IF(SUM(AK68:AK69)=0,"",SUM(AK68:AK69))</f>
        <v/>
      </c>
      <c r="AM68" s="200" t="str">
        <f t="shared" si="2"/>
        <v/>
      </c>
    </row>
    <row r="69" spans="2:39" ht="13.95" customHeight="1" x14ac:dyDescent="0.2">
      <c r="C69" s="125" t="str">
        <f>IF(X69="","",VLOOKUP(X69,基準２,3,FALSE)+T69+100-Y69+IF(Z69="",0,VLOOKUP(Z69,基準２,3,FALSE)/100+'D1'!AA69-100))</f>
        <v/>
      </c>
      <c r="D69" s="125"/>
      <c r="E69" s="125"/>
      <c r="F69" s="125"/>
      <c r="G69" s="125"/>
      <c r="H69" s="125"/>
      <c r="I69" s="128"/>
      <c r="J69" s="128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32">
        <f ca="1">IF(C68="","",IF(Q68&lt;H68,1,0))</f>
        <v>0</v>
      </c>
      <c r="V69" s="24" t="str">
        <f t="shared" ref="V69:V103" si="5">IF(COUNT(AH69:AJ69)=0,"",DATE(AH69,AI69,AJ69))</f>
        <v/>
      </c>
      <c r="W69" s="569"/>
      <c r="X69" s="570"/>
      <c r="Y69" s="571"/>
      <c r="Z69" s="572"/>
      <c r="AA69" s="571"/>
      <c r="AB69" s="37"/>
      <c r="AC69" s="38"/>
      <c r="AD69" s="39"/>
      <c r="AE69" s="54"/>
      <c r="AF69" s="38"/>
      <c r="AG69" s="40"/>
      <c r="AH69" s="203"/>
      <c r="AI69" s="41"/>
      <c r="AJ69" s="204"/>
      <c r="AK69" s="42" t="str">
        <f t="shared" si="4"/>
        <v/>
      </c>
      <c r="AL69" s="573"/>
      <c r="AM69" s="200" t="str">
        <f t="shared" ref="AM69:AM132" si="6">IF(AH69="","",DATE(AH69,1,1))</f>
        <v/>
      </c>
    </row>
    <row r="70" spans="2:39" ht="13.95" customHeight="1" x14ac:dyDescent="0.2">
      <c r="B70" s="17">
        <f ca="1">IF(C70="","",RANK(C70,$C$4:$C$203))</f>
        <v>1</v>
      </c>
      <c r="C70" s="125">
        <f ca="1">IF(D70=0,0,IF(X70="","",VLOOKUP(X70,基準２,3,FALSE)+T70+100-Y70+IF(Z70="",0,VLOOKUP(Z70,基準２,3,FALSE)/100+'D1'!AA70-100)))</f>
        <v>0</v>
      </c>
      <c r="D70" s="125">
        <f ca="1">IF(E70="",0,IF(OR(E70=設定!$AV$4,E70=設定!$AV$5,E70=設定!$AV$6,E70=設定!$AV$7,E70=設定!$AV$8,E70=設定!$AV$9,E70=設定!$AV$12,E70=設定!$AV$13),1,0))</f>
        <v>0</v>
      </c>
      <c r="E70" s="125">
        <f>X70</f>
        <v>0</v>
      </c>
      <c r="F70" s="125">
        <f>Y70</f>
        <v>0</v>
      </c>
      <c r="G70" s="125" t="str">
        <f>IF(AA70="","",IF(X70=Z70,"*"&amp;AA70,"◆"&amp;AA70))</f>
        <v/>
      </c>
      <c r="H70" s="125" t="str">
        <f>IF(X70="","",VLOOKUP(X70,設定!$AV$4:$AW$13,2,FALSE))</f>
        <v/>
      </c>
      <c r="I70" s="128" t="str">
        <f>AD279&amp;"　"&amp;AE279</f>
        <v>　</v>
      </c>
      <c r="J70" s="128" t="str">
        <f>AD280&amp;"　"&amp;AE280</f>
        <v>　</v>
      </c>
      <c r="K70" s="125">
        <f>AD70</f>
        <v>0</v>
      </c>
      <c r="L70" s="125">
        <f>AD71</f>
        <v>0</v>
      </c>
      <c r="M70" s="125">
        <f>AG70</f>
        <v>0</v>
      </c>
      <c r="N70" s="125">
        <f>AG71</f>
        <v>0</v>
      </c>
      <c r="O70" s="125" t="str">
        <f>AK70</f>
        <v/>
      </c>
      <c r="P70" s="125" t="str">
        <f>AK71</f>
        <v/>
      </c>
      <c r="Q70" s="125" t="str">
        <f>AL70</f>
        <v/>
      </c>
      <c r="R70" s="125">
        <f>IF(K70=0,0,VLOOKUP(K70,性別,2,FALSE))</f>
        <v>0</v>
      </c>
      <c r="S70" s="125">
        <f>IF(L70=0,0,VLOOKUP(L70,性別,2,FALSE))</f>
        <v>0</v>
      </c>
      <c r="T70" s="125">
        <f>S70+R70</f>
        <v>0</v>
      </c>
      <c r="U70" s="132">
        <f ca="1">IF(C70="","",IF(Q70&lt;H70,1,0))</f>
        <v>0</v>
      </c>
      <c r="V70" s="24" t="str">
        <f t="shared" si="5"/>
        <v/>
      </c>
      <c r="W70" s="559">
        <v>34</v>
      </c>
      <c r="X70" s="561"/>
      <c r="Y70" s="563"/>
      <c r="Z70" s="565"/>
      <c r="AA70" s="563"/>
      <c r="AB70" s="66"/>
      <c r="AC70" s="67"/>
      <c r="AD70" s="68"/>
      <c r="AE70" s="69"/>
      <c r="AF70" s="67"/>
      <c r="AG70" s="70"/>
      <c r="AH70" s="193"/>
      <c r="AI70" s="71"/>
      <c r="AJ70" s="194"/>
      <c r="AK70" s="43" t="str">
        <f t="shared" si="4"/>
        <v/>
      </c>
      <c r="AL70" s="567" t="str">
        <f>IF(SUM(AK70:AK71)=0,"",SUM(AK70:AK71))</f>
        <v/>
      </c>
      <c r="AM70" s="200" t="str">
        <f t="shared" si="6"/>
        <v/>
      </c>
    </row>
    <row r="71" spans="2:39" ht="13.95" customHeight="1" x14ac:dyDescent="0.2">
      <c r="C71" s="125" t="str">
        <f>IF(X71="","",VLOOKUP(X71,基準２,3,FALSE)+T71+100-Y71+IF(Z71="",0,VLOOKUP(Z71,基準２,3,FALSE)/100+'D1'!AA71-100))</f>
        <v/>
      </c>
      <c r="D71" s="125"/>
      <c r="E71" s="125"/>
      <c r="F71" s="125"/>
      <c r="G71" s="125"/>
      <c r="H71" s="125"/>
      <c r="I71" s="128"/>
      <c r="J71" s="128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32">
        <f ca="1">IF(C70="","",IF(Q70&lt;H70,1,0))</f>
        <v>0</v>
      </c>
      <c r="V71" s="24" t="str">
        <f t="shared" si="5"/>
        <v/>
      </c>
      <c r="W71" s="569"/>
      <c r="X71" s="570"/>
      <c r="Y71" s="571"/>
      <c r="Z71" s="572"/>
      <c r="AA71" s="571"/>
      <c r="AB71" s="37"/>
      <c r="AC71" s="38"/>
      <c r="AD71" s="39"/>
      <c r="AE71" s="54"/>
      <c r="AF71" s="38"/>
      <c r="AG71" s="40"/>
      <c r="AH71" s="203"/>
      <c r="AI71" s="41"/>
      <c r="AJ71" s="204"/>
      <c r="AK71" s="42" t="str">
        <f t="shared" si="4"/>
        <v/>
      </c>
      <c r="AL71" s="573"/>
      <c r="AM71" s="200" t="str">
        <f t="shared" si="6"/>
        <v/>
      </c>
    </row>
    <row r="72" spans="2:39" ht="13.95" customHeight="1" x14ac:dyDescent="0.2">
      <c r="B72" s="17">
        <f ca="1">IF(C72="","",RANK(C72,$C$4:$C$203))</f>
        <v>1</v>
      </c>
      <c r="C72" s="125">
        <f ca="1">IF(D72=0,0,IF(X72="","",VLOOKUP(X72,基準２,3,FALSE)+T72+100-Y72+IF(Z72="",0,VLOOKUP(Z72,基準２,3,FALSE)/100+'D1'!AA72-100)))</f>
        <v>0</v>
      </c>
      <c r="D72" s="125">
        <f ca="1">IF(E72="",0,IF(OR(E72=設定!$AV$4,E72=設定!$AV$5,E72=設定!$AV$6,E72=設定!$AV$7,E72=設定!$AV$8,E72=設定!$AV$9,E72=設定!$AV$12,E72=設定!$AV$13),1,0))</f>
        <v>0</v>
      </c>
      <c r="E72" s="125">
        <f>X72</f>
        <v>0</v>
      </c>
      <c r="F72" s="125">
        <f>Y72</f>
        <v>0</v>
      </c>
      <c r="G72" s="125" t="str">
        <f>IF(AA72="","",IF(X72=Z72,"*"&amp;AA72,"◆"&amp;AA72))</f>
        <v/>
      </c>
      <c r="H72" s="125" t="str">
        <f>IF(X72="","",VLOOKUP(X72,設定!$AV$4:$AW$13,2,FALSE))</f>
        <v/>
      </c>
      <c r="I72" s="128" t="str">
        <f>AD281&amp;"　"&amp;AE281</f>
        <v>　</v>
      </c>
      <c r="J72" s="128" t="str">
        <f>AD282&amp;"　"&amp;AE282</f>
        <v>　</v>
      </c>
      <c r="K72" s="125">
        <f>AD72</f>
        <v>0</v>
      </c>
      <c r="L72" s="125">
        <f>AD73</f>
        <v>0</v>
      </c>
      <c r="M72" s="125">
        <f>AG72</f>
        <v>0</v>
      </c>
      <c r="N72" s="125">
        <f>AG73</f>
        <v>0</v>
      </c>
      <c r="O72" s="125" t="str">
        <f>AK72</f>
        <v/>
      </c>
      <c r="P72" s="125" t="str">
        <f>AK73</f>
        <v/>
      </c>
      <c r="Q72" s="125" t="str">
        <f>AL72</f>
        <v/>
      </c>
      <c r="R72" s="125">
        <f>IF(K72=0,0,VLOOKUP(K72,性別,2,FALSE))</f>
        <v>0</v>
      </c>
      <c r="S72" s="125">
        <f>IF(L72=0,0,VLOOKUP(L72,性別,2,FALSE))</f>
        <v>0</v>
      </c>
      <c r="T72" s="125">
        <f>S72+R72</f>
        <v>0</v>
      </c>
      <c r="U72" s="132">
        <f ca="1">IF(C72="","",IF(Q72&lt;H72,1,0))</f>
        <v>0</v>
      </c>
      <c r="V72" s="24" t="str">
        <f t="shared" si="5"/>
        <v/>
      </c>
      <c r="W72" s="559">
        <v>35</v>
      </c>
      <c r="X72" s="561"/>
      <c r="Y72" s="563"/>
      <c r="Z72" s="565"/>
      <c r="AA72" s="563"/>
      <c r="AB72" s="66"/>
      <c r="AC72" s="67"/>
      <c r="AD72" s="68"/>
      <c r="AE72" s="69"/>
      <c r="AF72" s="67"/>
      <c r="AG72" s="70"/>
      <c r="AH72" s="193"/>
      <c r="AI72" s="71"/>
      <c r="AJ72" s="194"/>
      <c r="AK72" s="43" t="str">
        <f t="shared" si="4"/>
        <v/>
      </c>
      <c r="AL72" s="567" t="str">
        <f>IF(SUM(AK72:AK73)=0,"",SUM(AK72:AK73))</f>
        <v/>
      </c>
      <c r="AM72" s="200" t="str">
        <f t="shared" si="6"/>
        <v/>
      </c>
    </row>
    <row r="73" spans="2:39" ht="13.95" customHeight="1" x14ac:dyDescent="0.2">
      <c r="C73" s="125" t="str">
        <f>IF(X73="","",VLOOKUP(X73,基準２,3,FALSE)+T73+100-Y73+IF(Z73="",0,VLOOKUP(Z73,基準２,3,FALSE)/100+'D1'!AA73-100))</f>
        <v/>
      </c>
      <c r="D73" s="125"/>
      <c r="E73" s="125"/>
      <c r="F73" s="125"/>
      <c r="G73" s="125"/>
      <c r="H73" s="125"/>
      <c r="I73" s="128"/>
      <c r="J73" s="128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32">
        <f ca="1">IF(C72="","",IF(Q72&lt;H72,1,0))</f>
        <v>0</v>
      </c>
      <c r="V73" s="24" t="str">
        <f t="shared" si="5"/>
        <v/>
      </c>
      <c r="W73" s="569"/>
      <c r="X73" s="570"/>
      <c r="Y73" s="571"/>
      <c r="Z73" s="572"/>
      <c r="AA73" s="571"/>
      <c r="AB73" s="37"/>
      <c r="AC73" s="38"/>
      <c r="AD73" s="39"/>
      <c r="AE73" s="54"/>
      <c r="AF73" s="38"/>
      <c r="AG73" s="40"/>
      <c r="AH73" s="203"/>
      <c r="AI73" s="41"/>
      <c r="AJ73" s="204"/>
      <c r="AK73" s="42" t="str">
        <f t="shared" si="4"/>
        <v/>
      </c>
      <c r="AL73" s="573"/>
      <c r="AM73" s="200" t="str">
        <f t="shared" si="6"/>
        <v/>
      </c>
    </row>
    <row r="74" spans="2:39" ht="13.95" customHeight="1" x14ac:dyDescent="0.2">
      <c r="B74" s="17">
        <f ca="1">IF(C74="","",RANK(C74,$C$4:$C$203))</f>
        <v>1</v>
      </c>
      <c r="C74" s="125">
        <f ca="1">IF(D74=0,0,IF(X74="","",VLOOKUP(X74,基準２,3,FALSE)+T74+100-Y74+IF(Z74="",0,VLOOKUP(Z74,基準２,3,FALSE)/100+'D1'!AA74-100)))</f>
        <v>0</v>
      </c>
      <c r="D74" s="125">
        <f ca="1">IF(E74="",0,IF(OR(E74=設定!$AV$4,E74=設定!$AV$5,E74=設定!$AV$6,E74=設定!$AV$7,E74=設定!$AV$8,E74=設定!$AV$9,E74=設定!$AV$12,E74=設定!$AV$13),1,0))</f>
        <v>0</v>
      </c>
      <c r="E74" s="125">
        <f>X74</f>
        <v>0</v>
      </c>
      <c r="F74" s="125">
        <f>Y74</f>
        <v>0</v>
      </c>
      <c r="G74" s="125" t="str">
        <f>IF(AA74="","",IF(X74=Z74,"*"&amp;AA74,"◆"&amp;AA74))</f>
        <v/>
      </c>
      <c r="H74" s="125" t="str">
        <f>IF(X74="","",VLOOKUP(X74,設定!$AV$4:$AW$13,2,FALSE))</f>
        <v/>
      </c>
      <c r="I74" s="128" t="str">
        <f>AD283&amp;"　"&amp;AE283</f>
        <v>　</v>
      </c>
      <c r="J74" s="128" t="str">
        <f>AD284&amp;"　"&amp;AE284</f>
        <v>　</v>
      </c>
      <c r="K74" s="125">
        <f>AD74</f>
        <v>0</v>
      </c>
      <c r="L74" s="125">
        <f>AD75</f>
        <v>0</v>
      </c>
      <c r="M74" s="125">
        <f>AG74</f>
        <v>0</v>
      </c>
      <c r="N74" s="125">
        <f>AG75</f>
        <v>0</v>
      </c>
      <c r="O74" s="125" t="str">
        <f>AK74</f>
        <v/>
      </c>
      <c r="P74" s="125" t="str">
        <f>AK75</f>
        <v/>
      </c>
      <c r="Q74" s="125" t="str">
        <f>AL74</f>
        <v/>
      </c>
      <c r="R74" s="125">
        <f>IF(K74=0,0,VLOOKUP(K74,性別,2,FALSE))</f>
        <v>0</v>
      </c>
      <c r="S74" s="125">
        <f>IF(L74=0,0,VLOOKUP(L74,性別,2,FALSE))</f>
        <v>0</v>
      </c>
      <c r="T74" s="125">
        <f>S74+R74</f>
        <v>0</v>
      </c>
      <c r="U74" s="132">
        <f ca="1">IF(C74="","",IF(Q74&lt;H74,1,0))</f>
        <v>0</v>
      </c>
      <c r="V74" s="24" t="str">
        <f t="shared" si="5"/>
        <v/>
      </c>
      <c r="W74" s="559">
        <v>36</v>
      </c>
      <c r="X74" s="561"/>
      <c r="Y74" s="563"/>
      <c r="Z74" s="565"/>
      <c r="AA74" s="563"/>
      <c r="AB74" s="66"/>
      <c r="AC74" s="67"/>
      <c r="AD74" s="68"/>
      <c r="AE74" s="69"/>
      <c r="AF74" s="67"/>
      <c r="AG74" s="70"/>
      <c r="AH74" s="193"/>
      <c r="AI74" s="71"/>
      <c r="AJ74" s="194"/>
      <c r="AK74" s="43" t="str">
        <f t="shared" si="4"/>
        <v/>
      </c>
      <c r="AL74" s="567" t="str">
        <f>IF(SUM(AK74:AK75)=0,"",SUM(AK74:AK75))</f>
        <v/>
      </c>
      <c r="AM74" s="200" t="str">
        <f t="shared" si="6"/>
        <v/>
      </c>
    </row>
    <row r="75" spans="2:39" ht="13.95" customHeight="1" x14ac:dyDescent="0.2">
      <c r="C75" s="125" t="str">
        <f>IF(X75="","",VLOOKUP(X75,基準２,3,FALSE)+T75+100-Y75+IF(Z75="",0,VLOOKUP(Z75,基準２,3,FALSE)/100+'D1'!AA75-100))</f>
        <v/>
      </c>
      <c r="D75" s="125"/>
      <c r="E75" s="125"/>
      <c r="F75" s="125"/>
      <c r="G75" s="125"/>
      <c r="H75" s="125"/>
      <c r="I75" s="128"/>
      <c r="J75" s="128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32">
        <f ca="1">IF(C74="","",IF(Q74&lt;H74,1,0))</f>
        <v>0</v>
      </c>
      <c r="V75" s="24" t="str">
        <f t="shared" si="5"/>
        <v/>
      </c>
      <c r="W75" s="569"/>
      <c r="X75" s="570"/>
      <c r="Y75" s="571"/>
      <c r="Z75" s="572"/>
      <c r="AA75" s="571"/>
      <c r="AB75" s="37"/>
      <c r="AC75" s="38"/>
      <c r="AD75" s="39"/>
      <c r="AE75" s="54"/>
      <c r="AF75" s="38"/>
      <c r="AG75" s="40"/>
      <c r="AH75" s="203"/>
      <c r="AI75" s="41"/>
      <c r="AJ75" s="204"/>
      <c r="AK75" s="42" t="str">
        <f t="shared" si="4"/>
        <v/>
      </c>
      <c r="AL75" s="573"/>
      <c r="AM75" s="200" t="str">
        <f t="shared" si="6"/>
        <v/>
      </c>
    </row>
    <row r="76" spans="2:39" ht="13.95" customHeight="1" x14ac:dyDescent="0.2">
      <c r="B76" s="17">
        <f ca="1">IF(C76="","",RANK(C76,$C$4:$C$203))</f>
        <v>1</v>
      </c>
      <c r="C76" s="125">
        <f ca="1">IF(D76=0,0,IF(X76="","",VLOOKUP(X76,基準２,3,FALSE)+T76+100-Y76+IF(Z76="",0,VLOOKUP(Z76,基準２,3,FALSE)/100+'D1'!AA76-100)))</f>
        <v>0</v>
      </c>
      <c r="D76" s="125">
        <f ca="1">IF(E76="",0,IF(OR(E76=設定!$AV$4,E76=設定!$AV$5,E76=設定!$AV$6,E76=設定!$AV$7,E76=設定!$AV$8,E76=設定!$AV$9,E76=設定!$AV$12,E76=設定!$AV$13),1,0))</f>
        <v>0</v>
      </c>
      <c r="E76" s="125">
        <f>X76</f>
        <v>0</v>
      </c>
      <c r="F76" s="125">
        <f>Y76</f>
        <v>0</v>
      </c>
      <c r="G76" s="125" t="str">
        <f>IF(AA76="","",IF(X76=Z76,"*"&amp;AA76,"◆"&amp;AA76))</f>
        <v/>
      </c>
      <c r="H76" s="125" t="str">
        <f>IF(X76="","",VLOOKUP(X76,設定!$AV$4:$AW$13,2,FALSE))</f>
        <v/>
      </c>
      <c r="I76" s="128" t="str">
        <f>AD285&amp;"　"&amp;AE285</f>
        <v>　</v>
      </c>
      <c r="J76" s="128" t="str">
        <f>AD286&amp;"　"&amp;AE286</f>
        <v>　</v>
      </c>
      <c r="K76" s="125">
        <f>AD76</f>
        <v>0</v>
      </c>
      <c r="L76" s="125">
        <f>AD77</f>
        <v>0</v>
      </c>
      <c r="M76" s="125">
        <f>AG76</f>
        <v>0</v>
      </c>
      <c r="N76" s="125">
        <f>AG77</f>
        <v>0</v>
      </c>
      <c r="O76" s="125" t="str">
        <f>AK76</f>
        <v/>
      </c>
      <c r="P76" s="125" t="str">
        <f>AK77</f>
        <v/>
      </c>
      <c r="Q76" s="125" t="str">
        <f>AL76</f>
        <v/>
      </c>
      <c r="R76" s="125">
        <f>IF(K76=0,0,VLOOKUP(K76,性別,2,FALSE))</f>
        <v>0</v>
      </c>
      <c r="S76" s="125">
        <f>IF(L76=0,0,VLOOKUP(L76,性別,2,FALSE))</f>
        <v>0</v>
      </c>
      <c r="T76" s="125">
        <f>S76+R76</f>
        <v>0</v>
      </c>
      <c r="U76" s="132">
        <f ca="1">IF(C76="","",IF(Q76&lt;H76,1,0))</f>
        <v>0</v>
      </c>
      <c r="V76" s="24" t="str">
        <f t="shared" si="5"/>
        <v/>
      </c>
      <c r="W76" s="559">
        <v>37</v>
      </c>
      <c r="X76" s="561"/>
      <c r="Y76" s="563"/>
      <c r="Z76" s="565"/>
      <c r="AA76" s="563"/>
      <c r="AB76" s="66"/>
      <c r="AC76" s="67"/>
      <c r="AD76" s="68"/>
      <c r="AE76" s="69"/>
      <c r="AF76" s="67"/>
      <c r="AG76" s="70"/>
      <c r="AH76" s="193"/>
      <c r="AI76" s="71"/>
      <c r="AJ76" s="194"/>
      <c r="AK76" s="43" t="str">
        <f t="shared" si="4"/>
        <v/>
      </c>
      <c r="AL76" s="567" t="str">
        <f>IF(SUM(AK76:AK77)=0,"",SUM(AK76:AK77))</f>
        <v/>
      </c>
      <c r="AM76" s="200" t="str">
        <f t="shared" si="6"/>
        <v/>
      </c>
    </row>
    <row r="77" spans="2:39" ht="13.95" customHeight="1" x14ac:dyDescent="0.2">
      <c r="C77" s="125" t="str">
        <f>IF(X77="","",VLOOKUP(X77,基準２,3,FALSE)+T77+100-Y77+IF(Z77="",0,VLOOKUP(Z77,基準２,3,FALSE)/100+'D1'!AA77-100))</f>
        <v/>
      </c>
      <c r="D77" s="125"/>
      <c r="E77" s="125"/>
      <c r="F77" s="125"/>
      <c r="G77" s="125"/>
      <c r="H77" s="125"/>
      <c r="I77" s="128"/>
      <c r="J77" s="128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32">
        <f ca="1">IF(C76="","",IF(Q76&lt;H76,1,0))</f>
        <v>0</v>
      </c>
      <c r="V77" s="24" t="str">
        <f t="shared" si="5"/>
        <v/>
      </c>
      <c r="W77" s="569"/>
      <c r="X77" s="570"/>
      <c r="Y77" s="571"/>
      <c r="Z77" s="572"/>
      <c r="AA77" s="571"/>
      <c r="AB77" s="37"/>
      <c r="AC77" s="38"/>
      <c r="AD77" s="39"/>
      <c r="AE77" s="54"/>
      <c r="AF77" s="38"/>
      <c r="AG77" s="40"/>
      <c r="AH77" s="203"/>
      <c r="AI77" s="41"/>
      <c r="AJ77" s="204"/>
      <c r="AK77" s="42" t="str">
        <f t="shared" si="4"/>
        <v/>
      </c>
      <c r="AL77" s="573"/>
      <c r="AM77" s="200" t="str">
        <f t="shared" si="6"/>
        <v/>
      </c>
    </row>
    <row r="78" spans="2:39" ht="13.95" customHeight="1" x14ac:dyDescent="0.2">
      <c r="B78" s="17">
        <f ca="1">IF(C78="","",RANK(C78,$C$4:$C$203))</f>
        <v>1</v>
      </c>
      <c r="C78" s="125">
        <f ca="1">IF(D78=0,0,IF(X78="","",VLOOKUP(X78,基準２,3,FALSE)+T78+100-Y78+IF(Z78="",0,VLOOKUP(Z78,基準２,3,FALSE)/100+'D1'!AA78-100)))</f>
        <v>0</v>
      </c>
      <c r="D78" s="125">
        <f ca="1">IF(E78="",0,IF(OR(E78=設定!$AV$4,E78=設定!$AV$5,E78=設定!$AV$6,E78=設定!$AV$7,E78=設定!$AV$8,E78=設定!$AV$9,E78=設定!$AV$12,E78=設定!$AV$13),1,0))</f>
        <v>0</v>
      </c>
      <c r="E78" s="125">
        <f>X78</f>
        <v>0</v>
      </c>
      <c r="F78" s="125">
        <f>Y78</f>
        <v>0</v>
      </c>
      <c r="G78" s="125" t="str">
        <f>IF(AA78="","",IF(X78=Z78,"*"&amp;AA78,"◆"&amp;AA78))</f>
        <v/>
      </c>
      <c r="H78" s="125" t="str">
        <f>IF(X78="","",VLOOKUP(X78,設定!$AV$4:$AW$13,2,FALSE))</f>
        <v/>
      </c>
      <c r="I78" s="128" t="str">
        <f>AD287&amp;"　"&amp;AE287</f>
        <v>　</v>
      </c>
      <c r="J78" s="128" t="str">
        <f>AD288&amp;"　"&amp;AE288</f>
        <v>　</v>
      </c>
      <c r="K78" s="125">
        <f>AD78</f>
        <v>0</v>
      </c>
      <c r="L78" s="125">
        <f>AD79</f>
        <v>0</v>
      </c>
      <c r="M78" s="125">
        <f>AG78</f>
        <v>0</v>
      </c>
      <c r="N78" s="125">
        <f>AG79</f>
        <v>0</v>
      </c>
      <c r="O78" s="125" t="str">
        <f>AK78</f>
        <v/>
      </c>
      <c r="P78" s="125" t="str">
        <f>AK79</f>
        <v/>
      </c>
      <c r="Q78" s="125" t="str">
        <f>AL78</f>
        <v/>
      </c>
      <c r="R78" s="125">
        <f>IF(K78=0,0,VLOOKUP(K78,性別,2,FALSE))</f>
        <v>0</v>
      </c>
      <c r="S78" s="125">
        <f>IF(L78=0,0,VLOOKUP(L78,性別,2,FALSE))</f>
        <v>0</v>
      </c>
      <c r="T78" s="125">
        <f>S78+R78</f>
        <v>0</v>
      </c>
      <c r="U78" s="132">
        <f ca="1">IF(C78="","",IF(Q78&lt;H78,1,0))</f>
        <v>0</v>
      </c>
      <c r="V78" s="24" t="str">
        <f t="shared" si="5"/>
        <v/>
      </c>
      <c r="W78" s="559">
        <v>38</v>
      </c>
      <c r="X78" s="561"/>
      <c r="Y78" s="563"/>
      <c r="Z78" s="565"/>
      <c r="AA78" s="563"/>
      <c r="AB78" s="66"/>
      <c r="AC78" s="67"/>
      <c r="AD78" s="68"/>
      <c r="AE78" s="69"/>
      <c r="AF78" s="67"/>
      <c r="AG78" s="70"/>
      <c r="AH78" s="193"/>
      <c r="AI78" s="71"/>
      <c r="AJ78" s="194"/>
      <c r="AK78" s="43" t="str">
        <f t="shared" si="4"/>
        <v/>
      </c>
      <c r="AL78" s="567" t="str">
        <f>IF(SUM(AK78:AK79)=0,"",SUM(AK78:AK79))</f>
        <v/>
      </c>
      <c r="AM78" s="200" t="str">
        <f t="shared" si="6"/>
        <v/>
      </c>
    </row>
    <row r="79" spans="2:39" ht="13.95" customHeight="1" x14ac:dyDescent="0.2">
      <c r="C79" s="125" t="str">
        <f>IF(X79="","",VLOOKUP(X79,基準２,3,FALSE)+T79+100-Y79+IF(Z79="",0,VLOOKUP(Z79,基準２,3,FALSE)/100+'D1'!AA79-100))</f>
        <v/>
      </c>
      <c r="D79" s="125"/>
      <c r="E79" s="125"/>
      <c r="F79" s="125"/>
      <c r="G79" s="125"/>
      <c r="H79" s="125"/>
      <c r="I79" s="128"/>
      <c r="J79" s="128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32">
        <f ca="1">IF(C78="","",IF(Q78&lt;H78,1,0))</f>
        <v>0</v>
      </c>
      <c r="V79" s="24" t="str">
        <f t="shared" si="5"/>
        <v/>
      </c>
      <c r="W79" s="569"/>
      <c r="X79" s="570"/>
      <c r="Y79" s="571"/>
      <c r="Z79" s="572"/>
      <c r="AA79" s="571"/>
      <c r="AB79" s="37"/>
      <c r="AC79" s="38"/>
      <c r="AD79" s="39"/>
      <c r="AE79" s="54"/>
      <c r="AF79" s="38"/>
      <c r="AG79" s="40"/>
      <c r="AH79" s="203"/>
      <c r="AI79" s="41"/>
      <c r="AJ79" s="204"/>
      <c r="AK79" s="42" t="str">
        <f t="shared" si="4"/>
        <v/>
      </c>
      <c r="AL79" s="573"/>
      <c r="AM79" s="200" t="str">
        <f t="shared" si="6"/>
        <v/>
      </c>
    </row>
    <row r="80" spans="2:39" ht="13.95" customHeight="1" x14ac:dyDescent="0.2">
      <c r="B80" s="17">
        <f ca="1">IF(C80="","",RANK(C80,$C$4:$C$203))</f>
        <v>1</v>
      </c>
      <c r="C80" s="125">
        <f ca="1">IF(D80=0,0,IF(X80="","",VLOOKUP(X80,基準２,3,FALSE)+T80+100-Y80+IF(Z80="",0,VLOOKUP(Z80,基準２,3,FALSE)/100+'D1'!AA80-100)))</f>
        <v>0</v>
      </c>
      <c r="D80" s="125">
        <f ca="1">IF(E80="",0,IF(OR(E80=設定!$AV$4,E80=設定!$AV$5,E80=設定!$AV$6,E80=設定!$AV$7,E80=設定!$AV$8,E80=設定!$AV$9,E80=設定!$AV$12,E80=設定!$AV$13),1,0))</f>
        <v>0</v>
      </c>
      <c r="E80" s="125">
        <f>X80</f>
        <v>0</v>
      </c>
      <c r="F80" s="125">
        <f>Y80</f>
        <v>0</v>
      </c>
      <c r="G80" s="125" t="str">
        <f>IF(AA80="","",IF(X80=Z80,"*"&amp;AA80,"◆"&amp;AA80))</f>
        <v/>
      </c>
      <c r="H80" s="125" t="str">
        <f>IF(X80="","",VLOOKUP(X80,設定!$AV$4:$AW$13,2,FALSE))</f>
        <v/>
      </c>
      <c r="I80" s="128" t="str">
        <f>AD289&amp;"　"&amp;AE289</f>
        <v>　</v>
      </c>
      <c r="J80" s="128" t="str">
        <f>AD290&amp;"　"&amp;AE290</f>
        <v>　</v>
      </c>
      <c r="K80" s="125">
        <f>AD80</f>
        <v>0</v>
      </c>
      <c r="L80" s="125">
        <f>AD81</f>
        <v>0</v>
      </c>
      <c r="M80" s="125">
        <f>AG80</f>
        <v>0</v>
      </c>
      <c r="N80" s="125">
        <f>AG81</f>
        <v>0</v>
      </c>
      <c r="O80" s="125" t="str">
        <f>AK80</f>
        <v/>
      </c>
      <c r="P80" s="125" t="str">
        <f>AK81</f>
        <v/>
      </c>
      <c r="Q80" s="125" t="str">
        <f>AL80</f>
        <v/>
      </c>
      <c r="R80" s="125">
        <f>IF(K80=0,0,VLOOKUP(K80,性別,2,FALSE))</f>
        <v>0</v>
      </c>
      <c r="S80" s="125">
        <f>IF(L80=0,0,VLOOKUP(L80,性別,2,FALSE))</f>
        <v>0</v>
      </c>
      <c r="T80" s="125">
        <f>S80+R80</f>
        <v>0</v>
      </c>
      <c r="U80" s="132">
        <f ca="1">IF(C80="","",IF(Q80&lt;H80,1,0))</f>
        <v>0</v>
      </c>
      <c r="V80" s="24" t="str">
        <f t="shared" si="5"/>
        <v/>
      </c>
      <c r="W80" s="559">
        <v>39</v>
      </c>
      <c r="X80" s="561"/>
      <c r="Y80" s="563"/>
      <c r="Z80" s="565"/>
      <c r="AA80" s="563"/>
      <c r="AB80" s="66"/>
      <c r="AC80" s="67"/>
      <c r="AD80" s="68"/>
      <c r="AE80" s="69"/>
      <c r="AF80" s="67"/>
      <c r="AG80" s="70"/>
      <c r="AH80" s="193"/>
      <c r="AI80" s="71"/>
      <c r="AJ80" s="194"/>
      <c r="AK80" s="43" t="str">
        <f t="shared" si="4"/>
        <v/>
      </c>
      <c r="AL80" s="567" t="str">
        <f>IF(SUM(AK80:AK81)=0,"",SUM(AK80:AK81))</f>
        <v/>
      </c>
      <c r="AM80" s="200" t="str">
        <f t="shared" si="6"/>
        <v/>
      </c>
    </row>
    <row r="81" spans="2:39" ht="13.95" customHeight="1" x14ac:dyDescent="0.2">
      <c r="C81" s="125" t="str">
        <f>IF(X81="","",VLOOKUP(X81,基準２,3,FALSE)+T81+100-Y81+IF(Z81="",0,VLOOKUP(Z81,基準２,3,FALSE)/100+'D1'!AA81-100))</f>
        <v/>
      </c>
      <c r="D81" s="125"/>
      <c r="E81" s="125"/>
      <c r="F81" s="125"/>
      <c r="G81" s="125"/>
      <c r="H81" s="125"/>
      <c r="I81" s="128"/>
      <c r="J81" s="128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32">
        <f ca="1">IF(C80="","",IF(Q80&lt;H80,1,0))</f>
        <v>0</v>
      </c>
      <c r="V81" s="24" t="str">
        <f t="shared" si="5"/>
        <v/>
      </c>
      <c r="W81" s="569"/>
      <c r="X81" s="570"/>
      <c r="Y81" s="571"/>
      <c r="Z81" s="572"/>
      <c r="AA81" s="571"/>
      <c r="AB81" s="37"/>
      <c r="AC81" s="38"/>
      <c r="AD81" s="39"/>
      <c r="AE81" s="54"/>
      <c r="AF81" s="38"/>
      <c r="AG81" s="40"/>
      <c r="AH81" s="203"/>
      <c r="AI81" s="41"/>
      <c r="AJ81" s="204"/>
      <c r="AK81" s="42" t="str">
        <f t="shared" si="4"/>
        <v/>
      </c>
      <c r="AL81" s="573"/>
      <c r="AM81" s="200" t="str">
        <f t="shared" si="6"/>
        <v/>
      </c>
    </row>
    <row r="82" spans="2:39" ht="13.95" customHeight="1" x14ac:dyDescent="0.2">
      <c r="B82" s="17">
        <f ca="1">IF(C82="","",RANK(C82,$C$4:$C$203))</f>
        <v>1</v>
      </c>
      <c r="C82" s="125">
        <f ca="1">IF(D82=0,0,IF(X82="","",VLOOKUP(X82,基準２,3,FALSE)+T82+100-Y82+IF(Z82="",0,VLOOKUP(Z82,基準２,3,FALSE)/100+'D1'!AA82-100)))</f>
        <v>0</v>
      </c>
      <c r="D82" s="125">
        <f ca="1">IF(E82="",0,IF(OR(E82=設定!$AV$4,E82=設定!$AV$5,E82=設定!$AV$6,E82=設定!$AV$7,E82=設定!$AV$8,E82=設定!$AV$9,E82=設定!$AV$12,E82=設定!$AV$13),1,0))</f>
        <v>0</v>
      </c>
      <c r="E82" s="125">
        <f>X82</f>
        <v>0</v>
      </c>
      <c r="F82" s="125">
        <f>Y82</f>
        <v>0</v>
      </c>
      <c r="G82" s="125" t="str">
        <f>IF(AA82="","",IF(X82=Z82,"*"&amp;AA82,"◆"&amp;AA82))</f>
        <v/>
      </c>
      <c r="H82" s="125" t="str">
        <f>IF(X82="","",VLOOKUP(X82,設定!$AV$4:$AW$13,2,FALSE))</f>
        <v/>
      </c>
      <c r="I82" s="128" t="str">
        <f>AD291&amp;"　"&amp;AE291</f>
        <v>　</v>
      </c>
      <c r="J82" s="128" t="str">
        <f>AD292&amp;"　"&amp;AE292</f>
        <v>　</v>
      </c>
      <c r="K82" s="125">
        <f>AD82</f>
        <v>0</v>
      </c>
      <c r="L82" s="125">
        <f>AD83</f>
        <v>0</v>
      </c>
      <c r="M82" s="125">
        <f>AG82</f>
        <v>0</v>
      </c>
      <c r="N82" s="125">
        <f>AG83</f>
        <v>0</v>
      </c>
      <c r="O82" s="125" t="str">
        <f>AK82</f>
        <v/>
      </c>
      <c r="P82" s="125" t="str">
        <f>AK83</f>
        <v/>
      </c>
      <c r="Q82" s="125" t="str">
        <f>AL82</f>
        <v/>
      </c>
      <c r="R82" s="125">
        <f>IF(K82=0,0,VLOOKUP(K82,性別,2,FALSE))</f>
        <v>0</v>
      </c>
      <c r="S82" s="125">
        <f>IF(L82=0,0,VLOOKUP(L82,性別,2,FALSE))</f>
        <v>0</v>
      </c>
      <c r="T82" s="125">
        <f>S82+R82</f>
        <v>0</v>
      </c>
      <c r="U82" s="132">
        <f ca="1">IF(C82="","",IF(Q82&lt;H82,1,0))</f>
        <v>0</v>
      </c>
      <c r="V82" s="24" t="str">
        <f t="shared" si="5"/>
        <v/>
      </c>
      <c r="W82" s="559">
        <v>40</v>
      </c>
      <c r="X82" s="561"/>
      <c r="Y82" s="563"/>
      <c r="Z82" s="565"/>
      <c r="AA82" s="563"/>
      <c r="AB82" s="66"/>
      <c r="AC82" s="67"/>
      <c r="AD82" s="68"/>
      <c r="AE82" s="69"/>
      <c r="AF82" s="67"/>
      <c r="AG82" s="70"/>
      <c r="AH82" s="193"/>
      <c r="AI82" s="71"/>
      <c r="AJ82" s="194"/>
      <c r="AK82" s="43" t="str">
        <f t="shared" si="4"/>
        <v/>
      </c>
      <c r="AL82" s="567" t="str">
        <f>IF(SUM(AK82:AK83)=0,"",SUM(AK82:AK83))</f>
        <v/>
      </c>
      <c r="AM82" s="200" t="str">
        <f t="shared" si="6"/>
        <v/>
      </c>
    </row>
    <row r="83" spans="2:39" ht="13.95" customHeight="1" x14ac:dyDescent="0.2">
      <c r="C83" s="125" t="str">
        <f>IF(X83="","",VLOOKUP(X83,基準２,3,FALSE)+T83+100-Y83+IF(Z83="",0,VLOOKUP(Z83,基準２,3,FALSE)/100+'D1'!AA83-100))</f>
        <v/>
      </c>
      <c r="D83" s="125"/>
      <c r="E83" s="125"/>
      <c r="F83" s="125"/>
      <c r="G83" s="125"/>
      <c r="H83" s="125"/>
      <c r="I83" s="128"/>
      <c r="J83" s="128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32">
        <f ca="1">IF(C82="","",IF(Q82&lt;H82,1,0))</f>
        <v>0</v>
      </c>
      <c r="V83" s="24" t="str">
        <f t="shared" si="5"/>
        <v/>
      </c>
      <c r="W83" s="569"/>
      <c r="X83" s="570"/>
      <c r="Y83" s="571"/>
      <c r="Z83" s="572"/>
      <c r="AA83" s="571"/>
      <c r="AB83" s="37"/>
      <c r="AC83" s="38"/>
      <c r="AD83" s="39"/>
      <c r="AE83" s="54"/>
      <c r="AF83" s="38"/>
      <c r="AG83" s="40"/>
      <c r="AH83" s="203"/>
      <c r="AI83" s="41"/>
      <c r="AJ83" s="204"/>
      <c r="AK83" s="42" t="str">
        <f t="shared" si="4"/>
        <v/>
      </c>
      <c r="AL83" s="573"/>
      <c r="AM83" s="200" t="str">
        <f t="shared" si="6"/>
        <v/>
      </c>
    </row>
    <row r="84" spans="2:39" ht="13.95" customHeight="1" x14ac:dyDescent="0.2">
      <c r="B84" s="17">
        <f ca="1">IF(C84="","",RANK(C84,$C$4:$C$203))</f>
        <v>1</v>
      </c>
      <c r="C84" s="125">
        <f ca="1">IF(D84=0,0,IF(X84="","",VLOOKUP(X84,基準２,3,FALSE)+T84+100-Y84+IF(Z84="",0,VLOOKUP(Z84,基準２,3,FALSE)/100+'D1'!AA84-100)))</f>
        <v>0</v>
      </c>
      <c r="D84" s="125">
        <f ca="1">IF(E84="",0,IF(OR(E84=設定!$AV$4,E84=設定!$AV$5,E84=設定!$AV$6,E84=設定!$AV$7,E84=設定!$AV$8,E84=設定!$AV$9,E84=設定!$AV$12,E84=設定!$AV$13),1,0))</f>
        <v>0</v>
      </c>
      <c r="E84" s="125">
        <f>X84</f>
        <v>0</v>
      </c>
      <c r="F84" s="125">
        <f>Y84</f>
        <v>0</v>
      </c>
      <c r="G84" s="125" t="str">
        <f>IF(AA84="","",IF(X84=Z84,"*"&amp;AA84,"◆"&amp;AA84))</f>
        <v/>
      </c>
      <c r="H84" s="125" t="str">
        <f>IF(X84="","",VLOOKUP(X84,設定!$AV$4:$AW$13,2,FALSE))</f>
        <v/>
      </c>
      <c r="I84" s="128" t="str">
        <f>AD293&amp;"　"&amp;AE293</f>
        <v>　</v>
      </c>
      <c r="J84" s="128" t="str">
        <f>AD294&amp;"　"&amp;AE294</f>
        <v>　</v>
      </c>
      <c r="K84" s="125">
        <f>AD84</f>
        <v>0</v>
      </c>
      <c r="L84" s="125">
        <f>AD85</f>
        <v>0</v>
      </c>
      <c r="M84" s="125">
        <f>AG84</f>
        <v>0</v>
      </c>
      <c r="N84" s="125">
        <f>AG85</f>
        <v>0</v>
      </c>
      <c r="O84" s="125" t="str">
        <f>AK84</f>
        <v/>
      </c>
      <c r="P84" s="125" t="str">
        <f>AK85</f>
        <v/>
      </c>
      <c r="Q84" s="125" t="str">
        <f>AL84</f>
        <v/>
      </c>
      <c r="R84" s="125">
        <f>IF(K84=0,0,VLOOKUP(K84,性別,2,FALSE))</f>
        <v>0</v>
      </c>
      <c r="S84" s="125">
        <f>IF(L84=0,0,VLOOKUP(L84,性別,2,FALSE))</f>
        <v>0</v>
      </c>
      <c r="T84" s="125">
        <f>S84+R84</f>
        <v>0</v>
      </c>
      <c r="U84" s="132">
        <f ca="1">IF(C84="","",IF(Q84&lt;H84,1,0))</f>
        <v>0</v>
      </c>
      <c r="V84" s="24" t="str">
        <f t="shared" si="5"/>
        <v/>
      </c>
      <c r="W84" s="559">
        <v>41</v>
      </c>
      <c r="X84" s="561"/>
      <c r="Y84" s="563"/>
      <c r="Z84" s="565"/>
      <c r="AA84" s="563"/>
      <c r="AB84" s="66"/>
      <c r="AC84" s="67"/>
      <c r="AD84" s="68"/>
      <c r="AE84" s="69"/>
      <c r="AF84" s="67"/>
      <c r="AG84" s="70"/>
      <c r="AH84" s="193"/>
      <c r="AI84" s="71"/>
      <c r="AJ84" s="194"/>
      <c r="AK84" s="43" t="str">
        <f t="shared" si="4"/>
        <v/>
      </c>
      <c r="AL84" s="567" t="str">
        <f>IF(SUM(AK84:AK85)=0,"",SUM(AK84:AK85))</f>
        <v/>
      </c>
      <c r="AM84" s="200" t="str">
        <f t="shared" si="6"/>
        <v/>
      </c>
    </row>
    <row r="85" spans="2:39" ht="13.95" customHeight="1" x14ac:dyDescent="0.2">
      <c r="C85" s="125" t="str">
        <f>IF(X85="","",VLOOKUP(X85,基準２,3,FALSE)+T85+100-Y85+IF(Z85="",0,VLOOKUP(Z85,基準２,3,FALSE)/100+'D1'!AA85-100))</f>
        <v/>
      </c>
      <c r="D85" s="125"/>
      <c r="E85" s="125"/>
      <c r="F85" s="125"/>
      <c r="G85" s="125"/>
      <c r="H85" s="125"/>
      <c r="I85" s="128"/>
      <c r="J85" s="128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32">
        <f ca="1">IF(C84="","",IF(Q84&lt;H84,1,0))</f>
        <v>0</v>
      </c>
      <c r="V85" s="24" t="str">
        <f t="shared" si="5"/>
        <v/>
      </c>
      <c r="W85" s="569"/>
      <c r="X85" s="570"/>
      <c r="Y85" s="571"/>
      <c r="Z85" s="572"/>
      <c r="AA85" s="571"/>
      <c r="AB85" s="37"/>
      <c r="AC85" s="38"/>
      <c r="AD85" s="39"/>
      <c r="AE85" s="54"/>
      <c r="AF85" s="38"/>
      <c r="AG85" s="40"/>
      <c r="AH85" s="203"/>
      <c r="AI85" s="41"/>
      <c r="AJ85" s="204"/>
      <c r="AK85" s="42" t="str">
        <f t="shared" si="4"/>
        <v/>
      </c>
      <c r="AL85" s="573"/>
      <c r="AM85" s="200" t="str">
        <f t="shared" si="6"/>
        <v/>
      </c>
    </row>
    <row r="86" spans="2:39" ht="13.95" customHeight="1" x14ac:dyDescent="0.2">
      <c r="B86" s="17">
        <f ca="1">IF(C86="","",RANK(C86,$C$4:$C$203))</f>
        <v>1</v>
      </c>
      <c r="C86" s="125">
        <f ca="1">IF(D86=0,0,IF(X86="","",VLOOKUP(X86,基準２,3,FALSE)+T86+100-Y86+IF(Z86="",0,VLOOKUP(Z86,基準２,3,FALSE)/100+'D1'!AA86-100)))</f>
        <v>0</v>
      </c>
      <c r="D86" s="125">
        <f ca="1">IF(E86="",0,IF(OR(E86=設定!$AV$4,E86=設定!$AV$5,E86=設定!$AV$6,E86=設定!$AV$7,E86=設定!$AV$8,E86=設定!$AV$9,E86=設定!$AV$12,E86=設定!$AV$13),1,0))</f>
        <v>0</v>
      </c>
      <c r="E86" s="125">
        <f>X86</f>
        <v>0</v>
      </c>
      <c r="F86" s="125">
        <f>Y86</f>
        <v>0</v>
      </c>
      <c r="G86" s="125" t="str">
        <f>IF(AA86="","",IF(X86=Z86,"*"&amp;AA86,"◆"&amp;AA86))</f>
        <v/>
      </c>
      <c r="H86" s="125" t="str">
        <f>IF(X86="","",VLOOKUP(X86,設定!$AV$4:$AW$13,2,FALSE))</f>
        <v/>
      </c>
      <c r="I86" s="128" t="str">
        <f>AD295&amp;"　"&amp;AE295</f>
        <v>　</v>
      </c>
      <c r="J86" s="128" t="str">
        <f>AD296&amp;"　"&amp;AE296</f>
        <v>　</v>
      </c>
      <c r="K86" s="125">
        <f>AD86</f>
        <v>0</v>
      </c>
      <c r="L86" s="125">
        <f>AD87</f>
        <v>0</v>
      </c>
      <c r="M86" s="125">
        <f>AG86</f>
        <v>0</v>
      </c>
      <c r="N86" s="125">
        <f>AG87</f>
        <v>0</v>
      </c>
      <c r="O86" s="125" t="str">
        <f>AK86</f>
        <v/>
      </c>
      <c r="P86" s="125" t="str">
        <f>AK87</f>
        <v/>
      </c>
      <c r="Q86" s="125" t="str">
        <f>AL86</f>
        <v/>
      </c>
      <c r="R86" s="125">
        <f>IF(K86=0,0,VLOOKUP(K86,性別,2,FALSE))</f>
        <v>0</v>
      </c>
      <c r="S86" s="125">
        <f>IF(L86=0,0,VLOOKUP(L86,性別,2,FALSE))</f>
        <v>0</v>
      </c>
      <c r="T86" s="125">
        <f>S86+R86</f>
        <v>0</v>
      </c>
      <c r="U86" s="132">
        <f ca="1">IF(C86="","",IF(Q86&lt;H86,1,0))</f>
        <v>0</v>
      </c>
      <c r="V86" s="24" t="str">
        <f t="shared" si="5"/>
        <v/>
      </c>
      <c r="W86" s="559">
        <v>42</v>
      </c>
      <c r="X86" s="561"/>
      <c r="Y86" s="563"/>
      <c r="Z86" s="565"/>
      <c r="AA86" s="563"/>
      <c r="AB86" s="66"/>
      <c r="AC86" s="67"/>
      <c r="AD86" s="68"/>
      <c r="AE86" s="69"/>
      <c r="AF86" s="67"/>
      <c r="AG86" s="70"/>
      <c r="AH86" s="193"/>
      <c r="AI86" s="71"/>
      <c r="AJ86" s="194"/>
      <c r="AK86" s="43" t="str">
        <f t="shared" si="4"/>
        <v/>
      </c>
      <c r="AL86" s="567" t="str">
        <f>IF(SUM(AK86:AK87)=0,"",SUM(AK86:AK87))</f>
        <v/>
      </c>
      <c r="AM86" s="200" t="str">
        <f t="shared" si="6"/>
        <v/>
      </c>
    </row>
    <row r="87" spans="2:39" ht="13.95" customHeight="1" x14ac:dyDescent="0.2">
      <c r="C87" s="125" t="str">
        <f>IF(X87="","",VLOOKUP(X87,基準２,3,FALSE)+T87+100-Y87+IF(Z87="",0,VLOOKUP(Z87,基準２,3,FALSE)/100+'D1'!AA87-100))</f>
        <v/>
      </c>
      <c r="D87" s="125"/>
      <c r="E87" s="125"/>
      <c r="F87" s="125"/>
      <c r="G87" s="125"/>
      <c r="H87" s="125"/>
      <c r="I87" s="128"/>
      <c r="J87" s="128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32">
        <f ca="1">IF(C86="","",IF(Q86&lt;H86,1,0))</f>
        <v>0</v>
      </c>
      <c r="V87" s="24" t="str">
        <f t="shared" si="5"/>
        <v/>
      </c>
      <c r="W87" s="569"/>
      <c r="X87" s="570"/>
      <c r="Y87" s="571"/>
      <c r="Z87" s="572"/>
      <c r="AA87" s="571"/>
      <c r="AB87" s="37"/>
      <c r="AC87" s="38"/>
      <c r="AD87" s="39"/>
      <c r="AE87" s="54"/>
      <c r="AF87" s="38"/>
      <c r="AG87" s="40"/>
      <c r="AH87" s="203"/>
      <c r="AI87" s="41"/>
      <c r="AJ87" s="204"/>
      <c r="AK87" s="42" t="str">
        <f t="shared" si="4"/>
        <v/>
      </c>
      <c r="AL87" s="573"/>
      <c r="AM87" s="200" t="str">
        <f t="shared" si="6"/>
        <v/>
      </c>
    </row>
    <row r="88" spans="2:39" ht="13.95" customHeight="1" x14ac:dyDescent="0.2">
      <c r="B88" s="17">
        <f ca="1">IF(C88="","",RANK(C88,$C$4:$C$203))</f>
        <v>1</v>
      </c>
      <c r="C88" s="125">
        <f ca="1">IF(D88=0,0,IF(X88="","",VLOOKUP(X88,基準２,3,FALSE)+T88+100-Y88+IF(Z88="",0,VLOOKUP(Z88,基準２,3,FALSE)/100+'D1'!AA88-100)))</f>
        <v>0</v>
      </c>
      <c r="D88" s="125">
        <f ca="1">IF(E88="",0,IF(OR(E88=設定!$AV$4,E88=設定!$AV$5,E88=設定!$AV$6,E88=設定!$AV$7,E88=設定!$AV$8,E88=設定!$AV$9,E88=設定!$AV$12,E88=設定!$AV$13),1,0))</f>
        <v>0</v>
      </c>
      <c r="E88" s="125">
        <f>X88</f>
        <v>0</v>
      </c>
      <c r="F88" s="125">
        <f>Y88</f>
        <v>0</v>
      </c>
      <c r="G88" s="125" t="str">
        <f>IF(AA88="","",IF(X88=Z88,"*"&amp;AA88,"◆"&amp;AA88))</f>
        <v/>
      </c>
      <c r="H88" s="125" t="str">
        <f>IF(X88="","",VLOOKUP(X88,設定!$AV$4:$AW$13,2,FALSE))</f>
        <v/>
      </c>
      <c r="I88" s="128" t="str">
        <f>AD297&amp;"　"&amp;AE297</f>
        <v>　</v>
      </c>
      <c r="J88" s="128" t="str">
        <f>AD298&amp;"　"&amp;AE298</f>
        <v>　</v>
      </c>
      <c r="K88" s="125">
        <f>AD88</f>
        <v>0</v>
      </c>
      <c r="L88" s="125">
        <f>AD89</f>
        <v>0</v>
      </c>
      <c r="M88" s="125">
        <f>AG88</f>
        <v>0</v>
      </c>
      <c r="N88" s="125">
        <f>AG89</f>
        <v>0</v>
      </c>
      <c r="O88" s="125" t="str">
        <f>AK88</f>
        <v/>
      </c>
      <c r="P88" s="125" t="str">
        <f>AK89</f>
        <v/>
      </c>
      <c r="Q88" s="125" t="str">
        <f>AL88</f>
        <v/>
      </c>
      <c r="R88" s="125">
        <f>IF(K88=0,0,VLOOKUP(K88,性別,2,FALSE))</f>
        <v>0</v>
      </c>
      <c r="S88" s="125">
        <f>IF(L88=0,0,VLOOKUP(L88,性別,2,FALSE))</f>
        <v>0</v>
      </c>
      <c r="T88" s="125">
        <f>S88+R88</f>
        <v>0</v>
      </c>
      <c r="U88" s="132">
        <f ca="1">IF(C88="","",IF(Q88&lt;H88,1,0))</f>
        <v>0</v>
      </c>
      <c r="V88" s="24" t="str">
        <f t="shared" si="5"/>
        <v/>
      </c>
      <c r="W88" s="559">
        <v>43</v>
      </c>
      <c r="X88" s="561"/>
      <c r="Y88" s="563"/>
      <c r="Z88" s="565"/>
      <c r="AA88" s="563"/>
      <c r="AB88" s="66"/>
      <c r="AC88" s="67"/>
      <c r="AD88" s="68"/>
      <c r="AE88" s="69"/>
      <c r="AF88" s="67"/>
      <c r="AG88" s="70"/>
      <c r="AH88" s="193"/>
      <c r="AI88" s="71"/>
      <c r="AJ88" s="194"/>
      <c r="AK88" s="43" t="str">
        <f t="shared" si="4"/>
        <v/>
      </c>
      <c r="AL88" s="567" t="str">
        <f>IF(SUM(AK88:AK89)=0,"",SUM(AK88:AK89))</f>
        <v/>
      </c>
      <c r="AM88" s="200" t="str">
        <f t="shared" si="6"/>
        <v/>
      </c>
    </row>
    <row r="89" spans="2:39" ht="13.95" customHeight="1" x14ac:dyDescent="0.2">
      <c r="C89" s="125" t="str">
        <f>IF(X89="","",VLOOKUP(X89,基準２,3,FALSE)+T89+100-Y89+IF(Z89="",0,VLOOKUP(Z89,基準２,3,FALSE)/100+'D1'!AA89-100))</f>
        <v/>
      </c>
      <c r="D89" s="125"/>
      <c r="E89" s="125"/>
      <c r="F89" s="125"/>
      <c r="G89" s="125"/>
      <c r="H89" s="125"/>
      <c r="I89" s="128"/>
      <c r="J89" s="128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32">
        <f ca="1">IF(C88="","",IF(Q88&lt;H88,1,0))</f>
        <v>0</v>
      </c>
      <c r="V89" s="24" t="str">
        <f t="shared" si="5"/>
        <v/>
      </c>
      <c r="W89" s="569"/>
      <c r="X89" s="570"/>
      <c r="Y89" s="571"/>
      <c r="Z89" s="572"/>
      <c r="AA89" s="571"/>
      <c r="AB89" s="37"/>
      <c r="AC89" s="38"/>
      <c r="AD89" s="39"/>
      <c r="AE89" s="54"/>
      <c r="AF89" s="38"/>
      <c r="AG89" s="40"/>
      <c r="AH89" s="203"/>
      <c r="AI89" s="41"/>
      <c r="AJ89" s="204"/>
      <c r="AK89" s="42" t="str">
        <f t="shared" si="4"/>
        <v/>
      </c>
      <c r="AL89" s="573"/>
      <c r="AM89" s="200" t="str">
        <f t="shared" si="6"/>
        <v/>
      </c>
    </row>
    <row r="90" spans="2:39" ht="13.95" customHeight="1" x14ac:dyDescent="0.2">
      <c r="B90" s="17">
        <f ca="1">IF(C90="","",RANK(C90,$C$4:$C$203))</f>
        <v>1</v>
      </c>
      <c r="C90" s="125">
        <f ca="1">IF(D90=0,0,IF(X90="","",VLOOKUP(X90,基準２,3,FALSE)+T90+100-Y90+IF(Z90="",0,VLOOKUP(Z90,基準２,3,FALSE)/100+'D1'!AA90-100)))</f>
        <v>0</v>
      </c>
      <c r="D90" s="125">
        <f ca="1">IF(E90="",0,IF(OR(E90=設定!$AV$4,E90=設定!$AV$5,E90=設定!$AV$6,E90=設定!$AV$7,E90=設定!$AV$8,E90=設定!$AV$9,E90=設定!$AV$12,E90=設定!$AV$13),1,0))</f>
        <v>0</v>
      </c>
      <c r="E90" s="125">
        <f>X90</f>
        <v>0</v>
      </c>
      <c r="F90" s="125">
        <f>Y90</f>
        <v>0</v>
      </c>
      <c r="G90" s="125" t="str">
        <f>IF(AA90="","",IF(X90=Z90,"*"&amp;AA90,"◆"&amp;AA90))</f>
        <v/>
      </c>
      <c r="H90" s="125" t="str">
        <f>IF(X90="","",VLOOKUP(X90,設定!$AV$4:$AW$13,2,FALSE))</f>
        <v/>
      </c>
      <c r="I90" s="128" t="str">
        <f>AD299&amp;"　"&amp;AE299</f>
        <v>　</v>
      </c>
      <c r="J90" s="128" t="str">
        <f>AD300&amp;"　"&amp;AE300</f>
        <v>　</v>
      </c>
      <c r="K90" s="125">
        <f>AD90</f>
        <v>0</v>
      </c>
      <c r="L90" s="125">
        <f>AD91</f>
        <v>0</v>
      </c>
      <c r="M90" s="125">
        <f>AG90</f>
        <v>0</v>
      </c>
      <c r="N90" s="125">
        <f>AG91</f>
        <v>0</v>
      </c>
      <c r="O90" s="125" t="str">
        <f>AK90</f>
        <v/>
      </c>
      <c r="P90" s="125" t="str">
        <f>AK91</f>
        <v/>
      </c>
      <c r="Q90" s="125" t="str">
        <f>AL90</f>
        <v/>
      </c>
      <c r="R90" s="125">
        <f>IF(K90=0,0,VLOOKUP(K90,性別,2,FALSE))</f>
        <v>0</v>
      </c>
      <c r="S90" s="125">
        <f>IF(L90=0,0,VLOOKUP(L90,性別,2,FALSE))</f>
        <v>0</v>
      </c>
      <c r="T90" s="125">
        <f>S90+R90</f>
        <v>0</v>
      </c>
      <c r="U90" s="132">
        <f ca="1">IF(C90="","",IF(Q90&lt;H90,1,0))</f>
        <v>0</v>
      </c>
      <c r="V90" s="24" t="str">
        <f t="shared" si="5"/>
        <v/>
      </c>
      <c r="W90" s="559">
        <v>44</v>
      </c>
      <c r="X90" s="561"/>
      <c r="Y90" s="563"/>
      <c r="Z90" s="565"/>
      <c r="AA90" s="563"/>
      <c r="AB90" s="66"/>
      <c r="AC90" s="67"/>
      <c r="AD90" s="68"/>
      <c r="AE90" s="69"/>
      <c r="AF90" s="67"/>
      <c r="AG90" s="70"/>
      <c r="AH90" s="193"/>
      <c r="AI90" s="71"/>
      <c r="AJ90" s="194"/>
      <c r="AK90" s="43" t="str">
        <f t="shared" si="4"/>
        <v/>
      </c>
      <c r="AL90" s="567" t="str">
        <f>IF(SUM(AK90:AK91)=0,"",SUM(AK90:AK91))</f>
        <v/>
      </c>
      <c r="AM90" s="200" t="str">
        <f t="shared" si="6"/>
        <v/>
      </c>
    </row>
    <row r="91" spans="2:39" ht="13.95" customHeight="1" x14ac:dyDescent="0.2">
      <c r="C91" s="125" t="str">
        <f>IF(X91="","",VLOOKUP(X91,基準２,3,FALSE)+T91+100-Y91+IF(Z91="",0,VLOOKUP(Z91,基準２,3,FALSE)/100+'D1'!AA91-100))</f>
        <v/>
      </c>
      <c r="D91" s="125"/>
      <c r="E91" s="125"/>
      <c r="F91" s="125"/>
      <c r="G91" s="125"/>
      <c r="H91" s="125"/>
      <c r="I91" s="128"/>
      <c r="J91" s="128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32">
        <f ca="1">IF(C90="","",IF(Q90&lt;H90,1,0))</f>
        <v>0</v>
      </c>
      <c r="V91" s="24" t="str">
        <f t="shared" si="5"/>
        <v/>
      </c>
      <c r="W91" s="569"/>
      <c r="X91" s="570"/>
      <c r="Y91" s="571"/>
      <c r="Z91" s="572"/>
      <c r="AA91" s="571"/>
      <c r="AB91" s="37"/>
      <c r="AC91" s="38"/>
      <c r="AD91" s="39"/>
      <c r="AE91" s="54"/>
      <c r="AF91" s="38"/>
      <c r="AG91" s="40"/>
      <c r="AH91" s="203"/>
      <c r="AI91" s="41"/>
      <c r="AJ91" s="204"/>
      <c r="AK91" s="42" t="str">
        <f t="shared" si="4"/>
        <v/>
      </c>
      <c r="AL91" s="573"/>
      <c r="AM91" s="200" t="str">
        <f t="shared" si="6"/>
        <v/>
      </c>
    </row>
    <row r="92" spans="2:39" ht="13.95" customHeight="1" x14ac:dyDescent="0.2">
      <c r="B92" s="17">
        <f ca="1">IF(C92="","",RANK(C92,$C$4:$C$203))</f>
        <v>1</v>
      </c>
      <c r="C92" s="125">
        <f ca="1">IF(D92=0,0,IF(X92="","",VLOOKUP(X92,基準２,3,FALSE)+T92+100-Y92+IF(Z92="",0,VLOOKUP(Z92,基準２,3,FALSE)/100+'D1'!AA92-100)))</f>
        <v>0</v>
      </c>
      <c r="D92" s="125">
        <f ca="1">IF(E92="",0,IF(OR(E92=設定!$AV$4,E92=設定!$AV$5,E92=設定!$AV$6,E92=設定!$AV$7,E92=設定!$AV$8,E92=設定!$AV$9,E92=設定!$AV$12,E92=設定!$AV$13),1,0))</f>
        <v>0</v>
      </c>
      <c r="E92" s="125">
        <f>X92</f>
        <v>0</v>
      </c>
      <c r="F92" s="125">
        <f>Y92</f>
        <v>0</v>
      </c>
      <c r="G92" s="125" t="str">
        <f>IF(AA92="","",IF(X92=Z92,"*"&amp;AA92,"◆"&amp;AA92))</f>
        <v/>
      </c>
      <c r="H92" s="125" t="str">
        <f>IF(X92="","",VLOOKUP(X92,設定!$AV$4:$AW$13,2,FALSE))</f>
        <v/>
      </c>
      <c r="I92" s="128" t="str">
        <f>AD301&amp;"　"&amp;AE301</f>
        <v>　</v>
      </c>
      <c r="J92" s="128" t="str">
        <f>AD302&amp;"　"&amp;AE302</f>
        <v>　</v>
      </c>
      <c r="K92" s="125">
        <f>AD92</f>
        <v>0</v>
      </c>
      <c r="L92" s="125">
        <f>AD93</f>
        <v>0</v>
      </c>
      <c r="M92" s="125">
        <f>AG92</f>
        <v>0</v>
      </c>
      <c r="N92" s="125">
        <f>AG93</f>
        <v>0</v>
      </c>
      <c r="O92" s="125" t="str">
        <f>AK92</f>
        <v/>
      </c>
      <c r="P92" s="125" t="str">
        <f>AK93</f>
        <v/>
      </c>
      <c r="Q92" s="125" t="str">
        <f>AL92</f>
        <v/>
      </c>
      <c r="R92" s="125">
        <f>IF(K92=0,0,VLOOKUP(K92,性別,2,FALSE))</f>
        <v>0</v>
      </c>
      <c r="S92" s="125">
        <f>IF(L92=0,0,VLOOKUP(L92,性別,2,FALSE))</f>
        <v>0</v>
      </c>
      <c r="T92" s="125">
        <f>S92+R92</f>
        <v>0</v>
      </c>
      <c r="U92" s="132">
        <f ca="1">IF(C92="","",IF(Q92&lt;H92,1,0))</f>
        <v>0</v>
      </c>
      <c r="V92" s="24" t="str">
        <f t="shared" si="5"/>
        <v/>
      </c>
      <c r="W92" s="559">
        <v>45</v>
      </c>
      <c r="X92" s="561"/>
      <c r="Y92" s="563"/>
      <c r="Z92" s="565"/>
      <c r="AA92" s="563"/>
      <c r="AB92" s="66"/>
      <c r="AC92" s="67"/>
      <c r="AD92" s="68"/>
      <c r="AE92" s="69"/>
      <c r="AF92" s="67"/>
      <c r="AG92" s="70"/>
      <c r="AH92" s="193"/>
      <c r="AI92" s="71"/>
      <c r="AJ92" s="194"/>
      <c r="AK92" s="43" t="str">
        <f t="shared" si="4"/>
        <v/>
      </c>
      <c r="AL92" s="567" t="str">
        <f>IF(SUM(AK92:AK93)=0,"",SUM(AK92:AK93))</f>
        <v/>
      </c>
      <c r="AM92" s="200" t="str">
        <f t="shared" si="6"/>
        <v/>
      </c>
    </row>
    <row r="93" spans="2:39" ht="13.95" customHeight="1" x14ac:dyDescent="0.2">
      <c r="C93" s="125" t="str">
        <f>IF(X93="","",VLOOKUP(X93,基準２,3,FALSE)+T93+100-Y93+IF(Z93="",0,VLOOKUP(Z93,基準２,3,FALSE)/100+'D1'!AA93-100))</f>
        <v/>
      </c>
      <c r="D93" s="125"/>
      <c r="E93" s="125"/>
      <c r="F93" s="125"/>
      <c r="G93" s="125"/>
      <c r="H93" s="125"/>
      <c r="I93" s="128"/>
      <c r="J93" s="128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32">
        <f ca="1">IF(C92="","",IF(Q92&lt;H92,1,0))</f>
        <v>0</v>
      </c>
      <c r="V93" s="24" t="str">
        <f t="shared" si="5"/>
        <v/>
      </c>
      <c r="W93" s="569"/>
      <c r="X93" s="570"/>
      <c r="Y93" s="571"/>
      <c r="Z93" s="572"/>
      <c r="AA93" s="571"/>
      <c r="AB93" s="37"/>
      <c r="AC93" s="38"/>
      <c r="AD93" s="39"/>
      <c r="AE93" s="54"/>
      <c r="AF93" s="38"/>
      <c r="AG93" s="40"/>
      <c r="AH93" s="203"/>
      <c r="AI93" s="41"/>
      <c r="AJ93" s="204"/>
      <c r="AK93" s="42" t="str">
        <f t="shared" si="4"/>
        <v/>
      </c>
      <c r="AL93" s="573"/>
      <c r="AM93" s="200" t="str">
        <f t="shared" si="6"/>
        <v/>
      </c>
    </row>
    <row r="94" spans="2:39" ht="13.95" customHeight="1" x14ac:dyDescent="0.2">
      <c r="B94" s="17">
        <f ca="1">IF(C94="","",RANK(C94,$C$4:$C$203))</f>
        <v>1</v>
      </c>
      <c r="C94" s="125">
        <f ca="1">IF(D94=0,0,IF(X94="","",VLOOKUP(X94,基準２,3,FALSE)+T94+100-Y94+IF(Z94="",0,VLOOKUP(Z94,基準２,3,FALSE)/100+'D1'!AA94-100)))</f>
        <v>0</v>
      </c>
      <c r="D94" s="125">
        <f ca="1">IF(E94="",0,IF(OR(E94=設定!$AV$4,E94=設定!$AV$5,E94=設定!$AV$6,E94=設定!$AV$7,E94=設定!$AV$8,E94=設定!$AV$9,E94=設定!$AV$12,E94=設定!$AV$13),1,0))</f>
        <v>0</v>
      </c>
      <c r="E94" s="125">
        <f>X94</f>
        <v>0</v>
      </c>
      <c r="F94" s="125">
        <f>Y94</f>
        <v>0</v>
      </c>
      <c r="G94" s="125" t="str">
        <f>IF(AA94="","",IF(X94=Z94,"*"&amp;AA94,"◆"&amp;AA94))</f>
        <v/>
      </c>
      <c r="H94" s="125" t="str">
        <f>IF(X94="","",VLOOKUP(X94,設定!$AV$4:$AW$13,2,FALSE))</f>
        <v/>
      </c>
      <c r="I94" s="128" t="str">
        <f>AD303&amp;"　"&amp;AE303</f>
        <v>　</v>
      </c>
      <c r="J94" s="128" t="str">
        <f>AD304&amp;"　"&amp;AE304</f>
        <v>　</v>
      </c>
      <c r="K94" s="125">
        <f>AD94</f>
        <v>0</v>
      </c>
      <c r="L94" s="125">
        <f>AD95</f>
        <v>0</v>
      </c>
      <c r="M94" s="125">
        <f>AG94</f>
        <v>0</v>
      </c>
      <c r="N94" s="125">
        <f>AG95</f>
        <v>0</v>
      </c>
      <c r="O94" s="125" t="str">
        <f>AK94</f>
        <v/>
      </c>
      <c r="P94" s="125" t="str">
        <f>AK95</f>
        <v/>
      </c>
      <c r="Q94" s="125" t="str">
        <f>AL94</f>
        <v/>
      </c>
      <c r="R94" s="125">
        <f>IF(K94=0,0,VLOOKUP(K94,性別,2,FALSE))</f>
        <v>0</v>
      </c>
      <c r="S94" s="125">
        <f>IF(L94=0,0,VLOOKUP(L94,性別,2,FALSE))</f>
        <v>0</v>
      </c>
      <c r="T94" s="125">
        <f>S94+R94</f>
        <v>0</v>
      </c>
      <c r="U94" s="132">
        <f ca="1">IF(C94="","",IF(Q94&lt;H94,1,0))</f>
        <v>0</v>
      </c>
      <c r="V94" s="24" t="str">
        <f t="shared" si="5"/>
        <v/>
      </c>
      <c r="W94" s="559">
        <v>46</v>
      </c>
      <c r="X94" s="561"/>
      <c r="Y94" s="563"/>
      <c r="Z94" s="565"/>
      <c r="AA94" s="563"/>
      <c r="AB94" s="66"/>
      <c r="AC94" s="67"/>
      <c r="AD94" s="68"/>
      <c r="AE94" s="69"/>
      <c r="AF94" s="67"/>
      <c r="AG94" s="70"/>
      <c r="AH94" s="193"/>
      <c r="AI94" s="71"/>
      <c r="AJ94" s="194"/>
      <c r="AK94" s="43" t="str">
        <f t="shared" si="4"/>
        <v/>
      </c>
      <c r="AL94" s="567" t="str">
        <f>IF(SUM(AK94:AK95)=0,"",SUM(AK94:AK95))</f>
        <v/>
      </c>
      <c r="AM94" s="200" t="str">
        <f t="shared" si="6"/>
        <v/>
      </c>
    </row>
    <row r="95" spans="2:39" ht="13.95" customHeight="1" x14ac:dyDescent="0.2">
      <c r="C95" s="125" t="str">
        <f>IF(X95="","",VLOOKUP(X95,基準２,3,FALSE)+T95+100-Y95+IF(Z95="",0,VLOOKUP(Z95,基準２,3,FALSE)/100+'D1'!AA95-100))</f>
        <v/>
      </c>
      <c r="D95" s="125"/>
      <c r="E95" s="125"/>
      <c r="F95" s="125"/>
      <c r="G95" s="125"/>
      <c r="H95" s="125"/>
      <c r="I95" s="128"/>
      <c r="J95" s="128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32">
        <f ca="1">IF(C94="","",IF(Q94&lt;H94,1,0))</f>
        <v>0</v>
      </c>
      <c r="V95" s="24" t="str">
        <f t="shared" si="5"/>
        <v/>
      </c>
      <c r="W95" s="569"/>
      <c r="X95" s="570"/>
      <c r="Y95" s="571"/>
      <c r="Z95" s="572"/>
      <c r="AA95" s="571"/>
      <c r="AB95" s="37"/>
      <c r="AC95" s="38"/>
      <c r="AD95" s="39"/>
      <c r="AE95" s="54"/>
      <c r="AF95" s="38"/>
      <c r="AG95" s="40"/>
      <c r="AH95" s="203"/>
      <c r="AI95" s="41"/>
      <c r="AJ95" s="204"/>
      <c r="AK95" s="42" t="str">
        <f t="shared" si="4"/>
        <v/>
      </c>
      <c r="AL95" s="573"/>
      <c r="AM95" s="200" t="str">
        <f t="shared" si="6"/>
        <v/>
      </c>
    </row>
    <row r="96" spans="2:39" ht="13.95" customHeight="1" x14ac:dyDescent="0.2">
      <c r="B96" s="17">
        <f ca="1">IF(C96="","",RANK(C96,$C$4:$C$203))</f>
        <v>1</v>
      </c>
      <c r="C96" s="125">
        <f ca="1">IF(D96=0,0,IF(X96="","",VLOOKUP(X96,基準２,3,FALSE)+T96+100-Y96+IF(Z96="",0,VLOOKUP(Z96,基準２,3,FALSE)/100+'D1'!AA96-100)))</f>
        <v>0</v>
      </c>
      <c r="D96" s="125">
        <f ca="1">IF(E96="",0,IF(OR(E96=設定!$AV$4,E96=設定!$AV$5,E96=設定!$AV$6,E96=設定!$AV$7,E96=設定!$AV$8,E96=設定!$AV$9,E96=設定!$AV$12,E96=設定!$AV$13),1,0))</f>
        <v>0</v>
      </c>
      <c r="E96" s="125">
        <f>X96</f>
        <v>0</v>
      </c>
      <c r="F96" s="125">
        <f>Y96</f>
        <v>0</v>
      </c>
      <c r="G96" s="125" t="str">
        <f>IF(AA96="","",IF(X96=Z96,"*"&amp;AA96,"◆"&amp;AA96))</f>
        <v/>
      </c>
      <c r="H96" s="125" t="str">
        <f>IF(X96="","",VLOOKUP(X96,設定!$AV$4:$AW$13,2,FALSE))</f>
        <v/>
      </c>
      <c r="I96" s="128" t="str">
        <f>AD305&amp;"　"&amp;AE305</f>
        <v>　</v>
      </c>
      <c r="J96" s="128" t="str">
        <f>AD306&amp;"　"&amp;AE306</f>
        <v>　</v>
      </c>
      <c r="K96" s="125">
        <f>AD96</f>
        <v>0</v>
      </c>
      <c r="L96" s="125">
        <f>AD97</f>
        <v>0</v>
      </c>
      <c r="M96" s="125">
        <f>AG96</f>
        <v>0</v>
      </c>
      <c r="N96" s="125">
        <f>AG97</f>
        <v>0</v>
      </c>
      <c r="O96" s="125" t="str">
        <f>AK96</f>
        <v/>
      </c>
      <c r="P96" s="125" t="str">
        <f>AK97</f>
        <v/>
      </c>
      <c r="Q96" s="125" t="str">
        <f>AL96</f>
        <v/>
      </c>
      <c r="R96" s="125">
        <f>IF(K96=0,0,VLOOKUP(K96,性別,2,FALSE))</f>
        <v>0</v>
      </c>
      <c r="S96" s="125">
        <f>IF(L96=0,0,VLOOKUP(L96,性別,2,FALSE))</f>
        <v>0</v>
      </c>
      <c r="T96" s="125">
        <f>S96+R96</f>
        <v>0</v>
      </c>
      <c r="U96" s="132">
        <f ca="1">IF(C96="","",IF(Q96&lt;H96,1,0))</f>
        <v>0</v>
      </c>
      <c r="V96" s="24" t="str">
        <f t="shared" si="5"/>
        <v/>
      </c>
      <c r="W96" s="559">
        <v>47</v>
      </c>
      <c r="X96" s="561"/>
      <c r="Y96" s="563"/>
      <c r="Z96" s="565"/>
      <c r="AA96" s="563"/>
      <c r="AB96" s="66"/>
      <c r="AC96" s="67"/>
      <c r="AD96" s="68"/>
      <c r="AE96" s="69"/>
      <c r="AF96" s="67"/>
      <c r="AG96" s="70"/>
      <c r="AH96" s="193"/>
      <c r="AI96" s="71"/>
      <c r="AJ96" s="194"/>
      <c r="AK96" s="43" t="str">
        <f t="shared" si="4"/>
        <v/>
      </c>
      <c r="AL96" s="567" t="str">
        <f>IF(SUM(AK96:AK97)=0,"",SUM(AK96:AK97))</f>
        <v/>
      </c>
      <c r="AM96" s="200" t="str">
        <f t="shared" si="6"/>
        <v/>
      </c>
    </row>
    <row r="97" spans="2:39" ht="13.95" customHeight="1" x14ac:dyDescent="0.2">
      <c r="C97" s="125" t="str">
        <f>IF(X97="","",VLOOKUP(X97,基準２,3,FALSE)+T97+100-Y97+IF(Z97="",0,VLOOKUP(Z97,基準２,3,FALSE)/100+'D1'!AA97-100))</f>
        <v/>
      </c>
      <c r="D97" s="125"/>
      <c r="E97" s="125"/>
      <c r="F97" s="125"/>
      <c r="G97" s="125"/>
      <c r="H97" s="125"/>
      <c r="I97" s="128"/>
      <c r="J97" s="128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32">
        <f ca="1">IF(C96="","",IF(Q96&lt;H96,1,0))</f>
        <v>0</v>
      </c>
      <c r="V97" s="24" t="str">
        <f t="shared" si="5"/>
        <v/>
      </c>
      <c r="W97" s="569"/>
      <c r="X97" s="570"/>
      <c r="Y97" s="571"/>
      <c r="Z97" s="572"/>
      <c r="AA97" s="571"/>
      <c r="AB97" s="37"/>
      <c r="AC97" s="38"/>
      <c r="AD97" s="39"/>
      <c r="AE97" s="54"/>
      <c r="AF97" s="38"/>
      <c r="AG97" s="40"/>
      <c r="AH97" s="203"/>
      <c r="AI97" s="41"/>
      <c r="AJ97" s="204"/>
      <c r="AK97" s="42" t="str">
        <f t="shared" si="4"/>
        <v/>
      </c>
      <c r="AL97" s="573"/>
      <c r="AM97" s="200" t="str">
        <f t="shared" si="6"/>
        <v/>
      </c>
    </row>
    <row r="98" spans="2:39" ht="13.95" customHeight="1" x14ac:dyDescent="0.2">
      <c r="B98" s="17">
        <f ca="1">IF(C98="","",RANK(C98,$C$4:$C$203))</f>
        <v>1</v>
      </c>
      <c r="C98" s="125">
        <f ca="1">IF(D98=0,0,IF(X98="","",VLOOKUP(X98,基準２,3,FALSE)+T98+100-Y98+IF(Z98="",0,VLOOKUP(Z98,基準２,3,FALSE)/100+'D1'!AA98-100)))</f>
        <v>0</v>
      </c>
      <c r="D98" s="125">
        <f ca="1">IF(E98="",0,IF(OR(E98=設定!$AV$4,E98=設定!$AV$5,E98=設定!$AV$6,E98=設定!$AV$7,E98=設定!$AV$8,E98=設定!$AV$9,E98=設定!$AV$12,E98=設定!$AV$13),1,0))</f>
        <v>0</v>
      </c>
      <c r="E98" s="125">
        <f>X98</f>
        <v>0</v>
      </c>
      <c r="F98" s="125">
        <f>Y98</f>
        <v>0</v>
      </c>
      <c r="G98" s="125" t="str">
        <f>IF(AA98="","",IF(X98=Z98,"*"&amp;AA98,"◆"&amp;AA98))</f>
        <v/>
      </c>
      <c r="H98" s="125" t="str">
        <f>IF(X98="","",VLOOKUP(X98,設定!$AV$4:$AW$13,2,FALSE))</f>
        <v/>
      </c>
      <c r="I98" s="128" t="str">
        <f>AD307&amp;"　"&amp;AE307</f>
        <v>　</v>
      </c>
      <c r="J98" s="128" t="str">
        <f>AD308&amp;"　"&amp;AE308</f>
        <v>　</v>
      </c>
      <c r="K98" s="125">
        <f>AD98</f>
        <v>0</v>
      </c>
      <c r="L98" s="125">
        <f>AD99</f>
        <v>0</v>
      </c>
      <c r="M98" s="125">
        <f>AG98</f>
        <v>0</v>
      </c>
      <c r="N98" s="125">
        <f>AG99</f>
        <v>0</v>
      </c>
      <c r="O98" s="125" t="str">
        <f>AK98</f>
        <v/>
      </c>
      <c r="P98" s="125" t="str">
        <f>AK99</f>
        <v/>
      </c>
      <c r="Q98" s="125" t="str">
        <f>AL98</f>
        <v/>
      </c>
      <c r="R98" s="125">
        <f>IF(K98=0,0,VLOOKUP(K98,性別,2,FALSE))</f>
        <v>0</v>
      </c>
      <c r="S98" s="125">
        <f>IF(L98=0,0,VLOOKUP(L98,性別,2,FALSE))</f>
        <v>0</v>
      </c>
      <c r="T98" s="125">
        <f>S98+R98</f>
        <v>0</v>
      </c>
      <c r="U98" s="132">
        <f ca="1">IF(C98="","",IF(Q98&lt;H98,1,0))</f>
        <v>0</v>
      </c>
      <c r="V98" s="24" t="str">
        <f t="shared" si="5"/>
        <v/>
      </c>
      <c r="W98" s="559">
        <v>48</v>
      </c>
      <c r="X98" s="561"/>
      <c r="Y98" s="563"/>
      <c r="Z98" s="565"/>
      <c r="AA98" s="563"/>
      <c r="AB98" s="66"/>
      <c r="AC98" s="67"/>
      <c r="AD98" s="68"/>
      <c r="AE98" s="69"/>
      <c r="AF98" s="67"/>
      <c r="AG98" s="70"/>
      <c r="AH98" s="193"/>
      <c r="AI98" s="71"/>
      <c r="AJ98" s="194"/>
      <c r="AK98" s="43" t="str">
        <f t="shared" si="4"/>
        <v/>
      </c>
      <c r="AL98" s="567" t="str">
        <f>IF(SUM(AK98:AK99)=0,"",SUM(AK98:AK99))</f>
        <v/>
      </c>
      <c r="AM98" s="200" t="str">
        <f t="shared" si="6"/>
        <v/>
      </c>
    </row>
    <row r="99" spans="2:39" ht="13.95" customHeight="1" x14ac:dyDescent="0.2">
      <c r="C99" s="125" t="str">
        <f>IF(X99="","",VLOOKUP(X99,基準２,3,FALSE)+T99+100-Y99+IF(Z99="",0,VLOOKUP(Z99,基準２,3,FALSE)/100+'D1'!AA99-100))</f>
        <v/>
      </c>
      <c r="D99" s="125"/>
      <c r="E99" s="125"/>
      <c r="F99" s="125"/>
      <c r="G99" s="125"/>
      <c r="H99" s="125"/>
      <c r="I99" s="128"/>
      <c r="J99" s="128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32">
        <f ca="1">IF(C98="","",IF(Q98&lt;H98,1,0))</f>
        <v>0</v>
      </c>
      <c r="V99" s="24" t="str">
        <f t="shared" si="5"/>
        <v/>
      </c>
      <c r="W99" s="569"/>
      <c r="X99" s="570"/>
      <c r="Y99" s="571"/>
      <c r="Z99" s="572"/>
      <c r="AA99" s="571"/>
      <c r="AB99" s="37"/>
      <c r="AC99" s="38"/>
      <c r="AD99" s="39"/>
      <c r="AE99" s="54"/>
      <c r="AF99" s="38"/>
      <c r="AG99" s="40"/>
      <c r="AH99" s="203"/>
      <c r="AI99" s="41"/>
      <c r="AJ99" s="204"/>
      <c r="AK99" s="42" t="str">
        <f t="shared" si="4"/>
        <v/>
      </c>
      <c r="AL99" s="573"/>
      <c r="AM99" s="200" t="str">
        <f t="shared" si="6"/>
        <v/>
      </c>
    </row>
    <row r="100" spans="2:39" ht="13.95" customHeight="1" x14ac:dyDescent="0.2">
      <c r="B100" s="17">
        <f ca="1">IF(C100="","",RANK(C100,$C$4:$C$203))</f>
        <v>1</v>
      </c>
      <c r="C100" s="125">
        <f ca="1">IF(D100=0,0,IF(X100="","",VLOOKUP(X100,基準２,3,FALSE)+T100+100-Y100+IF(Z100="",0,VLOOKUP(Z100,基準２,3,FALSE)/100+'D1'!AA100-100)))</f>
        <v>0</v>
      </c>
      <c r="D100" s="125">
        <f ca="1">IF(E100="",0,IF(OR(E100=設定!$AV$4,E100=設定!$AV$5,E100=設定!$AV$6,E100=設定!$AV$7,E100=設定!$AV$8,E100=設定!$AV$9,E100=設定!$AV$12,E100=設定!$AV$13),1,0))</f>
        <v>0</v>
      </c>
      <c r="E100" s="125">
        <f>X100</f>
        <v>0</v>
      </c>
      <c r="F100" s="125">
        <f>Y100</f>
        <v>0</v>
      </c>
      <c r="G100" s="125" t="str">
        <f>IF(AA100="","",IF(X100=Z100,"*"&amp;AA100,"◆"&amp;AA100))</f>
        <v/>
      </c>
      <c r="H100" s="125" t="str">
        <f>IF(X100="","",VLOOKUP(X100,設定!$AV$4:$AW$13,2,FALSE))</f>
        <v/>
      </c>
      <c r="I100" s="128" t="str">
        <f>AD309&amp;"　"&amp;AE309</f>
        <v>　</v>
      </c>
      <c r="J100" s="128" t="str">
        <f>AD310&amp;"　"&amp;AE310</f>
        <v>　</v>
      </c>
      <c r="K100" s="125">
        <f>AD100</f>
        <v>0</v>
      </c>
      <c r="L100" s="125">
        <f>AD101</f>
        <v>0</v>
      </c>
      <c r="M100" s="125">
        <f>AG100</f>
        <v>0</v>
      </c>
      <c r="N100" s="125">
        <f>AG101</f>
        <v>0</v>
      </c>
      <c r="O100" s="125" t="str">
        <f>AK100</f>
        <v/>
      </c>
      <c r="P100" s="125" t="str">
        <f>AK101</f>
        <v/>
      </c>
      <c r="Q100" s="125" t="str">
        <f>AL100</f>
        <v/>
      </c>
      <c r="R100" s="125">
        <f>IF(K100=0,0,VLOOKUP(K100,性別,2,FALSE))</f>
        <v>0</v>
      </c>
      <c r="S100" s="125">
        <f>IF(L100=0,0,VLOOKUP(L100,性別,2,FALSE))</f>
        <v>0</v>
      </c>
      <c r="T100" s="125">
        <f>S100+R100</f>
        <v>0</v>
      </c>
      <c r="U100" s="132">
        <f ca="1">IF(C100="","",IF(Q100&lt;H100,1,0))</f>
        <v>0</v>
      </c>
      <c r="V100" s="24" t="str">
        <f t="shared" si="5"/>
        <v/>
      </c>
      <c r="W100" s="559">
        <v>49</v>
      </c>
      <c r="X100" s="561"/>
      <c r="Y100" s="563"/>
      <c r="Z100" s="565"/>
      <c r="AA100" s="563"/>
      <c r="AB100" s="66"/>
      <c r="AC100" s="67"/>
      <c r="AD100" s="68"/>
      <c r="AE100" s="69"/>
      <c r="AF100" s="67"/>
      <c r="AG100" s="70"/>
      <c r="AH100" s="193"/>
      <c r="AI100" s="71"/>
      <c r="AJ100" s="194"/>
      <c r="AK100" s="43" t="str">
        <f t="shared" si="4"/>
        <v/>
      </c>
      <c r="AL100" s="567" t="str">
        <f>IF(SUM(AK100:AK101)=0,"",SUM(AK100:AK101))</f>
        <v/>
      </c>
      <c r="AM100" s="200" t="str">
        <f t="shared" si="6"/>
        <v/>
      </c>
    </row>
    <row r="101" spans="2:39" ht="13.95" customHeight="1" x14ac:dyDescent="0.2">
      <c r="C101" s="125" t="str">
        <f>IF(X101="","",VLOOKUP(X101,基準２,3,FALSE)+T101+100-Y101+IF(Z101="",0,VLOOKUP(Z101,基準２,3,FALSE)/100+'D1'!AA101-100))</f>
        <v/>
      </c>
      <c r="D101" s="125"/>
      <c r="E101" s="125"/>
      <c r="F101" s="125"/>
      <c r="G101" s="125"/>
      <c r="H101" s="125"/>
      <c r="I101" s="128"/>
      <c r="J101" s="128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32">
        <f ca="1">IF(C100="","",IF(Q100&lt;H100,1,0))</f>
        <v>0</v>
      </c>
      <c r="V101" s="24" t="str">
        <f t="shared" si="5"/>
        <v/>
      </c>
      <c r="W101" s="569"/>
      <c r="X101" s="570"/>
      <c r="Y101" s="571"/>
      <c r="Z101" s="572"/>
      <c r="AA101" s="571"/>
      <c r="AB101" s="37"/>
      <c r="AC101" s="38"/>
      <c r="AD101" s="39"/>
      <c r="AE101" s="54"/>
      <c r="AF101" s="38"/>
      <c r="AG101" s="40"/>
      <c r="AH101" s="203"/>
      <c r="AI101" s="41"/>
      <c r="AJ101" s="204"/>
      <c r="AK101" s="42" t="str">
        <f t="shared" si="4"/>
        <v/>
      </c>
      <c r="AL101" s="573"/>
      <c r="AM101" s="200" t="str">
        <f t="shared" si="6"/>
        <v/>
      </c>
    </row>
    <row r="102" spans="2:39" ht="13.95" customHeight="1" x14ac:dyDescent="0.2">
      <c r="B102" s="17">
        <f ca="1">IF(C102="","",RANK(C102,$C$4:$C$203))</f>
        <v>1</v>
      </c>
      <c r="C102" s="125">
        <f ca="1">IF(D102=0,0,IF(X102="","",VLOOKUP(X102,基準２,3,FALSE)+T102+100-Y102+IF(Z102="",0,VLOOKUP(Z102,基準２,3,FALSE)/100+'D1'!AA102-100)))</f>
        <v>0</v>
      </c>
      <c r="D102" s="125">
        <f ca="1">IF(E102="",0,IF(OR(E102=設定!$AV$4,E102=設定!$AV$5,E102=設定!$AV$6,E102=設定!$AV$7,E102=設定!$AV$8,E102=設定!$AV$9,E102=設定!$AV$12,E102=設定!$AV$13),1,0))</f>
        <v>0</v>
      </c>
      <c r="E102" s="125">
        <f>X102</f>
        <v>0</v>
      </c>
      <c r="F102" s="125">
        <f>Y102</f>
        <v>0</v>
      </c>
      <c r="G102" s="125" t="str">
        <f>IF(AA102="","",IF(X102=Z102,"*"&amp;AA102,"◆"&amp;AA102))</f>
        <v/>
      </c>
      <c r="H102" s="125" t="str">
        <f>IF(X102="","",VLOOKUP(X102,設定!$AV$4:$AW$13,2,FALSE))</f>
        <v/>
      </c>
      <c r="I102" s="128" t="str">
        <f>AD311&amp;"　"&amp;AE311</f>
        <v>　</v>
      </c>
      <c r="J102" s="128" t="str">
        <f>AD312&amp;"　"&amp;AE312</f>
        <v>　</v>
      </c>
      <c r="K102" s="125">
        <f>AD102</f>
        <v>0</v>
      </c>
      <c r="L102" s="125">
        <f>AD103</f>
        <v>0</v>
      </c>
      <c r="M102" s="125">
        <f>AG102</f>
        <v>0</v>
      </c>
      <c r="N102" s="125">
        <f>AG103</f>
        <v>0</v>
      </c>
      <c r="O102" s="125" t="str">
        <f>AK102</f>
        <v/>
      </c>
      <c r="P102" s="125" t="str">
        <f>AK103</f>
        <v/>
      </c>
      <c r="Q102" s="125" t="str">
        <f>AL102</f>
        <v/>
      </c>
      <c r="R102" s="125">
        <f>IF(K102=0,0,VLOOKUP(K102,性別,2,FALSE))</f>
        <v>0</v>
      </c>
      <c r="S102" s="125">
        <f>IF(L102=0,0,VLOOKUP(L102,性別,2,FALSE))</f>
        <v>0</v>
      </c>
      <c r="T102" s="125">
        <f>S102+R102</f>
        <v>0</v>
      </c>
      <c r="U102" s="132">
        <f ca="1">IF(C102="","",IF(Q102&lt;H102,1,0))</f>
        <v>0</v>
      </c>
      <c r="V102" s="24" t="str">
        <f t="shared" si="5"/>
        <v/>
      </c>
      <c r="W102" s="559">
        <v>50</v>
      </c>
      <c r="X102" s="561"/>
      <c r="Y102" s="563"/>
      <c r="Z102" s="565"/>
      <c r="AA102" s="563"/>
      <c r="AB102" s="66"/>
      <c r="AC102" s="67"/>
      <c r="AD102" s="68"/>
      <c r="AE102" s="69"/>
      <c r="AF102" s="67"/>
      <c r="AG102" s="70"/>
      <c r="AH102" s="193"/>
      <c r="AI102" s="71"/>
      <c r="AJ102" s="194"/>
      <c r="AK102" s="43" t="str">
        <f t="shared" si="4"/>
        <v/>
      </c>
      <c r="AL102" s="567" t="str">
        <f>IF(SUM(AK102:AK103)=0,"",SUM(AK102:AK103))</f>
        <v/>
      </c>
      <c r="AM102" s="200" t="str">
        <f t="shared" si="6"/>
        <v/>
      </c>
    </row>
    <row r="103" spans="2:39" ht="13.95" customHeight="1" thickBot="1" x14ac:dyDescent="0.25">
      <c r="C103" s="125" t="str">
        <f>IF(X103="","",VLOOKUP(X103,基準２,3,FALSE)+T103+100-Y103+IF(Z103="",0,VLOOKUP(Z103,基準２,3,FALSE)/100+'D1'!AA103-100))</f>
        <v/>
      </c>
      <c r="D103" s="125"/>
      <c r="E103" s="125"/>
      <c r="F103" s="125"/>
      <c r="G103" s="125"/>
      <c r="H103" s="125"/>
      <c r="I103" s="128"/>
      <c r="J103" s="128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32">
        <f ca="1">IF(C102="","",IF(Q102&lt;H102,1,0))</f>
        <v>0</v>
      </c>
      <c r="V103" s="24" t="str">
        <f t="shared" si="5"/>
        <v/>
      </c>
      <c r="W103" s="569"/>
      <c r="X103" s="570"/>
      <c r="Y103" s="571"/>
      <c r="Z103" s="572"/>
      <c r="AA103" s="571"/>
      <c r="AB103" s="37"/>
      <c r="AC103" s="38"/>
      <c r="AD103" s="39"/>
      <c r="AE103" s="54"/>
      <c r="AF103" s="38"/>
      <c r="AG103" s="40"/>
      <c r="AH103" s="203"/>
      <c r="AI103" s="41"/>
      <c r="AJ103" s="204"/>
      <c r="AK103" s="42" t="str">
        <f t="shared" si="4"/>
        <v/>
      </c>
      <c r="AL103" s="573"/>
      <c r="AM103" s="200" t="str">
        <f t="shared" si="6"/>
        <v/>
      </c>
    </row>
    <row r="104" spans="2:39" ht="13.95" customHeight="1" thickTop="1" x14ac:dyDescent="0.2">
      <c r="B104" s="17">
        <f ca="1">IF(C104="","",RANK(C104,$C$4:$C$203))</f>
        <v>1</v>
      </c>
      <c r="C104" s="125">
        <f ca="1">IF(D104=0,0,IF(X104="","",VLOOKUP(X104,基準２,3,FALSE)+T104+100-Y104+IF(Z104="",0,VLOOKUP(Z104,基準２,3,FALSE)/100+'D1'!AA104-100)))</f>
        <v>0</v>
      </c>
      <c r="D104" s="125">
        <f ca="1">IF(E104="",0,IF(OR(E104=設定!$AV$4,E104=設定!$AV$5,E104=設定!$AV$6,E104=設定!$AV$7,E104=設定!$AV$8,E104=設定!$AV$9,E104=設定!$AV$12,E104=設定!$AV$13),1,0))</f>
        <v>0</v>
      </c>
      <c r="E104" s="125">
        <f>X104</f>
        <v>0</v>
      </c>
      <c r="F104" s="125">
        <f>Y104</f>
        <v>0</v>
      </c>
      <c r="G104" s="125" t="str">
        <f>IF(AA104="","",IF(X104=Z104,"*"&amp;AA104,"◆"&amp;AA104))</f>
        <v/>
      </c>
      <c r="H104" s="125" t="str">
        <f>IF(X104="","",VLOOKUP(X104,設定!$AV$4:$AW$13,2,FALSE))</f>
        <v/>
      </c>
      <c r="I104" s="128" t="str">
        <f>AD313&amp;"　"&amp;AE313</f>
        <v>　</v>
      </c>
      <c r="J104" s="128" t="str">
        <f>AD314&amp;"　"&amp;AE314</f>
        <v>　</v>
      </c>
      <c r="K104" s="125">
        <f>AD104</f>
        <v>0</v>
      </c>
      <c r="L104" s="125">
        <f>AD105</f>
        <v>0</v>
      </c>
      <c r="M104" s="125">
        <f>AG104</f>
        <v>0</v>
      </c>
      <c r="N104" s="125">
        <f>AG105</f>
        <v>0</v>
      </c>
      <c r="O104" s="125">
        <f>AK104</f>
        <v>0</v>
      </c>
      <c r="P104" s="125">
        <f>AK105</f>
        <v>0</v>
      </c>
      <c r="Q104" s="125" t="str">
        <f>AL104</f>
        <v/>
      </c>
      <c r="R104" s="125">
        <f>IF(K104=0,0,VLOOKUP(K104,性別,2,FALSE))</f>
        <v>0</v>
      </c>
      <c r="S104" s="125">
        <f>IF(L104=0,0,VLOOKUP(L104,性別,2,FALSE))</f>
        <v>0</v>
      </c>
      <c r="T104" s="125">
        <f>S104+R104</f>
        <v>0</v>
      </c>
      <c r="U104" s="132">
        <f ca="1">IF(C104="","",IF(Q104&lt;H104,1,0))</f>
        <v>0</v>
      </c>
      <c r="V104" s="24" t="str">
        <f>IFERROR(IF(#REF!="平成",DATE(AH104+1988,AI104,AJ104),IF(#REF!="昭和",DATE(1925+AH104,AI104,AJ104),IF(#REF!="大正",DATE(1911+AH104,AI104,AJ104),DATE(AH104-33,AI104,AJ104)))),"")</f>
        <v/>
      </c>
      <c r="W104" s="574">
        <v>51</v>
      </c>
      <c r="X104" s="575"/>
      <c r="Y104" s="576"/>
      <c r="Z104" s="577"/>
      <c r="AA104" s="576"/>
      <c r="AB104" s="59"/>
      <c r="AC104" s="60"/>
      <c r="AD104" s="61"/>
      <c r="AE104" s="62"/>
      <c r="AF104" s="60"/>
      <c r="AG104" s="63"/>
      <c r="AH104" s="201"/>
      <c r="AI104" s="64"/>
      <c r="AJ104" s="202"/>
      <c r="AK104" s="65"/>
      <c r="AL104" s="578" t="str">
        <f>IF(SUM(AK104:AK105)=0,"",SUM(AK104:AK105))</f>
        <v/>
      </c>
      <c r="AM104" s="200" t="str">
        <f t="shared" si="6"/>
        <v/>
      </c>
    </row>
    <row r="105" spans="2:39" ht="13.95" customHeight="1" x14ac:dyDescent="0.2">
      <c r="C105" s="125" t="str">
        <f>IF(X105="","",VLOOKUP(X105,基準２,3,FALSE)+T105+100-Y105+IF(Z105="",0,VLOOKUP(Z105,基準２,3,FALSE)/100+'D1'!AA105-100))</f>
        <v/>
      </c>
      <c r="D105" s="125"/>
      <c r="E105" s="125"/>
      <c r="F105" s="125"/>
      <c r="G105" s="125"/>
      <c r="H105" s="125"/>
      <c r="I105" s="128"/>
      <c r="J105" s="128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32">
        <f ca="1">IF(C104="","",IF(Q104&lt;H104,1,0))</f>
        <v>0</v>
      </c>
      <c r="V105" s="24" t="str">
        <f>IFERROR(IF(#REF!="平成",DATE(AH105+1988,AI105,AJ105),IF(#REF!="昭和",DATE(1925+AH105,AI105,AJ105),IF(#REF!="大正",DATE(1911+AH105,AI105,AJ105),DATE(AH105-33,AI105,AJ105)))),"")</f>
        <v/>
      </c>
      <c r="W105" s="569"/>
      <c r="X105" s="570"/>
      <c r="Y105" s="571"/>
      <c r="Z105" s="572"/>
      <c r="AA105" s="571"/>
      <c r="AB105" s="37"/>
      <c r="AC105" s="38"/>
      <c r="AD105" s="39"/>
      <c r="AE105" s="54"/>
      <c r="AF105" s="38"/>
      <c r="AG105" s="40"/>
      <c r="AH105" s="203"/>
      <c r="AI105" s="41"/>
      <c r="AJ105" s="204"/>
      <c r="AK105" s="42"/>
      <c r="AL105" s="573"/>
      <c r="AM105" s="200" t="str">
        <f t="shared" si="6"/>
        <v/>
      </c>
    </row>
    <row r="106" spans="2:39" ht="13.95" customHeight="1" x14ac:dyDescent="0.2">
      <c r="B106" s="17">
        <f ca="1">IF(C106="","",RANK(C106,$C$4:$C$203))</f>
        <v>1</v>
      </c>
      <c r="C106" s="125">
        <f ca="1">IF(D106=0,0,IF(X106="","",VLOOKUP(X106,基準２,3,FALSE)+T106+100-Y106+IF(Z106="",0,VLOOKUP(Z106,基準２,3,FALSE)/100+'D1'!AA106-100)))</f>
        <v>0</v>
      </c>
      <c r="D106" s="125">
        <f ca="1">IF(E106="",0,IF(OR(E106=設定!$AV$4,E106=設定!$AV$5,E106=設定!$AV$6,E106=設定!$AV$7,E106=設定!$AV$8,E106=設定!$AV$9,E106=設定!$AV$12,E106=設定!$AV$13),1,0))</f>
        <v>0</v>
      </c>
      <c r="E106" s="125">
        <f>X106</f>
        <v>0</v>
      </c>
      <c r="F106" s="125">
        <f>Y106</f>
        <v>0</v>
      </c>
      <c r="G106" s="125" t="str">
        <f>IF(AA106="","",IF(X106=Z106,"*"&amp;AA106,"◆"&amp;AA106))</f>
        <v/>
      </c>
      <c r="H106" s="125" t="str">
        <f>IF(X106="","",VLOOKUP(X106,設定!$AV$4:$AW$13,2,FALSE))</f>
        <v/>
      </c>
      <c r="I106" s="128" t="str">
        <f>AD315&amp;"　"&amp;AE315</f>
        <v>　</v>
      </c>
      <c r="J106" s="128" t="str">
        <f>AD316&amp;"　"&amp;AE316</f>
        <v>　</v>
      </c>
      <c r="K106" s="125">
        <f>AD106</f>
        <v>0</v>
      </c>
      <c r="L106" s="125">
        <f>AD107</f>
        <v>0</v>
      </c>
      <c r="M106" s="125">
        <f>AG106</f>
        <v>0</v>
      </c>
      <c r="N106" s="125">
        <f>AG107</f>
        <v>0</v>
      </c>
      <c r="O106" s="125">
        <f>AK106</f>
        <v>0</v>
      </c>
      <c r="P106" s="125">
        <f>AK107</f>
        <v>0</v>
      </c>
      <c r="Q106" s="125" t="str">
        <f>AL106</f>
        <v/>
      </c>
      <c r="R106" s="125">
        <f>IF(K106=0,0,VLOOKUP(K106,性別,2,FALSE))</f>
        <v>0</v>
      </c>
      <c r="S106" s="125">
        <f>IF(L106=0,0,VLOOKUP(L106,性別,2,FALSE))</f>
        <v>0</v>
      </c>
      <c r="T106" s="125">
        <f>S106+R106</f>
        <v>0</v>
      </c>
      <c r="U106" s="132">
        <f ca="1">IF(C106="","",IF(Q106&lt;H106,1,0))</f>
        <v>0</v>
      </c>
      <c r="V106" s="24" t="str">
        <f>IFERROR(IF(#REF!="平成",DATE(AH106+1988,AI106,AJ106),IF(#REF!="昭和",DATE(1925+AH106,AI106,AJ106),IF(#REF!="大正",DATE(1911+AH106,AI106,AJ106),DATE(AH106-33,AI106,AJ106)))),"")</f>
        <v/>
      </c>
      <c r="W106" s="559">
        <v>52</v>
      </c>
      <c r="X106" s="561"/>
      <c r="Y106" s="563"/>
      <c r="Z106" s="565"/>
      <c r="AA106" s="563"/>
      <c r="AB106" s="66"/>
      <c r="AC106" s="67"/>
      <c r="AD106" s="68"/>
      <c r="AE106" s="69"/>
      <c r="AF106" s="67"/>
      <c r="AG106" s="70"/>
      <c r="AH106" s="193"/>
      <c r="AI106" s="71"/>
      <c r="AJ106" s="194"/>
      <c r="AK106" s="43"/>
      <c r="AL106" s="567" t="str">
        <f>IF(SUM(AK106:AK107)=0,"",SUM(AK106:AK107))</f>
        <v/>
      </c>
      <c r="AM106" s="200" t="str">
        <f t="shared" si="6"/>
        <v/>
      </c>
    </row>
    <row r="107" spans="2:39" ht="13.95" customHeight="1" x14ac:dyDescent="0.2">
      <c r="C107" s="125" t="str">
        <f>IF(X107="","",VLOOKUP(X107,基準２,3,FALSE)+T107+100-Y107+IF(Z107="",0,VLOOKUP(Z107,基準２,3,FALSE)/100+'D1'!AA107-100))</f>
        <v/>
      </c>
      <c r="D107" s="125"/>
      <c r="E107" s="125"/>
      <c r="F107" s="125"/>
      <c r="G107" s="125"/>
      <c r="H107" s="125"/>
      <c r="I107" s="128"/>
      <c r="J107" s="128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32">
        <f ca="1">IF(C106="","",IF(Q106&lt;H106,1,0))</f>
        <v>0</v>
      </c>
      <c r="V107" s="24" t="str">
        <f>IFERROR(IF(#REF!="平成",DATE(AH107+1988,AI107,AJ107),IF(#REF!="昭和",DATE(1925+AH107,AI107,AJ107),IF(#REF!="大正",DATE(1911+AH107,AI107,AJ107),DATE(AH107-33,AI107,AJ107)))),"")</f>
        <v/>
      </c>
      <c r="W107" s="569"/>
      <c r="X107" s="570"/>
      <c r="Y107" s="571"/>
      <c r="Z107" s="572"/>
      <c r="AA107" s="571"/>
      <c r="AB107" s="37"/>
      <c r="AC107" s="38"/>
      <c r="AD107" s="39"/>
      <c r="AE107" s="54"/>
      <c r="AF107" s="38"/>
      <c r="AG107" s="40"/>
      <c r="AH107" s="203"/>
      <c r="AI107" s="41"/>
      <c r="AJ107" s="204"/>
      <c r="AK107" s="42"/>
      <c r="AL107" s="573"/>
      <c r="AM107" s="200" t="str">
        <f t="shared" si="6"/>
        <v/>
      </c>
    </row>
    <row r="108" spans="2:39" ht="13.95" customHeight="1" x14ac:dyDescent="0.2">
      <c r="B108" s="17">
        <f ca="1">IF(C108="","",RANK(C108,$C$4:$C$203))</f>
        <v>1</v>
      </c>
      <c r="C108" s="125">
        <f ca="1">IF(D108=0,0,IF(X108="","",VLOOKUP(X108,基準２,3,FALSE)+T108+100-Y108+IF(Z108="",0,VLOOKUP(Z108,基準２,3,FALSE)/100+'D1'!AA108-100)))</f>
        <v>0</v>
      </c>
      <c r="D108" s="125">
        <f ca="1">IF(E108="",0,IF(OR(E108=設定!$AV$4,E108=設定!$AV$5,E108=設定!$AV$6,E108=設定!$AV$7,E108=設定!$AV$8,E108=設定!$AV$9,E108=設定!$AV$12,E108=設定!$AV$13),1,0))</f>
        <v>0</v>
      </c>
      <c r="E108" s="125">
        <f>X108</f>
        <v>0</v>
      </c>
      <c r="F108" s="125">
        <f>Y108</f>
        <v>0</v>
      </c>
      <c r="G108" s="125" t="str">
        <f>IF(AA108="","",IF(X108=Z108,"*"&amp;AA108,"◆"&amp;AA108))</f>
        <v/>
      </c>
      <c r="H108" s="125" t="str">
        <f>IF(X108="","",VLOOKUP(X108,設定!$AV$4:$AW$13,2,FALSE))</f>
        <v/>
      </c>
      <c r="I108" s="128" t="str">
        <f>AD317&amp;"　"&amp;AE317</f>
        <v>　</v>
      </c>
      <c r="J108" s="128" t="str">
        <f>AD318&amp;"　"&amp;AE318</f>
        <v>　</v>
      </c>
      <c r="K108" s="125">
        <f>AD108</f>
        <v>0</v>
      </c>
      <c r="L108" s="125">
        <f>AD109</f>
        <v>0</v>
      </c>
      <c r="M108" s="125">
        <f>AG108</f>
        <v>0</v>
      </c>
      <c r="N108" s="125">
        <f>AG109</f>
        <v>0</v>
      </c>
      <c r="O108" s="125">
        <f>AK108</f>
        <v>0</v>
      </c>
      <c r="P108" s="125">
        <f>AK109</f>
        <v>0</v>
      </c>
      <c r="Q108" s="125" t="str">
        <f>AL108</f>
        <v/>
      </c>
      <c r="R108" s="125">
        <f>IF(K108=0,0,VLOOKUP(K108,性別,2,FALSE))</f>
        <v>0</v>
      </c>
      <c r="S108" s="125">
        <f>IF(L108=0,0,VLOOKUP(L108,性別,2,FALSE))</f>
        <v>0</v>
      </c>
      <c r="T108" s="125">
        <f>S108+R108</f>
        <v>0</v>
      </c>
      <c r="U108" s="132">
        <f ca="1">IF(C108="","",IF(Q108&lt;H108,1,0))</f>
        <v>0</v>
      </c>
      <c r="V108" s="24" t="str">
        <f>IFERROR(IF(#REF!="平成",DATE(AH108+1988,AI108,AJ108),IF(#REF!="昭和",DATE(1925+AH108,AI108,AJ108),IF(#REF!="大正",DATE(1911+AH108,AI108,AJ108),DATE(AH108-33,AI108,AJ108)))),"")</f>
        <v/>
      </c>
      <c r="W108" s="559">
        <v>53</v>
      </c>
      <c r="X108" s="561"/>
      <c r="Y108" s="563"/>
      <c r="Z108" s="565"/>
      <c r="AA108" s="563"/>
      <c r="AB108" s="66"/>
      <c r="AC108" s="67"/>
      <c r="AD108" s="68"/>
      <c r="AE108" s="69"/>
      <c r="AF108" s="67"/>
      <c r="AG108" s="70"/>
      <c r="AH108" s="193"/>
      <c r="AI108" s="71"/>
      <c r="AJ108" s="194"/>
      <c r="AK108" s="43"/>
      <c r="AL108" s="567" t="str">
        <f>IF(SUM(AK108:AK109)=0,"",SUM(AK108:AK109))</f>
        <v/>
      </c>
      <c r="AM108" s="200" t="str">
        <f t="shared" si="6"/>
        <v/>
      </c>
    </row>
    <row r="109" spans="2:39" ht="13.95" customHeight="1" x14ac:dyDescent="0.2">
      <c r="C109" s="125" t="str">
        <f>IF(X109="","",VLOOKUP(X109,基準２,3,FALSE)+T109+100-Y109+IF(Z109="",0,VLOOKUP(Z109,基準２,3,FALSE)/100+'D1'!AA109-100))</f>
        <v/>
      </c>
      <c r="D109" s="125"/>
      <c r="E109" s="125"/>
      <c r="F109" s="125"/>
      <c r="G109" s="125"/>
      <c r="H109" s="125"/>
      <c r="I109" s="128"/>
      <c r="J109" s="128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32">
        <f ca="1">IF(C108="","",IF(Q108&lt;H108,1,0))</f>
        <v>0</v>
      </c>
      <c r="V109" s="24" t="str">
        <f>IFERROR(IF(#REF!="平成",DATE(AH109+1988,AI109,AJ109),IF(#REF!="昭和",DATE(1925+AH109,AI109,AJ109),IF(#REF!="大正",DATE(1911+AH109,AI109,AJ109),DATE(AH109-33,AI109,AJ109)))),"")</f>
        <v/>
      </c>
      <c r="W109" s="569"/>
      <c r="X109" s="570"/>
      <c r="Y109" s="571"/>
      <c r="Z109" s="572"/>
      <c r="AA109" s="571"/>
      <c r="AB109" s="37"/>
      <c r="AC109" s="38"/>
      <c r="AD109" s="39"/>
      <c r="AE109" s="54"/>
      <c r="AF109" s="38"/>
      <c r="AG109" s="40"/>
      <c r="AH109" s="203"/>
      <c r="AI109" s="41"/>
      <c r="AJ109" s="204"/>
      <c r="AK109" s="42"/>
      <c r="AL109" s="573"/>
      <c r="AM109" s="200" t="str">
        <f t="shared" si="6"/>
        <v/>
      </c>
    </row>
    <row r="110" spans="2:39" ht="13.95" customHeight="1" x14ac:dyDescent="0.2">
      <c r="B110" s="17">
        <f ca="1">IF(C110="","",RANK(C110,$C$4:$C$203))</f>
        <v>1</v>
      </c>
      <c r="C110" s="125">
        <f ca="1">IF(D110=0,0,IF(X110="","",VLOOKUP(X110,基準２,3,FALSE)+T110+100-Y110+IF(Z110="",0,VLOOKUP(Z110,基準２,3,FALSE)/100+'D1'!AA110-100)))</f>
        <v>0</v>
      </c>
      <c r="D110" s="125">
        <f ca="1">IF(E110="",0,IF(OR(E110=設定!$AV$4,E110=設定!$AV$5,E110=設定!$AV$6,E110=設定!$AV$7,E110=設定!$AV$8,E110=設定!$AV$9,E110=設定!$AV$12,E110=設定!$AV$13),1,0))</f>
        <v>0</v>
      </c>
      <c r="E110" s="125">
        <f>X110</f>
        <v>0</v>
      </c>
      <c r="F110" s="125">
        <f>Y110</f>
        <v>0</v>
      </c>
      <c r="G110" s="125" t="str">
        <f>IF(AA110="","",IF(X110=Z110,"*"&amp;AA110,"◆"&amp;AA110))</f>
        <v/>
      </c>
      <c r="H110" s="125" t="str">
        <f>IF(X110="","",VLOOKUP(X110,設定!$AV$4:$AW$13,2,FALSE))</f>
        <v/>
      </c>
      <c r="I110" s="128" t="str">
        <f>AD319&amp;"　"&amp;AE319</f>
        <v>　</v>
      </c>
      <c r="J110" s="128" t="str">
        <f>AD320&amp;"　"&amp;AE320</f>
        <v>　</v>
      </c>
      <c r="K110" s="125">
        <f>AD110</f>
        <v>0</v>
      </c>
      <c r="L110" s="125">
        <f>AD111</f>
        <v>0</v>
      </c>
      <c r="M110" s="125">
        <f>AG110</f>
        <v>0</v>
      </c>
      <c r="N110" s="125">
        <f>AG111</f>
        <v>0</v>
      </c>
      <c r="O110" s="125">
        <f>AK110</f>
        <v>0</v>
      </c>
      <c r="P110" s="125">
        <f>AK111</f>
        <v>0</v>
      </c>
      <c r="Q110" s="125" t="str">
        <f>AL110</f>
        <v/>
      </c>
      <c r="R110" s="125">
        <f>IF(K110=0,0,VLOOKUP(K110,性別,2,FALSE))</f>
        <v>0</v>
      </c>
      <c r="S110" s="125">
        <f>IF(L110=0,0,VLOOKUP(L110,性別,2,FALSE))</f>
        <v>0</v>
      </c>
      <c r="T110" s="125">
        <f>S110+R110</f>
        <v>0</v>
      </c>
      <c r="U110" s="132">
        <f ca="1">IF(C110="","",IF(Q110&lt;H110,1,0))</f>
        <v>0</v>
      </c>
      <c r="V110" s="24" t="str">
        <f>IFERROR(IF(#REF!="平成",DATE(AH110+1988,AI110,AJ110),IF(#REF!="昭和",DATE(1925+AH110,AI110,AJ110),IF(#REF!="大正",DATE(1911+AH110,AI110,AJ110),DATE(AH110-33,AI110,AJ110)))),"")</f>
        <v/>
      </c>
      <c r="W110" s="559">
        <v>54</v>
      </c>
      <c r="X110" s="561"/>
      <c r="Y110" s="563"/>
      <c r="Z110" s="565"/>
      <c r="AA110" s="563"/>
      <c r="AB110" s="66"/>
      <c r="AC110" s="67"/>
      <c r="AD110" s="68"/>
      <c r="AE110" s="69"/>
      <c r="AF110" s="67"/>
      <c r="AG110" s="70"/>
      <c r="AH110" s="193"/>
      <c r="AI110" s="71"/>
      <c r="AJ110" s="194"/>
      <c r="AK110" s="43"/>
      <c r="AL110" s="567" t="str">
        <f>IF(SUM(AK110:AK111)=0,"",SUM(AK110:AK111))</f>
        <v/>
      </c>
      <c r="AM110" s="200" t="str">
        <f t="shared" si="6"/>
        <v/>
      </c>
    </row>
    <row r="111" spans="2:39" ht="13.95" customHeight="1" x14ac:dyDescent="0.2">
      <c r="C111" s="125" t="str">
        <f>IF(X111="","",VLOOKUP(X111,基準２,3,FALSE)+T111+100-Y111+IF(Z111="",0,VLOOKUP(Z111,基準２,3,FALSE)/100+'D1'!AA111-100))</f>
        <v/>
      </c>
      <c r="D111" s="125"/>
      <c r="E111" s="125"/>
      <c r="F111" s="125"/>
      <c r="G111" s="125"/>
      <c r="H111" s="125"/>
      <c r="I111" s="128"/>
      <c r="J111" s="128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32">
        <f ca="1">IF(C110="","",IF(Q110&lt;H110,1,0))</f>
        <v>0</v>
      </c>
      <c r="V111" s="24" t="str">
        <f>IFERROR(IF(#REF!="平成",DATE(AH111+1988,AI111,AJ111),IF(#REF!="昭和",DATE(1925+AH111,AI111,AJ111),IF(#REF!="大正",DATE(1911+AH111,AI111,AJ111),DATE(AH111-33,AI111,AJ111)))),"")</f>
        <v/>
      </c>
      <c r="W111" s="569"/>
      <c r="X111" s="570"/>
      <c r="Y111" s="571"/>
      <c r="Z111" s="572"/>
      <c r="AA111" s="571"/>
      <c r="AB111" s="37"/>
      <c r="AC111" s="38"/>
      <c r="AD111" s="39"/>
      <c r="AE111" s="54"/>
      <c r="AF111" s="38"/>
      <c r="AG111" s="40"/>
      <c r="AH111" s="203"/>
      <c r="AI111" s="41"/>
      <c r="AJ111" s="204"/>
      <c r="AK111" s="42"/>
      <c r="AL111" s="573"/>
      <c r="AM111" s="200" t="str">
        <f t="shared" si="6"/>
        <v/>
      </c>
    </row>
    <row r="112" spans="2:39" ht="13.95" customHeight="1" x14ac:dyDescent="0.2">
      <c r="B112" s="17">
        <f ca="1">IF(C112="","",RANK(C112,$C$4:$C$203))</f>
        <v>1</v>
      </c>
      <c r="C112" s="125">
        <f ca="1">IF(D112=0,0,IF(X112="","",VLOOKUP(X112,基準２,3,FALSE)+T112+100-Y112+IF(Z112="",0,VLOOKUP(Z112,基準２,3,FALSE)/100+'D1'!AA112-100)))</f>
        <v>0</v>
      </c>
      <c r="D112" s="125">
        <f ca="1">IF(E112="",0,IF(OR(E112=設定!$AV$4,E112=設定!$AV$5,E112=設定!$AV$6,E112=設定!$AV$7,E112=設定!$AV$8,E112=設定!$AV$9,E112=設定!$AV$12,E112=設定!$AV$13),1,0))</f>
        <v>0</v>
      </c>
      <c r="E112" s="125">
        <f>X112</f>
        <v>0</v>
      </c>
      <c r="F112" s="125">
        <f>Y112</f>
        <v>0</v>
      </c>
      <c r="G112" s="125" t="str">
        <f>IF(AA112="","",IF(X112=Z112,"*"&amp;AA112,"◆"&amp;AA112))</f>
        <v/>
      </c>
      <c r="H112" s="125" t="str">
        <f>IF(X112="","",VLOOKUP(X112,設定!$AV$4:$AW$13,2,FALSE))</f>
        <v/>
      </c>
      <c r="I112" s="128" t="str">
        <f>AD321&amp;"　"&amp;AE321</f>
        <v>　</v>
      </c>
      <c r="J112" s="128" t="str">
        <f>AD322&amp;"　"&amp;AE322</f>
        <v>　</v>
      </c>
      <c r="K112" s="125">
        <f>AD112</f>
        <v>0</v>
      </c>
      <c r="L112" s="125">
        <f>AD113</f>
        <v>0</v>
      </c>
      <c r="M112" s="125">
        <f>AG112</f>
        <v>0</v>
      </c>
      <c r="N112" s="125">
        <f>AG113</f>
        <v>0</v>
      </c>
      <c r="O112" s="125">
        <f>AK112</f>
        <v>0</v>
      </c>
      <c r="P112" s="125">
        <f>AK113</f>
        <v>0</v>
      </c>
      <c r="Q112" s="125" t="str">
        <f>AL112</f>
        <v/>
      </c>
      <c r="R112" s="125">
        <f>IF(K112=0,0,VLOOKUP(K112,性別,2,FALSE))</f>
        <v>0</v>
      </c>
      <c r="S112" s="125">
        <f>IF(L112=0,0,VLOOKUP(L112,性別,2,FALSE))</f>
        <v>0</v>
      </c>
      <c r="T112" s="125">
        <f>S112+R112</f>
        <v>0</v>
      </c>
      <c r="U112" s="132">
        <f ca="1">IF(C112="","",IF(Q112&lt;H112,1,0))</f>
        <v>0</v>
      </c>
      <c r="V112" s="24" t="str">
        <f>IFERROR(IF(#REF!="平成",DATE(AH112+1988,AI112,AJ112),IF(#REF!="昭和",DATE(1925+AH112,AI112,AJ112),IF(#REF!="大正",DATE(1911+AH112,AI112,AJ112),DATE(AH112-33,AI112,AJ112)))),"")</f>
        <v/>
      </c>
      <c r="W112" s="559">
        <v>55</v>
      </c>
      <c r="X112" s="561"/>
      <c r="Y112" s="563"/>
      <c r="Z112" s="565"/>
      <c r="AA112" s="563"/>
      <c r="AB112" s="66"/>
      <c r="AC112" s="67"/>
      <c r="AD112" s="68"/>
      <c r="AE112" s="69"/>
      <c r="AF112" s="67"/>
      <c r="AG112" s="70"/>
      <c r="AH112" s="193"/>
      <c r="AI112" s="71"/>
      <c r="AJ112" s="194"/>
      <c r="AK112" s="43"/>
      <c r="AL112" s="567" t="str">
        <f>IF(SUM(AK112:AK113)=0,"",SUM(AK112:AK113))</f>
        <v/>
      </c>
      <c r="AM112" s="200" t="str">
        <f t="shared" si="6"/>
        <v/>
      </c>
    </row>
    <row r="113" spans="2:39" ht="13.95" customHeight="1" x14ac:dyDescent="0.2">
      <c r="C113" s="125" t="str">
        <f>IF(X113="","",VLOOKUP(X113,基準２,3,FALSE)+T113+100-Y113+IF(Z113="",0,VLOOKUP(Z113,基準２,3,FALSE)/100+'D1'!AA113-100))</f>
        <v/>
      </c>
      <c r="D113" s="125"/>
      <c r="E113" s="125"/>
      <c r="F113" s="125"/>
      <c r="G113" s="125"/>
      <c r="H113" s="125"/>
      <c r="I113" s="128"/>
      <c r="J113" s="128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32">
        <f ca="1">IF(C112="","",IF(Q112&lt;H112,1,0))</f>
        <v>0</v>
      </c>
      <c r="V113" s="24" t="str">
        <f>IFERROR(IF(#REF!="平成",DATE(AH113+1988,AI113,AJ113),IF(#REF!="昭和",DATE(1925+AH113,AI113,AJ113),IF(#REF!="大正",DATE(1911+AH113,AI113,AJ113),DATE(AH113-33,AI113,AJ113)))),"")</f>
        <v/>
      </c>
      <c r="W113" s="569"/>
      <c r="X113" s="570"/>
      <c r="Y113" s="571"/>
      <c r="Z113" s="572"/>
      <c r="AA113" s="571"/>
      <c r="AB113" s="37"/>
      <c r="AC113" s="38"/>
      <c r="AD113" s="39"/>
      <c r="AE113" s="54"/>
      <c r="AF113" s="38"/>
      <c r="AG113" s="40"/>
      <c r="AH113" s="203"/>
      <c r="AI113" s="41"/>
      <c r="AJ113" s="204"/>
      <c r="AK113" s="42"/>
      <c r="AL113" s="573"/>
      <c r="AM113" s="200" t="str">
        <f t="shared" si="6"/>
        <v/>
      </c>
    </row>
    <row r="114" spans="2:39" ht="13.95" customHeight="1" x14ac:dyDescent="0.2">
      <c r="B114" s="17">
        <f ca="1">IF(C114="","",RANK(C114,$C$4:$C$203))</f>
        <v>1</v>
      </c>
      <c r="C114" s="125">
        <f ca="1">IF(D114=0,0,IF(X114="","",VLOOKUP(X114,基準２,3,FALSE)+T114+100-Y114+IF(Z114="",0,VLOOKUP(Z114,基準２,3,FALSE)/100+'D1'!AA114-100)))</f>
        <v>0</v>
      </c>
      <c r="D114" s="125">
        <f ca="1">IF(E114="",0,IF(OR(E114=設定!$AV$4,E114=設定!$AV$5,E114=設定!$AV$6,E114=設定!$AV$7,E114=設定!$AV$8,E114=設定!$AV$9,E114=設定!$AV$12,E114=設定!$AV$13),1,0))</f>
        <v>0</v>
      </c>
      <c r="E114" s="125">
        <f>X114</f>
        <v>0</v>
      </c>
      <c r="F114" s="125">
        <f>Y114</f>
        <v>0</v>
      </c>
      <c r="G114" s="125" t="str">
        <f>IF(AA114="","",IF(X114=Z114,"*"&amp;AA114,"◆"&amp;AA114))</f>
        <v/>
      </c>
      <c r="H114" s="125" t="str">
        <f>IF(X114="","",VLOOKUP(X114,設定!$AV$4:$AW$13,2,FALSE))</f>
        <v/>
      </c>
      <c r="I114" s="128" t="str">
        <f>AD323&amp;"　"&amp;AE323</f>
        <v>　</v>
      </c>
      <c r="J114" s="128" t="str">
        <f>AD324&amp;"　"&amp;AE324</f>
        <v>　</v>
      </c>
      <c r="K114" s="125">
        <f>AD114</f>
        <v>0</v>
      </c>
      <c r="L114" s="125">
        <f>AD115</f>
        <v>0</v>
      </c>
      <c r="M114" s="125">
        <f>AG114</f>
        <v>0</v>
      </c>
      <c r="N114" s="125">
        <f>AG115</f>
        <v>0</v>
      </c>
      <c r="O114" s="125">
        <f>AK114</f>
        <v>0</v>
      </c>
      <c r="P114" s="125">
        <f>AK115</f>
        <v>0</v>
      </c>
      <c r="Q114" s="125" t="str">
        <f>AL114</f>
        <v/>
      </c>
      <c r="R114" s="125">
        <f>IF(K114=0,0,VLOOKUP(K114,性別,2,FALSE))</f>
        <v>0</v>
      </c>
      <c r="S114" s="125">
        <f>IF(L114=0,0,VLOOKUP(L114,性別,2,FALSE))</f>
        <v>0</v>
      </c>
      <c r="T114" s="125">
        <f>S114+R114</f>
        <v>0</v>
      </c>
      <c r="U114" s="132">
        <f ca="1">IF(C114="","",IF(Q114&lt;H114,1,0))</f>
        <v>0</v>
      </c>
      <c r="V114" s="24" t="str">
        <f>IFERROR(IF(#REF!="平成",DATE(AH114+1988,AI114,AJ114),IF(#REF!="昭和",DATE(1925+AH114,AI114,AJ114),IF(#REF!="大正",DATE(1911+AH114,AI114,AJ114),DATE(AH114-33,AI114,AJ114)))),"")</f>
        <v/>
      </c>
      <c r="W114" s="559">
        <v>56</v>
      </c>
      <c r="X114" s="561"/>
      <c r="Y114" s="563"/>
      <c r="Z114" s="565"/>
      <c r="AA114" s="563"/>
      <c r="AB114" s="66"/>
      <c r="AC114" s="67"/>
      <c r="AD114" s="68"/>
      <c r="AE114" s="69"/>
      <c r="AF114" s="67"/>
      <c r="AG114" s="70"/>
      <c r="AH114" s="193"/>
      <c r="AI114" s="71"/>
      <c r="AJ114" s="194"/>
      <c r="AK114" s="43"/>
      <c r="AL114" s="567" t="str">
        <f>IF(SUM(AK114:AK115)=0,"",SUM(AK114:AK115))</f>
        <v/>
      </c>
      <c r="AM114" s="200" t="str">
        <f t="shared" si="6"/>
        <v/>
      </c>
    </row>
    <row r="115" spans="2:39" ht="13.95" customHeight="1" x14ac:dyDescent="0.2">
      <c r="C115" s="125" t="str">
        <f>IF(X115="","",VLOOKUP(X115,基準２,3,FALSE)+T115+100-Y115+IF(Z115="",0,VLOOKUP(Z115,基準２,3,FALSE)/100+'D1'!AA115-100))</f>
        <v/>
      </c>
      <c r="D115" s="125"/>
      <c r="E115" s="125"/>
      <c r="F115" s="125"/>
      <c r="G115" s="125"/>
      <c r="H115" s="125"/>
      <c r="I115" s="128"/>
      <c r="J115" s="128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32">
        <f ca="1">IF(C114="","",IF(Q114&lt;H114,1,0))</f>
        <v>0</v>
      </c>
      <c r="V115" s="24" t="str">
        <f>IFERROR(IF(#REF!="平成",DATE(AH115+1988,AI115,AJ115),IF(#REF!="昭和",DATE(1925+AH115,AI115,AJ115),IF(#REF!="大正",DATE(1911+AH115,AI115,AJ115),DATE(AH115-33,AI115,AJ115)))),"")</f>
        <v/>
      </c>
      <c r="W115" s="569"/>
      <c r="X115" s="570"/>
      <c r="Y115" s="571"/>
      <c r="Z115" s="572"/>
      <c r="AA115" s="571"/>
      <c r="AB115" s="37"/>
      <c r="AC115" s="38"/>
      <c r="AD115" s="39"/>
      <c r="AE115" s="54"/>
      <c r="AF115" s="38"/>
      <c r="AG115" s="40"/>
      <c r="AH115" s="203"/>
      <c r="AI115" s="41"/>
      <c r="AJ115" s="204"/>
      <c r="AK115" s="42"/>
      <c r="AL115" s="573"/>
      <c r="AM115" s="200" t="str">
        <f t="shared" si="6"/>
        <v/>
      </c>
    </row>
    <row r="116" spans="2:39" ht="13.95" customHeight="1" x14ac:dyDescent="0.2">
      <c r="B116" s="17">
        <f ca="1">IF(C116="","",RANK(C116,$C$4:$C$203))</f>
        <v>1</v>
      </c>
      <c r="C116" s="125">
        <f ca="1">IF(D116=0,0,IF(X116="","",VLOOKUP(X116,基準２,3,FALSE)+T116+100-Y116+IF(Z116="",0,VLOOKUP(Z116,基準２,3,FALSE)/100+'D1'!AA116-100)))</f>
        <v>0</v>
      </c>
      <c r="D116" s="125">
        <f ca="1">IF(E116="",0,IF(OR(E116=設定!$AV$4,E116=設定!$AV$5,E116=設定!$AV$6,E116=設定!$AV$7,E116=設定!$AV$8,E116=設定!$AV$9,E116=設定!$AV$12,E116=設定!$AV$13),1,0))</f>
        <v>0</v>
      </c>
      <c r="E116" s="125">
        <f>X116</f>
        <v>0</v>
      </c>
      <c r="F116" s="125">
        <f>Y116</f>
        <v>0</v>
      </c>
      <c r="G116" s="125" t="str">
        <f>IF(AA116="","",IF(X116=Z116,"*"&amp;AA116,"◆"&amp;AA116))</f>
        <v/>
      </c>
      <c r="H116" s="125" t="str">
        <f>IF(X116="","",VLOOKUP(X116,設定!$AV$4:$AW$13,2,FALSE))</f>
        <v/>
      </c>
      <c r="I116" s="128" t="str">
        <f>AD325&amp;"　"&amp;AE325</f>
        <v>　</v>
      </c>
      <c r="J116" s="128" t="str">
        <f>AD326&amp;"　"&amp;AE326</f>
        <v>　</v>
      </c>
      <c r="K116" s="125">
        <f>AD116</f>
        <v>0</v>
      </c>
      <c r="L116" s="125">
        <f>AD117</f>
        <v>0</v>
      </c>
      <c r="M116" s="125">
        <f>AG116</f>
        <v>0</v>
      </c>
      <c r="N116" s="125">
        <f>AG117</f>
        <v>0</v>
      </c>
      <c r="O116" s="125">
        <f>AK116</f>
        <v>0</v>
      </c>
      <c r="P116" s="125">
        <f>AK117</f>
        <v>0</v>
      </c>
      <c r="Q116" s="125" t="str">
        <f>AL116</f>
        <v/>
      </c>
      <c r="R116" s="125">
        <f>IF(K116=0,0,VLOOKUP(K116,性別,2,FALSE))</f>
        <v>0</v>
      </c>
      <c r="S116" s="125">
        <f>IF(L116=0,0,VLOOKUP(L116,性別,2,FALSE))</f>
        <v>0</v>
      </c>
      <c r="T116" s="125">
        <f>S116+R116</f>
        <v>0</v>
      </c>
      <c r="U116" s="132">
        <f ca="1">IF(C116="","",IF(Q116&lt;H116,1,0))</f>
        <v>0</v>
      </c>
      <c r="V116" s="24" t="str">
        <f>IFERROR(IF(#REF!="平成",DATE(AH116+1988,AI116,AJ116),IF(#REF!="昭和",DATE(1925+AH116,AI116,AJ116),IF(#REF!="大正",DATE(1911+AH116,AI116,AJ116),DATE(AH116-33,AI116,AJ116)))),"")</f>
        <v/>
      </c>
      <c r="W116" s="559">
        <v>57</v>
      </c>
      <c r="X116" s="561"/>
      <c r="Y116" s="563"/>
      <c r="Z116" s="565"/>
      <c r="AA116" s="563"/>
      <c r="AB116" s="66"/>
      <c r="AC116" s="67"/>
      <c r="AD116" s="68"/>
      <c r="AE116" s="69"/>
      <c r="AF116" s="67"/>
      <c r="AG116" s="70"/>
      <c r="AH116" s="193"/>
      <c r="AI116" s="71"/>
      <c r="AJ116" s="194"/>
      <c r="AK116" s="43"/>
      <c r="AL116" s="567" t="str">
        <f>IF(SUM(AK116:AK117)=0,"",SUM(AK116:AK117))</f>
        <v/>
      </c>
      <c r="AM116" s="200" t="str">
        <f t="shared" si="6"/>
        <v/>
      </c>
    </row>
    <row r="117" spans="2:39" ht="13.95" customHeight="1" x14ac:dyDescent="0.2">
      <c r="C117" s="125" t="str">
        <f>IF(X117="","",VLOOKUP(X117,基準２,3,FALSE)+T117+100-Y117+IF(Z117="",0,VLOOKUP(Z117,基準２,3,FALSE)/100+'D1'!AA117-100))</f>
        <v/>
      </c>
      <c r="D117" s="125"/>
      <c r="E117" s="125"/>
      <c r="F117" s="125"/>
      <c r="G117" s="125"/>
      <c r="H117" s="125"/>
      <c r="I117" s="128"/>
      <c r="J117" s="128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32">
        <f ca="1">IF(C116="","",IF(Q116&lt;H116,1,0))</f>
        <v>0</v>
      </c>
      <c r="V117" s="24" t="str">
        <f>IFERROR(IF(#REF!="平成",DATE(AH117+1988,AI117,AJ117),IF(#REF!="昭和",DATE(1925+AH117,AI117,AJ117),IF(#REF!="大正",DATE(1911+AH117,AI117,AJ117),DATE(AH117-33,AI117,AJ117)))),"")</f>
        <v/>
      </c>
      <c r="W117" s="569"/>
      <c r="X117" s="570"/>
      <c r="Y117" s="571"/>
      <c r="Z117" s="572"/>
      <c r="AA117" s="571"/>
      <c r="AB117" s="37"/>
      <c r="AC117" s="38"/>
      <c r="AD117" s="39"/>
      <c r="AE117" s="54"/>
      <c r="AF117" s="38"/>
      <c r="AG117" s="40"/>
      <c r="AH117" s="203"/>
      <c r="AI117" s="41"/>
      <c r="AJ117" s="204"/>
      <c r="AK117" s="42"/>
      <c r="AL117" s="573"/>
      <c r="AM117" s="200" t="str">
        <f t="shared" si="6"/>
        <v/>
      </c>
    </row>
    <row r="118" spans="2:39" ht="13.95" customHeight="1" x14ac:dyDescent="0.2">
      <c r="B118" s="17">
        <f ca="1">IF(C118="","",RANK(C118,$C$4:$C$203))</f>
        <v>1</v>
      </c>
      <c r="C118" s="125">
        <f ca="1">IF(D118=0,0,IF(X118="","",VLOOKUP(X118,基準２,3,FALSE)+T118+100-Y118+IF(Z118="",0,VLOOKUP(Z118,基準２,3,FALSE)/100+'D1'!AA118-100)))</f>
        <v>0</v>
      </c>
      <c r="D118" s="125">
        <f ca="1">IF(E118="",0,IF(OR(E118=設定!$AV$4,E118=設定!$AV$5,E118=設定!$AV$6,E118=設定!$AV$7,E118=設定!$AV$8,E118=設定!$AV$9,E118=設定!$AV$12,E118=設定!$AV$13),1,0))</f>
        <v>0</v>
      </c>
      <c r="E118" s="125">
        <f>X118</f>
        <v>0</v>
      </c>
      <c r="F118" s="125">
        <f>Y118</f>
        <v>0</v>
      </c>
      <c r="G118" s="125" t="str">
        <f>IF(AA118="","",IF(X118=Z118,"*"&amp;AA118,"◆"&amp;AA118))</f>
        <v/>
      </c>
      <c r="H118" s="125" t="str">
        <f>IF(X118="","",VLOOKUP(X118,設定!$AV$4:$AW$13,2,FALSE))</f>
        <v/>
      </c>
      <c r="I118" s="128" t="str">
        <f>AD327&amp;"　"&amp;AE327</f>
        <v>　</v>
      </c>
      <c r="J118" s="128" t="str">
        <f>AD328&amp;"　"&amp;AE328</f>
        <v>　</v>
      </c>
      <c r="K118" s="125">
        <f>AD118</f>
        <v>0</v>
      </c>
      <c r="L118" s="125">
        <f>AD119</f>
        <v>0</v>
      </c>
      <c r="M118" s="125">
        <f>AG118</f>
        <v>0</v>
      </c>
      <c r="N118" s="125">
        <f>AG119</f>
        <v>0</v>
      </c>
      <c r="O118" s="125">
        <f>AK118</f>
        <v>0</v>
      </c>
      <c r="P118" s="125">
        <f>AK119</f>
        <v>0</v>
      </c>
      <c r="Q118" s="125" t="str">
        <f>AL118</f>
        <v/>
      </c>
      <c r="R118" s="125">
        <f>IF(K118=0,0,VLOOKUP(K118,性別,2,FALSE))</f>
        <v>0</v>
      </c>
      <c r="S118" s="125">
        <f>IF(L118=0,0,VLOOKUP(L118,性別,2,FALSE))</f>
        <v>0</v>
      </c>
      <c r="T118" s="125">
        <f>S118+R118</f>
        <v>0</v>
      </c>
      <c r="U118" s="132">
        <f ca="1">IF(C118="","",IF(Q118&lt;H118,1,0))</f>
        <v>0</v>
      </c>
      <c r="V118" s="24" t="str">
        <f>IFERROR(IF(#REF!="平成",DATE(AH118+1988,AI118,AJ118),IF(#REF!="昭和",DATE(1925+AH118,AI118,AJ118),IF(#REF!="大正",DATE(1911+AH118,AI118,AJ118),DATE(AH118-33,AI118,AJ118)))),"")</f>
        <v/>
      </c>
      <c r="W118" s="559">
        <v>58</v>
      </c>
      <c r="X118" s="561"/>
      <c r="Y118" s="563"/>
      <c r="Z118" s="565"/>
      <c r="AA118" s="563"/>
      <c r="AB118" s="66"/>
      <c r="AC118" s="67"/>
      <c r="AD118" s="68"/>
      <c r="AE118" s="69"/>
      <c r="AF118" s="67"/>
      <c r="AG118" s="70"/>
      <c r="AH118" s="193"/>
      <c r="AI118" s="71"/>
      <c r="AJ118" s="194"/>
      <c r="AK118" s="43"/>
      <c r="AL118" s="567" t="str">
        <f>IF(SUM(AK118:AK119)=0,"",SUM(AK118:AK119))</f>
        <v/>
      </c>
      <c r="AM118" s="200" t="str">
        <f t="shared" si="6"/>
        <v/>
      </c>
    </row>
    <row r="119" spans="2:39" ht="13.95" customHeight="1" x14ac:dyDescent="0.2">
      <c r="C119" s="125" t="str">
        <f>IF(X119="","",VLOOKUP(X119,基準２,3,FALSE)+T119+100-Y119+IF(Z119="",0,VLOOKUP(Z119,基準２,3,FALSE)/100+'D1'!AA119-100))</f>
        <v/>
      </c>
      <c r="D119" s="125"/>
      <c r="E119" s="125"/>
      <c r="F119" s="125"/>
      <c r="G119" s="125"/>
      <c r="H119" s="125"/>
      <c r="I119" s="128"/>
      <c r="J119" s="128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32">
        <f ca="1">IF(C118="","",IF(Q118&lt;H118,1,0))</f>
        <v>0</v>
      </c>
      <c r="V119" s="24" t="str">
        <f>IFERROR(IF(#REF!="平成",DATE(AH119+1988,AI119,AJ119),IF(#REF!="昭和",DATE(1925+AH119,AI119,AJ119),IF(#REF!="大正",DATE(1911+AH119,AI119,AJ119),DATE(AH119-33,AI119,AJ119)))),"")</f>
        <v/>
      </c>
      <c r="W119" s="569"/>
      <c r="X119" s="570"/>
      <c r="Y119" s="571"/>
      <c r="Z119" s="572"/>
      <c r="AA119" s="571"/>
      <c r="AB119" s="37"/>
      <c r="AC119" s="38"/>
      <c r="AD119" s="39"/>
      <c r="AE119" s="54"/>
      <c r="AF119" s="38"/>
      <c r="AG119" s="40"/>
      <c r="AH119" s="203"/>
      <c r="AI119" s="41"/>
      <c r="AJ119" s="204"/>
      <c r="AK119" s="42"/>
      <c r="AL119" s="573"/>
      <c r="AM119" s="200" t="str">
        <f t="shared" si="6"/>
        <v/>
      </c>
    </row>
    <row r="120" spans="2:39" ht="13.95" customHeight="1" x14ac:dyDescent="0.2">
      <c r="B120" s="17">
        <f ca="1">IF(C120="","",RANK(C120,$C$4:$C$203))</f>
        <v>1</v>
      </c>
      <c r="C120" s="125">
        <f ca="1">IF(D120=0,0,IF(X120="","",VLOOKUP(X120,基準２,3,FALSE)+T120+100-Y120+IF(Z120="",0,VLOOKUP(Z120,基準２,3,FALSE)/100+'D1'!AA120-100)))</f>
        <v>0</v>
      </c>
      <c r="D120" s="125">
        <f ca="1">IF(E120="",0,IF(OR(E120=設定!$AV$4,E120=設定!$AV$5,E120=設定!$AV$6,E120=設定!$AV$7,E120=設定!$AV$8,E120=設定!$AV$9,E120=設定!$AV$12,E120=設定!$AV$13),1,0))</f>
        <v>0</v>
      </c>
      <c r="E120" s="125">
        <f>X120</f>
        <v>0</v>
      </c>
      <c r="F120" s="125">
        <f>Y120</f>
        <v>0</v>
      </c>
      <c r="G120" s="125" t="str">
        <f>IF(AA120="","",IF(X120=Z120,"*"&amp;AA120,"◆"&amp;AA120))</f>
        <v/>
      </c>
      <c r="H120" s="125" t="str">
        <f>IF(X120="","",VLOOKUP(X120,設定!$AV$4:$AW$13,2,FALSE))</f>
        <v/>
      </c>
      <c r="I120" s="128" t="str">
        <f>AD329&amp;"　"&amp;AE329</f>
        <v>　</v>
      </c>
      <c r="J120" s="128" t="str">
        <f>AD330&amp;"　"&amp;AE330</f>
        <v>　</v>
      </c>
      <c r="K120" s="125">
        <f>AD120</f>
        <v>0</v>
      </c>
      <c r="L120" s="125">
        <f>AD121</f>
        <v>0</v>
      </c>
      <c r="M120" s="125">
        <f>AG120</f>
        <v>0</v>
      </c>
      <c r="N120" s="125">
        <f>AG121</f>
        <v>0</v>
      </c>
      <c r="O120" s="125">
        <f>AK120</f>
        <v>0</v>
      </c>
      <c r="P120" s="125">
        <f>AK121</f>
        <v>0</v>
      </c>
      <c r="Q120" s="125" t="str">
        <f>AL120</f>
        <v/>
      </c>
      <c r="R120" s="125">
        <f>IF(K120=0,0,VLOOKUP(K120,性別,2,FALSE))</f>
        <v>0</v>
      </c>
      <c r="S120" s="125">
        <f>IF(L120=0,0,VLOOKUP(L120,性別,2,FALSE))</f>
        <v>0</v>
      </c>
      <c r="T120" s="125">
        <f>S120+R120</f>
        <v>0</v>
      </c>
      <c r="U120" s="132">
        <f ca="1">IF(C120="","",IF(Q120&lt;H120,1,0))</f>
        <v>0</v>
      </c>
      <c r="V120" s="24" t="str">
        <f>IFERROR(IF(#REF!="平成",DATE(AH120+1988,AI120,AJ120),IF(#REF!="昭和",DATE(1925+AH120,AI120,AJ120),IF(#REF!="大正",DATE(1911+AH120,AI120,AJ120),DATE(AH120-33,AI120,AJ120)))),"")</f>
        <v/>
      </c>
      <c r="W120" s="559">
        <v>59</v>
      </c>
      <c r="X120" s="561"/>
      <c r="Y120" s="563"/>
      <c r="Z120" s="565"/>
      <c r="AA120" s="563"/>
      <c r="AB120" s="66"/>
      <c r="AC120" s="67"/>
      <c r="AD120" s="68"/>
      <c r="AE120" s="69"/>
      <c r="AF120" s="67"/>
      <c r="AG120" s="70"/>
      <c r="AH120" s="193"/>
      <c r="AI120" s="71"/>
      <c r="AJ120" s="194"/>
      <c r="AK120" s="43"/>
      <c r="AL120" s="567" t="str">
        <f>IF(SUM(AK120:AK121)=0,"",SUM(AK120:AK121))</f>
        <v/>
      </c>
      <c r="AM120" s="200" t="str">
        <f t="shared" si="6"/>
        <v/>
      </c>
    </row>
    <row r="121" spans="2:39" ht="13.95" customHeight="1" x14ac:dyDescent="0.2">
      <c r="C121" s="125" t="str">
        <f>IF(X121="","",VLOOKUP(X121,基準２,3,FALSE)+T121+100-Y121+IF(Z121="",0,VLOOKUP(Z121,基準２,3,FALSE)/100+'D1'!AA121-100))</f>
        <v/>
      </c>
      <c r="D121" s="125"/>
      <c r="E121" s="125"/>
      <c r="F121" s="125"/>
      <c r="G121" s="125"/>
      <c r="H121" s="125"/>
      <c r="I121" s="128"/>
      <c r="J121" s="128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32">
        <f ca="1">IF(C120="","",IF(Q120&lt;H120,1,0))</f>
        <v>0</v>
      </c>
      <c r="V121" s="24" t="str">
        <f>IFERROR(IF(#REF!="平成",DATE(AH121+1988,AI121,AJ121),IF(#REF!="昭和",DATE(1925+AH121,AI121,AJ121),IF(#REF!="大正",DATE(1911+AH121,AI121,AJ121),DATE(AH121-33,AI121,AJ121)))),"")</f>
        <v/>
      </c>
      <c r="W121" s="569"/>
      <c r="X121" s="570"/>
      <c r="Y121" s="571"/>
      <c r="Z121" s="572"/>
      <c r="AA121" s="571"/>
      <c r="AB121" s="37"/>
      <c r="AC121" s="38"/>
      <c r="AD121" s="39"/>
      <c r="AE121" s="54"/>
      <c r="AF121" s="38"/>
      <c r="AG121" s="40"/>
      <c r="AH121" s="203"/>
      <c r="AI121" s="41"/>
      <c r="AJ121" s="204"/>
      <c r="AK121" s="42"/>
      <c r="AL121" s="573"/>
      <c r="AM121" s="200" t="str">
        <f t="shared" si="6"/>
        <v/>
      </c>
    </row>
    <row r="122" spans="2:39" ht="13.95" customHeight="1" x14ac:dyDescent="0.2">
      <c r="B122" s="17">
        <f ca="1">IF(C122="","",RANK(C122,$C$4:$C$203))</f>
        <v>1</v>
      </c>
      <c r="C122" s="125">
        <f ca="1">IF(D122=0,0,IF(X122="","",VLOOKUP(X122,基準２,3,FALSE)+T122+100-Y122+IF(Z122="",0,VLOOKUP(Z122,基準２,3,FALSE)/100+'D1'!AA122-100)))</f>
        <v>0</v>
      </c>
      <c r="D122" s="125">
        <f ca="1">IF(E122="",0,IF(OR(E122=設定!$AV$4,E122=設定!$AV$5,E122=設定!$AV$6,E122=設定!$AV$7,E122=設定!$AV$8,E122=設定!$AV$9,E122=設定!$AV$12,E122=設定!$AV$13),1,0))</f>
        <v>0</v>
      </c>
      <c r="E122" s="125">
        <f>X122</f>
        <v>0</v>
      </c>
      <c r="F122" s="125">
        <f>Y122</f>
        <v>0</v>
      </c>
      <c r="G122" s="125" t="str">
        <f>IF(AA122="","",IF(X122=Z122,"*"&amp;AA122,"◆"&amp;AA122))</f>
        <v/>
      </c>
      <c r="H122" s="125" t="str">
        <f>IF(X122="","",VLOOKUP(X122,設定!$AV$4:$AW$13,2,FALSE))</f>
        <v/>
      </c>
      <c r="I122" s="128" t="str">
        <f>AD331&amp;"　"&amp;AE331</f>
        <v>　</v>
      </c>
      <c r="J122" s="128" t="str">
        <f>AD332&amp;"　"&amp;AE332</f>
        <v>　</v>
      </c>
      <c r="K122" s="125">
        <f>AD122</f>
        <v>0</v>
      </c>
      <c r="L122" s="125">
        <f>AD123</f>
        <v>0</v>
      </c>
      <c r="M122" s="125">
        <f>AG122</f>
        <v>0</v>
      </c>
      <c r="N122" s="125">
        <f>AG123</f>
        <v>0</v>
      </c>
      <c r="O122" s="125">
        <f>AK122</f>
        <v>0</v>
      </c>
      <c r="P122" s="125">
        <f>AK123</f>
        <v>0</v>
      </c>
      <c r="Q122" s="125" t="str">
        <f>AL122</f>
        <v/>
      </c>
      <c r="R122" s="125">
        <f>IF(K122=0,0,VLOOKUP(K122,性別,2,FALSE))</f>
        <v>0</v>
      </c>
      <c r="S122" s="125">
        <f>IF(L122=0,0,VLOOKUP(L122,性別,2,FALSE))</f>
        <v>0</v>
      </c>
      <c r="T122" s="125">
        <f>S122+R122</f>
        <v>0</v>
      </c>
      <c r="U122" s="132">
        <f ca="1">IF(C122="","",IF(Q122&lt;H122,1,0))</f>
        <v>0</v>
      </c>
      <c r="V122" s="24" t="str">
        <f>IFERROR(IF(#REF!="平成",DATE(AH122+1988,AI122,AJ122),IF(#REF!="昭和",DATE(1925+AH122,AI122,AJ122),IF(#REF!="大正",DATE(1911+AH122,AI122,AJ122),DATE(AH122-33,AI122,AJ122)))),"")</f>
        <v/>
      </c>
      <c r="W122" s="559">
        <v>60</v>
      </c>
      <c r="X122" s="561"/>
      <c r="Y122" s="563"/>
      <c r="Z122" s="565"/>
      <c r="AA122" s="563"/>
      <c r="AB122" s="66"/>
      <c r="AC122" s="67"/>
      <c r="AD122" s="68"/>
      <c r="AE122" s="69"/>
      <c r="AF122" s="67"/>
      <c r="AG122" s="70"/>
      <c r="AH122" s="193"/>
      <c r="AI122" s="71"/>
      <c r="AJ122" s="194"/>
      <c r="AK122" s="43"/>
      <c r="AL122" s="567" t="str">
        <f>IF(SUM(AK122:AK123)=0,"",SUM(AK122:AK123))</f>
        <v/>
      </c>
      <c r="AM122" s="200" t="str">
        <f t="shared" si="6"/>
        <v/>
      </c>
    </row>
    <row r="123" spans="2:39" ht="13.95" customHeight="1" x14ac:dyDescent="0.2">
      <c r="C123" s="125" t="str">
        <f>IF(X123="","",VLOOKUP(X123,基準２,3,FALSE)+T123+100-Y123+IF(Z123="",0,VLOOKUP(Z123,基準２,3,FALSE)/100+'D1'!AA123-100))</f>
        <v/>
      </c>
      <c r="D123" s="125"/>
      <c r="E123" s="125"/>
      <c r="F123" s="125"/>
      <c r="G123" s="125"/>
      <c r="H123" s="125"/>
      <c r="I123" s="128"/>
      <c r="J123" s="128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32">
        <f ca="1">IF(C122="","",IF(Q122&lt;H122,1,0))</f>
        <v>0</v>
      </c>
      <c r="V123" s="24" t="str">
        <f>IFERROR(IF(#REF!="平成",DATE(AH123+1988,AI123,AJ123),IF(#REF!="昭和",DATE(1925+AH123,AI123,AJ123),IF(#REF!="大正",DATE(1911+AH123,AI123,AJ123),DATE(AH123-33,AI123,AJ123)))),"")</f>
        <v/>
      </c>
      <c r="W123" s="569"/>
      <c r="X123" s="570"/>
      <c r="Y123" s="571"/>
      <c r="Z123" s="572"/>
      <c r="AA123" s="571"/>
      <c r="AB123" s="37"/>
      <c r="AC123" s="38"/>
      <c r="AD123" s="39"/>
      <c r="AE123" s="54"/>
      <c r="AF123" s="38"/>
      <c r="AG123" s="40"/>
      <c r="AH123" s="203"/>
      <c r="AI123" s="41"/>
      <c r="AJ123" s="204"/>
      <c r="AK123" s="42"/>
      <c r="AL123" s="573"/>
      <c r="AM123" s="200" t="str">
        <f t="shared" si="6"/>
        <v/>
      </c>
    </row>
    <row r="124" spans="2:39" ht="13.95" customHeight="1" x14ac:dyDescent="0.2">
      <c r="B124" s="17">
        <f ca="1">IF(C124="","",RANK(C124,$C$4:$C$203))</f>
        <v>1</v>
      </c>
      <c r="C124" s="125">
        <f ca="1">IF(D124=0,0,IF(X124="","",VLOOKUP(X124,基準２,3,FALSE)+T124+100-Y124+IF(Z124="",0,VLOOKUP(Z124,基準２,3,FALSE)/100+'D1'!AA124-100)))</f>
        <v>0</v>
      </c>
      <c r="D124" s="125">
        <f ca="1">IF(E124="",0,IF(OR(E124=設定!$AV$4,E124=設定!$AV$5,E124=設定!$AV$6,E124=設定!$AV$7,E124=設定!$AV$8,E124=設定!$AV$9,E124=設定!$AV$12,E124=設定!$AV$13),1,0))</f>
        <v>0</v>
      </c>
      <c r="E124" s="125">
        <f>X124</f>
        <v>0</v>
      </c>
      <c r="F124" s="125">
        <f>Y124</f>
        <v>0</v>
      </c>
      <c r="G124" s="125" t="str">
        <f>IF(AA124="","",IF(X124=Z124,"*"&amp;AA124,"◆"&amp;AA124))</f>
        <v/>
      </c>
      <c r="H124" s="125" t="str">
        <f>IF(X124="","",VLOOKUP(X124,設定!$AV$4:$AW$13,2,FALSE))</f>
        <v/>
      </c>
      <c r="I124" s="128" t="str">
        <f>AD333&amp;"　"&amp;AE333</f>
        <v>　</v>
      </c>
      <c r="J124" s="128" t="str">
        <f>AD334&amp;"　"&amp;AE334</f>
        <v>　</v>
      </c>
      <c r="K124" s="125">
        <f>AD124</f>
        <v>0</v>
      </c>
      <c r="L124" s="125">
        <f>AD125</f>
        <v>0</v>
      </c>
      <c r="M124" s="125">
        <f>AG124</f>
        <v>0</v>
      </c>
      <c r="N124" s="125">
        <f>AG125</f>
        <v>0</v>
      </c>
      <c r="O124" s="125">
        <f>AK124</f>
        <v>0</v>
      </c>
      <c r="P124" s="125">
        <f>AK125</f>
        <v>0</v>
      </c>
      <c r="Q124" s="125" t="str">
        <f>AL124</f>
        <v/>
      </c>
      <c r="R124" s="125">
        <f>IF(K124=0,0,VLOOKUP(K124,性別,2,FALSE))</f>
        <v>0</v>
      </c>
      <c r="S124" s="125">
        <f>IF(L124=0,0,VLOOKUP(L124,性別,2,FALSE))</f>
        <v>0</v>
      </c>
      <c r="T124" s="125">
        <f>S124+R124</f>
        <v>0</v>
      </c>
      <c r="U124" s="132">
        <f ca="1">IF(C124="","",IF(Q124&lt;H124,1,0))</f>
        <v>0</v>
      </c>
      <c r="V124" s="24" t="str">
        <f>IFERROR(IF(#REF!="平成",DATE(AH124+1988,AI124,AJ124),IF(#REF!="昭和",DATE(1925+AH124,AI124,AJ124),IF(#REF!="大正",DATE(1911+AH124,AI124,AJ124),DATE(AH124-33,AI124,AJ124)))),"")</f>
        <v/>
      </c>
      <c r="W124" s="559">
        <v>61</v>
      </c>
      <c r="X124" s="561"/>
      <c r="Y124" s="563"/>
      <c r="Z124" s="565"/>
      <c r="AA124" s="563"/>
      <c r="AB124" s="66"/>
      <c r="AC124" s="67"/>
      <c r="AD124" s="68"/>
      <c r="AE124" s="69"/>
      <c r="AF124" s="67"/>
      <c r="AG124" s="70"/>
      <c r="AH124" s="193"/>
      <c r="AI124" s="71"/>
      <c r="AJ124" s="194"/>
      <c r="AK124" s="43"/>
      <c r="AL124" s="567" t="str">
        <f>IF(SUM(AK124:AK125)=0,"",SUM(AK124:AK125))</f>
        <v/>
      </c>
      <c r="AM124" s="200" t="str">
        <f t="shared" si="6"/>
        <v/>
      </c>
    </row>
    <row r="125" spans="2:39" ht="13.95" customHeight="1" x14ac:dyDescent="0.2">
      <c r="C125" s="125" t="str">
        <f>IF(X125="","",VLOOKUP(X125,基準２,3,FALSE)+T125+100-Y125+IF(Z125="",0,VLOOKUP(Z125,基準２,3,FALSE)/100+'D1'!AA125-100))</f>
        <v/>
      </c>
      <c r="D125" s="125"/>
      <c r="E125" s="125"/>
      <c r="F125" s="125"/>
      <c r="G125" s="125"/>
      <c r="H125" s="125"/>
      <c r="I125" s="128"/>
      <c r="J125" s="128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32">
        <f ca="1">IF(C124="","",IF(Q124&lt;H124,1,0))</f>
        <v>0</v>
      </c>
      <c r="V125" s="24" t="str">
        <f>IFERROR(IF(#REF!="平成",DATE(AH125+1988,AI125,AJ125),IF(#REF!="昭和",DATE(1925+AH125,AI125,AJ125),IF(#REF!="大正",DATE(1911+AH125,AI125,AJ125),DATE(AH125-33,AI125,AJ125)))),"")</f>
        <v/>
      </c>
      <c r="W125" s="569"/>
      <c r="X125" s="570"/>
      <c r="Y125" s="571"/>
      <c r="Z125" s="572"/>
      <c r="AA125" s="571"/>
      <c r="AB125" s="37"/>
      <c r="AC125" s="38"/>
      <c r="AD125" s="39"/>
      <c r="AE125" s="54"/>
      <c r="AF125" s="38"/>
      <c r="AG125" s="40"/>
      <c r="AH125" s="203"/>
      <c r="AI125" s="41"/>
      <c r="AJ125" s="204"/>
      <c r="AK125" s="42"/>
      <c r="AL125" s="573"/>
      <c r="AM125" s="200" t="str">
        <f t="shared" si="6"/>
        <v/>
      </c>
    </row>
    <row r="126" spans="2:39" ht="13.95" customHeight="1" x14ac:dyDescent="0.2">
      <c r="B126" s="17">
        <f ca="1">IF(C126="","",RANK(C126,$C$4:$C$203))</f>
        <v>1</v>
      </c>
      <c r="C126" s="125">
        <f ca="1">IF(D126=0,0,IF(X126="","",VLOOKUP(X126,基準２,3,FALSE)+T126+100-Y126+IF(Z126="",0,VLOOKUP(Z126,基準２,3,FALSE)/100+'D1'!AA126-100)))</f>
        <v>0</v>
      </c>
      <c r="D126" s="125">
        <f ca="1">IF(E126="",0,IF(OR(E126=設定!$AV$4,E126=設定!$AV$5,E126=設定!$AV$6,E126=設定!$AV$7,E126=設定!$AV$8,E126=設定!$AV$9,E126=設定!$AV$12,E126=設定!$AV$13),1,0))</f>
        <v>0</v>
      </c>
      <c r="E126" s="125">
        <f>X126</f>
        <v>0</v>
      </c>
      <c r="F126" s="125">
        <f>Y126</f>
        <v>0</v>
      </c>
      <c r="G126" s="125" t="str">
        <f>IF(AA126="","",IF(X126=Z126,"*"&amp;AA126,"◆"&amp;AA126))</f>
        <v/>
      </c>
      <c r="H126" s="125" t="str">
        <f>IF(X126="","",VLOOKUP(X126,設定!$AV$4:$AW$13,2,FALSE))</f>
        <v/>
      </c>
      <c r="I126" s="128" t="str">
        <f>AD335&amp;"　"&amp;AE335</f>
        <v>　</v>
      </c>
      <c r="J126" s="128" t="str">
        <f>AD336&amp;"　"&amp;AE336</f>
        <v>　</v>
      </c>
      <c r="K126" s="125">
        <f>AD126</f>
        <v>0</v>
      </c>
      <c r="L126" s="125">
        <f>AD127</f>
        <v>0</v>
      </c>
      <c r="M126" s="125">
        <f>AG126</f>
        <v>0</v>
      </c>
      <c r="N126" s="125">
        <f>AG127</f>
        <v>0</v>
      </c>
      <c r="O126" s="125">
        <f>AK126</f>
        <v>0</v>
      </c>
      <c r="P126" s="125">
        <f>AK127</f>
        <v>0</v>
      </c>
      <c r="Q126" s="125" t="str">
        <f>AL126</f>
        <v/>
      </c>
      <c r="R126" s="125">
        <f>IF(K126=0,0,VLOOKUP(K126,性別,2,FALSE))</f>
        <v>0</v>
      </c>
      <c r="S126" s="125">
        <f>IF(L126=0,0,VLOOKUP(L126,性別,2,FALSE))</f>
        <v>0</v>
      </c>
      <c r="T126" s="125">
        <f>S126+R126</f>
        <v>0</v>
      </c>
      <c r="U126" s="132">
        <f ca="1">IF(C126="","",IF(Q126&lt;H126,1,0))</f>
        <v>0</v>
      </c>
      <c r="V126" s="24" t="str">
        <f>IFERROR(IF(#REF!="平成",DATE(AH126+1988,AI126,AJ126),IF(#REF!="昭和",DATE(1925+AH126,AI126,AJ126),IF(#REF!="大正",DATE(1911+AH126,AI126,AJ126),DATE(AH126-33,AI126,AJ126)))),"")</f>
        <v/>
      </c>
      <c r="W126" s="559">
        <v>62</v>
      </c>
      <c r="X126" s="561"/>
      <c r="Y126" s="563"/>
      <c r="Z126" s="565"/>
      <c r="AA126" s="563"/>
      <c r="AB126" s="66"/>
      <c r="AC126" s="67"/>
      <c r="AD126" s="68"/>
      <c r="AE126" s="69"/>
      <c r="AF126" s="67"/>
      <c r="AG126" s="70"/>
      <c r="AH126" s="193"/>
      <c r="AI126" s="71"/>
      <c r="AJ126" s="194"/>
      <c r="AK126" s="43"/>
      <c r="AL126" s="567" t="str">
        <f>IF(SUM(AK126:AK127)=0,"",SUM(AK126:AK127))</f>
        <v/>
      </c>
      <c r="AM126" s="200" t="str">
        <f t="shared" si="6"/>
        <v/>
      </c>
    </row>
    <row r="127" spans="2:39" ht="13.95" customHeight="1" x14ac:dyDescent="0.2">
      <c r="C127" s="125" t="str">
        <f>IF(X127="","",VLOOKUP(X127,基準２,3,FALSE)+T127+100-Y127+IF(Z127="",0,VLOOKUP(Z127,基準２,3,FALSE)/100+'D1'!AA127-100))</f>
        <v/>
      </c>
      <c r="D127" s="125"/>
      <c r="E127" s="125"/>
      <c r="F127" s="125"/>
      <c r="G127" s="125"/>
      <c r="H127" s="125"/>
      <c r="I127" s="128"/>
      <c r="J127" s="128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32">
        <f ca="1">IF(C126="","",IF(Q126&lt;H126,1,0))</f>
        <v>0</v>
      </c>
      <c r="V127" s="24" t="str">
        <f>IFERROR(IF(#REF!="平成",DATE(AH127+1988,AI127,AJ127),IF(#REF!="昭和",DATE(1925+AH127,AI127,AJ127),IF(#REF!="大正",DATE(1911+AH127,AI127,AJ127),DATE(AH127-33,AI127,AJ127)))),"")</f>
        <v/>
      </c>
      <c r="W127" s="569"/>
      <c r="X127" s="570"/>
      <c r="Y127" s="571"/>
      <c r="Z127" s="572"/>
      <c r="AA127" s="571"/>
      <c r="AB127" s="37"/>
      <c r="AC127" s="38"/>
      <c r="AD127" s="39"/>
      <c r="AE127" s="54"/>
      <c r="AF127" s="38"/>
      <c r="AG127" s="40"/>
      <c r="AH127" s="203"/>
      <c r="AI127" s="41"/>
      <c r="AJ127" s="204"/>
      <c r="AK127" s="42"/>
      <c r="AL127" s="573"/>
      <c r="AM127" s="200" t="str">
        <f t="shared" si="6"/>
        <v/>
      </c>
    </row>
    <row r="128" spans="2:39" ht="13.95" customHeight="1" x14ac:dyDescent="0.2">
      <c r="B128" s="17">
        <f ca="1">IF(C128="","",RANK(C128,$C$4:$C$203))</f>
        <v>1</v>
      </c>
      <c r="C128" s="125">
        <f ca="1">IF(D128=0,0,IF(X128="","",VLOOKUP(X128,基準２,3,FALSE)+T128+100-Y128+IF(Z128="",0,VLOOKUP(Z128,基準２,3,FALSE)/100+'D1'!AA128-100)))</f>
        <v>0</v>
      </c>
      <c r="D128" s="125">
        <f ca="1">IF(E128="",0,IF(OR(E128=設定!$AV$4,E128=設定!$AV$5,E128=設定!$AV$6,E128=設定!$AV$7,E128=設定!$AV$8,E128=設定!$AV$9,E128=設定!$AV$12,E128=設定!$AV$13),1,0))</f>
        <v>0</v>
      </c>
      <c r="E128" s="125">
        <f>X128</f>
        <v>0</v>
      </c>
      <c r="F128" s="125">
        <f>Y128</f>
        <v>0</v>
      </c>
      <c r="G128" s="125" t="str">
        <f>IF(AA128="","",IF(X128=Z128,"*"&amp;AA128,"◆"&amp;AA128))</f>
        <v/>
      </c>
      <c r="H128" s="125" t="str">
        <f>IF(X128="","",VLOOKUP(X128,設定!$AV$4:$AW$13,2,FALSE))</f>
        <v/>
      </c>
      <c r="I128" s="128" t="str">
        <f>AD337&amp;"　"&amp;AE337</f>
        <v>　</v>
      </c>
      <c r="J128" s="128" t="str">
        <f>AD338&amp;"　"&amp;AE338</f>
        <v>　</v>
      </c>
      <c r="K128" s="125">
        <f>AD128</f>
        <v>0</v>
      </c>
      <c r="L128" s="125">
        <f>AD129</f>
        <v>0</v>
      </c>
      <c r="M128" s="125">
        <f>AG128</f>
        <v>0</v>
      </c>
      <c r="N128" s="125">
        <f>AG129</f>
        <v>0</v>
      </c>
      <c r="O128" s="125">
        <f>AK128</f>
        <v>0</v>
      </c>
      <c r="P128" s="125">
        <f>AK129</f>
        <v>0</v>
      </c>
      <c r="Q128" s="125" t="str">
        <f>AL128</f>
        <v/>
      </c>
      <c r="R128" s="125">
        <f>IF(K128=0,0,VLOOKUP(K128,性別,2,FALSE))</f>
        <v>0</v>
      </c>
      <c r="S128" s="125">
        <f>IF(L128=0,0,VLOOKUP(L128,性別,2,FALSE))</f>
        <v>0</v>
      </c>
      <c r="T128" s="125">
        <f>S128+R128</f>
        <v>0</v>
      </c>
      <c r="U128" s="132">
        <f ca="1">IF(C128="","",IF(Q128&lt;H128,1,0))</f>
        <v>0</v>
      </c>
      <c r="V128" s="24" t="str">
        <f>IFERROR(IF(#REF!="平成",DATE(AH128+1988,AI128,AJ128),IF(#REF!="昭和",DATE(1925+AH128,AI128,AJ128),IF(#REF!="大正",DATE(1911+AH128,AI128,AJ128),DATE(AH128-33,AI128,AJ128)))),"")</f>
        <v/>
      </c>
      <c r="W128" s="559">
        <v>63</v>
      </c>
      <c r="X128" s="561"/>
      <c r="Y128" s="563"/>
      <c r="Z128" s="565"/>
      <c r="AA128" s="563"/>
      <c r="AB128" s="66"/>
      <c r="AC128" s="67"/>
      <c r="AD128" s="68"/>
      <c r="AE128" s="69"/>
      <c r="AF128" s="67"/>
      <c r="AG128" s="70"/>
      <c r="AH128" s="193"/>
      <c r="AI128" s="71"/>
      <c r="AJ128" s="194"/>
      <c r="AK128" s="43"/>
      <c r="AL128" s="567" t="str">
        <f>IF(SUM(AK128:AK129)=0,"",SUM(AK128:AK129))</f>
        <v/>
      </c>
      <c r="AM128" s="200" t="str">
        <f t="shared" si="6"/>
        <v/>
      </c>
    </row>
    <row r="129" spans="2:39" ht="13.95" customHeight="1" x14ac:dyDescent="0.2">
      <c r="C129" s="125" t="str">
        <f>IF(X129="","",VLOOKUP(X129,基準２,3,FALSE)+T129+100-Y129+IF(Z129="",0,VLOOKUP(Z129,基準２,3,FALSE)/100+'D1'!AA129-100))</f>
        <v/>
      </c>
      <c r="D129" s="125"/>
      <c r="E129" s="125"/>
      <c r="F129" s="125"/>
      <c r="G129" s="125"/>
      <c r="H129" s="125"/>
      <c r="I129" s="128"/>
      <c r="J129" s="128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32">
        <f ca="1">IF(C128="","",IF(Q128&lt;H128,1,0))</f>
        <v>0</v>
      </c>
      <c r="V129" s="24" t="str">
        <f>IFERROR(IF(#REF!="平成",DATE(AH129+1988,AI129,AJ129),IF(#REF!="昭和",DATE(1925+AH129,AI129,AJ129),IF(#REF!="大正",DATE(1911+AH129,AI129,AJ129),DATE(AH129-33,AI129,AJ129)))),"")</f>
        <v/>
      </c>
      <c r="W129" s="569"/>
      <c r="X129" s="570"/>
      <c r="Y129" s="571"/>
      <c r="Z129" s="572"/>
      <c r="AA129" s="571"/>
      <c r="AB129" s="37"/>
      <c r="AC129" s="38"/>
      <c r="AD129" s="39"/>
      <c r="AE129" s="54"/>
      <c r="AF129" s="38"/>
      <c r="AG129" s="40"/>
      <c r="AH129" s="203"/>
      <c r="AI129" s="41"/>
      <c r="AJ129" s="204"/>
      <c r="AK129" s="42"/>
      <c r="AL129" s="573"/>
      <c r="AM129" s="200" t="str">
        <f t="shared" si="6"/>
        <v/>
      </c>
    </row>
    <row r="130" spans="2:39" ht="13.95" customHeight="1" x14ac:dyDescent="0.2">
      <c r="B130" s="17">
        <f ca="1">IF(C130="","",RANK(C130,$C$4:$C$203))</f>
        <v>1</v>
      </c>
      <c r="C130" s="125">
        <f ca="1">IF(D130=0,0,IF(X130="","",VLOOKUP(X130,基準２,3,FALSE)+T130+100-Y130+IF(Z130="",0,VLOOKUP(Z130,基準２,3,FALSE)/100+'D1'!AA130-100)))</f>
        <v>0</v>
      </c>
      <c r="D130" s="125">
        <f ca="1">IF(E130="",0,IF(OR(E130=設定!$AV$4,E130=設定!$AV$5,E130=設定!$AV$6,E130=設定!$AV$7,E130=設定!$AV$8,E130=設定!$AV$9,E130=設定!$AV$12,E130=設定!$AV$13),1,0))</f>
        <v>0</v>
      </c>
      <c r="E130" s="125">
        <f>X130</f>
        <v>0</v>
      </c>
      <c r="F130" s="125">
        <f>Y130</f>
        <v>0</v>
      </c>
      <c r="G130" s="125" t="str">
        <f>IF(AA130="","",IF(X130=Z130,"*"&amp;AA130,"◆"&amp;AA130))</f>
        <v/>
      </c>
      <c r="H130" s="125" t="str">
        <f>IF(X130="","",VLOOKUP(X130,設定!$AV$4:$AW$13,2,FALSE))</f>
        <v/>
      </c>
      <c r="I130" s="128" t="str">
        <f>AD339&amp;"　"&amp;AE339</f>
        <v>　</v>
      </c>
      <c r="J130" s="128" t="str">
        <f>AD340&amp;"　"&amp;AE340</f>
        <v>　</v>
      </c>
      <c r="K130" s="125">
        <f>AD130</f>
        <v>0</v>
      </c>
      <c r="L130" s="125">
        <f>AD131</f>
        <v>0</v>
      </c>
      <c r="M130" s="125">
        <f>AG130</f>
        <v>0</v>
      </c>
      <c r="N130" s="125">
        <f>AG131</f>
        <v>0</v>
      </c>
      <c r="O130" s="125">
        <f>AK130</f>
        <v>0</v>
      </c>
      <c r="P130" s="125">
        <f>AK131</f>
        <v>0</v>
      </c>
      <c r="Q130" s="125" t="str">
        <f>AL130</f>
        <v/>
      </c>
      <c r="R130" s="125">
        <f>IF(K130=0,0,VLOOKUP(K130,性別,2,FALSE))</f>
        <v>0</v>
      </c>
      <c r="S130" s="125">
        <f>IF(L130=0,0,VLOOKUP(L130,性別,2,FALSE))</f>
        <v>0</v>
      </c>
      <c r="T130" s="125">
        <f>S130+R130</f>
        <v>0</v>
      </c>
      <c r="U130" s="132">
        <f ca="1">IF(C130="","",IF(Q130&lt;H130,1,0))</f>
        <v>0</v>
      </c>
      <c r="V130" s="24" t="str">
        <f>IFERROR(IF(#REF!="平成",DATE(AH130+1988,AI130,AJ130),IF(#REF!="昭和",DATE(1925+AH130,AI130,AJ130),IF(#REF!="大正",DATE(1911+AH130,AI130,AJ130),DATE(AH130-33,AI130,AJ130)))),"")</f>
        <v/>
      </c>
      <c r="W130" s="559">
        <v>64</v>
      </c>
      <c r="X130" s="561"/>
      <c r="Y130" s="563"/>
      <c r="Z130" s="565"/>
      <c r="AA130" s="563"/>
      <c r="AB130" s="66"/>
      <c r="AC130" s="67"/>
      <c r="AD130" s="68"/>
      <c r="AE130" s="69"/>
      <c r="AF130" s="67"/>
      <c r="AG130" s="70"/>
      <c r="AH130" s="193"/>
      <c r="AI130" s="71"/>
      <c r="AJ130" s="194"/>
      <c r="AK130" s="43"/>
      <c r="AL130" s="567" t="str">
        <f>IF(SUM(AK130:AK131)=0,"",SUM(AK130:AK131))</f>
        <v/>
      </c>
      <c r="AM130" s="200" t="str">
        <f t="shared" si="6"/>
        <v/>
      </c>
    </row>
    <row r="131" spans="2:39" ht="13.95" customHeight="1" x14ac:dyDescent="0.2">
      <c r="C131" s="125" t="str">
        <f>IF(X131="","",VLOOKUP(X131,基準２,3,FALSE)+T131+100-Y131+IF(Z131="",0,VLOOKUP(Z131,基準２,3,FALSE)/100+'D1'!AA131-100))</f>
        <v/>
      </c>
      <c r="D131" s="125"/>
      <c r="E131" s="125"/>
      <c r="F131" s="125"/>
      <c r="G131" s="125"/>
      <c r="H131" s="125"/>
      <c r="I131" s="128"/>
      <c r="J131" s="128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32">
        <f ca="1">IF(C130="","",IF(Q130&lt;H130,1,0))</f>
        <v>0</v>
      </c>
      <c r="V131" s="24" t="str">
        <f>IFERROR(IF(#REF!="平成",DATE(AH131+1988,AI131,AJ131),IF(#REF!="昭和",DATE(1925+AH131,AI131,AJ131),IF(#REF!="大正",DATE(1911+AH131,AI131,AJ131),DATE(AH131-33,AI131,AJ131)))),"")</f>
        <v/>
      </c>
      <c r="W131" s="569"/>
      <c r="X131" s="570"/>
      <c r="Y131" s="571"/>
      <c r="Z131" s="572"/>
      <c r="AA131" s="571"/>
      <c r="AB131" s="37"/>
      <c r="AC131" s="38"/>
      <c r="AD131" s="39"/>
      <c r="AE131" s="54"/>
      <c r="AF131" s="38"/>
      <c r="AG131" s="40"/>
      <c r="AH131" s="203"/>
      <c r="AI131" s="41"/>
      <c r="AJ131" s="204"/>
      <c r="AK131" s="42"/>
      <c r="AL131" s="573"/>
      <c r="AM131" s="200" t="str">
        <f t="shared" si="6"/>
        <v/>
      </c>
    </row>
    <row r="132" spans="2:39" ht="13.95" customHeight="1" x14ac:dyDescent="0.2">
      <c r="B132" s="17">
        <f ca="1">IF(C132="","",RANK(C132,$C$4:$C$203))</f>
        <v>1</v>
      </c>
      <c r="C132" s="125">
        <f ca="1">IF(D132=0,0,IF(X132="","",VLOOKUP(X132,基準２,3,FALSE)+T132+100-Y132+IF(Z132="",0,VLOOKUP(Z132,基準２,3,FALSE)/100+'D1'!AA132-100)))</f>
        <v>0</v>
      </c>
      <c r="D132" s="125">
        <f ca="1">IF(E132="",0,IF(OR(E132=設定!$AV$4,E132=設定!$AV$5,E132=設定!$AV$6,E132=設定!$AV$7,E132=設定!$AV$8,E132=設定!$AV$9,E132=設定!$AV$12,E132=設定!$AV$13),1,0))</f>
        <v>0</v>
      </c>
      <c r="E132" s="125">
        <f>X132</f>
        <v>0</v>
      </c>
      <c r="F132" s="125">
        <f>Y132</f>
        <v>0</v>
      </c>
      <c r="G132" s="125" t="str">
        <f>IF(AA132="","",IF(X132=Z132,"*"&amp;AA132,"◆"&amp;AA132))</f>
        <v/>
      </c>
      <c r="H132" s="125" t="str">
        <f>IF(X132="","",VLOOKUP(X132,設定!$AV$4:$AW$13,2,FALSE))</f>
        <v/>
      </c>
      <c r="I132" s="128" t="str">
        <f>AD341&amp;"　"&amp;AE341</f>
        <v>　</v>
      </c>
      <c r="J132" s="128" t="str">
        <f>AD342&amp;"　"&amp;AE342</f>
        <v>　</v>
      </c>
      <c r="K132" s="125">
        <f>AD132</f>
        <v>0</v>
      </c>
      <c r="L132" s="125">
        <f>AD133</f>
        <v>0</v>
      </c>
      <c r="M132" s="125">
        <f>AG132</f>
        <v>0</v>
      </c>
      <c r="N132" s="125">
        <f>AG133</f>
        <v>0</v>
      </c>
      <c r="O132" s="125">
        <f>AK132</f>
        <v>0</v>
      </c>
      <c r="P132" s="125">
        <f>AK133</f>
        <v>0</v>
      </c>
      <c r="Q132" s="125" t="str">
        <f>AL132</f>
        <v/>
      </c>
      <c r="R132" s="125">
        <f>IF(K132=0,0,VLOOKUP(K132,性別,2,FALSE))</f>
        <v>0</v>
      </c>
      <c r="S132" s="125">
        <f>IF(L132=0,0,VLOOKUP(L132,性別,2,FALSE))</f>
        <v>0</v>
      </c>
      <c r="T132" s="125">
        <f>S132+R132</f>
        <v>0</v>
      </c>
      <c r="U132" s="132">
        <f ca="1">IF(C132="","",IF(Q132&lt;H132,1,0))</f>
        <v>0</v>
      </c>
      <c r="V132" s="24" t="str">
        <f>IFERROR(IF(#REF!="平成",DATE(AH132+1988,AI132,AJ132),IF(#REF!="昭和",DATE(1925+AH132,AI132,AJ132),IF(#REF!="大正",DATE(1911+AH132,AI132,AJ132),DATE(AH132-33,AI132,AJ132)))),"")</f>
        <v/>
      </c>
      <c r="W132" s="559">
        <v>65</v>
      </c>
      <c r="X132" s="561"/>
      <c r="Y132" s="563"/>
      <c r="Z132" s="565"/>
      <c r="AA132" s="563"/>
      <c r="AB132" s="66"/>
      <c r="AC132" s="67"/>
      <c r="AD132" s="68"/>
      <c r="AE132" s="69"/>
      <c r="AF132" s="67"/>
      <c r="AG132" s="70"/>
      <c r="AH132" s="193"/>
      <c r="AI132" s="71"/>
      <c r="AJ132" s="194"/>
      <c r="AK132" s="43"/>
      <c r="AL132" s="567" t="str">
        <f>IF(SUM(AK132:AK133)=0,"",SUM(AK132:AK133))</f>
        <v/>
      </c>
      <c r="AM132" s="200" t="str">
        <f t="shared" si="6"/>
        <v/>
      </c>
    </row>
    <row r="133" spans="2:39" ht="13.95" customHeight="1" x14ac:dyDescent="0.2">
      <c r="C133" s="125" t="str">
        <f>IF(X133="","",VLOOKUP(X133,基準２,3,FALSE)+T133+100-Y133+IF(Z133="",0,VLOOKUP(Z133,基準２,3,FALSE)/100+'D1'!AA133-100))</f>
        <v/>
      </c>
      <c r="D133" s="125"/>
      <c r="E133" s="125"/>
      <c r="F133" s="125"/>
      <c r="G133" s="125"/>
      <c r="H133" s="125"/>
      <c r="I133" s="128"/>
      <c r="J133" s="128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32">
        <f ca="1">IF(C132="","",IF(Q132&lt;H132,1,0))</f>
        <v>0</v>
      </c>
      <c r="V133" s="24" t="str">
        <f>IFERROR(IF(#REF!="平成",DATE(AH133+1988,AI133,AJ133),IF(#REF!="昭和",DATE(1925+AH133,AI133,AJ133),IF(#REF!="大正",DATE(1911+AH133,AI133,AJ133),DATE(AH133-33,AI133,AJ133)))),"")</f>
        <v/>
      </c>
      <c r="W133" s="569"/>
      <c r="X133" s="570"/>
      <c r="Y133" s="571"/>
      <c r="Z133" s="572"/>
      <c r="AA133" s="571"/>
      <c r="AB133" s="37"/>
      <c r="AC133" s="38"/>
      <c r="AD133" s="39"/>
      <c r="AE133" s="54"/>
      <c r="AF133" s="38"/>
      <c r="AG133" s="40"/>
      <c r="AH133" s="203"/>
      <c r="AI133" s="41"/>
      <c r="AJ133" s="204"/>
      <c r="AK133" s="42"/>
      <c r="AL133" s="573"/>
      <c r="AM133" s="200" t="str">
        <f t="shared" ref="AM133:AM196" si="7">IF(AH133="","",DATE(AH133,1,1))</f>
        <v/>
      </c>
    </row>
    <row r="134" spans="2:39" ht="13.95" customHeight="1" x14ac:dyDescent="0.2">
      <c r="B134" s="17">
        <f ca="1">IF(C134="","",RANK(C134,$C$4:$C$203))</f>
        <v>1</v>
      </c>
      <c r="C134" s="125">
        <f ca="1">IF(D134=0,0,IF(X134="","",VLOOKUP(X134,基準２,3,FALSE)+T134+100-Y134+IF(Z134="",0,VLOOKUP(Z134,基準２,3,FALSE)/100+'D1'!AA134-100)))</f>
        <v>0</v>
      </c>
      <c r="D134" s="125">
        <f ca="1">IF(E134="",0,IF(OR(E134=設定!$AV$4,E134=設定!$AV$5,E134=設定!$AV$6,E134=設定!$AV$7,E134=設定!$AV$8,E134=設定!$AV$9,E134=設定!$AV$12,E134=設定!$AV$13),1,0))</f>
        <v>0</v>
      </c>
      <c r="E134" s="125">
        <f>X134</f>
        <v>0</v>
      </c>
      <c r="F134" s="125">
        <f>Y134</f>
        <v>0</v>
      </c>
      <c r="G134" s="125" t="str">
        <f>IF(AA134="","",IF(X134=Z134,"*"&amp;AA134,"◆"&amp;AA134))</f>
        <v/>
      </c>
      <c r="H134" s="125" t="str">
        <f>IF(X134="","",VLOOKUP(X134,設定!$AV$4:$AW$13,2,FALSE))</f>
        <v/>
      </c>
      <c r="I134" s="128" t="str">
        <f>AD343&amp;"　"&amp;AE343</f>
        <v>　</v>
      </c>
      <c r="J134" s="128" t="str">
        <f>AD344&amp;"　"&amp;AE344</f>
        <v>　</v>
      </c>
      <c r="K134" s="125">
        <f>AD134</f>
        <v>0</v>
      </c>
      <c r="L134" s="125">
        <f>AD135</f>
        <v>0</v>
      </c>
      <c r="M134" s="125">
        <f>AG134</f>
        <v>0</v>
      </c>
      <c r="N134" s="125">
        <f>AG135</f>
        <v>0</v>
      </c>
      <c r="O134" s="125">
        <f>AK134</f>
        <v>0</v>
      </c>
      <c r="P134" s="125">
        <f>AK135</f>
        <v>0</v>
      </c>
      <c r="Q134" s="125" t="str">
        <f>AL134</f>
        <v/>
      </c>
      <c r="R134" s="125">
        <f>IF(K134=0,0,VLOOKUP(K134,性別,2,FALSE))</f>
        <v>0</v>
      </c>
      <c r="S134" s="125">
        <f>IF(L134=0,0,VLOOKUP(L134,性別,2,FALSE))</f>
        <v>0</v>
      </c>
      <c r="T134" s="125">
        <f>S134+R134</f>
        <v>0</v>
      </c>
      <c r="U134" s="132">
        <f ca="1">IF(C134="","",IF(Q134&lt;H134,1,0))</f>
        <v>0</v>
      </c>
      <c r="V134" s="24" t="str">
        <f>IFERROR(IF(#REF!="平成",DATE(AH134+1988,AI134,AJ134),IF(#REF!="昭和",DATE(1925+AH134,AI134,AJ134),IF(#REF!="大正",DATE(1911+AH134,AI134,AJ134),DATE(AH134-33,AI134,AJ134)))),"")</f>
        <v/>
      </c>
      <c r="W134" s="559">
        <v>66</v>
      </c>
      <c r="X134" s="561"/>
      <c r="Y134" s="563"/>
      <c r="Z134" s="565"/>
      <c r="AA134" s="563"/>
      <c r="AB134" s="66"/>
      <c r="AC134" s="67"/>
      <c r="AD134" s="68"/>
      <c r="AE134" s="69"/>
      <c r="AF134" s="67"/>
      <c r="AG134" s="70"/>
      <c r="AH134" s="193"/>
      <c r="AI134" s="71"/>
      <c r="AJ134" s="194"/>
      <c r="AK134" s="43"/>
      <c r="AL134" s="567" t="str">
        <f>IF(SUM(AK134:AK135)=0,"",SUM(AK134:AK135))</f>
        <v/>
      </c>
      <c r="AM134" s="200" t="str">
        <f t="shared" si="7"/>
        <v/>
      </c>
    </row>
    <row r="135" spans="2:39" ht="13.95" customHeight="1" x14ac:dyDescent="0.2">
      <c r="C135" s="125" t="str">
        <f>IF(X135="","",VLOOKUP(X135,基準２,3,FALSE)+T135+100-Y135+IF(Z135="",0,VLOOKUP(Z135,基準２,3,FALSE)/100+'D1'!AA135-100))</f>
        <v/>
      </c>
      <c r="D135" s="125"/>
      <c r="E135" s="125"/>
      <c r="F135" s="125"/>
      <c r="G135" s="125"/>
      <c r="H135" s="125"/>
      <c r="I135" s="128"/>
      <c r="J135" s="128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32">
        <f ca="1">IF(C134="","",IF(Q134&lt;H134,1,0))</f>
        <v>0</v>
      </c>
      <c r="V135" s="24" t="str">
        <f>IFERROR(IF(#REF!="平成",DATE(AH135+1988,AI135,AJ135),IF(#REF!="昭和",DATE(1925+AH135,AI135,AJ135),IF(#REF!="大正",DATE(1911+AH135,AI135,AJ135),DATE(AH135-33,AI135,AJ135)))),"")</f>
        <v/>
      </c>
      <c r="W135" s="569"/>
      <c r="X135" s="570"/>
      <c r="Y135" s="571"/>
      <c r="Z135" s="572"/>
      <c r="AA135" s="571"/>
      <c r="AB135" s="37"/>
      <c r="AC135" s="38"/>
      <c r="AD135" s="39"/>
      <c r="AE135" s="54"/>
      <c r="AF135" s="38"/>
      <c r="AG135" s="40"/>
      <c r="AH135" s="203"/>
      <c r="AI135" s="41"/>
      <c r="AJ135" s="204"/>
      <c r="AK135" s="42"/>
      <c r="AL135" s="573"/>
      <c r="AM135" s="200" t="str">
        <f t="shared" si="7"/>
        <v/>
      </c>
    </row>
    <row r="136" spans="2:39" ht="13.95" customHeight="1" x14ac:dyDescent="0.2">
      <c r="B136" s="17">
        <f ca="1">IF(C136="","",RANK(C136,$C$4:$C$203))</f>
        <v>1</v>
      </c>
      <c r="C136" s="125">
        <f ca="1">IF(D136=0,0,IF(X136="","",VLOOKUP(X136,基準２,3,FALSE)+T136+100-Y136+IF(Z136="",0,VLOOKUP(Z136,基準２,3,FALSE)/100+'D1'!AA136-100)))</f>
        <v>0</v>
      </c>
      <c r="D136" s="125">
        <f ca="1">IF(E136="",0,IF(OR(E136=設定!$AV$4,E136=設定!$AV$5,E136=設定!$AV$6,E136=設定!$AV$7,E136=設定!$AV$8,E136=設定!$AV$9,E136=設定!$AV$12,E136=設定!$AV$13),1,0))</f>
        <v>0</v>
      </c>
      <c r="E136" s="125">
        <f>X136</f>
        <v>0</v>
      </c>
      <c r="F136" s="125">
        <f>Y136</f>
        <v>0</v>
      </c>
      <c r="G136" s="125" t="str">
        <f>IF(AA136="","",IF(X136=Z136,"*"&amp;AA136,"◆"&amp;AA136))</f>
        <v/>
      </c>
      <c r="H136" s="125" t="str">
        <f>IF(X136="","",VLOOKUP(X136,設定!$AV$4:$AW$13,2,FALSE))</f>
        <v/>
      </c>
      <c r="I136" s="128" t="str">
        <f>AD345&amp;"　"&amp;AE345</f>
        <v>　</v>
      </c>
      <c r="J136" s="128" t="str">
        <f>AD346&amp;"　"&amp;AE346</f>
        <v>　</v>
      </c>
      <c r="K136" s="125">
        <f>AD136</f>
        <v>0</v>
      </c>
      <c r="L136" s="125">
        <f>AD137</f>
        <v>0</v>
      </c>
      <c r="M136" s="125">
        <f>AG136</f>
        <v>0</v>
      </c>
      <c r="N136" s="125">
        <f>AG137</f>
        <v>0</v>
      </c>
      <c r="O136" s="125">
        <f>AK136</f>
        <v>0</v>
      </c>
      <c r="P136" s="125">
        <f>AK137</f>
        <v>0</v>
      </c>
      <c r="Q136" s="125" t="str">
        <f>AL136</f>
        <v/>
      </c>
      <c r="R136" s="125">
        <f>IF(K136=0,0,VLOOKUP(K136,性別,2,FALSE))</f>
        <v>0</v>
      </c>
      <c r="S136" s="125">
        <f>IF(L136=0,0,VLOOKUP(L136,性別,2,FALSE))</f>
        <v>0</v>
      </c>
      <c r="T136" s="125">
        <f>S136+R136</f>
        <v>0</v>
      </c>
      <c r="U136" s="132">
        <f ca="1">IF(C136="","",IF(Q136&lt;H136,1,0))</f>
        <v>0</v>
      </c>
      <c r="V136" s="24" t="str">
        <f>IFERROR(IF(#REF!="平成",DATE(AH136+1988,AI136,AJ136),IF(#REF!="昭和",DATE(1925+AH136,AI136,AJ136),IF(#REF!="大正",DATE(1911+AH136,AI136,AJ136),DATE(AH136-33,AI136,AJ136)))),"")</f>
        <v/>
      </c>
      <c r="W136" s="559">
        <v>67</v>
      </c>
      <c r="X136" s="561"/>
      <c r="Y136" s="563"/>
      <c r="Z136" s="565"/>
      <c r="AA136" s="563"/>
      <c r="AB136" s="66"/>
      <c r="AC136" s="67"/>
      <c r="AD136" s="68"/>
      <c r="AE136" s="69"/>
      <c r="AF136" s="67"/>
      <c r="AG136" s="70"/>
      <c r="AH136" s="193"/>
      <c r="AI136" s="71"/>
      <c r="AJ136" s="194"/>
      <c r="AK136" s="43"/>
      <c r="AL136" s="567" t="str">
        <f>IF(SUM(AK136:AK137)=0,"",SUM(AK136:AK137))</f>
        <v/>
      </c>
      <c r="AM136" s="200" t="str">
        <f t="shared" si="7"/>
        <v/>
      </c>
    </row>
    <row r="137" spans="2:39" ht="13.95" customHeight="1" x14ac:dyDescent="0.2">
      <c r="C137" s="125" t="str">
        <f>IF(X137="","",VLOOKUP(X137,基準２,3,FALSE)+T137+100-Y137+IF(Z137="",0,VLOOKUP(Z137,基準２,3,FALSE)/100+'D1'!AA137-100))</f>
        <v/>
      </c>
      <c r="D137" s="125"/>
      <c r="E137" s="125"/>
      <c r="F137" s="125"/>
      <c r="G137" s="125"/>
      <c r="H137" s="125"/>
      <c r="I137" s="128"/>
      <c r="J137" s="128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32">
        <f ca="1">IF(C136="","",IF(Q136&lt;H136,1,0))</f>
        <v>0</v>
      </c>
      <c r="V137" s="24" t="str">
        <f>IFERROR(IF(#REF!="平成",DATE(AH137+1988,AI137,AJ137),IF(#REF!="昭和",DATE(1925+AH137,AI137,AJ137),IF(#REF!="大正",DATE(1911+AH137,AI137,AJ137),DATE(AH137-33,AI137,AJ137)))),"")</f>
        <v/>
      </c>
      <c r="W137" s="569"/>
      <c r="X137" s="570"/>
      <c r="Y137" s="571"/>
      <c r="Z137" s="572"/>
      <c r="AA137" s="571"/>
      <c r="AB137" s="37"/>
      <c r="AC137" s="38"/>
      <c r="AD137" s="39"/>
      <c r="AE137" s="54"/>
      <c r="AF137" s="38"/>
      <c r="AG137" s="40"/>
      <c r="AH137" s="203"/>
      <c r="AI137" s="41"/>
      <c r="AJ137" s="204"/>
      <c r="AK137" s="42"/>
      <c r="AL137" s="573"/>
      <c r="AM137" s="200" t="str">
        <f t="shared" si="7"/>
        <v/>
      </c>
    </row>
    <row r="138" spans="2:39" ht="13.95" customHeight="1" x14ac:dyDescent="0.2">
      <c r="B138" s="17">
        <f ca="1">IF(C138="","",RANK(C138,$C$4:$C$203))</f>
        <v>1</v>
      </c>
      <c r="C138" s="125">
        <f ca="1">IF(D138=0,0,IF(X138="","",VLOOKUP(X138,基準２,3,FALSE)+T138+100-Y138+IF(Z138="",0,VLOOKUP(Z138,基準２,3,FALSE)/100+'D1'!AA138-100)))</f>
        <v>0</v>
      </c>
      <c r="D138" s="125">
        <f ca="1">IF(E138="",0,IF(OR(E138=設定!$AV$4,E138=設定!$AV$5,E138=設定!$AV$6,E138=設定!$AV$7,E138=設定!$AV$8,E138=設定!$AV$9,E138=設定!$AV$12,E138=設定!$AV$13),1,0))</f>
        <v>0</v>
      </c>
      <c r="E138" s="125">
        <f>X138</f>
        <v>0</v>
      </c>
      <c r="F138" s="125">
        <f>Y138</f>
        <v>0</v>
      </c>
      <c r="G138" s="125" t="str">
        <f>IF(AA138="","",IF(X138=Z138,"*"&amp;AA138,"◆"&amp;AA138))</f>
        <v/>
      </c>
      <c r="H138" s="125" t="str">
        <f>IF(X138="","",VLOOKUP(X138,設定!$AV$4:$AW$13,2,FALSE))</f>
        <v/>
      </c>
      <c r="I138" s="128" t="str">
        <f>AD347&amp;"　"&amp;AE347</f>
        <v>　</v>
      </c>
      <c r="J138" s="128" t="str">
        <f>AD348&amp;"　"&amp;AE348</f>
        <v>　</v>
      </c>
      <c r="K138" s="125">
        <f>AD138</f>
        <v>0</v>
      </c>
      <c r="L138" s="125">
        <f>AD139</f>
        <v>0</v>
      </c>
      <c r="M138" s="125">
        <f>AG138</f>
        <v>0</v>
      </c>
      <c r="N138" s="125">
        <f>AG139</f>
        <v>0</v>
      </c>
      <c r="O138" s="125">
        <f>AK138</f>
        <v>0</v>
      </c>
      <c r="P138" s="125">
        <f>AK139</f>
        <v>0</v>
      </c>
      <c r="Q138" s="125" t="str">
        <f>AL138</f>
        <v/>
      </c>
      <c r="R138" s="125">
        <f>IF(K138=0,0,VLOOKUP(K138,性別,2,FALSE))</f>
        <v>0</v>
      </c>
      <c r="S138" s="125">
        <f>IF(L138=0,0,VLOOKUP(L138,性別,2,FALSE))</f>
        <v>0</v>
      </c>
      <c r="T138" s="125">
        <f>S138+R138</f>
        <v>0</v>
      </c>
      <c r="U138" s="132">
        <f ca="1">IF(C138="","",IF(Q138&lt;H138,1,0))</f>
        <v>0</v>
      </c>
      <c r="V138" s="24" t="str">
        <f>IFERROR(IF(#REF!="平成",DATE(AH138+1988,AI138,AJ138),IF(#REF!="昭和",DATE(1925+AH138,AI138,AJ138),IF(#REF!="大正",DATE(1911+AH138,AI138,AJ138),DATE(AH138-33,AI138,AJ138)))),"")</f>
        <v/>
      </c>
      <c r="W138" s="559">
        <v>68</v>
      </c>
      <c r="X138" s="561"/>
      <c r="Y138" s="563"/>
      <c r="Z138" s="565"/>
      <c r="AA138" s="563"/>
      <c r="AB138" s="66"/>
      <c r="AC138" s="67"/>
      <c r="AD138" s="68"/>
      <c r="AE138" s="69"/>
      <c r="AF138" s="67"/>
      <c r="AG138" s="70"/>
      <c r="AH138" s="193"/>
      <c r="AI138" s="71"/>
      <c r="AJ138" s="194"/>
      <c r="AK138" s="43"/>
      <c r="AL138" s="567" t="str">
        <f>IF(SUM(AK138:AK139)=0,"",SUM(AK138:AK139))</f>
        <v/>
      </c>
      <c r="AM138" s="200" t="str">
        <f t="shared" si="7"/>
        <v/>
      </c>
    </row>
    <row r="139" spans="2:39" ht="13.95" customHeight="1" x14ac:dyDescent="0.2">
      <c r="C139" s="125" t="str">
        <f>IF(X139="","",VLOOKUP(X139,基準２,3,FALSE)+T139+100-Y139+IF(Z139="",0,VLOOKUP(Z139,基準２,3,FALSE)/100+'D1'!AA139-100))</f>
        <v/>
      </c>
      <c r="D139" s="125"/>
      <c r="E139" s="125"/>
      <c r="F139" s="125"/>
      <c r="G139" s="125"/>
      <c r="H139" s="125"/>
      <c r="I139" s="128"/>
      <c r="J139" s="128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32">
        <f ca="1">IF(C138="","",IF(Q138&lt;H138,1,0))</f>
        <v>0</v>
      </c>
      <c r="V139" s="24" t="str">
        <f>IFERROR(IF(#REF!="平成",DATE(AH139+1988,AI139,AJ139),IF(#REF!="昭和",DATE(1925+AH139,AI139,AJ139),IF(#REF!="大正",DATE(1911+AH139,AI139,AJ139),DATE(AH139-33,AI139,AJ139)))),"")</f>
        <v/>
      </c>
      <c r="W139" s="569"/>
      <c r="X139" s="570"/>
      <c r="Y139" s="571"/>
      <c r="Z139" s="572"/>
      <c r="AA139" s="571"/>
      <c r="AB139" s="37"/>
      <c r="AC139" s="38"/>
      <c r="AD139" s="39"/>
      <c r="AE139" s="54"/>
      <c r="AF139" s="38"/>
      <c r="AG139" s="40"/>
      <c r="AH139" s="203"/>
      <c r="AI139" s="41"/>
      <c r="AJ139" s="204"/>
      <c r="AK139" s="42"/>
      <c r="AL139" s="573"/>
      <c r="AM139" s="200" t="str">
        <f t="shared" si="7"/>
        <v/>
      </c>
    </row>
    <row r="140" spans="2:39" ht="13.95" customHeight="1" x14ac:dyDescent="0.2">
      <c r="B140" s="17">
        <f ca="1">IF(C140="","",RANK(C140,$C$4:$C$203))</f>
        <v>1</v>
      </c>
      <c r="C140" s="125">
        <f ca="1">IF(D140=0,0,IF(X140="","",VLOOKUP(X140,基準２,3,FALSE)+T140+100-Y140+IF(Z140="",0,VLOOKUP(Z140,基準２,3,FALSE)/100+'D1'!AA140-100)))</f>
        <v>0</v>
      </c>
      <c r="D140" s="125">
        <f ca="1">IF(E140="",0,IF(OR(E140=設定!$AV$4,E140=設定!$AV$5,E140=設定!$AV$6,E140=設定!$AV$7,E140=設定!$AV$8,E140=設定!$AV$9,E140=設定!$AV$12,E140=設定!$AV$13),1,0))</f>
        <v>0</v>
      </c>
      <c r="E140" s="125">
        <f>X140</f>
        <v>0</v>
      </c>
      <c r="F140" s="125">
        <f>Y140</f>
        <v>0</v>
      </c>
      <c r="G140" s="125" t="str">
        <f>IF(AA140="","",IF(X140=Z140,"*"&amp;AA140,"◆"&amp;AA140))</f>
        <v/>
      </c>
      <c r="H140" s="125" t="str">
        <f>IF(X140="","",VLOOKUP(X140,設定!$AV$4:$AW$13,2,FALSE))</f>
        <v/>
      </c>
      <c r="I140" s="128" t="str">
        <f>AD349&amp;"　"&amp;AE349</f>
        <v>　</v>
      </c>
      <c r="J140" s="128" t="str">
        <f>AD350&amp;"　"&amp;AE350</f>
        <v>　</v>
      </c>
      <c r="K140" s="125">
        <f>AD140</f>
        <v>0</v>
      </c>
      <c r="L140" s="125">
        <f>AD141</f>
        <v>0</v>
      </c>
      <c r="M140" s="125">
        <f>AG140</f>
        <v>0</v>
      </c>
      <c r="N140" s="125">
        <f>AG141</f>
        <v>0</v>
      </c>
      <c r="O140" s="125">
        <f>AK140</f>
        <v>0</v>
      </c>
      <c r="P140" s="125">
        <f>AK141</f>
        <v>0</v>
      </c>
      <c r="Q140" s="125" t="str">
        <f>AL140</f>
        <v/>
      </c>
      <c r="R140" s="125">
        <f>IF(K140=0,0,VLOOKUP(K140,性別,2,FALSE))</f>
        <v>0</v>
      </c>
      <c r="S140" s="125">
        <f>IF(L140=0,0,VLOOKUP(L140,性別,2,FALSE))</f>
        <v>0</v>
      </c>
      <c r="T140" s="125">
        <f>S140+R140</f>
        <v>0</v>
      </c>
      <c r="U140" s="132">
        <f ca="1">IF(C140="","",IF(Q140&lt;H140,1,0))</f>
        <v>0</v>
      </c>
      <c r="V140" s="24" t="str">
        <f>IFERROR(IF(#REF!="平成",DATE(AH140+1988,AI140,AJ140),IF(#REF!="昭和",DATE(1925+AH140,AI140,AJ140),IF(#REF!="大正",DATE(1911+AH140,AI140,AJ140),DATE(AH140-33,AI140,AJ140)))),"")</f>
        <v/>
      </c>
      <c r="W140" s="559">
        <v>69</v>
      </c>
      <c r="X140" s="561"/>
      <c r="Y140" s="563"/>
      <c r="Z140" s="565"/>
      <c r="AA140" s="563"/>
      <c r="AB140" s="66"/>
      <c r="AC140" s="67"/>
      <c r="AD140" s="68"/>
      <c r="AE140" s="69"/>
      <c r="AF140" s="67"/>
      <c r="AG140" s="70"/>
      <c r="AH140" s="193"/>
      <c r="AI140" s="71"/>
      <c r="AJ140" s="194"/>
      <c r="AK140" s="43"/>
      <c r="AL140" s="567" t="str">
        <f>IF(SUM(AK140:AK141)=0,"",SUM(AK140:AK141))</f>
        <v/>
      </c>
      <c r="AM140" s="200" t="str">
        <f t="shared" si="7"/>
        <v/>
      </c>
    </row>
    <row r="141" spans="2:39" ht="13.95" customHeight="1" x14ac:dyDescent="0.2">
      <c r="C141" s="125" t="str">
        <f>IF(X141="","",VLOOKUP(X141,基準２,3,FALSE)+T141+100-Y141+IF(Z141="",0,VLOOKUP(Z141,基準２,3,FALSE)/100+'D1'!AA141-100))</f>
        <v/>
      </c>
      <c r="D141" s="125"/>
      <c r="E141" s="125"/>
      <c r="F141" s="125"/>
      <c r="G141" s="125"/>
      <c r="H141" s="125"/>
      <c r="I141" s="128"/>
      <c r="J141" s="128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32">
        <f ca="1">IF(C140="","",IF(Q140&lt;H140,1,0))</f>
        <v>0</v>
      </c>
      <c r="V141" s="24" t="str">
        <f>IFERROR(IF(#REF!="平成",DATE(AH141+1988,AI141,AJ141),IF(#REF!="昭和",DATE(1925+AH141,AI141,AJ141),IF(#REF!="大正",DATE(1911+AH141,AI141,AJ141),DATE(AH141-33,AI141,AJ141)))),"")</f>
        <v/>
      </c>
      <c r="W141" s="569"/>
      <c r="X141" s="570"/>
      <c r="Y141" s="571"/>
      <c r="Z141" s="572"/>
      <c r="AA141" s="571"/>
      <c r="AB141" s="37"/>
      <c r="AC141" s="38"/>
      <c r="AD141" s="39"/>
      <c r="AE141" s="54"/>
      <c r="AF141" s="38"/>
      <c r="AG141" s="40"/>
      <c r="AH141" s="203"/>
      <c r="AI141" s="41"/>
      <c r="AJ141" s="204"/>
      <c r="AK141" s="42"/>
      <c r="AL141" s="573"/>
      <c r="AM141" s="200" t="str">
        <f t="shared" si="7"/>
        <v/>
      </c>
    </row>
    <row r="142" spans="2:39" ht="13.95" customHeight="1" x14ac:dyDescent="0.2">
      <c r="B142" s="17">
        <f ca="1">IF(C142="","",RANK(C142,$C$4:$C$203))</f>
        <v>1</v>
      </c>
      <c r="C142" s="125">
        <f ca="1">IF(D142=0,0,IF(X142="","",VLOOKUP(X142,基準２,3,FALSE)+T142+100-Y142+IF(Z142="",0,VLOOKUP(Z142,基準２,3,FALSE)/100+'D1'!AA142-100)))</f>
        <v>0</v>
      </c>
      <c r="D142" s="125">
        <f ca="1">IF(E142="",0,IF(OR(E142=設定!$AV$4,E142=設定!$AV$5,E142=設定!$AV$6,E142=設定!$AV$7,E142=設定!$AV$8,E142=設定!$AV$9,E142=設定!$AV$12,E142=設定!$AV$13),1,0))</f>
        <v>0</v>
      </c>
      <c r="E142" s="125">
        <f>X142</f>
        <v>0</v>
      </c>
      <c r="F142" s="125">
        <f>Y142</f>
        <v>0</v>
      </c>
      <c r="G142" s="125" t="str">
        <f>IF(AA142="","",IF(X142=Z142,"*"&amp;AA142,"◆"&amp;AA142))</f>
        <v/>
      </c>
      <c r="H142" s="125" t="str">
        <f>IF(X142="","",VLOOKUP(X142,設定!$AV$4:$AW$13,2,FALSE))</f>
        <v/>
      </c>
      <c r="I142" s="128" t="str">
        <f>AD351&amp;"　"&amp;AE351</f>
        <v>　</v>
      </c>
      <c r="J142" s="128" t="str">
        <f>AD352&amp;"　"&amp;AE352</f>
        <v>　</v>
      </c>
      <c r="K142" s="125">
        <f>AD142</f>
        <v>0</v>
      </c>
      <c r="L142" s="125">
        <f>AD143</f>
        <v>0</v>
      </c>
      <c r="M142" s="125">
        <f>AG142</f>
        <v>0</v>
      </c>
      <c r="N142" s="125">
        <f>AG143</f>
        <v>0</v>
      </c>
      <c r="O142" s="125">
        <f>AK142</f>
        <v>0</v>
      </c>
      <c r="P142" s="125">
        <f>AK143</f>
        <v>0</v>
      </c>
      <c r="Q142" s="125" t="str">
        <f>AL142</f>
        <v/>
      </c>
      <c r="R142" s="125">
        <f>IF(K142=0,0,VLOOKUP(K142,性別,2,FALSE))</f>
        <v>0</v>
      </c>
      <c r="S142" s="125">
        <f>IF(L142=0,0,VLOOKUP(L142,性別,2,FALSE))</f>
        <v>0</v>
      </c>
      <c r="T142" s="125">
        <f>S142+R142</f>
        <v>0</v>
      </c>
      <c r="U142" s="132">
        <f ca="1">IF(C142="","",IF(Q142&lt;H142,1,0))</f>
        <v>0</v>
      </c>
      <c r="V142" s="24" t="str">
        <f>IFERROR(IF(#REF!="平成",DATE(AH142+1988,AI142,AJ142),IF(#REF!="昭和",DATE(1925+AH142,AI142,AJ142),IF(#REF!="大正",DATE(1911+AH142,AI142,AJ142),DATE(AH142-33,AI142,AJ142)))),"")</f>
        <v/>
      </c>
      <c r="W142" s="559">
        <v>70</v>
      </c>
      <c r="X142" s="561"/>
      <c r="Y142" s="563"/>
      <c r="Z142" s="565"/>
      <c r="AA142" s="563"/>
      <c r="AB142" s="66"/>
      <c r="AC142" s="67"/>
      <c r="AD142" s="68"/>
      <c r="AE142" s="69"/>
      <c r="AF142" s="67"/>
      <c r="AG142" s="70"/>
      <c r="AH142" s="193"/>
      <c r="AI142" s="71"/>
      <c r="AJ142" s="194"/>
      <c r="AK142" s="43"/>
      <c r="AL142" s="567" t="str">
        <f>IF(SUM(AK142:AK143)=0,"",SUM(AK142:AK143))</f>
        <v/>
      </c>
      <c r="AM142" s="200" t="str">
        <f t="shared" si="7"/>
        <v/>
      </c>
    </row>
    <row r="143" spans="2:39" ht="13.95" customHeight="1" x14ac:dyDescent="0.2">
      <c r="C143" s="125" t="str">
        <f>IF(X143="","",VLOOKUP(X143,基準２,3,FALSE)+T143+100-Y143+IF(Z143="",0,VLOOKUP(Z143,基準２,3,FALSE)/100+'D1'!AA143-100))</f>
        <v/>
      </c>
      <c r="D143" s="125"/>
      <c r="E143" s="125"/>
      <c r="F143" s="125"/>
      <c r="G143" s="125"/>
      <c r="H143" s="125"/>
      <c r="I143" s="128"/>
      <c r="J143" s="128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32">
        <f ca="1">IF(C142="","",IF(Q142&lt;H142,1,0))</f>
        <v>0</v>
      </c>
      <c r="V143" s="24" t="str">
        <f>IFERROR(IF(#REF!="平成",DATE(AH143+1988,AI143,AJ143),IF(#REF!="昭和",DATE(1925+AH143,AI143,AJ143),IF(#REF!="大正",DATE(1911+AH143,AI143,AJ143),DATE(AH143-33,AI143,AJ143)))),"")</f>
        <v/>
      </c>
      <c r="W143" s="569"/>
      <c r="X143" s="570"/>
      <c r="Y143" s="571"/>
      <c r="Z143" s="572"/>
      <c r="AA143" s="571"/>
      <c r="AB143" s="37"/>
      <c r="AC143" s="38"/>
      <c r="AD143" s="39"/>
      <c r="AE143" s="54"/>
      <c r="AF143" s="38"/>
      <c r="AG143" s="40"/>
      <c r="AH143" s="203"/>
      <c r="AI143" s="41"/>
      <c r="AJ143" s="204"/>
      <c r="AK143" s="42"/>
      <c r="AL143" s="573"/>
      <c r="AM143" s="200" t="str">
        <f t="shared" si="7"/>
        <v/>
      </c>
    </row>
    <row r="144" spans="2:39" ht="13.95" customHeight="1" x14ac:dyDescent="0.2">
      <c r="B144" s="17">
        <f ca="1">IF(C144="","",RANK(C144,$C$4:$C$203))</f>
        <v>1</v>
      </c>
      <c r="C144" s="125">
        <f ca="1">IF(D144=0,0,IF(X144="","",VLOOKUP(X144,基準２,3,FALSE)+T144+100-Y144+IF(Z144="",0,VLOOKUP(Z144,基準２,3,FALSE)/100+'D1'!AA144-100)))</f>
        <v>0</v>
      </c>
      <c r="D144" s="125">
        <f ca="1">IF(E144="",0,IF(OR(E144=設定!$AV$4,E144=設定!$AV$5,E144=設定!$AV$6,E144=設定!$AV$7,E144=設定!$AV$8,E144=設定!$AV$9,E144=設定!$AV$12,E144=設定!$AV$13),1,0))</f>
        <v>0</v>
      </c>
      <c r="E144" s="125">
        <f>X144</f>
        <v>0</v>
      </c>
      <c r="F144" s="125">
        <f>Y144</f>
        <v>0</v>
      </c>
      <c r="G144" s="125" t="str">
        <f>IF(AA144="","",IF(X144=Z144,"*"&amp;AA144,"◆"&amp;AA144))</f>
        <v/>
      </c>
      <c r="H144" s="125" t="str">
        <f>IF(X144="","",VLOOKUP(X144,設定!$AV$4:$AW$13,2,FALSE))</f>
        <v/>
      </c>
      <c r="I144" s="128" t="str">
        <f>AD353&amp;"　"&amp;AE353</f>
        <v>　</v>
      </c>
      <c r="J144" s="128" t="str">
        <f>AD354&amp;"　"&amp;AE354</f>
        <v>　</v>
      </c>
      <c r="K144" s="125">
        <f>AD144</f>
        <v>0</v>
      </c>
      <c r="L144" s="125">
        <f>AD145</f>
        <v>0</v>
      </c>
      <c r="M144" s="125">
        <f>AG144</f>
        <v>0</v>
      </c>
      <c r="N144" s="125">
        <f>AG145</f>
        <v>0</v>
      </c>
      <c r="O144" s="125">
        <f>AK144</f>
        <v>0</v>
      </c>
      <c r="P144" s="125">
        <f>AK145</f>
        <v>0</v>
      </c>
      <c r="Q144" s="125" t="str">
        <f>AL144</f>
        <v/>
      </c>
      <c r="R144" s="125">
        <f>IF(K144=0,0,VLOOKUP(K144,性別,2,FALSE))</f>
        <v>0</v>
      </c>
      <c r="S144" s="125">
        <f>IF(L144=0,0,VLOOKUP(L144,性別,2,FALSE))</f>
        <v>0</v>
      </c>
      <c r="T144" s="125">
        <f>S144+R144</f>
        <v>0</v>
      </c>
      <c r="U144" s="132">
        <f ca="1">IF(C144="","",IF(Q144&lt;H144,1,0))</f>
        <v>0</v>
      </c>
      <c r="V144" s="24" t="str">
        <f>IFERROR(IF(#REF!="平成",DATE(AH144+1988,AI144,AJ144),IF(#REF!="昭和",DATE(1925+AH144,AI144,AJ144),IF(#REF!="大正",DATE(1911+AH144,AI144,AJ144),DATE(AH144-33,AI144,AJ144)))),"")</f>
        <v/>
      </c>
      <c r="W144" s="559">
        <v>71</v>
      </c>
      <c r="X144" s="561"/>
      <c r="Y144" s="563"/>
      <c r="Z144" s="565"/>
      <c r="AA144" s="563"/>
      <c r="AB144" s="66"/>
      <c r="AC144" s="67"/>
      <c r="AD144" s="68"/>
      <c r="AE144" s="69"/>
      <c r="AF144" s="67"/>
      <c r="AG144" s="70"/>
      <c r="AH144" s="193"/>
      <c r="AI144" s="71"/>
      <c r="AJ144" s="194"/>
      <c r="AK144" s="43"/>
      <c r="AL144" s="567" t="str">
        <f>IF(SUM(AK144:AK145)=0,"",SUM(AK144:AK145))</f>
        <v/>
      </c>
      <c r="AM144" s="200" t="str">
        <f t="shared" si="7"/>
        <v/>
      </c>
    </row>
    <row r="145" spans="2:39" ht="13.95" customHeight="1" x14ac:dyDescent="0.2">
      <c r="C145" s="125" t="str">
        <f>IF(X145="","",VLOOKUP(X145,基準２,3,FALSE)+T145+100-Y145+IF(Z145="",0,VLOOKUP(Z145,基準２,3,FALSE)/100+'D1'!AA145-100))</f>
        <v/>
      </c>
      <c r="D145" s="125"/>
      <c r="E145" s="125"/>
      <c r="F145" s="125"/>
      <c r="G145" s="125"/>
      <c r="H145" s="125"/>
      <c r="I145" s="128"/>
      <c r="J145" s="128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32">
        <f ca="1">IF(C144="","",IF(Q144&lt;H144,1,0))</f>
        <v>0</v>
      </c>
      <c r="V145" s="24" t="str">
        <f>IFERROR(IF(#REF!="平成",DATE(AH145+1988,AI145,AJ145),IF(#REF!="昭和",DATE(1925+AH145,AI145,AJ145),IF(#REF!="大正",DATE(1911+AH145,AI145,AJ145),DATE(AH145-33,AI145,AJ145)))),"")</f>
        <v/>
      </c>
      <c r="W145" s="569"/>
      <c r="X145" s="570"/>
      <c r="Y145" s="571"/>
      <c r="Z145" s="572"/>
      <c r="AA145" s="571"/>
      <c r="AB145" s="37"/>
      <c r="AC145" s="38"/>
      <c r="AD145" s="39"/>
      <c r="AE145" s="54"/>
      <c r="AF145" s="38"/>
      <c r="AG145" s="40"/>
      <c r="AH145" s="203"/>
      <c r="AI145" s="41"/>
      <c r="AJ145" s="204"/>
      <c r="AK145" s="42"/>
      <c r="AL145" s="573"/>
      <c r="AM145" s="200" t="str">
        <f t="shared" si="7"/>
        <v/>
      </c>
    </row>
    <row r="146" spans="2:39" ht="13.95" customHeight="1" x14ac:dyDescent="0.2">
      <c r="B146" s="17">
        <f ca="1">IF(C146="","",RANK(C146,$C$4:$C$203))</f>
        <v>1</v>
      </c>
      <c r="C146" s="125">
        <f ca="1">IF(D146=0,0,IF(X146="","",VLOOKUP(X146,基準２,3,FALSE)+T146+100-Y146+IF(Z146="",0,VLOOKUP(Z146,基準２,3,FALSE)/100+'D1'!AA146-100)))</f>
        <v>0</v>
      </c>
      <c r="D146" s="125">
        <f ca="1">IF(E146="",0,IF(OR(E146=設定!$AV$4,E146=設定!$AV$5,E146=設定!$AV$6,E146=設定!$AV$7,E146=設定!$AV$8,E146=設定!$AV$9,E146=設定!$AV$12,E146=設定!$AV$13),1,0))</f>
        <v>0</v>
      </c>
      <c r="E146" s="125">
        <f>X146</f>
        <v>0</v>
      </c>
      <c r="F146" s="125">
        <f>Y146</f>
        <v>0</v>
      </c>
      <c r="G146" s="125" t="str">
        <f>IF(AA146="","",IF(X146=Z146,"*"&amp;AA146,"◆"&amp;AA146))</f>
        <v/>
      </c>
      <c r="H146" s="125" t="str">
        <f>IF(X146="","",VLOOKUP(X146,設定!$AV$4:$AW$13,2,FALSE))</f>
        <v/>
      </c>
      <c r="I146" s="128" t="str">
        <f>AD355&amp;"　"&amp;AE355</f>
        <v>　</v>
      </c>
      <c r="J146" s="128" t="str">
        <f>AD356&amp;"　"&amp;AE356</f>
        <v>　</v>
      </c>
      <c r="K146" s="125">
        <f>AD146</f>
        <v>0</v>
      </c>
      <c r="L146" s="125">
        <f>AD147</f>
        <v>0</v>
      </c>
      <c r="M146" s="125">
        <f>AG146</f>
        <v>0</v>
      </c>
      <c r="N146" s="125">
        <f>AG147</f>
        <v>0</v>
      </c>
      <c r="O146" s="125">
        <f>AK146</f>
        <v>0</v>
      </c>
      <c r="P146" s="125">
        <f>AK147</f>
        <v>0</v>
      </c>
      <c r="Q146" s="125" t="str">
        <f>AL146</f>
        <v/>
      </c>
      <c r="R146" s="125">
        <f>IF(K146=0,0,VLOOKUP(K146,性別,2,FALSE))</f>
        <v>0</v>
      </c>
      <c r="S146" s="125">
        <f>IF(L146=0,0,VLOOKUP(L146,性別,2,FALSE))</f>
        <v>0</v>
      </c>
      <c r="T146" s="125">
        <f>S146+R146</f>
        <v>0</v>
      </c>
      <c r="U146" s="132">
        <f ca="1">IF(C146="","",IF(Q146&lt;H146,1,0))</f>
        <v>0</v>
      </c>
      <c r="V146" s="24" t="str">
        <f>IFERROR(IF(#REF!="平成",DATE(AH146+1988,AI146,AJ146),IF(#REF!="昭和",DATE(1925+AH146,AI146,AJ146),IF(#REF!="大正",DATE(1911+AH146,AI146,AJ146),DATE(AH146-33,AI146,AJ146)))),"")</f>
        <v/>
      </c>
      <c r="W146" s="559">
        <v>72</v>
      </c>
      <c r="X146" s="561"/>
      <c r="Y146" s="563"/>
      <c r="Z146" s="565"/>
      <c r="AA146" s="563"/>
      <c r="AB146" s="66"/>
      <c r="AC146" s="67"/>
      <c r="AD146" s="68"/>
      <c r="AE146" s="69"/>
      <c r="AF146" s="67"/>
      <c r="AG146" s="70"/>
      <c r="AH146" s="193"/>
      <c r="AI146" s="71"/>
      <c r="AJ146" s="194"/>
      <c r="AK146" s="43"/>
      <c r="AL146" s="567" t="str">
        <f>IF(SUM(AK146:AK147)=0,"",SUM(AK146:AK147))</f>
        <v/>
      </c>
      <c r="AM146" s="200" t="str">
        <f t="shared" si="7"/>
        <v/>
      </c>
    </row>
    <row r="147" spans="2:39" ht="13.95" customHeight="1" x14ac:dyDescent="0.2">
      <c r="C147" s="125" t="str">
        <f>IF(X147="","",VLOOKUP(X147,基準２,3,FALSE)+T147+100-Y147+IF(Z147="",0,VLOOKUP(Z147,基準２,3,FALSE)/100+'D1'!AA147-100))</f>
        <v/>
      </c>
      <c r="D147" s="125"/>
      <c r="E147" s="125"/>
      <c r="F147" s="125"/>
      <c r="G147" s="125"/>
      <c r="H147" s="125"/>
      <c r="I147" s="128"/>
      <c r="J147" s="128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32">
        <f ca="1">IF(C146="","",IF(Q146&lt;H146,1,0))</f>
        <v>0</v>
      </c>
      <c r="V147" s="24" t="str">
        <f>IFERROR(IF(#REF!="平成",DATE(AH147+1988,AI147,AJ147),IF(#REF!="昭和",DATE(1925+AH147,AI147,AJ147),IF(#REF!="大正",DATE(1911+AH147,AI147,AJ147),DATE(AH147-33,AI147,AJ147)))),"")</f>
        <v/>
      </c>
      <c r="W147" s="569"/>
      <c r="X147" s="570"/>
      <c r="Y147" s="571"/>
      <c r="Z147" s="572"/>
      <c r="AA147" s="571"/>
      <c r="AB147" s="37"/>
      <c r="AC147" s="38"/>
      <c r="AD147" s="39"/>
      <c r="AE147" s="54"/>
      <c r="AF147" s="38"/>
      <c r="AG147" s="40"/>
      <c r="AH147" s="203"/>
      <c r="AI147" s="41"/>
      <c r="AJ147" s="204"/>
      <c r="AK147" s="42"/>
      <c r="AL147" s="573"/>
      <c r="AM147" s="200" t="str">
        <f t="shared" si="7"/>
        <v/>
      </c>
    </row>
    <row r="148" spans="2:39" ht="13.95" customHeight="1" x14ac:dyDescent="0.2">
      <c r="B148" s="17">
        <f ca="1">IF(C148="","",RANK(C148,$C$4:$C$203))</f>
        <v>1</v>
      </c>
      <c r="C148" s="125">
        <f ca="1">IF(D148=0,0,IF(X148="","",VLOOKUP(X148,基準２,3,FALSE)+T148+100-Y148+IF(Z148="",0,VLOOKUP(Z148,基準２,3,FALSE)/100+'D1'!AA148-100)))</f>
        <v>0</v>
      </c>
      <c r="D148" s="125">
        <f ca="1">IF(E148="",0,IF(OR(E148=設定!$AV$4,E148=設定!$AV$5,E148=設定!$AV$6,E148=設定!$AV$7,E148=設定!$AV$8,E148=設定!$AV$9,E148=設定!$AV$12,E148=設定!$AV$13),1,0))</f>
        <v>0</v>
      </c>
      <c r="E148" s="125">
        <f>X148</f>
        <v>0</v>
      </c>
      <c r="F148" s="125">
        <f>Y148</f>
        <v>0</v>
      </c>
      <c r="G148" s="125" t="str">
        <f>IF(AA148="","",IF(X148=Z148,"*"&amp;AA148,"◆"&amp;AA148))</f>
        <v/>
      </c>
      <c r="H148" s="125" t="str">
        <f>IF(X148="","",VLOOKUP(X148,設定!$AV$4:$AW$13,2,FALSE))</f>
        <v/>
      </c>
      <c r="I148" s="128" t="str">
        <f>AD357&amp;"　"&amp;AE357</f>
        <v>　</v>
      </c>
      <c r="J148" s="128" t="str">
        <f>AD358&amp;"　"&amp;AE358</f>
        <v>　</v>
      </c>
      <c r="K148" s="125">
        <f>AD148</f>
        <v>0</v>
      </c>
      <c r="L148" s="125">
        <f>AD149</f>
        <v>0</v>
      </c>
      <c r="M148" s="125">
        <f>AG148</f>
        <v>0</v>
      </c>
      <c r="N148" s="125">
        <f>AG149</f>
        <v>0</v>
      </c>
      <c r="O148" s="125">
        <f>AK148</f>
        <v>0</v>
      </c>
      <c r="P148" s="125">
        <f>AK149</f>
        <v>0</v>
      </c>
      <c r="Q148" s="125" t="str">
        <f>AL148</f>
        <v/>
      </c>
      <c r="R148" s="125">
        <f>IF(K148=0,0,VLOOKUP(K148,性別,2,FALSE))</f>
        <v>0</v>
      </c>
      <c r="S148" s="125">
        <f>IF(L148=0,0,VLOOKUP(L148,性別,2,FALSE))</f>
        <v>0</v>
      </c>
      <c r="T148" s="125">
        <f>S148+R148</f>
        <v>0</v>
      </c>
      <c r="U148" s="132">
        <f ca="1">IF(C148="","",IF(Q148&lt;H148,1,0))</f>
        <v>0</v>
      </c>
      <c r="V148" s="24" t="str">
        <f>IFERROR(IF(#REF!="平成",DATE(AH148+1988,AI148,AJ148),IF(#REF!="昭和",DATE(1925+AH148,AI148,AJ148),IF(#REF!="大正",DATE(1911+AH148,AI148,AJ148),DATE(AH148-33,AI148,AJ148)))),"")</f>
        <v/>
      </c>
      <c r="W148" s="559">
        <v>73</v>
      </c>
      <c r="X148" s="561"/>
      <c r="Y148" s="563"/>
      <c r="Z148" s="565"/>
      <c r="AA148" s="563"/>
      <c r="AB148" s="66"/>
      <c r="AC148" s="67"/>
      <c r="AD148" s="68"/>
      <c r="AE148" s="69"/>
      <c r="AF148" s="67"/>
      <c r="AG148" s="70"/>
      <c r="AH148" s="193"/>
      <c r="AI148" s="71"/>
      <c r="AJ148" s="194"/>
      <c r="AK148" s="43"/>
      <c r="AL148" s="567" t="str">
        <f>IF(SUM(AK148:AK149)=0,"",SUM(AK148:AK149))</f>
        <v/>
      </c>
      <c r="AM148" s="200" t="str">
        <f t="shared" si="7"/>
        <v/>
      </c>
    </row>
    <row r="149" spans="2:39" ht="13.95" customHeight="1" x14ac:dyDescent="0.2">
      <c r="C149" s="125" t="str">
        <f>IF(X149="","",VLOOKUP(X149,基準２,3,FALSE)+T149+100-Y149+IF(Z149="",0,VLOOKUP(Z149,基準２,3,FALSE)/100+'D1'!AA149-100))</f>
        <v/>
      </c>
      <c r="D149" s="125"/>
      <c r="E149" s="125"/>
      <c r="F149" s="125"/>
      <c r="G149" s="125"/>
      <c r="H149" s="125"/>
      <c r="I149" s="128"/>
      <c r="J149" s="128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32">
        <f ca="1">IF(C148="","",IF(Q148&lt;H148,1,0))</f>
        <v>0</v>
      </c>
      <c r="V149" s="24" t="str">
        <f>IFERROR(IF(#REF!="平成",DATE(AH149+1988,AI149,AJ149),IF(#REF!="昭和",DATE(1925+AH149,AI149,AJ149),IF(#REF!="大正",DATE(1911+AH149,AI149,AJ149),DATE(AH149-33,AI149,AJ149)))),"")</f>
        <v/>
      </c>
      <c r="W149" s="569"/>
      <c r="X149" s="570"/>
      <c r="Y149" s="571"/>
      <c r="Z149" s="572"/>
      <c r="AA149" s="571"/>
      <c r="AB149" s="37"/>
      <c r="AC149" s="38"/>
      <c r="AD149" s="39"/>
      <c r="AE149" s="54"/>
      <c r="AF149" s="38"/>
      <c r="AG149" s="40"/>
      <c r="AH149" s="203"/>
      <c r="AI149" s="41"/>
      <c r="AJ149" s="204"/>
      <c r="AK149" s="42"/>
      <c r="AL149" s="573"/>
      <c r="AM149" s="200" t="str">
        <f t="shared" si="7"/>
        <v/>
      </c>
    </row>
    <row r="150" spans="2:39" ht="13.95" customHeight="1" x14ac:dyDescent="0.2">
      <c r="B150" s="17">
        <f ca="1">IF(C150="","",RANK(C150,$C$4:$C$203))</f>
        <v>1</v>
      </c>
      <c r="C150" s="125">
        <f ca="1">IF(D150=0,0,IF(X150="","",VLOOKUP(X150,基準２,3,FALSE)+T150+100-Y150+IF(Z150="",0,VLOOKUP(Z150,基準２,3,FALSE)/100+'D1'!AA150-100)))</f>
        <v>0</v>
      </c>
      <c r="D150" s="125">
        <f ca="1">IF(E150="",0,IF(OR(E150=設定!$AV$4,E150=設定!$AV$5,E150=設定!$AV$6,E150=設定!$AV$7,E150=設定!$AV$8,E150=設定!$AV$9,E150=設定!$AV$12,E150=設定!$AV$13),1,0))</f>
        <v>0</v>
      </c>
      <c r="E150" s="125">
        <f>X150</f>
        <v>0</v>
      </c>
      <c r="F150" s="125">
        <f>Y150</f>
        <v>0</v>
      </c>
      <c r="G150" s="125" t="str">
        <f>IF(AA150="","",IF(X150=Z150,"*"&amp;AA150,"◆"&amp;AA150))</f>
        <v/>
      </c>
      <c r="H150" s="125" t="str">
        <f>IF(X150="","",VLOOKUP(X150,設定!$AV$4:$AW$13,2,FALSE))</f>
        <v/>
      </c>
      <c r="I150" s="128" t="str">
        <f>AD359&amp;"　"&amp;AE359</f>
        <v>　</v>
      </c>
      <c r="J150" s="128" t="str">
        <f>AD360&amp;"　"&amp;AE360</f>
        <v>　</v>
      </c>
      <c r="K150" s="125">
        <f>AD150</f>
        <v>0</v>
      </c>
      <c r="L150" s="125">
        <f>AD151</f>
        <v>0</v>
      </c>
      <c r="M150" s="125">
        <f>AG150</f>
        <v>0</v>
      </c>
      <c r="N150" s="125">
        <f>AG151</f>
        <v>0</v>
      </c>
      <c r="O150" s="125">
        <f>AK150</f>
        <v>0</v>
      </c>
      <c r="P150" s="125">
        <f>AK151</f>
        <v>0</v>
      </c>
      <c r="Q150" s="125" t="str">
        <f>AL150</f>
        <v/>
      </c>
      <c r="R150" s="125">
        <f>IF(K150=0,0,VLOOKUP(K150,性別,2,FALSE))</f>
        <v>0</v>
      </c>
      <c r="S150" s="125">
        <f>IF(L150=0,0,VLOOKUP(L150,性別,2,FALSE))</f>
        <v>0</v>
      </c>
      <c r="T150" s="125">
        <f>S150+R150</f>
        <v>0</v>
      </c>
      <c r="U150" s="132">
        <f ca="1">IF(C150="","",IF(Q150&lt;H150,1,0))</f>
        <v>0</v>
      </c>
      <c r="V150" s="24" t="str">
        <f>IFERROR(IF(#REF!="平成",DATE(AH150+1988,AI150,AJ150),IF(#REF!="昭和",DATE(1925+AH150,AI150,AJ150),IF(#REF!="大正",DATE(1911+AH150,AI150,AJ150),DATE(AH150-33,AI150,AJ150)))),"")</f>
        <v/>
      </c>
      <c r="W150" s="559">
        <v>74</v>
      </c>
      <c r="X150" s="561"/>
      <c r="Y150" s="563"/>
      <c r="Z150" s="565"/>
      <c r="AA150" s="563"/>
      <c r="AB150" s="66"/>
      <c r="AC150" s="67"/>
      <c r="AD150" s="68"/>
      <c r="AE150" s="69"/>
      <c r="AF150" s="67"/>
      <c r="AG150" s="70"/>
      <c r="AH150" s="193"/>
      <c r="AI150" s="71"/>
      <c r="AJ150" s="194"/>
      <c r="AK150" s="43"/>
      <c r="AL150" s="567" t="str">
        <f>IF(SUM(AK150:AK151)=0,"",SUM(AK150:AK151))</f>
        <v/>
      </c>
      <c r="AM150" s="200" t="str">
        <f t="shared" si="7"/>
        <v/>
      </c>
    </row>
    <row r="151" spans="2:39" ht="13.95" customHeight="1" x14ac:dyDescent="0.2">
      <c r="C151" s="125" t="str">
        <f>IF(X151="","",VLOOKUP(X151,基準２,3,FALSE)+T151+100-Y151+IF(Z151="",0,VLOOKUP(Z151,基準２,3,FALSE)/100+'D1'!AA151-100))</f>
        <v/>
      </c>
      <c r="D151" s="125"/>
      <c r="E151" s="125"/>
      <c r="F151" s="125"/>
      <c r="G151" s="125"/>
      <c r="H151" s="125"/>
      <c r="I151" s="128"/>
      <c r="J151" s="128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32">
        <f ca="1">IF(C150="","",IF(Q150&lt;H150,1,0))</f>
        <v>0</v>
      </c>
      <c r="V151" s="24" t="str">
        <f>IFERROR(IF(#REF!="平成",DATE(AH151+1988,AI151,AJ151),IF(#REF!="昭和",DATE(1925+AH151,AI151,AJ151),IF(#REF!="大正",DATE(1911+AH151,AI151,AJ151),DATE(AH151-33,AI151,AJ151)))),"")</f>
        <v/>
      </c>
      <c r="W151" s="569"/>
      <c r="X151" s="570"/>
      <c r="Y151" s="571"/>
      <c r="Z151" s="572"/>
      <c r="AA151" s="571"/>
      <c r="AB151" s="37"/>
      <c r="AC151" s="38"/>
      <c r="AD151" s="39"/>
      <c r="AE151" s="54"/>
      <c r="AF151" s="38"/>
      <c r="AG151" s="40"/>
      <c r="AH151" s="203"/>
      <c r="AI151" s="41"/>
      <c r="AJ151" s="204"/>
      <c r="AK151" s="42"/>
      <c r="AL151" s="573"/>
      <c r="AM151" s="200" t="str">
        <f t="shared" si="7"/>
        <v/>
      </c>
    </row>
    <row r="152" spans="2:39" ht="13.95" customHeight="1" x14ac:dyDescent="0.2">
      <c r="B152" s="17">
        <f ca="1">IF(C152="","",RANK(C152,$C$4:$C$203))</f>
        <v>1</v>
      </c>
      <c r="C152" s="125">
        <f ca="1">IF(D152=0,0,IF(X152="","",VLOOKUP(X152,基準２,3,FALSE)+T152+100-Y152+IF(Z152="",0,VLOOKUP(Z152,基準２,3,FALSE)/100+'D1'!AA152-100)))</f>
        <v>0</v>
      </c>
      <c r="D152" s="125">
        <f ca="1">IF(E152="",0,IF(OR(E152=設定!$AV$4,E152=設定!$AV$5,E152=設定!$AV$6,E152=設定!$AV$7,E152=設定!$AV$8,E152=設定!$AV$9,E152=設定!$AV$12,E152=設定!$AV$13),1,0))</f>
        <v>0</v>
      </c>
      <c r="E152" s="125">
        <f>X152</f>
        <v>0</v>
      </c>
      <c r="F152" s="125">
        <f>Y152</f>
        <v>0</v>
      </c>
      <c r="G152" s="125" t="str">
        <f>IF(AA152="","",IF(X152=Z152,"*"&amp;AA152,"◆"&amp;AA152))</f>
        <v/>
      </c>
      <c r="H152" s="125" t="str">
        <f>IF(X152="","",VLOOKUP(X152,設定!$AV$4:$AW$13,2,FALSE))</f>
        <v/>
      </c>
      <c r="I152" s="128" t="str">
        <f>AD361&amp;"　"&amp;AE361</f>
        <v>　</v>
      </c>
      <c r="J152" s="128" t="str">
        <f>AD362&amp;"　"&amp;AE362</f>
        <v>　</v>
      </c>
      <c r="K152" s="125">
        <f>AD152</f>
        <v>0</v>
      </c>
      <c r="L152" s="125">
        <f>AD153</f>
        <v>0</v>
      </c>
      <c r="M152" s="125">
        <f>AG152</f>
        <v>0</v>
      </c>
      <c r="N152" s="125">
        <f>AG153</f>
        <v>0</v>
      </c>
      <c r="O152" s="125">
        <f>AK152</f>
        <v>0</v>
      </c>
      <c r="P152" s="125">
        <f>AK153</f>
        <v>0</v>
      </c>
      <c r="Q152" s="125" t="str">
        <f>AL152</f>
        <v/>
      </c>
      <c r="R152" s="125">
        <f>IF(K152=0,0,VLOOKUP(K152,性別,2,FALSE))</f>
        <v>0</v>
      </c>
      <c r="S152" s="125">
        <f>IF(L152=0,0,VLOOKUP(L152,性別,2,FALSE))</f>
        <v>0</v>
      </c>
      <c r="T152" s="125">
        <f>S152+R152</f>
        <v>0</v>
      </c>
      <c r="U152" s="132">
        <f ca="1">IF(C152="","",IF(Q152&lt;H152,1,0))</f>
        <v>0</v>
      </c>
      <c r="V152" s="24" t="str">
        <f>IFERROR(IF(#REF!="平成",DATE(AH152+1988,AI152,AJ152),IF(#REF!="昭和",DATE(1925+AH152,AI152,AJ152),IF(#REF!="大正",DATE(1911+AH152,AI152,AJ152),DATE(AH152-33,AI152,AJ152)))),"")</f>
        <v/>
      </c>
      <c r="W152" s="559">
        <v>75</v>
      </c>
      <c r="X152" s="561"/>
      <c r="Y152" s="563"/>
      <c r="Z152" s="565"/>
      <c r="AA152" s="563"/>
      <c r="AB152" s="66"/>
      <c r="AC152" s="67"/>
      <c r="AD152" s="68"/>
      <c r="AE152" s="69"/>
      <c r="AF152" s="67"/>
      <c r="AG152" s="70"/>
      <c r="AH152" s="193"/>
      <c r="AI152" s="71"/>
      <c r="AJ152" s="194"/>
      <c r="AK152" s="43"/>
      <c r="AL152" s="567" t="str">
        <f>IF(SUM(AK152:AK153)=0,"",SUM(AK152:AK153))</f>
        <v/>
      </c>
      <c r="AM152" s="200" t="str">
        <f t="shared" si="7"/>
        <v/>
      </c>
    </row>
    <row r="153" spans="2:39" ht="13.95" customHeight="1" x14ac:dyDescent="0.2">
      <c r="C153" s="125" t="str">
        <f>IF(X153="","",VLOOKUP(X153,基準２,3,FALSE)+T153+100-Y153+IF(Z153="",0,VLOOKUP(Z153,基準２,3,FALSE)/100+'D1'!AA153-100))</f>
        <v/>
      </c>
      <c r="D153" s="125"/>
      <c r="E153" s="125"/>
      <c r="F153" s="125"/>
      <c r="G153" s="125"/>
      <c r="H153" s="125"/>
      <c r="I153" s="128"/>
      <c r="J153" s="128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32">
        <f ca="1">IF(C152="","",IF(Q152&lt;H152,1,0))</f>
        <v>0</v>
      </c>
      <c r="V153" s="24" t="str">
        <f>IFERROR(IF(#REF!="平成",DATE(AH153+1988,AI153,AJ153),IF(#REF!="昭和",DATE(1925+AH153,AI153,AJ153),IF(#REF!="大正",DATE(1911+AH153,AI153,AJ153),DATE(AH153-33,AI153,AJ153)))),"")</f>
        <v/>
      </c>
      <c r="W153" s="569"/>
      <c r="X153" s="570"/>
      <c r="Y153" s="571"/>
      <c r="Z153" s="572"/>
      <c r="AA153" s="571"/>
      <c r="AB153" s="37"/>
      <c r="AC153" s="38"/>
      <c r="AD153" s="39"/>
      <c r="AE153" s="54"/>
      <c r="AF153" s="38"/>
      <c r="AG153" s="40"/>
      <c r="AH153" s="203"/>
      <c r="AI153" s="41"/>
      <c r="AJ153" s="204"/>
      <c r="AK153" s="42"/>
      <c r="AL153" s="573"/>
      <c r="AM153" s="200" t="str">
        <f t="shared" si="7"/>
        <v/>
      </c>
    </row>
    <row r="154" spans="2:39" ht="13.95" customHeight="1" x14ac:dyDescent="0.2">
      <c r="B154" s="17">
        <f ca="1">IF(C154="","",RANK(C154,$C$4:$C$203))</f>
        <v>1</v>
      </c>
      <c r="C154" s="125">
        <f ca="1">IF(D154=0,0,IF(X154="","",VLOOKUP(X154,基準２,3,FALSE)+T154+100-Y154+IF(Z154="",0,VLOOKUP(Z154,基準２,3,FALSE)/100+'D1'!AA154-100)))</f>
        <v>0</v>
      </c>
      <c r="D154" s="125">
        <f ca="1">IF(E154="",0,IF(OR(E154=設定!$AV$4,E154=設定!$AV$5,E154=設定!$AV$6,E154=設定!$AV$7,E154=設定!$AV$8,E154=設定!$AV$9,E154=設定!$AV$12,E154=設定!$AV$13),1,0))</f>
        <v>0</v>
      </c>
      <c r="E154" s="125">
        <f>X154</f>
        <v>0</v>
      </c>
      <c r="F154" s="125">
        <f>Y154</f>
        <v>0</v>
      </c>
      <c r="G154" s="125" t="str">
        <f>IF(AA154="","",IF(X154=Z154,"*"&amp;AA154,"◆"&amp;AA154))</f>
        <v/>
      </c>
      <c r="H154" s="125" t="str">
        <f>IF(X154="","",VLOOKUP(X154,設定!$AV$4:$AW$13,2,FALSE))</f>
        <v/>
      </c>
      <c r="I154" s="128" t="str">
        <f>AD363&amp;"　"&amp;AE363</f>
        <v>　</v>
      </c>
      <c r="J154" s="128" t="str">
        <f>AD364&amp;"　"&amp;AE364</f>
        <v>　</v>
      </c>
      <c r="K154" s="125">
        <f>AD154</f>
        <v>0</v>
      </c>
      <c r="L154" s="125">
        <f>AD155</f>
        <v>0</v>
      </c>
      <c r="M154" s="125">
        <f>AG154</f>
        <v>0</v>
      </c>
      <c r="N154" s="125">
        <f>AG155</f>
        <v>0</v>
      </c>
      <c r="O154" s="125">
        <f>AK154</f>
        <v>0</v>
      </c>
      <c r="P154" s="125">
        <f>AK155</f>
        <v>0</v>
      </c>
      <c r="Q154" s="125" t="str">
        <f>AL154</f>
        <v/>
      </c>
      <c r="R154" s="125">
        <f>IF(K154=0,0,VLOOKUP(K154,性別,2,FALSE))</f>
        <v>0</v>
      </c>
      <c r="S154" s="125">
        <f>IF(L154=0,0,VLOOKUP(L154,性別,2,FALSE))</f>
        <v>0</v>
      </c>
      <c r="T154" s="125">
        <f>S154+R154</f>
        <v>0</v>
      </c>
      <c r="U154" s="132">
        <f ca="1">IF(C154="","",IF(Q154&lt;H154,1,0))</f>
        <v>0</v>
      </c>
      <c r="V154" s="24" t="str">
        <f>IFERROR(IF(#REF!="平成",DATE(AH154+1988,AI154,AJ154),IF(#REF!="昭和",DATE(1925+AH154,AI154,AJ154),IF(#REF!="大正",DATE(1911+AH154,AI154,AJ154),DATE(AH154-33,AI154,AJ154)))),"")</f>
        <v/>
      </c>
      <c r="W154" s="559">
        <v>76</v>
      </c>
      <c r="X154" s="561"/>
      <c r="Y154" s="563"/>
      <c r="Z154" s="565"/>
      <c r="AA154" s="563"/>
      <c r="AB154" s="66"/>
      <c r="AC154" s="67"/>
      <c r="AD154" s="68"/>
      <c r="AE154" s="69"/>
      <c r="AF154" s="67"/>
      <c r="AG154" s="70"/>
      <c r="AH154" s="193"/>
      <c r="AI154" s="71"/>
      <c r="AJ154" s="194"/>
      <c r="AK154" s="43"/>
      <c r="AL154" s="567" t="str">
        <f>IF(SUM(AK154:AK155)=0,"",SUM(AK154:AK155))</f>
        <v/>
      </c>
      <c r="AM154" s="200" t="str">
        <f t="shared" si="7"/>
        <v/>
      </c>
    </row>
    <row r="155" spans="2:39" ht="13.95" customHeight="1" x14ac:dyDescent="0.2">
      <c r="C155" s="125" t="str">
        <f>IF(X155="","",VLOOKUP(X155,基準２,3,FALSE)+T155+100-Y155+IF(Z155="",0,VLOOKUP(Z155,基準２,3,FALSE)/100+'D1'!AA155-100))</f>
        <v/>
      </c>
      <c r="D155" s="125"/>
      <c r="E155" s="125"/>
      <c r="F155" s="125"/>
      <c r="G155" s="125"/>
      <c r="H155" s="125"/>
      <c r="I155" s="128"/>
      <c r="J155" s="128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32">
        <f ca="1">IF(C154="","",IF(Q154&lt;H154,1,0))</f>
        <v>0</v>
      </c>
      <c r="V155" s="24" t="str">
        <f>IFERROR(IF(#REF!="平成",DATE(AH155+1988,AI155,AJ155),IF(#REF!="昭和",DATE(1925+AH155,AI155,AJ155),IF(#REF!="大正",DATE(1911+AH155,AI155,AJ155),DATE(AH155-33,AI155,AJ155)))),"")</f>
        <v/>
      </c>
      <c r="W155" s="569"/>
      <c r="X155" s="570"/>
      <c r="Y155" s="571"/>
      <c r="Z155" s="572"/>
      <c r="AA155" s="571"/>
      <c r="AB155" s="37"/>
      <c r="AC155" s="38"/>
      <c r="AD155" s="39"/>
      <c r="AE155" s="54"/>
      <c r="AF155" s="38"/>
      <c r="AG155" s="40"/>
      <c r="AH155" s="203"/>
      <c r="AI155" s="41"/>
      <c r="AJ155" s="204"/>
      <c r="AK155" s="42"/>
      <c r="AL155" s="573"/>
      <c r="AM155" s="200" t="str">
        <f t="shared" si="7"/>
        <v/>
      </c>
    </row>
    <row r="156" spans="2:39" ht="13.95" customHeight="1" x14ac:dyDescent="0.2">
      <c r="B156" s="17">
        <f ca="1">IF(C156="","",RANK(C156,$C$4:$C$203))</f>
        <v>1</v>
      </c>
      <c r="C156" s="125">
        <f ca="1">IF(D156=0,0,IF(X156="","",VLOOKUP(X156,基準２,3,FALSE)+T156+100-Y156+IF(Z156="",0,VLOOKUP(Z156,基準２,3,FALSE)/100+'D1'!AA156-100)))</f>
        <v>0</v>
      </c>
      <c r="D156" s="125">
        <f ca="1">IF(E156="",0,IF(OR(E156=設定!$AV$4,E156=設定!$AV$5,E156=設定!$AV$6,E156=設定!$AV$7,E156=設定!$AV$8,E156=設定!$AV$9,E156=設定!$AV$12,E156=設定!$AV$13),1,0))</f>
        <v>0</v>
      </c>
      <c r="E156" s="125">
        <f>X156</f>
        <v>0</v>
      </c>
      <c r="F156" s="125">
        <f>Y156</f>
        <v>0</v>
      </c>
      <c r="G156" s="125" t="str">
        <f>IF(AA156="","",IF(X156=Z156,"*"&amp;AA156,"◆"&amp;AA156))</f>
        <v/>
      </c>
      <c r="H156" s="125" t="str">
        <f>IF(X156="","",VLOOKUP(X156,設定!$AV$4:$AW$13,2,FALSE))</f>
        <v/>
      </c>
      <c r="I156" s="128" t="str">
        <f>AD365&amp;"　"&amp;AE365</f>
        <v>　</v>
      </c>
      <c r="J156" s="128" t="str">
        <f>AD366&amp;"　"&amp;AE366</f>
        <v>　</v>
      </c>
      <c r="K156" s="125">
        <f>AD156</f>
        <v>0</v>
      </c>
      <c r="L156" s="125">
        <f>AD157</f>
        <v>0</v>
      </c>
      <c r="M156" s="125">
        <f>AG156</f>
        <v>0</v>
      </c>
      <c r="N156" s="125">
        <f>AG157</f>
        <v>0</v>
      </c>
      <c r="O156" s="125">
        <f>AK156</f>
        <v>0</v>
      </c>
      <c r="P156" s="125">
        <f>AK157</f>
        <v>0</v>
      </c>
      <c r="Q156" s="125" t="str">
        <f>AL156</f>
        <v/>
      </c>
      <c r="R156" s="125">
        <f>IF(K156=0,0,VLOOKUP(K156,性別,2,FALSE))</f>
        <v>0</v>
      </c>
      <c r="S156" s="125">
        <f>IF(L156=0,0,VLOOKUP(L156,性別,2,FALSE))</f>
        <v>0</v>
      </c>
      <c r="T156" s="125">
        <f>S156+R156</f>
        <v>0</v>
      </c>
      <c r="U156" s="132">
        <f ca="1">IF(C156="","",IF(Q156&lt;H156,1,0))</f>
        <v>0</v>
      </c>
      <c r="V156" s="24" t="str">
        <f>IFERROR(IF(#REF!="平成",DATE(AH156+1988,AI156,AJ156),IF(#REF!="昭和",DATE(1925+AH156,AI156,AJ156),IF(#REF!="大正",DATE(1911+AH156,AI156,AJ156),DATE(AH156-33,AI156,AJ156)))),"")</f>
        <v/>
      </c>
      <c r="W156" s="559">
        <v>77</v>
      </c>
      <c r="X156" s="561"/>
      <c r="Y156" s="563"/>
      <c r="Z156" s="565"/>
      <c r="AA156" s="563"/>
      <c r="AB156" s="66"/>
      <c r="AC156" s="67"/>
      <c r="AD156" s="68"/>
      <c r="AE156" s="69"/>
      <c r="AF156" s="67"/>
      <c r="AG156" s="70"/>
      <c r="AH156" s="193"/>
      <c r="AI156" s="71"/>
      <c r="AJ156" s="194"/>
      <c r="AK156" s="43"/>
      <c r="AL156" s="567" t="str">
        <f>IF(SUM(AK156:AK157)=0,"",SUM(AK156:AK157))</f>
        <v/>
      </c>
      <c r="AM156" s="200" t="str">
        <f t="shared" si="7"/>
        <v/>
      </c>
    </row>
    <row r="157" spans="2:39" ht="13.95" customHeight="1" x14ac:dyDescent="0.2">
      <c r="C157" s="125" t="str">
        <f>IF(X157="","",VLOOKUP(X157,基準２,3,FALSE)+T157+100-Y157+IF(Z157="",0,VLOOKUP(Z157,基準２,3,FALSE)/100+'D1'!AA157-100))</f>
        <v/>
      </c>
      <c r="D157" s="125"/>
      <c r="E157" s="125"/>
      <c r="F157" s="125"/>
      <c r="G157" s="125"/>
      <c r="H157" s="125"/>
      <c r="I157" s="128"/>
      <c r="J157" s="128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32">
        <f ca="1">IF(C156="","",IF(Q156&lt;H156,1,0))</f>
        <v>0</v>
      </c>
      <c r="V157" s="24" t="str">
        <f>IFERROR(IF(#REF!="平成",DATE(AH157+1988,AI157,AJ157),IF(#REF!="昭和",DATE(1925+AH157,AI157,AJ157),IF(#REF!="大正",DATE(1911+AH157,AI157,AJ157),DATE(AH157-33,AI157,AJ157)))),"")</f>
        <v/>
      </c>
      <c r="W157" s="569"/>
      <c r="X157" s="570"/>
      <c r="Y157" s="571"/>
      <c r="Z157" s="572"/>
      <c r="AA157" s="571"/>
      <c r="AB157" s="37"/>
      <c r="AC157" s="38"/>
      <c r="AD157" s="39"/>
      <c r="AE157" s="54"/>
      <c r="AF157" s="38"/>
      <c r="AG157" s="40"/>
      <c r="AH157" s="203"/>
      <c r="AI157" s="41"/>
      <c r="AJ157" s="204"/>
      <c r="AK157" s="42"/>
      <c r="AL157" s="573"/>
      <c r="AM157" s="200" t="str">
        <f t="shared" si="7"/>
        <v/>
      </c>
    </row>
    <row r="158" spans="2:39" ht="13.95" customHeight="1" x14ac:dyDescent="0.2">
      <c r="B158" s="17">
        <f ca="1">IF(C158="","",RANK(C158,$C$4:$C$203))</f>
        <v>1</v>
      </c>
      <c r="C158" s="125">
        <f ca="1">IF(D158=0,0,IF(X158="","",VLOOKUP(X158,基準２,3,FALSE)+T158+100-Y158+IF(Z158="",0,VLOOKUP(Z158,基準２,3,FALSE)/100+'D1'!AA158-100)))</f>
        <v>0</v>
      </c>
      <c r="D158" s="125">
        <f ca="1">IF(E158="",0,IF(OR(E158=設定!$AV$4,E158=設定!$AV$5,E158=設定!$AV$6,E158=設定!$AV$7,E158=設定!$AV$8,E158=設定!$AV$9,E158=設定!$AV$12,E158=設定!$AV$13),1,0))</f>
        <v>0</v>
      </c>
      <c r="E158" s="125">
        <f>X158</f>
        <v>0</v>
      </c>
      <c r="F158" s="125">
        <f>Y158</f>
        <v>0</v>
      </c>
      <c r="G158" s="125" t="str">
        <f>IF(AA158="","",IF(X158=Z158,"*"&amp;AA158,"◆"&amp;AA158))</f>
        <v/>
      </c>
      <c r="H158" s="125" t="str">
        <f>IF(X158="","",VLOOKUP(X158,設定!$AV$4:$AW$13,2,FALSE))</f>
        <v/>
      </c>
      <c r="I158" s="128" t="str">
        <f>AD367&amp;"　"&amp;AE367</f>
        <v>　</v>
      </c>
      <c r="J158" s="128" t="str">
        <f>AD368&amp;"　"&amp;AE368</f>
        <v>　</v>
      </c>
      <c r="K158" s="125">
        <f>AD158</f>
        <v>0</v>
      </c>
      <c r="L158" s="125">
        <f>AD159</f>
        <v>0</v>
      </c>
      <c r="M158" s="125">
        <f>AG158</f>
        <v>0</v>
      </c>
      <c r="N158" s="125">
        <f>AG159</f>
        <v>0</v>
      </c>
      <c r="O158" s="125">
        <f>AK158</f>
        <v>0</v>
      </c>
      <c r="P158" s="125">
        <f>AK159</f>
        <v>0</v>
      </c>
      <c r="Q158" s="125" t="str">
        <f>AL158</f>
        <v/>
      </c>
      <c r="R158" s="125">
        <f>IF(K158=0,0,VLOOKUP(K158,性別,2,FALSE))</f>
        <v>0</v>
      </c>
      <c r="S158" s="125">
        <f>IF(L158=0,0,VLOOKUP(L158,性別,2,FALSE))</f>
        <v>0</v>
      </c>
      <c r="T158" s="125">
        <f>S158+R158</f>
        <v>0</v>
      </c>
      <c r="U158" s="132">
        <f ca="1">IF(C158="","",IF(Q158&lt;H158,1,0))</f>
        <v>0</v>
      </c>
      <c r="V158" s="24" t="str">
        <f>IFERROR(IF(#REF!="平成",DATE(AH158+1988,AI158,AJ158),IF(#REF!="昭和",DATE(1925+AH158,AI158,AJ158),IF(#REF!="大正",DATE(1911+AH158,AI158,AJ158),DATE(AH158-33,AI158,AJ158)))),"")</f>
        <v/>
      </c>
      <c r="W158" s="559">
        <v>78</v>
      </c>
      <c r="X158" s="561"/>
      <c r="Y158" s="563"/>
      <c r="Z158" s="565"/>
      <c r="AA158" s="563"/>
      <c r="AB158" s="66"/>
      <c r="AC158" s="67"/>
      <c r="AD158" s="68"/>
      <c r="AE158" s="69"/>
      <c r="AF158" s="67"/>
      <c r="AG158" s="70"/>
      <c r="AH158" s="193"/>
      <c r="AI158" s="71"/>
      <c r="AJ158" s="194"/>
      <c r="AK158" s="43"/>
      <c r="AL158" s="567" t="str">
        <f>IF(SUM(AK158:AK159)=0,"",SUM(AK158:AK159))</f>
        <v/>
      </c>
      <c r="AM158" s="200" t="str">
        <f t="shared" si="7"/>
        <v/>
      </c>
    </row>
    <row r="159" spans="2:39" ht="13.95" customHeight="1" x14ac:dyDescent="0.2">
      <c r="C159" s="125" t="str">
        <f>IF(X159="","",VLOOKUP(X159,基準２,3,FALSE)+T159+100-Y159+IF(Z159="",0,VLOOKUP(Z159,基準２,3,FALSE)/100+'D1'!AA159-100))</f>
        <v/>
      </c>
      <c r="D159" s="125"/>
      <c r="E159" s="125"/>
      <c r="F159" s="125"/>
      <c r="G159" s="125"/>
      <c r="H159" s="125"/>
      <c r="I159" s="128"/>
      <c r="J159" s="128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32">
        <f ca="1">IF(C158="","",IF(Q158&lt;H158,1,0))</f>
        <v>0</v>
      </c>
      <c r="V159" s="24" t="str">
        <f>IFERROR(IF(#REF!="平成",DATE(AH159+1988,AI159,AJ159),IF(#REF!="昭和",DATE(1925+AH159,AI159,AJ159),IF(#REF!="大正",DATE(1911+AH159,AI159,AJ159),DATE(AH159-33,AI159,AJ159)))),"")</f>
        <v/>
      </c>
      <c r="W159" s="569"/>
      <c r="X159" s="570"/>
      <c r="Y159" s="571"/>
      <c r="Z159" s="572"/>
      <c r="AA159" s="571"/>
      <c r="AB159" s="37"/>
      <c r="AC159" s="38"/>
      <c r="AD159" s="39"/>
      <c r="AE159" s="54"/>
      <c r="AF159" s="38"/>
      <c r="AG159" s="40"/>
      <c r="AH159" s="203"/>
      <c r="AI159" s="41"/>
      <c r="AJ159" s="204"/>
      <c r="AK159" s="42"/>
      <c r="AL159" s="573"/>
      <c r="AM159" s="200" t="str">
        <f t="shared" si="7"/>
        <v/>
      </c>
    </row>
    <row r="160" spans="2:39" ht="13.95" customHeight="1" x14ac:dyDescent="0.2">
      <c r="B160" s="17">
        <f ca="1">IF(C160="","",RANK(C160,$C$4:$C$203))</f>
        <v>1</v>
      </c>
      <c r="C160" s="125">
        <f ca="1">IF(D160=0,0,IF(X160="","",VLOOKUP(X160,基準２,3,FALSE)+T160+100-Y160+IF(Z160="",0,VLOOKUP(Z160,基準２,3,FALSE)/100+'D1'!AA160-100)))</f>
        <v>0</v>
      </c>
      <c r="D160" s="125">
        <f ca="1">IF(E160="",0,IF(OR(E160=設定!$AV$4,E160=設定!$AV$5,E160=設定!$AV$6,E160=設定!$AV$7,E160=設定!$AV$8,E160=設定!$AV$9,E160=設定!$AV$12,E160=設定!$AV$13),1,0))</f>
        <v>0</v>
      </c>
      <c r="E160" s="125">
        <f>X160</f>
        <v>0</v>
      </c>
      <c r="F160" s="125">
        <f>Y160</f>
        <v>0</v>
      </c>
      <c r="G160" s="125" t="str">
        <f>IF(AA160="","",IF(X160=Z160,"*"&amp;AA160,"◆"&amp;AA160))</f>
        <v/>
      </c>
      <c r="H160" s="125" t="str">
        <f>IF(X160="","",VLOOKUP(X160,設定!$AV$4:$AW$13,2,FALSE))</f>
        <v/>
      </c>
      <c r="I160" s="128" t="str">
        <f>AD369&amp;"　"&amp;AE369</f>
        <v>　</v>
      </c>
      <c r="J160" s="128" t="str">
        <f>AD370&amp;"　"&amp;AE370</f>
        <v>　</v>
      </c>
      <c r="K160" s="125">
        <f>AD160</f>
        <v>0</v>
      </c>
      <c r="L160" s="125">
        <f>AD161</f>
        <v>0</v>
      </c>
      <c r="M160" s="125">
        <f>AG160</f>
        <v>0</v>
      </c>
      <c r="N160" s="125">
        <f>AG161</f>
        <v>0</v>
      </c>
      <c r="O160" s="125">
        <f>AK160</f>
        <v>0</v>
      </c>
      <c r="P160" s="125">
        <f>AK161</f>
        <v>0</v>
      </c>
      <c r="Q160" s="125" t="str">
        <f>AL160</f>
        <v/>
      </c>
      <c r="R160" s="125">
        <f>IF(K160=0,0,VLOOKUP(K160,性別,2,FALSE))</f>
        <v>0</v>
      </c>
      <c r="S160" s="125">
        <f>IF(L160=0,0,VLOOKUP(L160,性別,2,FALSE))</f>
        <v>0</v>
      </c>
      <c r="T160" s="125">
        <f>S160+R160</f>
        <v>0</v>
      </c>
      <c r="U160" s="132">
        <f ca="1">IF(C160="","",IF(Q160&lt;H160,1,0))</f>
        <v>0</v>
      </c>
      <c r="V160" s="24" t="str">
        <f>IFERROR(IF(#REF!="平成",DATE(AH160+1988,AI160,AJ160),IF(#REF!="昭和",DATE(1925+AH160,AI160,AJ160),IF(#REF!="大正",DATE(1911+AH160,AI160,AJ160),DATE(AH160-33,AI160,AJ160)))),"")</f>
        <v/>
      </c>
      <c r="W160" s="559">
        <v>79</v>
      </c>
      <c r="X160" s="561"/>
      <c r="Y160" s="563"/>
      <c r="Z160" s="565"/>
      <c r="AA160" s="563"/>
      <c r="AB160" s="66"/>
      <c r="AC160" s="67"/>
      <c r="AD160" s="68"/>
      <c r="AE160" s="69"/>
      <c r="AF160" s="67"/>
      <c r="AG160" s="70"/>
      <c r="AH160" s="193"/>
      <c r="AI160" s="71"/>
      <c r="AJ160" s="194"/>
      <c r="AK160" s="43"/>
      <c r="AL160" s="567" t="str">
        <f>IF(SUM(AK160:AK161)=0,"",SUM(AK160:AK161))</f>
        <v/>
      </c>
      <c r="AM160" s="200" t="str">
        <f t="shared" si="7"/>
        <v/>
      </c>
    </row>
    <row r="161" spans="2:39" ht="13.95" customHeight="1" x14ac:dyDescent="0.2">
      <c r="C161" s="125" t="str">
        <f>IF(X161="","",VLOOKUP(X161,基準２,3,FALSE)+T161+100-Y161+IF(Z161="",0,VLOOKUP(Z161,基準２,3,FALSE)/100+'D1'!AA161-100))</f>
        <v/>
      </c>
      <c r="D161" s="125"/>
      <c r="E161" s="125"/>
      <c r="F161" s="125"/>
      <c r="G161" s="125"/>
      <c r="H161" s="125"/>
      <c r="I161" s="128"/>
      <c r="J161" s="128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32">
        <f ca="1">IF(C160="","",IF(Q160&lt;H160,1,0))</f>
        <v>0</v>
      </c>
      <c r="V161" s="24" t="str">
        <f>IFERROR(IF(#REF!="平成",DATE(AH161+1988,AI161,AJ161),IF(#REF!="昭和",DATE(1925+AH161,AI161,AJ161),IF(#REF!="大正",DATE(1911+AH161,AI161,AJ161),DATE(AH161-33,AI161,AJ161)))),"")</f>
        <v/>
      </c>
      <c r="W161" s="569"/>
      <c r="X161" s="570"/>
      <c r="Y161" s="571"/>
      <c r="Z161" s="572"/>
      <c r="AA161" s="571"/>
      <c r="AB161" s="37"/>
      <c r="AC161" s="38"/>
      <c r="AD161" s="39"/>
      <c r="AE161" s="54"/>
      <c r="AF161" s="38"/>
      <c r="AG161" s="40"/>
      <c r="AH161" s="203"/>
      <c r="AI161" s="41"/>
      <c r="AJ161" s="204"/>
      <c r="AK161" s="42"/>
      <c r="AL161" s="573"/>
      <c r="AM161" s="200" t="str">
        <f t="shared" si="7"/>
        <v/>
      </c>
    </row>
    <row r="162" spans="2:39" ht="13.95" customHeight="1" x14ac:dyDescent="0.2">
      <c r="B162" s="17">
        <f ca="1">IF(C162="","",RANK(C162,$C$4:$C$203))</f>
        <v>1</v>
      </c>
      <c r="C162" s="125">
        <f ca="1">IF(D162=0,0,IF(X162="","",VLOOKUP(X162,基準２,3,FALSE)+T162+100-Y162+IF(Z162="",0,VLOOKUP(Z162,基準２,3,FALSE)/100+'D1'!AA162-100)))</f>
        <v>0</v>
      </c>
      <c r="D162" s="125">
        <f ca="1">IF(E162="",0,IF(OR(E162=設定!$AV$4,E162=設定!$AV$5,E162=設定!$AV$6,E162=設定!$AV$7,E162=設定!$AV$8,E162=設定!$AV$9,E162=設定!$AV$12,E162=設定!$AV$13),1,0))</f>
        <v>0</v>
      </c>
      <c r="E162" s="125">
        <f>X162</f>
        <v>0</v>
      </c>
      <c r="F162" s="125">
        <f>Y162</f>
        <v>0</v>
      </c>
      <c r="G162" s="125" t="str">
        <f>IF(AA162="","",IF(X162=Z162,"*"&amp;AA162,"◆"&amp;AA162))</f>
        <v/>
      </c>
      <c r="H162" s="125" t="str">
        <f>IF(X162="","",VLOOKUP(X162,設定!$AV$4:$AW$13,2,FALSE))</f>
        <v/>
      </c>
      <c r="I162" s="128" t="str">
        <f>AD371&amp;"　"&amp;AE371</f>
        <v>　</v>
      </c>
      <c r="J162" s="128" t="str">
        <f>AD372&amp;"　"&amp;AE372</f>
        <v>　</v>
      </c>
      <c r="K162" s="125">
        <f>AD162</f>
        <v>0</v>
      </c>
      <c r="L162" s="125">
        <f>AD163</f>
        <v>0</v>
      </c>
      <c r="M162" s="125">
        <f>AG162</f>
        <v>0</v>
      </c>
      <c r="N162" s="125">
        <f>AG163</f>
        <v>0</v>
      </c>
      <c r="O162" s="125">
        <f>AK162</f>
        <v>0</v>
      </c>
      <c r="P162" s="125">
        <f>AK163</f>
        <v>0</v>
      </c>
      <c r="Q162" s="125" t="str">
        <f>AL162</f>
        <v/>
      </c>
      <c r="R162" s="125">
        <f>IF(K162=0,0,VLOOKUP(K162,性別,2,FALSE))</f>
        <v>0</v>
      </c>
      <c r="S162" s="125">
        <f>IF(L162=0,0,VLOOKUP(L162,性別,2,FALSE))</f>
        <v>0</v>
      </c>
      <c r="T162" s="125">
        <f>S162+R162</f>
        <v>0</v>
      </c>
      <c r="U162" s="132">
        <f ca="1">IF(C162="","",IF(Q162&lt;H162,1,0))</f>
        <v>0</v>
      </c>
      <c r="V162" s="24" t="str">
        <f>IFERROR(IF(#REF!="平成",DATE(AH162+1988,AI162,AJ162),IF(#REF!="昭和",DATE(1925+AH162,AI162,AJ162),IF(#REF!="大正",DATE(1911+AH162,AI162,AJ162),DATE(AH162-33,AI162,AJ162)))),"")</f>
        <v/>
      </c>
      <c r="W162" s="559">
        <v>80</v>
      </c>
      <c r="X162" s="561"/>
      <c r="Y162" s="563"/>
      <c r="Z162" s="565"/>
      <c r="AA162" s="563"/>
      <c r="AB162" s="66"/>
      <c r="AC162" s="67"/>
      <c r="AD162" s="68"/>
      <c r="AE162" s="69"/>
      <c r="AF162" s="67"/>
      <c r="AG162" s="70"/>
      <c r="AH162" s="193"/>
      <c r="AI162" s="71"/>
      <c r="AJ162" s="194"/>
      <c r="AK162" s="43"/>
      <c r="AL162" s="567" t="str">
        <f>IF(SUM(AK162:AK163)=0,"",SUM(AK162:AK163))</f>
        <v/>
      </c>
      <c r="AM162" s="200" t="str">
        <f t="shared" si="7"/>
        <v/>
      </c>
    </row>
    <row r="163" spans="2:39" ht="13.95" customHeight="1" x14ac:dyDescent="0.2">
      <c r="C163" s="125" t="str">
        <f>IF(X163="","",VLOOKUP(X163,基準２,3,FALSE)+T163+100-Y163+IF(Z163="",0,VLOOKUP(Z163,基準２,3,FALSE)/100+'D1'!AA163-100))</f>
        <v/>
      </c>
      <c r="D163" s="125"/>
      <c r="E163" s="125"/>
      <c r="F163" s="125"/>
      <c r="G163" s="125"/>
      <c r="H163" s="125"/>
      <c r="I163" s="128"/>
      <c r="J163" s="128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32">
        <f ca="1">IF(C162="","",IF(Q162&lt;H162,1,0))</f>
        <v>0</v>
      </c>
      <c r="V163" s="24" t="str">
        <f>IFERROR(IF(#REF!="平成",DATE(AH163+1988,AI163,AJ163),IF(#REF!="昭和",DATE(1925+AH163,AI163,AJ163),IF(#REF!="大正",DATE(1911+AH163,AI163,AJ163),DATE(AH163-33,AI163,AJ163)))),"")</f>
        <v/>
      </c>
      <c r="W163" s="569"/>
      <c r="X163" s="570"/>
      <c r="Y163" s="571"/>
      <c r="Z163" s="572"/>
      <c r="AA163" s="571"/>
      <c r="AB163" s="37"/>
      <c r="AC163" s="38"/>
      <c r="AD163" s="39"/>
      <c r="AE163" s="54"/>
      <c r="AF163" s="38"/>
      <c r="AG163" s="40"/>
      <c r="AH163" s="203"/>
      <c r="AI163" s="41"/>
      <c r="AJ163" s="204"/>
      <c r="AK163" s="42"/>
      <c r="AL163" s="573"/>
      <c r="AM163" s="200" t="str">
        <f t="shared" si="7"/>
        <v/>
      </c>
    </row>
    <row r="164" spans="2:39" ht="13.95" customHeight="1" x14ac:dyDescent="0.2">
      <c r="B164" s="17">
        <f ca="1">IF(C164="","",RANK(C164,$C$4:$C$203))</f>
        <v>1</v>
      </c>
      <c r="C164" s="125">
        <f ca="1">IF(D164=0,0,IF(X164="","",VLOOKUP(X164,基準２,3,FALSE)+T164+100-Y164+IF(Z164="",0,VLOOKUP(Z164,基準２,3,FALSE)/100+'D1'!AA164-100)))</f>
        <v>0</v>
      </c>
      <c r="D164" s="125">
        <f ca="1">IF(E164="",0,IF(OR(E164=設定!$AV$4,E164=設定!$AV$5,E164=設定!$AV$6,E164=設定!$AV$7,E164=設定!$AV$8,E164=設定!$AV$9,E164=設定!$AV$12,E164=設定!$AV$13),1,0))</f>
        <v>0</v>
      </c>
      <c r="E164" s="125">
        <f>X164</f>
        <v>0</v>
      </c>
      <c r="F164" s="125">
        <f>Y164</f>
        <v>0</v>
      </c>
      <c r="G164" s="125" t="str">
        <f>IF(AA164="","",IF(X164=Z164,"*"&amp;AA164,"◆"&amp;AA164))</f>
        <v/>
      </c>
      <c r="H164" s="125" t="str">
        <f>IF(X164="","",VLOOKUP(X164,設定!$AV$4:$AW$13,2,FALSE))</f>
        <v/>
      </c>
      <c r="I164" s="128" t="str">
        <f>AD373&amp;"　"&amp;AE373</f>
        <v>　</v>
      </c>
      <c r="J164" s="128" t="str">
        <f>AD374&amp;"　"&amp;AE374</f>
        <v>　</v>
      </c>
      <c r="K164" s="125">
        <f>AD164</f>
        <v>0</v>
      </c>
      <c r="L164" s="125">
        <f>AD165</f>
        <v>0</v>
      </c>
      <c r="M164" s="125">
        <f>AG164</f>
        <v>0</v>
      </c>
      <c r="N164" s="125">
        <f>AG165</f>
        <v>0</v>
      </c>
      <c r="O164" s="125">
        <f>AK164</f>
        <v>0</v>
      </c>
      <c r="P164" s="125">
        <f>AK165</f>
        <v>0</v>
      </c>
      <c r="Q164" s="125" t="str">
        <f>AL164</f>
        <v/>
      </c>
      <c r="R164" s="125">
        <f>IF(K164=0,0,VLOOKUP(K164,性別,2,FALSE))</f>
        <v>0</v>
      </c>
      <c r="S164" s="125">
        <f>IF(L164=0,0,VLOOKUP(L164,性別,2,FALSE))</f>
        <v>0</v>
      </c>
      <c r="T164" s="125">
        <f>S164+R164</f>
        <v>0</v>
      </c>
      <c r="U164" s="132">
        <f ca="1">IF(C164="","",IF(Q164&lt;H164,1,0))</f>
        <v>0</v>
      </c>
      <c r="V164" s="24" t="str">
        <f>IFERROR(IF(#REF!="平成",DATE(AH164+1988,AI164,AJ164),IF(#REF!="昭和",DATE(1925+AH164,AI164,AJ164),IF(#REF!="大正",DATE(1911+AH164,AI164,AJ164),DATE(AH164-33,AI164,AJ164)))),"")</f>
        <v/>
      </c>
      <c r="W164" s="559">
        <v>81</v>
      </c>
      <c r="X164" s="561"/>
      <c r="Y164" s="563"/>
      <c r="Z164" s="565"/>
      <c r="AA164" s="563"/>
      <c r="AB164" s="66"/>
      <c r="AC164" s="67"/>
      <c r="AD164" s="68"/>
      <c r="AE164" s="69"/>
      <c r="AF164" s="67"/>
      <c r="AG164" s="70"/>
      <c r="AH164" s="193"/>
      <c r="AI164" s="71"/>
      <c r="AJ164" s="194"/>
      <c r="AK164" s="43"/>
      <c r="AL164" s="567" t="str">
        <f>IF(SUM(AK164:AK165)=0,"",SUM(AK164:AK165))</f>
        <v/>
      </c>
      <c r="AM164" s="200" t="str">
        <f t="shared" si="7"/>
        <v/>
      </c>
    </row>
    <row r="165" spans="2:39" ht="13.95" customHeight="1" x14ac:dyDescent="0.2">
      <c r="C165" s="125" t="str">
        <f>IF(X165="","",VLOOKUP(X165,基準２,3,FALSE)+T165+100-Y165+IF(Z165="",0,VLOOKUP(Z165,基準２,3,FALSE)/100+'D1'!AA165-100))</f>
        <v/>
      </c>
      <c r="D165" s="125"/>
      <c r="E165" s="125"/>
      <c r="F165" s="125"/>
      <c r="G165" s="125"/>
      <c r="H165" s="125"/>
      <c r="I165" s="128"/>
      <c r="J165" s="128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32">
        <f ca="1">IF(C164="","",IF(Q164&lt;H164,1,0))</f>
        <v>0</v>
      </c>
      <c r="V165" s="24" t="str">
        <f>IFERROR(IF(#REF!="平成",DATE(AH165+1988,AI165,AJ165),IF(#REF!="昭和",DATE(1925+AH165,AI165,AJ165),IF(#REF!="大正",DATE(1911+AH165,AI165,AJ165),DATE(AH165-33,AI165,AJ165)))),"")</f>
        <v/>
      </c>
      <c r="W165" s="569"/>
      <c r="X165" s="570"/>
      <c r="Y165" s="571"/>
      <c r="Z165" s="572"/>
      <c r="AA165" s="571"/>
      <c r="AB165" s="37"/>
      <c r="AC165" s="38"/>
      <c r="AD165" s="39"/>
      <c r="AE165" s="54"/>
      <c r="AF165" s="38"/>
      <c r="AG165" s="40"/>
      <c r="AH165" s="203"/>
      <c r="AI165" s="41"/>
      <c r="AJ165" s="204"/>
      <c r="AK165" s="42"/>
      <c r="AL165" s="573"/>
      <c r="AM165" s="200" t="str">
        <f t="shared" si="7"/>
        <v/>
      </c>
    </row>
    <row r="166" spans="2:39" ht="13.95" customHeight="1" x14ac:dyDescent="0.2">
      <c r="B166" s="17">
        <f ca="1">IF(C166="","",RANK(C166,$C$4:$C$203))</f>
        <v>1</v>
      </c>
      <c r="C166" s="125">
        <f ca="1">IF(D166=0,0,IF(X166="","",VLOOKUP(X166,基準２,3,FALSE)+T166+100-Y166+IF(Z166="",0,VLOOKUP(Z166,基準２,3,FALSE)/100+'D1'!AA166-100)))</f>
        <v>0</v>
      </c>
      <c r="D166" s="125">
        <f ca="1">IF(E166="",0,IF(OR(E166=設定!$AV$4,E166=設定!$AV$5,E166=設定!$AV$6,E166=設定!$AV$7,E166=設定!$AV$8,E166=設定!$AV$9,E166=設定!$AV$12,E166=設定!$AV$13),1,0))</f>
        <v>0</v>
      </c>
      <c r="E166" s="125">
        <f>X166</f>
        <v>0</v>
      </c>
      <c r="F166" s="125">
        <f>Y166</f>
        <v>0</v>
      </c>
      <c r="G166" s="125" t="str">
        <f>IF(AA166="","",IF(X166=Z166,"*"&amp;AA166,"◆"&amp;AA166))</f>
        <v/>
      </c>
      <c r="H166" s="125" t="str">
        <f>IF(X166="","",VLOOKUP(X166,設定!$AV$4:$AW$13,2,FALSE))</f>
        <v/>
      </c>
      <c r="I166" s="128" t="str">
        <f>AD375&amp;"　"&amp;AE375</f>
        <v>　</v>
      </c>
      <c r="J166" s="128" t="str">
        <f>AD376&amp;"　"&amp;AE376</f>
        <v>　</v>
      </c>
      <c r="K166" s="125">
        <f>AD166</f>
        <v>0</v>
      </c>
      <c r="L166" s="125">
        <f>AD167</f>
        <v>0</v>
      </c>
      <c r="M166" s="125">
        <f>AG166</f>
        <v>0</v>
      </c>
      <c r="N166" s="125">
        <f>AG167</f>
        <v>0</v>
      </c>
      <c r="O166" s="125">
        <f>AK166</f>
        <v>0</v>
      </c>
      <c r="P166" s="125">
        <f>AK167</f>
        <v>0</v>
      </c>
      <c r="Q166" s="125" t="str">
        <f>AL166</f>
        <v/>
      </c>
      <c r="R166" s="125">
        <f>IF(K166=0,0,VLOOKUP(K166,性別,2,FALSE))</f>
        <v>0</v>
      </c>
      <c r="S166" s="125">
        <f>IF(L166=0,0,VLOOKUP(L166,性別,2,FALSE))</f>
        <v>0</v>
      </c>
      <c r="T166" s="125">
        <f>S166+R166</f>
        <v>0</v>
      </c>
      <c r="U166" s="132">
        <f ca="1">IF(C166="","",IF(Q166&lt;H166,1,0))</f>
        <v>0</v>
      </c>
      <c r="V166" s="24" t="str">
        <f>IFERROR(IF(#REF!="平成",DATE(AH166+1988,AI166,AJ166),IF(#REF!="昭和",DATE(1925+AH166,AI166,AJ166),IF(#REF!="大正",DATE(1911+AH166,AI166,AJ166),DATE(AH166-33,AI166,AJ166)))),"")</f>
        <v/>
      </c>
      <c r="W166" s="559">
        <v>82</v>
      </c>
      <c r="X166" s="561"/>
      <c r="Y166" s="563"/>
      <c r="Z166" s="565"/>
      <c r="AA166" s="563"/>
      <c r="AB166" s="66"/>
      <c r="AC166" s="67"/>
      <c r="AD166" s="68"/>
      <c r="AE166" s="69"/>
      <c r="AF166" s="67"/>
      <c r="AG166" s="70"/>
      <c r="AH166" s="193"/>
      <c r="AI166" s="71"/>
      <c r="AJ166" s="194"/>
      <c r="AK166" s="43"/>
      <c r="AL166" s="567" t="str">
        <f>IF(SUM(AK166:AK167)=0,"",SUM(AK166:AK167))</f>
        <v/>
      </c>
      <c r="AM166" s="200" t="str">
        <f t="shared" si="7"/>
        <v/>
      </c>
    </row>
    <row r="167" spans="2:39" ht="13.95" customHeight="1" x14ac:dyDescent="0.2">
      <c r="C167" s="125" t="str">
        <f>IF(X167="","",VLOOKUP(X167,基準２,3,FALSE)+T167+100-Y167+IF(Z167="",0,VLOOKUP(Z167,基準２,3,FALSE)/100+'D1'!AA167-100))</f>
        <v/>
      </c>
      <c r="D167" s="125"/>
      <c r="E167" s="125"/>
      <c r="F167" s="125"/>
      <c r="G167" s="125"/>
      <c r="H167" s="125"/>
      <c r="I167" s="128"/>
      <c r="J167" s="128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32">
        <f ca="1">IF(C166="","",IF(Q166&lt;H166,1,0))</f>
        <v>0</v>
      </c>
      <c r="V167" s="24" t="str">
        <f>IFERROR(IF(#REF!="平成",DATE(AH167+1988,AI167,AJ167),IF(#REF!="昭和",DATE(1925+AH167,AI167,AJ167),IF(#REF!="大正",DATE(1911+AH167,AI167,AJ167),DATE(AH167-33,AI167,AJ167)))),"")</f>
        <v/>
      </c>
      <c r="W167" s="569"/>
      <c r="X167" s="570"/>
      <c r="Y167" s="571"/>
      <c r="Z167" s="572"/>
      <c r="AA167" s="571"/>
      <c r="AB167" s="37"/>
      <c r="AC167" s="38"/>
      <c r="AD167" s="39"/>
      <c r="AE167" s="54"/>
      <c r="AF167" s="38"/>
      <c r="AG167" s="40"/>
      <c r="AH167" s="203"/>
      <c r="AI167" s="41"/>
      <c r="AJ167" s="204"/>
      <c r="AK167" s="42"/>
      <c r="AL167" s="573"/>
      <c r="AM167" s="200" t="str">
        <f t="shared" si="7"/>
        <v/>
      </c>
    </row>
    <row r="168" spans="2:39" ht="13.95" customHeight="1" x14ac:dyDescent="0.2">
      <c r="B168" s="17">
        <f ca="1">IF(C168="","",RANK(C168,$C$4:$C$203))</f>
        <v>1</v>
      </c>
      <c r="C168" s="125">
        <f ca="1">IF(D168=0,0,IF(X168="","",VLOOKUP(X168,基準２,3,FALSE)+T168+100-Y168+IF(Z168="",0,VLOOKUP(Z168,基準２,3,FALSE)/100+'D1'!AA168-100)))</f>
        <v>0</v>
      </c>
      <c r="D168" s="125">
        <f ca="1">IF(E168="",0,IF(OR(E168=設定!$AV$4,E168=設定!$AV$5,E168=設定!$AV$6,E168=設定!$AV$7,E168=設定!$AV$8,E168=設定!$AV$9,E168=設定!$AV$12,E168=設定!$AV$13),1,0))</f>
        <v>0</v>
      </c>
      <c r="E168" s="125">
        <f>X168</f>
        <v>0</v>
      </c>
      <c r="F168" s="125">
        <f>Y168</f>
        <v>0</v>
      </c>
      <c r="G168" s="125" t="str">
        <f>IF(AA168="","",IF(X168=Z168,"*"&amp;AA168,"◆"&amp;AA168))</f>
        <v/>
      </c>
      <c r="H168" s="125" t="str">
        <f>IF(X168="","",VLOOKUP(X168,設定!$AV$4:$AW$13,2,FALSE))</f>
        <v/>
      </c>
      <c r="I168" s="128" t="str">
        <f>AD377&amp;"　"&amp;AE377</f>
        <v>　</v>
      </c>
      <c r="J168" s="128" t="str">
        <f>AD378&amp;"　"&amp;AE378</f>
        <v>　</v>
      </c>
      <c r="K168" s="125">
        <f>AD168</f>
        <v>0</v>
      </c>
      <c r="L168" s="125">
        <f>AD169</f>
        <v>0</v>
      </c>
      <c r="M168" s="125">
        <f>AG168</f>
        <v>0</v>
      </c>
      <c r="N168" s="125">
        <f>AG169</f>
        <v>0</v>
      </c>
      <c r="O168" s="125">
        <f>AK168</f>
        <v>0</v>
      </c>
      <c r="P168" s="125">
        <f>AK169</f>
        <v>0</v>
      </c>
      <c r="Q168" s="125" t="str">
        <f>AL168</f>
        <v/>
      </c>
      <c r="R168" s="125">
        <f>IF(K168=0,0,VLOOKUP(K168,性別,2,FALSE))</f>
        <v>0</v>
      </c>
      <c r="S168" s="125">
        <f>IF(L168=0,0,VLOOKUP(L168,性別,2,FALSE))</f>
        <v>0</v>
      </c>
      <c r="T168" s="125">
        <f>S168+R168</f>
        <v>0</v>
      </c>
      <c r="U168" s="132">
        <f ca="1">IF(C168="","",IF(Q168&lt;H168,1,0))</f>
        <v>0</v>
      </c>
      <c r="V168" s="24" t="str">
        <f>IFERROR(IF(#REF!="平成",DATE(AH168+1988,AI168,AJ168),IF(#REF!="昭和",DATE(1925+AH168,AI168,AJ168),IF(#REF!="大正",DATE(1911+AH168,AI168,AJ168),DATE(AH168-33,AI168,AJ168)))),"")</f>
        <v/>
      </c>
      <c r="W168" s="559">
        <v>83</v>
      </c>
      <c r="X168" s="561"/>
      <c r="Y168" s="563"/>
      <c r="Z168" s="565"/>
      <c r="AA168" s="563"/>
      <c r="AB168" s="66"/>
      <c r="AC168" s="67"/>
      <c r="AD168" s="68"/>
      <c r="AE168" s="69"/>
      <c r="AF168" s="67"/>
      <c r="AG168" s="70"/>
      <c r="AH168" s="193"/>
      <c r="AI168" s="71"/>
      <c r="AJ168" s="194"/>
      <c r="AK168" s="43"/>
      <c r="AL168" s="567" t="str">
        <f>IF(SUM(AK168:AK169)=0,"",SUM(AK168:AK169))</f>
        <v/>
      </c>
      <c r="AM168" s="200" t="str">
        <f t="shared" si="7"/>
        <v/>
      </c>
    </row>
    <row r="169" spans="2:39" ht="13.95" customHeight="1" x14ac:dyDescent="0.2">
      <c r="C169" s="125" t="str">
        <f>IF(X169="","",VLOOKUP(X169,基準２,3,FALSE)+T169+100-Y169+IF(Z169="",0,VLOOKUP(Z169,基準２,3,FALSE)/100+'D1'!AA169-100))</f>
        <v/>
      </c>
      <c r="D169" s="125"/>
      <c r="E169" s="125"/>
      <c r="F169" s="125"/>
      <c r="G169" s="125"/>
      <c r="H169" s="125"/>
      <c r="I169" s="128"/>
      <c r="J169" s="128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32">
        <f ca="1">IF(C168="","",IF(Q168&lt;H168,1,0))</f>
        <v>0</v>
      </c>
      <c r="V169" s="24" t="str">
        <f>IFERROR(IF(#REF!="平成",DATE(AH169+1988,AI169,AJ169),IF(#REF!="昭和",DATE(1925+AH169,AI169,AJ169),IF(#REF!="大正",DATE(1911+AH169,AI169,AJ169),DATE(AH169-33,AI169,AJ169)))),"")</f>
        <v/>
      </c>
      <c r="W169" s="569"/>
      <c r="X169" s="570"/>
      <c r="Y169" s="571"/>
      <c r="Z169" s="572"/>
      <c r="AA169" s="571"/>
      <c r="AB169" s="37"/>
      <c r="AC169" s="38"/>
      <c r="AD169" s="39"/>
      <c r="AE169" s="54"/>
      <c r="AF169" s="38"/>
      <c r="AG169" s="40"/>
      <c r="AH169" s="203"/>
      <c r="AI169" s="41"/>
      <c r="AJ169" s="204"/>
      <c r="AK169" s="42"/>
      <c r="AL169" s="573"/>
      <c r="AM169" s="200" t="str">
        <f t="shared" si="7"/>
        <v/>
      </c>
    </row>
    <row r="170" spans="2:39" ht="13.95" customHeight="1" x14ac:dyDescent="0.2">
      <c r="B170" s="17">
        <f ca="1">IF(C170="","",RANK(C170,$C$4:$C$203))</f>
        <v>1</v>
      </c>
      <c r="C170" s="125">
        <f ca="1">IF(D170=0,0,IF(X170="","",VLOOKUP(X170,基準２,3,FALSE)+T170+100-Y170+IF(Z170="",0,VLOOKUP(Z170,基準２,3,FALSE)/100+'D1'!AA170-100)))</f>
        <v>0</v>
      </c>
      <c r="D170" s="125">
        <f ca="1">IF(E170="",0,IF(OR(E170=設定!$AV$4,E170=設定!$AV$5,E170=設定!$AV$6,E170=設定!$AV$7,E170=設定!$AV$8,E170=設定!$AV$9,E170=設定!$AV$12,E170=設定!$AV$13),1,0))</f>
        <v>0</v>
      </c>
      <c r="E170" s="125">
        <f>X170</f>
        <v>0</v>
      </c>
      <c r="F170" s="125">
        <f>Y170</f>
        <v>0</v>
      </c>
      <c r="G170" s="125" t="str">
        <f>IF(AA170="","",IF(X170=Z170,"*"&amp;AA170,"◆"&amp;AA170))</f>
        <v/>
      </c>
      <c r="H170" s="125" t="str">
        <f>IF(X170="","",VLOOKUP(X170,設定!$AV$4:$AW$13,2,FALSE))</f>
        <v/>
      </c>
      <c r="I170" s="128" t="str">
        <f>AD379&amp;"　"&amp;AE379</f>
        <v>　</v>
      </c>
      <c r="J170" s="128" t="str">
        <f>AD380&amp;"　"&amp;AE380</f>
        <v>　</v>
      </c>
      <c r="K170" s="125">
        <f>AD170</f>
        <v>0</v>
      </c>
      <c r="L170" s="125">
        <f>AD171</f>
        <v>0</v>
      </c>
      <c r="M170" s="125">
        <f>AG170</f>
        <v>0</v>
      </c>
      <c r="N170" s="125">
        <f>AG171</f>
        <v>0</v>
      </c>
      <c r="O170" s="125">
        <f>AK170</f>
        <v>0</v>
      </c>
      <c r="P170" s="125">
        <f>AK171</f>
        <v>0</v>
      </c>
      <c r="Q170" s="125" t="str">
        <f>AL170</f>
        <v/>
      </c>
      <c r="R170" s="125">
        <f>IF(K170=0,0,VLOOKUP(K170,性別,2,FALSE))</f>
        <v>0</v>
      </c>
      <c r="S170" s="125">
        <f>IF(L170=0,0,VLOOKUP(L170,性別,2,FALSE))</f>
        <v>0</v>
      </c>
      <c r="T170" s="125">
        <f>S170+R170</f>
        <v>0</v>
      </c>
      <c r="U170" s="132">
        <f ca="1">IF(C170="","",IF(Q170&lt;H170,1,0))</f>
        <v>0</v>
      </c>
      <c r="V170" s="24" t="str">
        <f>IFERROR(IF(#REF!="平成",DATE(AH170+1988,AI170,AJ170),IF(#REF!="昭和",DATE(1925+AH170,AI170,AJ170),IF(#REF!="大正",DATE(1911+AH170,AI170,AJ170),DATE(AH170-33,AI170,AJ170)))),"")</f>
        <v/>
      </c>
      <c r="W170" s="559">
        <v>84</v>
      </c>
      <c r="X170" s="561"/>
      <c r="Y170" s="563"/>
      <c r="Z170" s="565"/>
      <c r="AA170" s="563"/>
      <c r="AB170" s="66"/>
      <c r="AC170" s="67"/>
      <c r="AD170" s="68"/>
      <c r="AE170" s="69"/>
      <c r="AF170" s="67"/>
      <c r="AG170" s="70"/>
      <c r="AH170" s="193"/>
      <c r="AI170" s="71"/>
      <c r="AJ170" s="194"/>
      <c r="AK170" s="43"/>
      <c r="AL170" s="567" t="str">
        <f>IF(SUM(AK170:AK171)=0,"",SUM(AK170:AK171))</f>
        <v/>
      </c>
      <c r="AM170" s="200" t="str">
        <f t="shared" si="7"/>
        <v/>
      </c>
    </row>
    <row r="171" spans="2:39" ht="13.95" customHeight="1" x14ac:dyDescent="0.2">
      <c r="C171" s="125" t="str">
        <f>IF(X171="","",VLOOKUP(X171,基準２,3,FALSE)+T171+100-Y171+IF(Z171="",0,VLOOKUP(Z171,基準２,3,FALSE)/100+'D1'!AA171-100))</f>
        <v/>
      </c>
      <c r="D171" s="125"/>
      <c r="E171" s="125"/>
      <c r="F171" s="125"/>
      <c r="G171" s="125"/>
      <c r="H171" s="125"/>
      <c r="I171" s="128"/>
      <c r="J171" s="128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32">
        <f ca="1">IF(C170="","",IF(Q170&lt;H170,1,0))</f>
        <v>0</v>
      </c>
      <c r="V171" s="24" t="str">
        <f>IFERROR(IF(#REF!="平成",DATE(AH171+1988,AI171,AJ171),IF(#REF!="昭和",DATE(1925+AH171,AI171,AJ171),IF(#REF!="大正",DATE(1911+AH171,AI171,AJ171),DATE(AH171-33,AI171,AJ171)))),"")</f>
        <v/>
      </c>
      <c r="W171" s="569"/>
      <c r="X171" s="570"/>
      <c r="Y171" s="571"/>
      <c r="Z171" s="572"/>
      <c r="AA171" s="571"/>
      <c r="AB171" s="37"/>
      <c r="AC171" s="38"/>
      <c r="AD171" s="39"/>
      <c r="AE171" s="54"/>
      <c r="AF171" s="38"/>
      <c r="AG171" s="40"/>
      <c r="AH171" s="203"/>
      <c r="AI171" s="41"/>
      <c r="AJ171" s="204"/>
      <c r="AK171" s="42"/>
      <c r="AL171" s="573"/>
      <c r="AM171" s="200" t="str">
        <f t="shared" si="7"/>
        <v/>
      </c>
    </row>
    <row r="172" spans="2:39" ht="13.95" customHeight="1" x14ac:dyDescent="0.2">
      <c r="B172" s="17">
        <f ca="1">IF(C172="","",RANK(C172,$C$4:$C$203))</f>
        <v>1</v>
      </c>
      <c r="C172" s="125">
        <f ca="1">IF(D172=0,0,IF(X172="","",VLOOKUP(X172,基準２,3,FALSE)+T172+100-Y172+IF(Z172="",0,VLOOKUP(Z172,基準２,3,FALSE)/100+'D1'!AA172-100)))</f>
        <v>0</v>
      </c>
      <c r="D172" s="125">
        <f ca="1">IF(E172="",0,IF(OR(E172=設定!$AV$4,E172=設定!$AV$5,E172=設定!$AV$6,E172=設定!$AV$7,E172=設定!$AV$8,E172=設定!$AV$9,E172=設定!$AV$12,E172=設定!$AV$13),1,0))</f>
        <v>0</v>
      </c>
      <c r="E172" s="125">
        <f>X172</f>
        <v>0</v>
      </c>
      <c r="F172" s="125">
        <f>Y172</f>
        <v>0</v>
      </c>
      <c r="G172" s="125" t="str">
        <f>IF(AA172="","",IF(X172=Z172,"*"&amp;AA172,"◆"&amp;AA172))</f>
        <v/>
      </c>
      <c r="H172" s="125" t="str">
        <f>IF(X172="","",VLOOKUP(X172,設定!$AV$4:$AW$13,2,FALSE))</f>
        <v/>
      </c>
      <c r="I172" s="128" t="str">
        <f>AD381&amp;"　"&amp;AE381</f>
        <v>　</v>
      </c>
      <c r="J172" s="128" t="str">
        <f>AD382&amp;"　"&amp;AE382</f>
        <v>　</v>
      </c>
      <c r="K172" s="125">
        <f>AD172</f>
        <v>0</v>
      </c>
      <c r="L172" s="125">
        <f>AD173</f>
        <v>0</v>
      </c>
      <c r="M172" s="125">
        <f>AG172</f>
        <v>0</v>
      </c>
      <c r="N172" s="125">
        <f>AG173</f>
        <v>0</v>
      </c>
      <c r="O172" s="125">
        <f>AK172</f>
        <v>0</v>
      </c>
      <c r="P172" s="125">
        <f>AK173</f>
        <v>0</v>
      </c>
      <c r="Q172" s="125" t="str">
        <f>AL172</f>
        <v/>
      </c>
      <c r="R172" s="125">
        <f>IF(K172=0,0,VLOOKUP(K172,性別,2,FALSE))</f>
        <v>0</v>
      </c>
      <c r="S172" s="125">
        <f>IF(L172=0,0,VLOOKUP(L172,性別,2,FALSE))</f>
        <v>0</v>
      </c>
      <c r="T172" s="125">
        <f>S172+R172</f>
        <v>0</v>
      </c>
      <c r="U172" s="132">
        <f ca="1">IF(C172="","",IF(Q172&lt;H172,1,0))</f>
        <v>0</v>
      </c>
      <c r="V172" s="24" t="str">
        <f>IFERROR(IF(#REF!="平成",DATE(AH172+1988,AI172,AJ172),IF(#REF!="昭和",DATE(1925+AH172,AI172,AJ172),IF(#REF!="大正",DATE(1911+AH172,AI172,AJ172),DATE(AH172-33,AI172,AJ172)))),"")</f>
        <v/>
      </c>
      <c r="W172" s="559">
        <v>85</v>
      </c>
      <c r="X172" s="561"/>
      <c r="Y172" s="563"/>
      <c r="Z172" s="565"/>
      <c r="AA172" s="563"/>
      <c r="AB172" s="66"/>
      <c r="AC172" s="67"/>
      <c r="AD172" s="68"/>
      <c r="AE172" s="69"/>
      <c r="AF172" s="67"/>
      <c r="AG172" s="70"/>
      <c r="AH172" s="193"/>
      <c r="AI172" s="71"/>
      <c r="AJ172" s="194"/>
      <c r="AK172" s="43"/>
      <c r="AL172" s="567" t="str">
        <f>IF(SUM(AK172:AK173)=0,"",SUM(AK172:AK173))</f>
        <v/>
      </c>
      <c r="AM172" s="200" t="str">
        <f t="shared" si="7"/>
        <v/>
      </c>
    </row>
    <row r="173" spans="2:39" ht="13.95" customHeight="1" x14ac:dyDescent="0.2">
      <c r="C173" s="125" t="str">
        <f>IF(X173="","",VLOOKUP(X173,基準２,3,FALSE)+T173+100-Y173+IF(Z173="",0,VLOOKUP(Z173,基準２,3,FALSE)/100+'D1'!AA173-100))</f>
        <v/>
      </c>
      <c r="D173" s="125"/>
      <c r="E173" s="125"/>
      <c r="F173" s="125"/>
      <c r="G173" s="125"/>
      <c r="H173" s="125"/>
      <c r="I173" s="128"/>
      <c r="J173" s="128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32">
        <f ca="1">IF(C172="","",IF(Q172&lt;H172,1,0))</f>
        <v>0</v>
      </c>
      <c r="V173" s="24" t="str">
        <f>IFERROR(IF(#REF!="平成",DATE(AH173+1988,AI173,AJ173),IF(#REF!="昭和",DATE(1925+AH173,AI173,AJ173),IF(#REF!="大正",DATE(1911+AH173,AI173,AJ173),DATE(AH173-33,AI173,AJ173)))),"")</f>
        <v/>
      </c>
      <c r="W173" s="569"/>
      <c r="X173" s="570"/>
      <c r="Y173" s="571"/>
      <c r="Z173" s="572"/>
      <c r="AA173" s="571"/>
      <c r="AB173" s="37"/>
      <c r="AC173" s="38"/>
      <c r="AD173" s="39"/>
      <c r="AE173" s="54"/>
      <c r="AF173" s="38"/>
      <c r="AG173" s="40"/>
      <c r="AH173" s="203"/>
      <c r="AI173" s="41"/>
      <c r="AJ173" s="204"/>
      <c r="AK173" s="42"/>
      <c r="AL173" s="573"/>
      <c r="AM173" s="200" t="str">
        <f t="shared" si="7"/>
        <v/>
      </c>
    </row>
    <row r="174" spans="2:39" ht="13.95" customHeight="1" x14ac:dyDescent="0.2">
      <c r="B174" s="17">
        <f ca="1">IF(C174="","",RANK(C174,$C$4:$C$203))</f>
        <v>1</v>
      </c>
      <c r="C174" s="125">
        <f ca="1">IF(D174=0,0,IF(X174="","",VLOOKUP(X174,基準２,3,FALSE)+T174+100-Y174+IF(Z174="",0,VLOOKUP(Z174,基準２,3,FALSE)/100+'D1'!AA174-100)))</f>
        <v>0</v>
      </c>
      <c r="D174" s="125">
        <f ca="1">IF(E174="",0,IF(OR(E174=設定!$AV$4,E174=設定!$AV$5,E174=設定!$AV$6,E174=設定!$AV$7,E174=設定!$AV$8,E174=設定!$AV$9,E174=設定!$AV$12,E174=設定!$AV$13),1,0))</f>
        <v>0</v>
      </c>
      <c r="E174" s="125">
        <f>X174</f>
        <v>0</v>
      </c>
      <c r="F174" s="125">
        <f>Y174</f>
        <v>0</v>
      </c>
      <c r="G174" s="125" t="str">
        <f>IF(AA174="","",IF(X174=Z174,"*"&amp;AA174,"◆"&amp;AA174))</f>
        <v/>
      </c>
      <c r="H174" s="125" t="str">
        <f>IF(X174="","",VLOOKUP(X174,設定!$AV$4:$AW$13,2,FALSE))</f>
        <v/>
      </c>
      <c r="I174" s="128" t="str">
        <f>AD383&amp;"　"&amp;AE383</f>
        <v>　</v>
      </c>
      <c r="J174" s="128" t="str">
        <f>AD384&amp;"　"&amp;AE384</f>
        <v>　</v>
      </c>
      <c r="K174" s="125">
        <f>AD174</f>
        <v>0</v>
      </c>
      <c r="L174" s="125">
        <f>AD175</f>
        <v>0</v>
      </c>
      <c r="M174" s="125">
        <f>AG174</f>
        <v>0</v>
      </c>
      <c r="N174" s="125">
        <f>AG175</f>
        <v>0</v>
      </c>
      <c r="O174" s="125">
        <f>AK174</f>
        <v>0</v>
      </c>
      <c r="P174" s="125">
        <f>AK175</f>
        <v>0</v>
      </c>
      <c r="Q174" s="125" t="str">
        <f>AL174</f>
        <v/>
      </c>
      <c r="R174" s="125">
        <f>IF(K174=0,0,VLOOKUP(K174,性別,2,FALSE))</f>
        <v>0</v>
      </c>
      <c r="S174" s="125">
        <f>IF(L174=0,0,VLOOKUP(L174,性別,2,FALSE))</f>
        <v>0</v>
      </c>
      <c r="T174" s="125">
        <f>S174+R174</f>
        <v>0</v>
      </c>
      <c r="U174" s="132">
        <f ca="1">IF(C174="","",IF(Q174&lt;H174,1,0))</f>
        <v>0</v>
      </c>
      <c r="V174" s="24" t="str">
        <f>IFERROR(IF(#REF!="平成",DATE(AH174+1988,AI174,AJ174),IF(#REF!="昭和",DATE(1925+AH174,AI174,AJ174),IF(#REF!="大正",DATE(1911+AH174,AI174,AJ174),DATE(AH174-33,AI174,AJ174)))),"")</f>
        <v/>
      </c>
      <c r="W174" s="559">
        <v>86</v>
      </c>
      <c r="X174" s="561"/>
      <c r="Y174" s="563"/>
      <c r="Z174" s="565"/>
      <c r="AA174" s="563"/>
      <c r="AB174" s="66"/>
      <c r="AC174" s="67"/>
      <c r="AD174" s="68"/>
      <c r="AE174" s="69"/>
      <c r="AF174" s="67"/>
      <c r="AG174" s="70"/>
      <c r="AH174" s="193"/>
      <c r="AI174" s="71"/>
      <c r="AJ174" s="194"/>
      <c r="AK174" s="43"/>
      <c r="AL174" s="567" t="str">
        <f>IF(SUM(AK174:AK175)=0,"",SUM(AK174:AK175))</f>
        <v/>
      </c>
      <c r="AM174" s="200" t="str">
        <f t="shared" si="7"/>
        <v/>
      </c>
    </row>
    <row r="175" spans="2:39" ht="13.95" customHeight="1" x14ac:dyDescent="0.2">
      <c r="C175" s="125" t="str">
        <f>IF(X175="","",VLOOKUP(X175,基準２,3,FALSE)+T175+100-Y175+IF(Z175="",0,VLOOKUP(Z175,基準２,3,FALSE)/100+'D1'!AA175-100))</f>
        <v/>
      </c>
      <c r="D175" s="125"/>
      <c r="E175" s="125"/>
      <c r="F175" s="125"/>
      <c r="G175" s="125"/>
      <c r="H175" s="125"/>
      <c r="I175" s="128"/>
      <c r="J175" s="128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32">
        <f ca="1">IF(C174="","",IF(Q174&lt;H174,1,0))</f>
        <v>0</v>
      </c>
      <c r="V175" s="24" t="str">
        <f>IFERROR(IF(#REF!="平成",DATE(AH175+1988,AI175,AJ175),IF(#REF!="昭和",DATE(1925+AH175,AI175,AJ175),IF(#REF!="大正",DATE(1911+AH175,AI175,AJ175),DATE(AH175-33,AI175,AJ175)))),"")</f>
        <v/>
      </c>
      <c r="W175" s="569"/>
      <c r="X175" s="570"/>
      <c r="Y175" s="571"/>
      <c r="Z175" s="572"/>
      <c r="AA175" s="571"/>
      <c r="AB175" s="37"/>
      <c r="AC175" s="38"/>
      <c r="AD175" s="39"/>
      <c r="AE175" s="54"/>
      <c r="AF175" s="38"/>
      <c r="AG175" s="40"/>
      <c r="AH175" s="203"/>
      <c r="AI175" s="41"/>
      <c r="AJ175" s="204"/>
      <c r="AK175" s="42"/>
      <c r="AL175" s="573"/>
      <c r="AM175" s="200" t="str">
        <f t="shared" si="7"/>
        <v/>
      </c>
    </row>
    <row r="176" spans="2:39" ht="13.95" customHeight="1" x14ac:dyDescent="0.2">
      <c r="B176" s="17">
        <f ca="1">IF(C176="","",RANK(C176,$C$4:$C$203))</f>
        <v>1</v>
      </c>
      <c r="C176" s="125">
        <f ca="1">IF(D176=0,0,IF(X176="","",VLOOKUP(X176,基準２,3,FALSE)+T176+100-Y176+IF(Z176="",0,VLOOKUP(Z176,基準２,3,FALSE)/100+'D1'!AA176-100)))</f>
        <v>0</v>
      </c>
      <c r="D176" s="125">
        <f ca="1">IF(E176="",0,IF(OR(E176=設定!$AV$4,E176=設定!$AV$5,E176=設定!$AV$6,E176=設定!$AV$7,E176=設定!$AV$8,E176=設定!$AV$9,E176=設定!$AV$12,E176=設定!$AV$13),1,0))</f>
        <v>0</v>
      </c>
      <c r="E176" s="125">
        <f>X176</f>
        <v>0</v>
      </c>
      <c r="F176" s="125">
        <f>Y176</f>
        <v>0</v>
      </c>
      <c r="G176" s="125" t="str">
        <f>IF(AA176="","",IF(X176=Z176,"*"&amp;AA176,"◆"&amp;AA176))</f>
        <v/>
      </c>
      <c r="H176" s="125" t="str">
        <f>IF(X176="","",VLOOKUP(X176,設定!$AV$4:$AW$13,2,FALSE))</f>
        <v/>
      </c>
      <c r="I176" s="128" t="str">
        <f>AD385&amp;"　"&amp;AE385</f>
        <v>　</v>
      </c>
      <c r="J176" s="128" t="str">
        <f>AD386&amp;"　"&amp;AE386</f>
        <v>　</v>
      </c>
      <c r="K176" s="125">
        <f>AD176</f>
        <v>0</v>
      </c>
      <c r="L176" s="125">
        <f>AD177</f>
        <v>0</v>
      </c>
      <c r="M176" s="125">
        <f>AG176</f>
        <v>0</v>
      </c>
      <c r="N176" s="125">
        <f>AG177</f>
        <v>0</v>
      </c>
      <c r="O176" s="125">
        <f>AK176</f>
        <v>0</v>
      </c>
      <c r="P176" s="125">
        <f>AK177</f>
        <v>0</v>
      </c>
      <c r="Q176" s="125" t="str">
        <f>AL176</f>
        <v/>
      </c>
      <c r="R176" s="125">
        <f>IF(K176=0,0,VLOOKUP(K176,性別,2,FALSE))</f>
        <v>0</v>
      </c>
      <c r="S176" s="125">
        <f>IF(L176=0,0,VLOOKUP(L176,性別,2,FALSE))</f>
        <v>0</v>
      </c>
      <c r="T176" s="125">
        <f>S176+R176</f>
        <v>0</v>
      </c>
      <c r="U176" s="132">
        <f ca="1">IF(C176="","",IF(Q176&lt;H176,1,0))</f>
        <v>0</v>
      </c>
      <c r="V176" s="24" t="str">
        <f>IFERROR(IF(#REF!="平成",DATE(AH176+1988,AI176,AJ176),IF(#REF!="昭和",DATE(1925+AH176,AI176,AJ176),IF(#REF!="大正",DATE(1911+AH176,AI176,AJ176),DATE(AH176-33,AI176,AJ176)))),"")</f>
        <v/>
      </c>
      <c r="W176" s="559">
        <v>87</v>
      </c>
      <c r="X176" s="561"/>
      <c r="Y176" s="563"/>
      <c r="Z176" s="565"/>
      <c r="AA176" s="563"/>
      <c r="AB176" s="66"/>
      <c r="AC176" s="67"/>
      <c r="AD176" s="68"/>
      <c r="AE176" s="69"/>
      <c r="AF176" s="67"/>
      <c r="AG176" s="70"/>
      <c r="AH176" s="193"/>
      <c r="AI176" s="71"/>
      <c r="AJ176" s="194"/>
      <c r="AK176" s="43"/>
      <c r="AL176" s="567" t="str">
        <f>IF(SUM(AK176:AK177)=0,"",SUM(AK176:AK177))</f>
        <v/>
      </c>
      <c r="AM176" s="200" t="str">
        <f t="shared" si="7"/>
        <v/>
      </c>
    </row>
    <row r="177" spans="2:39" ht="13.95" customHeight="1" x14ac:dyDescent="0.2">
      <c r="C177" s="125" t="str">
        <f>IF(X177="","",VLOOKUP(X177,基準２,3,FALSE)+T177+100-Y177+IF(Z177="",0,VLOOKUP(Z177,基準２,3,FALSE)/100+'D1'!AA177-100))</f>
        <v/>
      </c>
      <c r="D177" s="125"/>
      <c r="E177" s="125"/>
      <c r="F177" s="125"/>
      <c r="G177" s="125"/>
      <c r="H177" s="125"/>
      <c r="I177" s="128"/>
      <c r="J177" s="128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32">
        <f ca="1">IF(C176="","",IF(Q176&lt;H176,1,0))</f>
        <v>0</v>
      </c>
      <c r="V177" s="24" t="str">
        <f>IFERROR(IF(#REF!="平成",DATE(AH177+1988,AI177,AJ177),IF(#REF!="昭和",DATE(1925+AH177,AI177,AJ177),IF(#REF!="大正",DATE(1911+AH177,AI177,AJ177),DATE(AH177-33,AI177,AJ177)))),"")</f>
        <v/>
      </c>
      <c r="W177" s="569"/>
      <c r="X177" s="570"/>
      <c r="Y177" s="571"/>
      <c r="Z177" s="572"/>
      <c r="AA177" s="571"/>
      <c r="AB177" s="37"/>
      <c r="AC177" s="38"/>
      <c r="AD177" s="39"/>
      <c r="AE177" s="54"/>
      <c r="AF177" s="38"/>
      <c r="AG177" s="40"/>
      <c r="AH177" s="203"/>
      <c r="AI177" s="41"/>
      <c r="AJ177" s="204"/>
      <c r="AK177" s="42"/>
      <c r="AL177" s="573"/>
      <c r="AM177" s="200" t="str">
        <f t="shared" si="7"/>
        <v/>
      </c>
    </row>
    <row r="178" spans="2:39" ht="13.95" customHeight="1" x14ac:dyDescent="0.2">
      <c r="B178" s="17">
        <f ca="1">IF(C178="","",RANK(C178,$C$4:$C$203))</f>
        <v>1</v>
      </c>
      <c r="C178" s="125">
        <f ca="1">IF(D178=0,0,IF(X178="","",VLOOKUP(X178,基準２,3,FALSE)+T178+100-Y178+IF(Z178="",0,VLOOKUP(Z178,基準２,3,FALSE)/100+'D1'!AA178-100)))</f>
        <v>0</v>
      </c>
      <c r="D178" s="125">
        <f ca="1">IF(E178="",0,IF(OR(E178=設定!$AV$4,E178=設定!$AV$5,E178=設定!$AV$6,E178=設定!$AV$7,E178=設定!$AV$8,E178=設定!$AV$9,E178=設定!$AV$12,E178=設定!$AV$13),1,0))</f>
        <v>0</v>
      </c>
      <c r="E178" s="125">
        <f>X178</f>
        <v>0</v>
      </c>
      <c r="F178" s="125">
        <f>Y178</f>
        <v>0</v>
      </c>
      <c r="G178" s="125" t="str">
        <f>IF(AA178="","",IF(X178=Z178,"*"&amp;AA178,"◆"&amp;AA178))</f>
        <v/>
      </c>
      <c r="H178" s="125" t="str">
        <f>IF(X178="","",VLOOKUP(X178,設定!$AV$4:$AW$13,2,FALSE))</f>
        <v/>
      </c>
      <c r="I178" s="128" t="str">
        <f>AD387&amp;"　"&amp;AE387</f>
        <v>　</v>
      </c>
      <c r="J178" s="128" t="str">
        <f>AD388&amp;"　"&amp;AE388</f>
        <v>　</v>
      </c>
      <c r="K178" s="125">
        <f>AD178</f>
        <v>0</v>
      </c>
      <c r="L178" s="125">
        <f>AD179</f>
        <v>0</v>
      </c>
      <c r="M178" s="125">
        <f>AG178</f>
        <v>0</v>
      </c>
      <c r="N178" s="125">
        <f>AG179</f>
        <v>0</v>
      </c>
      <c r="O178" s="125">
        <f>AK178</f>
        <v>0</v>
      </c>
      <c r="P178" s="125">
        <f>AK179</f>
        <v>0</v>
      </c>
      <c r="Q178" s="125" t="str">
        <f>AL178</f>
        <v/>
      </c>
      <c r="R178" s="125">
        <f>IF(K178=0,0,VLOOKUP(K178,性別,2,FALSE))</f>
        <v>0</v>
      </c>
      <c r="S178" s="125">
        <f>IF(L178=0,0,VLOOKUP(L178,性別,2,FALSE))</f>
        <v>0</v>
      </c>
      <c r="T178" s="125">
        <f>S178+R178</f>
        <v>0</v>
      </c>
      <c r="U178" s="132">
        <f ca="1">IF(C178="","",IF(Q178&lt;H178,1,0))</f>
        <v>0</v>
      </c>
      <c r="V178" s="24" t="str">
        <f>IFERROR(IF(#REF!="平成",DATE(AH178+1988,AI178,AJ178),IF(#REF!="昭和",DATE(1925+AH178,AI178,AJ178),IF(#REF!="大正",DATE(1911+AH178,AI178,AJ178),DATE(AH178-33,AI178,AJ178)))),"")</f>
        <v/>
      </c>
      <c r="W178" s="559">
        <v>88</v>
      </c>
      <c r="X178" s="561"/>
      <c r="Y178" s="563"/>
      <c r="Z178" s="565"/>
      <c r="AA178" s="563"/>
      <c r="AB178" s="66"/>
      <c r="AC178" s="67"/>
      <c r="AD178" s="68"/>
      <c r="AE178" s="69"/>
      <c r="AF178" s="67"/>
      <c r="AG178" s="70"/>
      <c r="AH178" s="193"/>
      <c r="AI178" s="71"/>
      <c r="AJ178" s="194"/>
      <c r="AK178" s="43"/>
      <c r="AL178" s="567" t="str">
        <f>IF(SUM(AK178:AK179)=0,"",SUM(AK178:AK179))</f>
        <v/>
      </c>
      <c r="AM178" s="200" t="str">
        <f t="shared" si="7"/>
        <v/>
      </c>
    </row>
    <row r="179" spans="2:39" ht="13.95" customHeight="1" x14ac:dyDescent="0.2">
      <c r="C179" s="125" t="str">
        <f>IF(X179="","",VLOOKUP(X179,基準２,3,FALSE)+T179+100-Y179+IF(Z179="",0,VLOOKUP(Z179,基準２,3,FALSE)/100+'D1'!AA179-100))</f>
        <v/>
      </c>
      <c r="D179" s="125"/>
      <c r="E179" s="125"/>
      <c r="F179" s="125"/>
      <c r="G179" s="125"/>
      <c r="H179" s="125"/>
      <c r="I179" s="128"/>
      <c r="J179" s="128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32">
        <f ca="1">IF(C178="","",IF(Q178&lt;H178,1,0))</f>
        <v>0</v>
      </c>
      <c r="V179" s="24" t="str">
        <f>IFERROR(IF(#REF!="平成",DATE(AH179+1988,AI179,AJ179),IF(#REF!="昭和",DATE(1925+AH179,AI179,AJ179),IF(#REF!="大正",DATE(1911+AH179,AI179,AJ179),DATE(AH179-33,AI179,AJ179)))),"")</f>
        <v/>
      </c>
      <c r="W179" s="569"/>
      <c r="X179" s="570"/>
      <c r="Y179" s="571"/>
      <c r="Z179" s="572"/>
      <c r="AA179" s="571"/>
      <c r="AB179" s="37"/>
      <c r="AC179" s="38"/>
      <c r="AD179" s="39"/>
      <c r="AE179" s="54"/>
      <c r="AF179" s="38"/>
      <c r="AG179" s="40"/>
      <c r="AH179" s="203"/>
      <c r="AI179" s="41"/>
      <c r="AJ179" s="204"/>
      <c r="AK179" s="42"/>
      <c r="AL179" s="573"/>
      <c r="AM179" s="200" t="str">
        <f t="shared" si="7"/>
        <v/>
      </c>
    </row>
    <row r="180" spans="2:39" ht="13.95" customHeight="1" x14ac:dyDescent="0.2">
      <c r="B180" s="17">
        <f ca="1">IF(C180="","",RANK(C180,$C$4:$C$203))</f>
        <v>1</v>
      </c>
      <c r="C180" s="125">
        <f ca="1">IF(D180=0,0,IF(X180="","",VLOOKUP(X180,基準２,3,FALSE)+T180+100-Y180+IF(Z180="",0,VLOOKUP(Z180,基準２,3,FALSE)/100+'D1'!AA180-100)))</f>
        <v>0</v>
      </c>
      <c r="D180" s="125">
        <f ca="1">IF(E180="",0,IF(OR(E180=設定!$AV$4,E180=設定!$AV$5,E180=設定!$AV$6,E180=設定!$AV$7,E180=設定!$AV$8,E180=設定!$AV$9,E180=設定!$AV$12,E180=設定!$AV$13),1,0))</f>
        <v>0</v>
      </c>
      <c r="E180" s="125">
        <f>X180</f>
        <v>0</v>
      </c>
      <c r="F180" s="125">
        <f>Y180</f>
        <v>0</v>
      </c>
      <c r="G180" s="125" t="str">
        <f>IF(AA180="","",IF(X180=Z180,"*"&amp;AA180,"◆"&amp;AA180))</f>
        <v/>
      </c>
      <c r="H180" s="125" t="str">
        <f>IF(X180="","",VLOOKUP(X180,設定!$AV$4:$AW$13,2,FALSE))</f>
        <v/>
      </c>
      <c r="I180" s="128" t="str">
        <f>AD389&amp;"　"&amp;AE389</f>
        <v>　</v>
      </c>
      <c r="J180" s="128" t="str">
        <f>AD390&amp;"　"&amp;AE390</f>
        <v>　</v>
      </c>
      <c r="K180" s="125">
        <f>AD180</f>
        <v>0</v>
      </c>
      <c r="L180" s="125">
        <f>AD181</f>
        <v>0</v>
      </c>
      <c r="M180" s="125">
        <f>AG180</f>
        <v>0</v>
      </c>
      <c r="N180" s="125">
        <f>AG181</f>
        <v>0</v>
      </c>
      <c r="O180" s="125">
        <f>AK180</f>
        <v>0</v>
      </c>
      <c r="P180" s="125">
        <f>AK181</f>
        <v>0</v>
      </c>
      <c r="Q180" s="125" t="str">
        <f>AL180</f>
        <v/>
      </c>
      <c r="R180" s="125">
        <f>IF(K180=0,0,VLOOKUP(K180,性別,2,FALSE))</f>
        <v>0</v>
      </c>
      <c r="S180" s="125">
        <f>IF(L180=0,0,VLOOKUP(L180,性別,2,FALSE))</f>
        <v>0</v>
      </c>
      <c r="T180" s="125">
        <f>S180+R180</f>
        <v>0</v>
      </c>
      <c r="U180" s="132">
        <f ca="1">IF(C180="","",IF(Q180&lt;H180,1,0))</f>
        <v>0</v>
      </c>
      <c r="V180" s="24" t="str">
        <f>IFERROR(IF(#REF!="平成",DATE(AH180+1988,AI180,AJ180),IF(#REF!="昭和",DATE(1925+AH180,AI180,AJ180),IF(#REF!="大正",DATE(1911+AH180,AI180,AJ180),DATE(AH180-33,AI180,AJ180)))),"")</f>
        <v/>
      </c>
      <c r="W180" s="559">
        <v>89</v>
      </c>
      <c r="X180" s="561"/>
      <c r="Y180" s="563"/>
      <c r="Z180" s="565"/>
      <c r="AA180" s="563"/>
      <c r="AB180" s="66"/>
      <c r="AC180" s="67"/>
      <c r="AD180" s="68"/>
      <c r="AE180" s="69"/>
      <c r="AF180" s="67"/>
      <c r="AG180" s="70"/>
      <c r="AH180" s="193"/>
      <c r="AI180" s="71"/>
      <c r="AJ180" s="194"/>
      <c r="AK180" s="43"/>
      <c r="AL180" s="567" t="str">
        <f>IF(SUM(AK180:AK181)=0,"",SUM(AK180:AK181))</f>
        <v/>
      </c>
      <c r="AM180" s="200" t="str">
        <f t="shared" si="7"/>
        <v/>
      </c>
    </row>
    <row r="181" spans="2:39" ht="13.95" customHeight="1" x14ac:dyDescent="0.2">
      <c r="C181" s="125" t="str">
        <f>IF(X181="","",VLOOKUP(X181,基準２,3,FALSE)+T181+100-Y181+IF(Z181="",0,VLOOKUP(Z181,基準２,3,FALSE)/100+'D1'!AA181-100))</f>
        <v/>
      </c>
      <c r="D181" s="125"/>
      <c r="E181" s="125"/>
      <c r="F181" s="125"/>
      <c r="G181" s="125"/>
      <c r="H181" s="125"/>
      <c r="I181" s="128"/>
      <c r="J181" s="128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32">
        <f ca="1">IF(C180="","",IF(Q180&lt;H180,1,0))</f>
        <v>0</v>
      </c>
      <c r="V181" s="24" t="str">
        <f>IFERROR(IF(#REF!="平成",DATE(AH181+1988,AI181,AJ181),IF(#REF!="昭和",DATE(1925+AH181,AI181,AJ181),IF(#REF!="大正",DATE(1911+AH181,AI181,AJ181),DATE(AH181-33,AI181,AJ181)))),"")</f>
        <v/>
      </c>
      <c r="W181" s="569"/>
      <c r="X181" s="570"/>
      <c r="Y181" s="571"/>
      <c r="Z181" s="572"/>
      <c r="AA181" s="571"/>
      <c r="AB181" s="37"/>
      <c r="AC181" s="38"/>
      <c r="AD181" s="39"/>
      <c r="AE181" s="54"/>
      <c r="AF181" s="38"/>
      <c r="AG181" s="40"/>
      <c r="AH181" s="203"/>
      <c r="AI181" s="41"/>
      <c r="AJ181" s="204"/>
      <c r="AK181" s="42"/>
      <c r="AL181" s="573"/>
      <c r="AM181" s="200" t="str">
        <f t="shared" si="7"/>
        <v/>
      </c>
    </row>
    <row r="182" spans="2:39" ht="13.95" customHeight="1" x14ac:dyDescent="0.2">
      <c r="B182" s="17">
        <f ca="1">IF(C182="","",RANK(C182,$C$4:$C$203))</f>
        <v>1</v>
      </c>
      <c r="C182" s="125">
        <f ca="1">IF(D182=0,0,IF(X182="","",VLOOKUP(X182,基準２,3,FALSE)+T182+100-Y182+IF(Z182="",0,VLOOKUP(Z182,基準２,3,FALSE)/100+'D1'!AA182-100)))</f>
        <v>0</v>
      </c>
      <c r="D182" s="125">
        <f ca="1">IF(E182="",0,IF(OR(E182=設定!$AV$4,E182=設定!$AV$5,E182=設定!$AV$6,E182=設定!$AV$7,E182=設定!$AV$8,E182=設定!$AV$9,E182=設定!$AV$12,E182=設定!$AV$13),1,0))</f>
        <v>0</v>
      </c>
      <c r="E182" s="125">
        <f>X182</f>
        <v>0</v>
      </c>
      <c r="F182" s="125">
        <f>Y182</f>
        <v>0</v>
      </c>
      <c r="G182" s="125" t="str">
        <f>IF(AA182="","",IF(X182=Z182,"*"&amp;AA182,"◆"&amp;AA182))</f>
        <v/>
      </c>
      <c r="H182" s="125" t="str">
        <f>IF(X182="","",VLOOKUP(X182,設定!$AV$4:$AW$13,2,FALSE))</f>
        <v/>
      </c>
      <c r="I182" s="128" t="str">
        <f>AD391&amp;"　"&amp;AE391</f>
        <v>　</v>
      </c>
      <c r="J182" s="128" t="str">
        <f>AD392&amp;"　"&amp;AE392</f>
        <v>　</v>
      </c>
      <c r="K182" s="125">
        <f>AD182</f>
        <v>0</v>
      </c>
      <c r="L182" s="125">
        <f>AD183</f>
        <v>0</v>
      </c>
      <c r="M182" s="125">
        <f>AG182</f>
        <v>0</v>
      </c>
      <c r="N182" s="125">
        <f>AG183</f>
        <v>0</v>
      </c>
      <c r="O182" s="125">
        <f>AK182</f>
        <v>0</v>
      </c>
      <c r="P182" s="125">
        <f>AK183</f>
        <v>0</v>
      </c>
      <c r="Q182" s="125" t="str">
        <f>AL182</f>
        <v/>
      </c>
      <c r="R182" s="125">
        <f>IF(K182=0,0,VLOOKUP(K182,性別,2,FALSE))</f>
        <v>0</v>
      </c>
      <c r="S182" s="125">
        <f>IF(L182=0,0,VLOOKUP(L182,性別,2,FALSE))</f>
        <v>0</v>
      </c>
      <c r="T182" s="125">
        <f>S182+R182</f>
        <v>0</v>
      </c>
      <c r="U182" s="132">
        <f ca="1">IF(C182="","",IF(Q182&lt;H182,1,0))</f>
        <v>0</v>
      </c>
      <c r="V182" s="24" t="str">
        <f>IFERROR(IF(#REF!="平成",DATE(AH182+1988,AI182,AJ182),IF(#REF!="昭和",DATE(1925+AH182,AI182,AJ182),IF(#REF!="大正",DATE(1911+AH182,AI182,AJ182),DATE(AH182-33,AI182,AJ182)))),"")</f>
        <v/>
      </c>
      <c r="W182" s="559">
        <v>90</v>
      </c>
      <c r="X182" s="561"/>
      <c r="Y182" s="563"/>
      <c r="Z182" s="565"/>
      <c r="AA182" s="563"/>
      <c r="AB182" s="66"/>
      <c r="AC182" s="67"/>
      <c r="AD182" s="68"/>
      <c r="AE182" s="69"/>
      <c r="AF182" s="67"/>
      <c r="AG182" s="70"/>
      <c r="AH182" s="193"/>
      <c r="AI182" s="71"/>
      <c r="AJ182" s="194"/>
      <c r="AK182" s="43"/>
      <c r="AL182" s="567" t="str">
        <f>IF(SUM(AK182:AK183)=0,"",SUM(AK182:AK183))</f>
        <v/>
      </c>
      <c r="AM182" s="200" t="str">
        <f t="shared" si="7"/>
        <v/>
      </c>
    </row>
    <row r="183" spans="2:39" ht="13.95" customHeight="1" x14ac:dyDescent="0.2">
      <c r="C183" s="125" t="str">
        <f>IF(X183="","",VLOOKUP(X183,基準２,3,FALSE)+T183+100-Y183+IF(Z183="",0,VLOOKUP(Z183,基準２,3,FALSE)/100+'D1'!AA183-100))</f>
        <v/>
      </c>
      <c r="D183" s="125"/>
      <c r="E183" s="125"/>
      <c r="F183" s="125"/>
      <c r="G183" s="125"/>
      <c r="H183" s="125"/>
      <c r="I183" s="128"/>
      <c r="J183" s="128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32">
        <f ca="1">IF(C182="","",IF(Q182&lt;H182,1,0))</f>
        <v>0</v>
      </c>
      <c r="V183" s="24" t="str">
        <f>IFERROR(IF(#REF!="平成",DATE(AH183+1988,AI183,AJ183),IF(#REF!="昭和",DATE(1925+AH183,AI183,AJ183),IF(#REF!="大正",DATE(1911+AH183,AI183,AJ183),DATE(AH183-33,AI183,AJ183)))),"")</f>
        <v/>
      </c>
      <c r="W183" s="569"/>
      <c r="X183" s="570"/>
      <c r="Y183" s="571"/>
      <c r="Z183" s="572"/>
      <c r="AA183" s="571"/>
      <c r="AB183" s="37"/>
      <c r="AC183" s="38"/>
      <c r="AD183" s="39"/>
      <c r="AE183" s="54"/>
      <c r="AF183" s="38"/>
      <c r="AG183" s="40"/>
      <c r="AH183" s="203"/>
      <c r="AI183" s="41"/>
      <c r="AJ183" s="204"/>
      <c r="AK183" s="42"/>
      <c r="AL183" s="573"/>
      <c r="AM183" s="200" t="str">
        <f t="shared" si="7"/>
        <v/>
      </c>
    </row>
    <row r="184" spans="2:39" ht="13.95" customHeight="1" x14ac:dyDescent="0.2">
      <c r="B184" s="17">
        <f ca="1">IF(C184="","",RANK(C184,$C$4:$C$203))</f>
        <v>1</v>
      </c>
      <c r="C184" s="125">
        <f ca="1">IF(D184=0,0,IF(X184="","",VLOOKUP(X184,基準２,3,FALSE)+T184+100-Y184+IF(Z184="",0,VLOOKUP(Z184,基準２,3,FALSE)/100+'D1'!AA184-100)))</f>
        <v>0</v>
      </c>
      <c r="D184" s="125">
        <f ca="1">IF(E184="",0,IF(OR(E184=設定!$AV$4,E184=設定!$AV$5,E184=設定!$AV$6,E184=設定!$AV$7,E184=設定!$AV$8,E184=設定!$AV$9,E184=設定!$AV$12,E184=設定!$AV$13),1,0))</f>
        <v>0</v>
      </c>
      <c r="E184" s="125">
        <f>X184</f>
        <v>0</v>
      </c>
      <c r="F184" s="125">
        <f>Y184</f>
        <v>0</v>
      </c>
      <c r="G184" s="125" t="str">
        <f>IF(AA184="","",IF(X184=Z184,"*"&amp;AA184,"◆"&amp;AA184))</f>
        <v/>
      </c>
      <c r="H184" s="125" t="str">
        <f>IF(X184="","",VLOOKUP(X184,設定!$AV$4:$AW$13,2,FALSE))</f>
        <v/>
      </c>
      <c r="I184" s="128" t="str">
        <f>AD393&amp;"　"&amp;AE393</f>
        <v>　</v>
      </c>
      <c r="J184" s="128" t="str">
        <f>AD394&amp;"　"&amp;AE394</f>
        <v>　</v>
      </c>
      <c r="K184" s="125">
        <f>AD184</f>
        <v>0</v>
      </c>
      <c r="L184" s="125">
        <f>AD185</f>
        <v>0</v>
      </c>
      <c r="M184" s="125">
        <f>AG184</f>
        <v>0</v>
      </c>
      <c r="N184" s="125">
        <f>AG185</f>
        <v>0</v>
      </c>
      <c r="O184" s="125">
        <f>AK184</f>
        <v>0</v>
      </c>
      <c r="P184" s="125">
        <f>AK185</f>
        <v>0</v>
      </c>
      <c r="Q184" s="125" t="str">
        <f>AL184</f>
        <v/>
      </c>
      <c r="R184" s="125">
        <f>IF(K184=0,0,VLOOKUP(K184,性別,2,FALSE))</f>
        <v>0</v>
      </c>
      <c r="S184" s="125">
        <f>IF(L184=0,0,VLOOKUP(L184,性別,2,FALSE))</f>
        <v>0</v>
      </c>
      <c r="T184" s="125">
        <f>S184+R184</f>
        <v>0</v>
      </c>
      <c r="U184" s="132">
        <f ca="1">IF(C184="","",IF(Q184&lt;H184,1,0))</f>
        <v>0</v>
      </c>
      <c r="V184" s="24" t="str">
        <f>IFERROR(IF(#REF!="平成",DATE(AH184+1988,AI184,AJ184),IF(#REF!="昭和",DATE(1925+AH184,AI184,AJ184),IF(#REF!="大正",DATE(1911+AH184,AI184,AJ184),DATE(AH184-33,AI184,AJ184)))),"")</f>
        <v/>
      </c>
      <c r="W184" s="559">
        <v>91</v>
      </c>
      <c r="X184" s="561"/>
      <c r="Y184" s="563"/>
      <c r="Z184" s="565"/>
      <c r="AA184" s="563"/>
      <c r="AB184" s="66"/>
      <c r="AC184" s="67"/>
      <c r="AD184" s="68"/>
      <c r="AE184" s="69"/>
      <c r="AF184" s="67"/>
      <c r="AG184" s="70"/>
      <c r="AH184" s="193"/>
      <c r="AI184" s="71"/>
      <c r="AJ184" s="194"/>
      <c r="AK184" s="43"/>
      <c r="AL184" s="567" t="str">
        <f>IF(SUM(AK184:AK185)=0,"",SUM(AK184:AK185))</f>
        <v/>
      </c>
      <c r="AM184" s="200" t="str">
        <f t="shared" si="7"/>
        <v/>
      </c>
    </row>
    <row r="185" spans="2:39" ht="13.95" customHeight="1" x14ac:dyDescent="0.2">
      <c r="C185" s="125" t="str">
        <f>IF(X185="","",VLOOKUP(X185,基準２,3,FALSE)+T185+100-Y185+IF(Z185="",0,VLOOKUP(Z185,基準２,3,FALSE)/100+'D1'!AA185-100))</f>
        <v/>
      </c>
      <c r="D185" s="125"/>
      <c r="E185" s="125"/>
      <c r="F185" s="125"/>
      <c r="G185" s="125"/>
      <c r="H185" s="125"/>
      <c r="I185" s="128"/>
      <c r="J185" s="128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32">
        <f ca="1">IF(C184="","",IF(Q184&lt;H184,1,0))</f>
        <v>0</v>
      </c>
      <c r="V185" s="24" t="str">
        <f>IFERROR(IF(#REF!="平成",DATE(AH185+1988,AI185,AJ185),IF(#REF!="昭和",DATE(1925+AH185,AI185,AJ185),IF(#REF!="大正",DATE(1911+AH185,AI185,AJ185),DATE(AH185-33,AI185,AJ185)))),"")</f>
        <v/>
      </c>
      <c r="W185" s="569"/>
      <c r="X185" s="570"/>
      <c r="Y185" s="571"/>
      <c r="Z185" s="572"/>
      <c r="AA185" s="571"/>
      <c r="AB185" s="37"/>
      <c r="AC185" s="38"/>
      <c r="AD185" s="39"/>
      <c r="AE185" s="54"/>
      <c r="AF185" s="38"/>
      <c r="AG185" s="40"/>
      <c r="AH185" s="203"/>
      <c r="AI185" s="41"/>
      <c r="AJ185" s="204"/>
      <c r="AK185" s="42"/>
      <c r="AL185" s="573"/>
      <c r="AM185" s="200" t="str">
        <f t="shared" si="7"/>
        <v/>
      </c>
    </row>
    <row r="186" spans="2:39" ht="13.95" customHeight="1" x14ac:dyDescent="0.2">
      <c r="B186" s="17">
        <f ca="1">IF(C186="","",RANK(C186,$C$4:$C$203))</f>
        <v>1</v>
      </c>
      <c r="C186" s="125">
        <f ca="1">IF(D186=0,0,IF(X186="","",VLOOKUP(X186,基準２,3,FALSE)+T186+100-Y186+IF(Z186="",0,VLOOKUP(Z186,基準２,3,FALSE)/100+'D1'!AA186-100)))</f>
        <v>0</v>
      </c>
      <c r="D186" s="125">
        <f ca="1">IF(E186="",0,IF(OR(E186=設定!$AV$4,E186=設定!$AV$5,E186=設定!$AV$6,E186=設定!$AV$7,E186=設定!$AV$8,E186=設定!$AV$9,E186=設定!$AV$12,E186=設定!$AV$13),1,0))</f>
        <v>0</v>
      </c>
      <c r="E186" s="125">
        <f>X186</f>
        <v>0</v>
      </c>
      <c r="F186" s="125">
        <f>Y186</f>
        <v>0</v>
      </c>
      <c r="G186" s="125" t="str">
        <f>IF(AA186="","",IF(X186=Z186,"*"&amp;AA186,"◆"&amp;AA186))</f>
        <v/>
      </c>
      <c r="H186" s="125" t="str">
        <f>IF(X186="","",VLOOKUP(X186,設定!$AV$4:$AW$13,2,FALSE))</f>
        <v/>
      </c>
      <c r="I186" s="128" t="str">
        <f>AD395&amp;"　"&amp;AE395</f>
        <v>　</v>
      </c>
      <c r="J186" s="128" t="str">
        <f>AD396&amp;"　"&amp;AE396</f>
        <v>　</v>
      </c>
      <c r="K186" s="125">
        <f>AD186</f>
        <v>0</v>
      </c>
      <c r="L186" s="125">
        <f>AD187</f>
        <v>0</v>
      </c>
      <c r="M186" s="125">
        <f>AG186</f>
        <v>0</v>
      </c>
      <c r="N186" s="125">
        <f>AG187</f>
        <v>0</v>
      </c>
      <c r="O186" s="125">
        <f>AK186</f>
        <v>0</v>
      </c>
      <c r="P186" s="125">
        <f>AK187</f>
        <v>0</v>
      </c>
      <c r="Q186" s="125" t="str">
        <f>AL186</f>
        <v/>
      </c>
      <c r="R186" s="125">
        <f>IF(K186=0,0,VLOOKUP(K186,性別,2,FALSE))</f>
        <v>0</v>
      </c>
      <c r="S186" s="125">
        <f>IF(L186=0,0,VLOOKUP(L186,性別,2,FALSE))</f>
        <v>0</v>
      </c>
      <c r="T186" s="125">
        <f>S186+R186</f>
        <v>0</v>
      </c>
      <c r="U186" s="132">
        <f ca="1">IF(C186="","",IF(Q186&lt;H186,1,0))</f>
        <v>0</v>
      </c>
      <c r="V186" s="24" t="str">
        <f>IFERROR(IF(#REF!="平成",DATE(AH186+1988,AI186,AJ186),IF(#REF!="昭和",DATE(1925+AH186,AI186,AJ186),IF(#REF!="大正",DATE(1911+AH186,AI186,AJ186),DATE(AH186-33,AI186,AJ186)))),"")</f>
        <v/>
      </c>
      <c r="W186" s="559">
        <v>92</v>
      </c>
      <c r="X186" s="561"/>
      <c r="Y186" s="563"/>
      <c r="Z186" s="565"/>
      <c r="AA186" s="563"/>
      <c r="AB186" s="66"/>
      <c r="AC186" s="67"/>
      <c r="AD186" s="68"/>
      <c r="AE186" s="69"/>
      <c r="AF186" s="67"/>
      <c r="AG186" s="70"/>
      <c r="AH186" s="193"/>
      <c r="AI186" s="71"/>
      <c r="AJ186" s="194"/>
      <c r="AK186" s="43"/>
      <c r="AL186" s="567" t="str">
        <f>IF(SUM(AK186:AK187)=0,"",SUM(AK186:AK187))</f>
        <v/>
      </c>
      <c r="AM186" s="200" t="str">
        <f t="shared" si="7"/>
        <v/>
      </c>
    </row>
    <row r="187" spans="2:39" ht="13.95" customHeight="1" x14ac:dyDescent="0.2">
      <c r="C187" s="125" t="str">
        <f>IF(X187="","",VLOOKUP(X187,基準２,3,FALSE)+T187+100-Y187+IF(Z187="",0,VLOOKUP(Z187,基準２,3,FALSE)/100+'D1'!AA187-100))</f>
        <v/>
      </c>
      <c r="D187" s="125"/>
      <c r="E187" s="125"/>
      <c r="F187" s="125"/>
      <c r="G187" s="125"/>
      <c r="H187" s="125"/>
      <c r="I187" s="128"/>
      <c r="J187" s="128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32">
        <f ca="1">IF(C186="","",IF(Q186&lt;H186,1,0))</f>
        <v>0</v>
      </c>
      <c r="V187" s="24" t="str">
        <f>IFERROR(IF(#REF!="平成",DATE(AH187+1988,AI187,AJ187),IF(#REF!="昭和",DATE(1925+AH187,AI187,AJ187),IF(#REF!="大正",DATE(1911+AH187,AI187,AJ187),DATE(AH187-33,AI187,AJ187)))),"")</f>
        <v/>
      </c>
      <c r="W187" s="569"/>
      <c r="X187" s="570"/>
      <c r="Y187" s="571"/>
      <c r="Z187" s="572"/>
      <c r="AA187" s="571"/>
      <c r="AB187" s="37"/>
      <c r="AC187" s="38"/>
      <c r="AD187" s="39"/>
      <c r="AE187" s="54"/>
      <c r="AF187" s="38"/>
      <c r="AG187" s="40"/>
      <c r="AH187" s="203"/>
      <c r="AI187" s="41"/>
      <c r="AJ187" s="204"/>
      <c r="AK187" s="42"/>
      <c r="AL187" s="573"/>
      <c r="AM187" s="200" t="str">
        <f t="shared" si="7"/>
        <v/>
      </c>
    </row>
    <row r="188" spans="2:39" ht="13.95" customHeight="1" x14ac:dyDescent="0.2">
      <c r="B188" s="17">
        <f ca="1">IF(C188="","",RANK(C188,$C$4:$C$203))</f>
        <v>1</v>
      </c>
      <c r="C188" s="125">
        <f ca="1">IF(D188=0,0,IF(X188="","",VLOOKUP(X188,基準２,3,FALSE)+T188+100-Y188+IF(Z188="",0,VLOOKUP(Z188,基準２,3,FALSE)/100+'D1'!AA188-100)))</f>
        <v>0</v>
      </c>
      <c r="D188" s="125">
        <f ca="1">IF(E188="",0,IF(OR(E188=設定!$AV$4,E188=設定!$AV$5,E188=設定!$AV$6,E188=設定!$AV$7,E188=設定!$AV$8,E188=設定!$AV$9,E188=設定!$AV$12,E188=設定!$AV$13),1,0))</f>
        <v>0</v>
      </c>
      <c r="E188" s="125">
        <f>X188</f>
        <v>0</v>
      </c>
      <c r="F188" s="125">
        <f>Y188</f>
        <v>0</v>
      </c>
      <c r="G188" s="125" t="str">
        <f>IF(AA188="","",IF(X188=Z188,"*"&amp;AA188,"◆"&amp;AA188))</f>
        <v/>
      </c>
      <c r="H188" s="125" t="str">
        <f>IF(X188="","",VLOOKUP(X188,設定!$AV$4:$AW$13,2,FALSE))</f>
        <v/>
      </c>
      <c r="I188" s="128" t="str">
        <f>AD397&amp;"　"&amp;AE397</f>
        <v>　</v>
      </c>
      <c r="J188" s="128" t="str">
        <f>AD398&amp;"　"&amp;AE398</f>
        <v>　</v>
      </c>
      <c r="K188" s="125">
        <f>AD188</f>
        <v>0</v>
      </c>
      <c r="L188" s="125">
        <f>AD189</f>
        <v>0</v>
      </c>
      <c r="M188" s="125">
        <f>AG188</f>
        <v>0</v>
      </c>
      <c r="N188" s="125">
        <f>AG189</f>
        <v>0</v>
      </c>
      <c r="O188" s="125">
        <f>AK188</f>
        <v>0</v>
      </c>
      <c r="P188" s="125">
        <f>AK189</f>
        <v>0</v>
      </c>
      <c r="Q188" s="125" t="str">
        <f>AL188</f>
        <v/>
      </c>
      <c r="R188" s="125">
        <f>IF(K188=0,0,VLOOKUP(K188,性別,2,FALSE))</f>
        <v>0</v>
      </c>
      <c r="S188" s="125">
        <f>IF(L188=0,0,VLOOKUP(L188,性別,2,FALSE))</f>
        <v>0</v>
      </c>
      <c r="T188" s="125">
        <f>S188+R188</f>
        <v>0</v>
      </c>
      <c r="U188" s="132">
        <f ca="1">IF(C188="","",IF(Q188&lt;H188,1,0))</f>
        <v>0</v>
      </c>
      <c r="V188" s="24" t="str">
        <f>IFERROR(IF(#REF!="平成",DATE(AH188+1988,AI188,AJ188),IF(#REF!="昭和",DATE(1925+AH188,AI188,AJ188),IF(#REF!="大正",DATE(1911+AH188,AI188,AJ188),DATE(AH188-33,AI188,AJ188)))),"")</f>
        <v/>
      </c>
      <c r="W188" s="559">
        <v>93</v>
      </c>
      <c r="X188" s="561"/>
      <c r="Y188" s="563"/>
      <c r="Z188" s="565"/>
      <c r="AA188" s="563"/>
      <c r="AB188" s="66"/>
      <c r="AC188" s="67"/>
      <c r="AD188" s="68"/>
      <c r="AE188" s="69"/>
      <c r="AF188" s="67"/>
      <c r="AG188" s="70"/>
      <c r="AH188" s="193"/>
      <c r="AI188" s="71"/>
      <c r="AJ188" s="194"/>
      <c r="AK188" s="43"/>
      <c r="AL188" s="567" t="str">
        <f>IF(SUM(AK188:AK189)=0,"",SUM(AK188:AK189))</f>
        <v/>
      </c>
      <c r="AM188" s="200" t="str">
        <f t="shared" si="7"/>
        <v/>
      </c>
    </row>
    <row r="189" spans="2:39" ht="13.95" customHeight="1" x14ac:dyDescent="0.2">
      <c r="C189" s="125" t="str">
        <f>IF(X189="","",VLOOKUP(X189,基準２,3,FALSE)+T189+100-Y189+IF(Z189="",0,VLOOKUP(Z189,基準２,3,FALSE)/100+'D1'!AA189-100))</f>
        <v/>
      </c>
      <c r="D189" s="125"/>
      <c r="E189" s="125"/>
      <c r="F189" s="125"/>
      <c r="G189" s="125"/>
      <c r="H189" s="125"/>
      <c r="I189" s="128"/>
      <c r="J189" s="128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32">
        <f ca="1">IF(C188="","",IF(Q188&lt;H188,1,0))</f>
        <v>0</v>
      </c>
      <c r="V189" s="24" t="str">
        <f>IFERROR(IF(#REF!="平成",DATE(AH189+1988,AI189,AJ189),IF(#REF!="昭和",DATE(1925+AH189,AI189,AJ189),IF(#REF!="大正",DATE(1911+AH189,AI189,AJ189),DATE(AH189-33,AI189,AJ189)))),"")</f>
        <v/>
      </c>
      <c r="W189" s="569"/>
      <c r="X189" s="570"/>
      <c r="Y189" s="571"/>
      <c r="Z189" s="572"/>
      <c r="AA189" s="571"/>
      <c r="AB189" s="37"/>
      <c r="AC189" s="38"/>
      <c r="AD189" s="39"/>
      <c r="AE189" s="54"/>
      <c r="AF189" s="38"/>
      <c r="AG189" s="40"/>
      <c r="AH189" s="203"/>
      <c r="AI189" s="41"/>
      <c r="AJ189" s="204"/>
      <c r="AK189" s="42"/>
      <c r="AL189" s="573"/>
      <c r="AM189" s="200" t="str">
        <f t="shared" si="7"/>
        <v/>
      </c>
    </row>
    <row r="190" spans="2:39" ht="13.95" customHeight="1" x14ac:dyDescent="0.2">
      <c r="B190" s="17">
        <f ca="1">IF(C190="","",RANK(C190,$C$4:$C$203))</f>
        <v>1</v>
      </c>
      <c r="C190" s="125">
        <f ca="1">IF(D190=0,0,IF(X190="","",VLOOKUP(X190,基準２,3,FALSE)+T190+100-Y190+IF(Z190="",0,VLOOKUP(Z190,基準２,3,FALSE)/100+'D1'!AA190-100)))</f>
        <v>0</v>
      </c>
      <c r="D190" s="125">
        <f ca="1">IF(E190="",0,IF(OR(E190=設定!$AV$4,E190=設定!$AV$5,E190=設定!$AV$6,E190=設定!$AV$7,E190=設定!$AV$8,E190=設定!$AV$9,E190=設定!$AV$12,E190=設定!$AV$13),1,0))</f>
        <v>0</v>
      </c>
      <c r="E190" s="125">
        <f>X190</f>
        <v>0</v>
      </c>
      <c r="F190" s="125">
        <f>Y190</f>
        <v>0</v>
      </c>
      <c r="G190" s="125" t="str">
        <f>IF(AA190="","",IF(X190=Z190,"*"&amp;AA190,"◆"&amp;AA190))</f>
        <v/>
      </c>
      <c r="H190" s="125" t="str">
        <f>IF(X190="","",VLOOKUP(X190,設定!$AV$4:$AW$13,2,FALSE))</f>
        <v/>
      </c>
      <c r="I190" s="128" t="str">
        <f>AD399&amp;"　"&amp;AE399</f>
        <v>　</v>
      </c>
      <c r="J190" s="128" t="str">
        <f>AD400&amp;"　"&amp;AE400</f>
        <v>　</v>
      </c>
      <c r="K190" s="125">
        <f>AD190</f>
        <v>0</v>
      </c>
      <c r="L190" s="125">
        <f>AD191</f>
        <v>0</v>
      </c>
      <c r="M190" s="125">
        <f>AG190</f>
        <v>0</v>
      </c>
      <c r="N190" s="125">
        <f>AG191</f>
        <v>0</v>
      </c>
      <c r="O190" s="125">
        <f>AK190</f>
        <v>0</v>
      </c>
      <c r="P190" s="125">
        <f>AK191</f>
        <v>0</v>
      </c>
      <c r="Q190" s="125" t="str">
        <f>AL190</f>
        <v/>
      </c>
      <c r="R190" s="125">
        <f>IF(K190=0,0,VLOOKUP(K190,性別,2,FALSE))</f>
        <v>0</v>
      </c>
      <c r="S190" s="125">
        <f>IF(L190=0,0,VLOOKUP(L190,性別,2,FALSE))</f>
        <v>0</v>
      </c>
      <c r="T190" s="125">
        <f>S190+R190</f>
        <v>0</v>
      </c>
      <c r="U190" s="132">
        <f ca="1">IF(C190="","",IF(Q190&lt;H190,1,0))</f>
        <v>0</v>
      </c>
      <c r="V190" s="24" t="str">
        <f>IFERROR(IF(#REF!="平成",DATE(AH190+1988,AI190,AJ190),IF(#REF!="昭和",DATE(1925+AH190,AI190,AJ190),IF(#REF!="大正",DATE(1911+AH190,AI190,AJ190),DATE(AH190-33,AI190,AJ190)))),"")</f>
        <v/>
      </c>
      <c r="W190" s="559">
        <v>94</v>
      </c>
      <c r="X190" s="561"/>
      <c r="Y190" s="563"/>
      <c r="Z190" s="565"/>
      <c r="AA190" s="563"/>
      <c r="AB190" s="66"/>
      <c r="AC190" s="67"/>
      <c r="AD190" s="68"/>
      <c r="AE190" s="69"/>
      <c r="AF190" s="67"/>
      <c r="AG190" s="70"/>
      <c r="AH190" s="193"/>
      <c r="AI190" s="71"/>
      <c r="AJ190" s="194"/>
      <c r="AK190" s="43"/>
      <c r="AL190" s="567" t="str">
        <f>IF(SUM(AK190:AK191)=0,"",SUM(AK190:AK191))</f>
        <v/>
      </c>
      <c r="AM190" s="200" t="str">
        <f t="shared" si="7"/>
        <v/>
      </c>
    </row>
    <row r="191" spans="2:39" ht="13.95" customHeight="1" x14ac:dyDescent="0.2">
      <c r="C191" s="125" t="str">
        <f>IF(X191="","",VLOOKUP(X191,基準２,3,FALSE)+T191+100-Y191+IF(Z191="",0,VLOOKUP(Z191,基準２,3,FALSE)/100+'D1'!AA191-100))</f>
        <v/>
      </c>
      <c r="D191" s="125"/>
      <c r="E191" s="125"/>
      <c r="F191" s="125"/>
      <c r="G191" s="125"/>
      <c r="H191" s="125"/>
      <c r="I191" s="128"/>
      <c r="J191" s="128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32">
        <f ca="1">IF(C190="","",IF(Q190&lt;H190,1,0))</f>
        <v>0</v>
      </c>
      <c r="V191" s="24" t="str">
        <f>IFERROR(IF(#REF!="平成",DATE(AH191+1988,AI191,AJ191),IF(#REF!="昭和",DATE(1925+AH191,AI191,AJ191),IF(#REF!="大正",DATE(1911+AH191,AI191,AJ191),DATE(AH191-33,AI191,AJ191)))),"")</f>
        <v/>
      </c>
      <c r="W191" s="569"/>
      <c r="X191" s="570"/>
      <c r="Y191" s="571"/>
      <c r="Z191" s="572"/>
      <c r="AA191" s="571"/>
      <c r="AB191" s="37"/>
      <c r="AC191" s="38"/>
      <c r="AD191" s="39"/>
      <c r="AE191" s="54"/>
      <c r="AF191" s="38"/>
      <c r="AG191" s="40"/>
      <c r="AH191" s="203"/>
      <c r="AI191" s="41"/>
      <c r="AJ191" s="204"/>
      <c r="AK191" s="42"/>
      <c r="AL191" s="573"/>
      <c r="AM191" s="200" t="str">
        <f t="shared" si="7"/>
        <v/>
      </c>
    </row>
    <row r="192" spans="2:39" ht="13.95" customHeight="1" x14ac:dyDescent="0.2">
      <c r="B192" s="17">
        <f ca="1">IF(C192="","",RANK(C192,$C$4:$C$203))</f>
        <v>1</v>
      </c>
      <c r="C192" s="125">
        <f ca="1">IF(D192=0,0,IF(X192="","",VLOOKUP(X192,基準２,3,FALSE)+T192+100-Y192+IF(Z192="",0,VLOOKUP(Z192,基準２,3,FALSE)/100+'D1'!AA192-100)))</f>
        <v>0</v>
      </c>
      <c r="D192" s="125">
        <f ca="1">IF(E192="",0,IF(OR(E192=設定!$AV$4,E192=設定!$AV$5,E192=設定!$AV$6,E192=設定!$AV$7,E192=設定!$AV$8,E192=設定!$AV$9,E192=設定!$AV$12,E192=設定!$AV$13),1,0))</f>
        <v>0</v>
      </c>
      <c r="E192" s="125">
        <f>X192</f>
        <v>0</v>
      </c>
      <c r="F192" s="125">
        <f>Y192</f>
        <v>0</v>
      </c>
      <c r="G192" s="125" t="str">
        <f>IF(AA192="","",IF(X192=Z192,"*"&amp;AA192,"◆"&amp;AA192))</f>
        <v/>
      </c>
      <c r="H192" s="125" t="str">
        <f>IF(X192="","",VLOOKUP(X192,設定!$AV$4:$AW$13,2,FALSE))</f>
        <v/>
      </c>
      <c r="I192" s="128" t="str">
        <f>AD401&amp;"　"&amp;AE401</f>
        <v>　</v>
      </c>
      <c r="J192" s="128" t="str">
        <f>AD402&amp;"　"&amp;AE402</f>
        <v>　</v>
      </c>
      <c r="K192" s="125">
        <f>AD192</f>
        <v>0</v>
      </c>
      <c r="L192" s="125">
        <f>AD193</f>
        <v>0</v>
      </c>
      <c r="M192" s="125">
        <f>AG192</f>
        <v>0</v>
      </c>
      <c r="N192" s="125">
        <f>AG193</f>
        <v>0</v>
      </c>
      <c r="O192" s="125">
        <f>AK192</f>
        <v>0</v>
      </c>
      <c r="P192" s="125">
        <f>AK193</f>
        <v>0</v>
      </c>
      <c r="Q192" s="125" t="str">
        <f>AL192</f>
        <v/>
      </c>
      <c r="R192" s="125">
        <f>IF(K192=0,0,VLOOKUP(K192,性別,2,FALSE))</f>
        <v>0</v>
      </c>
      <c r="S192" s="125">
        <f>IF(L192=0,0,VLOOKUP(L192,性別,2,FALSE))</f>
        <v>0</v>
      </c>
      <c r="T192" s="125">
        <f>S192+R192</f>
        <v>0</v>
      </c>
      <c r="U192" s="132">
        <f ca="1">IF(C192="","",IF(Q192&lt;H192,1,0))</f>
        <v>0</v>
      </c>
      <c r="V192" s="24" t="str">
        <f>IFERROR(IF(#REF!="平成",DATE(AH192+1988,AI192,AJ192),IF(#REF!="昭和",DATE(1925+AH192,AI192,AJ192),IF(#REF!="大正",DATE(1911+AH192,AI192,AJ192),DATE(AH192-33,AI192,AJ192)))),"")</f>
        <v/>
      </c>
      <c r="W192" s="559">
        <v>95</v>
      </c>
      <c r="X192" s="561"/>
      <c r="Y192" s="563"/>
      <c r="Z192" s="565"/>
      <c r="AA192" s="563"/>
      <c r="AB192" s="66"/>
      <c r="AC192" s="67"/>
      <c r="AD192" s="68"/>
      <c r="AE192" s="69"/>
      <c r="AF192" s="67"/>
      <c r="AG192" s="70"/>
      <c r="AH192" s="193"/>
      <c r="AI192" s="71"/>
      <c r="AJ192" s="194"/>
      <c r="AK192" s="43"/>
      <c r="AL192" s="567" t="str">
        <f>IF(SUM(AK192:AK193)=0,"",SUM(AK192:AK193))</f>
        <v/>
      </c>
      <c r="AM192" s="200" t="str">
        <f t="shared" si="7"/>
        <v/>
      </c>
    </row>
    <row r="193" spans="1:39" ht="13.95" customHeight="1" x14ac:dyDescent="0.2">
      <c r="C193" s="125" t="str">
        <f>IF(X193="","",VLOOKUP(X193,基準２,3,FALSE)+T193+100-Y193+IF(Z193="",0,VLOOKUP(Z193,基準２,3,FALSE)/100+'D1'!AA193-100))</f>
        <v/>
      </c>
      <c r="D193" s="125"/>
      <c r="E193" s="125"/>
      <c r="F193" s="125"/>
      <c r="G193" s="125"/>
      <c r="H193" s="125"/>
      <c r="I193" s="128"/>
      <c r="J193" s="128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32">
        <f ca="1">IF(C192="","",IF(Q192&lt;H192,1,0))</f>
        <v>0</v>
      </c>
      <c r="V193" s="24" t="str">
        <f>IFERROR(IF(#REF!="平成",DATE(AH193+1988,AI193,AJ193),IF(#REF!="昭和",DATE(1925+AH193,AI193,AJ193),IF(#REF!="大正",DATE(1911+AH193,AI193,AJ193),DATE(AH193-33,AI193,AJ193)))),"")</f>
        <v/>
      </c>
      <c r="W193" s="569"/>
      <c r="X193" s="570"/>
      <c r="Y193" s="571"/>
      <c r="Z193" s="572"/>
      <c r="AA193" s="571"/>
      <c r="AB193" s="37"/>
      <c r="AC193" s="38"/>
      <c r="AD193" s="39"/>
      <c r="AE193" s="54"/>
      <c r="AF193" s="38"/>
      <c r="AG193" s="40"/>
      <c r="AH193" s="203"/>
      <c r="AI193" s="41"/>
      <c r="AJ193" s="204"/>
      <c r="AK193" s="42"/>
      <c r="AL193" s="573"/>
      <c r="AM193" s="200" t="str">
        <f t="shared" si="7"/>
        <v/>
      </c>
    </row>
    <row r="194" spans="1:39" ht="13.95" customHeight="1" x14ac:dyDescent="0.2">
      <c r="B194" s="17">
        <f ca="1">IF(C194="","",RANK(C194,$C$4:$C$203))</f>
        <v>1</v>
      </c>
      <c r="C194" s="125">
        <f ca="1">IF(D194=0,0,IF(X194="","",VLOOKUP(X194,基準２,3,FALSE)+T194+100-Y194+IF(Z194="",0,VLOOKUP(Z194,基準２,3,FALSE)/100+'D1'!AA194-100)))</f>
        <v>0</v>
      </c>
      <c r="D194" s="125">
        <f ca="1">IF(E194="",0,IF(OR(E194=設定!$AV$4,E194=設定!$AV$5,E194=設定!$AV$6,E194=設定!$AV$7,E194=設定!$AV$8,E194=設定!$AV$9,E194=設定!$AV$12,E194=設定!$AV$13),1,0))</f>
        <v>0</v>
      </c>
      <c r="E194" s="125">
        <f>X194</f>
        <v>0</v>
      </c>
      <c r="F194" s="125">
        <f>Y194</f>
        <v>0</v>
      </c>
      <c r="G194" s="125" t="str">
        <f>IF(AA194="","",IF(X194=Z194,"*"&amp;AA194,"◆"&amp;AA194))</f>
        <v/>
      </c>
      <c r="H194" s="125" t="str">
        <f>IF(X194="","",VLOOKUP(X194,設定!$AV$4:$AW$13,2,FALSE))</f>
        <v/>
      </c>
      <c r="I194" s="128" t="str">
        <f>AD403&amp;"　"&amp;AE403</f>
        <v>　</v>
      </c>
      <c r="J194" s="128" t="str">
        <f>AD404&amp;"　"&amp;AE404</f>
        <v>　</v>
      </c>
      <c r="K194" s="125">
        <f>AD194</f>
        <v>0</v>
      </c>
      <c r="L194" s="125">
        <f>AD195</f>
        <v>0</v>
      </c>
      <c r="M194" s="125">
        <f>AG194</f>
        <v>0</v>
      </c>
      <c r="N194" s="125">
        <f>AG195</f>
        <v>0</v>
      </c>
      <c r="O194" s="125">
        <f>AK194</f>
        <v>0</v>
      </c>
      <c r="P194" s="125">
        <f>AK195</f>
        <v>0</v>
      </c>
      <c r="Q194" s="125" t="str">
        <f>AL194</f>
        <v/>
      </c>
      <c r="R194" s="125">
        <f>IF(K194=0,0,VLOOKUP(K194,性別,2,FALSE))</f>
        <v>0</v>
      </c>
      <c r="S194" s="125">
        <f>IF(L194=0,0,VLOOKUP(L194,性別,2,FALSE))</f>
        <v>0</v>
      </c>
      <c r="T194" s="125">
        <f>S194+R194</f>
        <v>0</v>
      </c>
      <c r="U194" s="132">
        <f ca="1">IF(C194="","",IF(Q194&lt;H194,1,0))</f>
        <v>0</v>
      </c>
      <c r="V194" s="24" t="str">
        <f>IFERROR(IF(#REF!="平成",DATE(AH194+1988,AI194,AJ194),IF(#REF!="昭和",DATE(1925+AH194,AI194,AJ194),IF(#REF!="大正",DATE(1911+AH194,AI194,AJ194),DATE(AH194-33,AI194,AJ194)))),"")</f>
        <v/>
      </c>
      <c r="W194" s="559">
        <v>96</v>
      </c>
      <c r="X194" s="561"/>
      <c r="Y194" s="563"/>
      <c r="Z194" s="565"/>
      <c r="AA194" s="563"/>
      <c r="AB194" s="66"/>
      <c r="AC194" s="67"/>
      <c r="AD194" s="68"/>
      <c r="AE194" s="69"/>
      <c r="AF194" s="67"/>
      <c r="AG194" s="70"/>
      <c r="AH194" s="193"/>
      <c r="AI194" s="71"/>
      <c r="AJ194" s="194"/>
      <c r="AK194" s="43"/>
      <c r="AL194" s="567" t="str">
        <f>IF(SUM(AK194:AK195)=0,"",SUM(AK194:AK195))</f>
        <v/>
      </c>
      <c r="AM194" s="200" t="str">
        <f t="shared" si="7"/>
        <v/>
      </c>
    </row>
    <row r="195" spans="1:39" ht="13.95" customHeight="1" x14ac:dyDescent="0.2">
      <c r="C195" s="125" t="str">
        <f>IF(X195="","",VLOOKUP(X195,基準２,3,FALSE)+T195+100-Y195+IF(Z195="",0,VLOOKUP(Z195,基準２,3,FALSE)/100+'D1'!AA195-100))</f>
        <v/>
      </c>
      <c r="D195" s="125"/>
      <c r="E195" s="125"/>
      <c r="F195" s="125"/>
      <c r="G195" s="125"/>
      <c r="H195" s="125"/>
      <c r="I195" s="128"/>
      <c r="J195" s="128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32">
        <f ca="1">IF(C194="","",IF(Q194&lt;H194,1,0))</f>
        <v>0</v>
      </c>
      <c r="V195" s="24" t="str">
        <f>IFERROR(IF(#REF!="平成",DATE(AH195+1988,AI195,AJ195),IF(#REF!="昭和",DATE(1925+AH195,AI195,AJ195),IF(#REF!="大正",DATE(1911+AH195,AI195,AJ195),DATE(AH195-33,AI195,AJ195)))),"")</f>
        <v/>
      </c>
      <c r="W195" s="569"/>
      <c r="X195" s="570"/>
      <c r="Y195" s="571"/>
      <c r="Z195" s="572"/>
      <c r="AA195" s="571"/>
      <c r="AB195" s="37"/>
      <c r="AC195" s="38"/>
      <c r="AD195" s="39"/>
      <c r="AE195" s="54"/>
      <c r="AF195" s="38"/>
      <c r="AG195" s="40"/>
      <c r="AH195" s="203"/>
      <c r="AI195" s="41"/>
      <c r="AJ195" s="204"/>
      <c r="AK195" s="42"/>
      <c r="AL195" s="573"/>
      <c r="AM195" s="200" t="str">
        <f t="shared" si="7"/>
        <v/>
      </c>
    </row>
    <row r="196" spans="1:39" ht="13.95" customHeight="1" x14ac:dyDescent="0.2">
      <c r="B196" s="17">
        <f ca="1">IF(C196="","",RANK(C196,$C$4:$C$203))</f>
        <v>1</v>
      </c>
      <c r="C196" s="125">
        <f ca="1">IF(D196=0,0,IF(X196="","",VLOOKUP(X196,基準２,3,FALSE)+T196+100-Y196+IF(Z196="",0,VLOOKUP(Z196,基準２,3,FALSE)/100+'D1'!AA196-100)))</f>
        <v>0</v>
      </c>
      <c r="D196" s="125">
        <f ca="1">IF(E196="",0,IF(OR(E196=設定!$AV$4,E196=設定!$AV$5,E196=設定!$AV$6,E196=設定!$AV$7,E196=設定!$AV$8,E196=設定!$AV$9,E196=設定!$AV$12,E196=設定!$AV$13),1,0))</f>
        <v>0</v>
      </c>
      <c r="E196" s="125">
        <f>X196</f>
        <v>0</v>
      </c>
      <c r="F196" s="125">
        <f>Y196</f>
        <v>0</v>
      </c>
      <c r="G196" s="125" t="str">
        <f>IF(AA196="","",IF(X196=Z196,"*"&amp;AA196,"◆"&amp;AA196))</f>
        <v/>
      </c>
      <c r="H196" s="125" t="str">
        <f>IF(X196="","",VLOOKUP(X196,設定!$AV$4:$AW$13,2,FALSE))</f>
        <v/>
      </c>
      <c r="I196" s="128" t="str">
        <f>AD405&amp;"　"&amp;AE405</f>
        <v>　</v>
      </c>
      <c r="J196" s="128" t="str">
        <f>AD406&amp;"　"&amp;AE406</f>
        <v>　</v>
      </c>
      <c r="K196" s="125">
        <f>AD196</f>
        <v>0</v>
      </c>
      <c r="L196" s="125">
        <f>AD197</f>
        <v>0</v>
      </c>
      <c r="M196" s="125">
        <f>AG196</f>
        <v>0</v>
      </c>
      <c r="N196" s="125">
        <f>AG197</f>
        <v>0</v>
      </c>
      <c r="O196" s="125">
        <f>AK196</f>
        <v>0</v>
      </c>
      <c r="P196" s="125">
        <f>AK197</f>
        <v>0</v>
      </c>
      <c r="Q196" s="125" t="str">
        <f>AL196</f>
        <v/>
      </c>
      <c r="R196" s="125">
        <f>IF(K196=0,0,VLOOKUP(K196,性別,2,FALSE))</f>
        <v>0</v>
      </c>
      <c r="S196" s="125">
        <f>IF(L196=0,0,VLOOKUP(L196,性別,2,FALSE))</f>
        <v>0</v>
      </c>
      <c r="T196" s="125">
        <f>S196+R196</f>
        <v>0</v>
      </c>
      <c r="U196" s="132">
        <f ca="1">IF(C196="","",IF(Q196&lt;H196,1,0))</f>
        <v>0</v>
      </c>
      <c r="V196" s="24" t="str">
        <f>IFERROR(IF(#REF!="平成",DATE(AH196+1988,AI196,AJ196),IF(#REF!="昭和",DATE(1925+AH196,AI196,AJ196),IF(#REF!="大正",DATE(1911+AH196,AI196,AJ196),DATE(AH196-33,AI196,AJ196)))),"")</f>
        <v/>
      </c>
      <c r="W196" s="559">
        <v>97</v>
      </c>
      <c r="X196" s="561"/>
      <c r="Y196" s="563"/>
      <c r="Z196" s="565"/>
      <c r="AA196" s="563"/>
      <c r="AB196" s="66"/>
      <c r="AC196" s="67"/>
      <c r="AD196" s="68"/>
      <c r="AE196" s="69"/>
      <c r="AF196" s="67"/>
      <c r="AG196" s="70"/>
      <c r="AH196" s="193"/>
      <c r="AI196" s="71"/>
      <c r="AJ196" s="194"/>
      <c r="AK196" s="43"/>
      <c r="AL196" s="567" t="str">
        <f>IF(SUM(AK196:AK197)=0,"",SUM(AK196:AK197))</f>
        <v/>
      </c>
      <c r="AM196" s="200" t="str">
        <f t="shared" si="7"/>
        <v/>
      </c>
    </row>
    <row r="197" spans="1:39" ht="13.95" customHeight="1" x14ac:dyDescent="0.2">
      <c r="C197" s="125" t="str">
        <f>IF(X197="","",VLOOKUP(X197,基準２,3,FALSE)+T197+100-Y197+IF(Z197="",0,VLOOKUP(Z197,基準２,3,FALSE)/100+'D1'!AA197-100))</f>
        <v/>
      </c>
      <c r="D197" s="125"/>
      <c r="E197" s="125"/>
      <c r="F197" s="125"/>
      <c r="G197" s="125"/>
      <c r="H197" s="125"/>
      <c r="I197" s="128"/>
      <c r="J197" s="128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32">
        <f ca="1">IF(C196="","",IF(Q196&lt;H196,1,0))</f>
        <v>0</v>
      </c>
      <c r="V197" s="24" t="str">
        <f>IFERROR(IF(#REF!="平成",DATE(AH197+1988,AI197,AJ197),IF(#REF!="昭和",DATE(1925+AH197,AI197,AJ197),IF(#REF!="大正",DATE(1911+AH197,AI197,AJ197),DATE(AH197-33,AI197,AJ197)))),"")</f>
        <v/>
      </c>
      <c r="W197" s="569"/>
      <c r="X197" s="570"/>
      <c r="Y197" s="571"/>
      <c r="Z197" s="572"/>
      <c r="AA197" s="571"/>
      <c r="AB197" s="37"/>
      <c r="AC197" s="38"/>
      <c r="AD197" s="39"/>
      <c r="AE197" s="54"/>
      <c r="AF197" s="38"/>
      <c r="AG197" s="40"/>
      <c r="AH197" s="203"/>
      <c r="AI197" s="41"/>
      <c r="AJ197" s="204"/>
      <c r="AK197" s="42"/>
      <c r="AL197" s="573"/>
      <c r="AM197" s="200" t="str">
        <f t="shared" ref="AM197:AM203" si="8">IF(AH197="","",DATE(AH197,1,1))</f>
        <v/>
      </c>
    </row>
    <row r="198" spans="1:39" ht="13.95" customHeight="1" x14ac:dyDescent="0.2">
      <c r="B198" s="17">
        <f ca="1">IF(C198="","",RANK(C198,$C$4:$C$203))</f>
        <v>1</v>
      </c>
      <c r="C198" s="125">
        <f ca="1">IF(D198=0,0,IF(X198="","",VLOOKUP(X198,基準２,3,FALSE)+T198+100-Y198+IF(Z198="",0,VLOOKUP(Z198,基準２,3,FALSE)/100+'D1'!AA198-100)))</f>
        <v>0</v>
      </c>
      <c r="D198" s="125">
        <f ca="1">IF(E198="",0,IF(OR(E198=設定!$AV$4,E198=設定!$AV$5,E198=設定!$AV$6,E198=設定!$AV$7,E198=設定!$AV$8,E198=設定!$AV$9,E198=設定!$AV$12,E198=設定!$AV$13),1,0))</f>
        <v>0</v>
      </c>
      <c r="E198" s="125">
        <f>X198</f>
        <v>0</v>
      </c>
      <c r="F198" s="125">
        <f>Y198</f>
        <v>0</v>
      </c>
      <c r="G198" s="125" t="str">
        <f>IF(AA198="","",IF(X198=Z198,"*"&amp;AA198,"◆"&amp;AA198))</f>
        <v/>
      </c>
      <c r="H198" s="125" t="str">
        <f>IF(X198="","",VLOOKUP(X198,設定!$AV$4:$AW$13,2,FALSE))</f>
        <v/>
      </c>
      <c r="I198" s="128" t="str">
        <f>AD407&amp;"　"&amp;AE407</f>
        <v>　</v>
      </c>
      <c r="J198" s="128" t="str">
        <f>AD408&amp;"　"&amp;AE408</f>
        <v>　</v>
      </c>
      <c r="K198" s="125">
        <f>AD198</f>
        <v>0</v>
      </c>
      <c r="L198" s="125">
        <f>AD199</f>
        <v>0</v>
      </c>
      <c r="M198" s="125">
        <f>AG198</f>
        <v>0</v>
      </c>
      <c r="N198" s="125">
        <f>AG199</f>
        <v>0</v>
      </c>
      <c r="O198" s="125">
        <f>AK198</f>
        <v>0</v>
      </c>
      <c r="P198" s="125">
        <f>AK199</f>
        <v>0</v>
      </c>
      <c r="Q198" s="125" t="str">
        <f>AL198</f>
        <v/>
      </c>
      <c r="R198" s="125">
        <f>IF(K198=0,0,VLOOKUP(K198,性別,2,FALSE))</f>
        <v>0</v>
      </c>
      <c r="S198" s="125">
        <f>IF(L198=0,0,VLOOKUP(L198,性別,2,FALSE))</f>
        <v>0</v>
      </c>
      <c r="T198" s="125">
        <f>S198+R198</f>
        <v>0</v>
      </c>
      <c r="U198" s="132">
        <f ca="1">IF(C198="","",IF(Q198&lt;H198,1,0))</f>
        <v>0</v>
      </c>
      <c r="V198" s="24" t="str">
        <f>IFERROR(IF(#REF!="平成",DATE(AH198+1988,AI198,AJ198),IF(#REF!="昭和",DATE(1925+AH198,AI198,AJ198),IF(#REF!="大正",DATE(1911+AH198,AI198,AJ198),DATE(AH198-33,AI198,AJ198)))),"")</f>
        <v/>
      </c>
      <c r="W198" s="559">
        <v>98</v>
      </c>
      <c r="X198" s="561"/>
      <c r="Y198" s="563"/>
      <c r="Z198" s="565"/>
      <c r="AA198" s="563"/>
      <c r="AB198" s="66"/>
      <c r="AC198" s="67"/>
      <c r="AD198" s="68"/>
      <c r="AE198" s="69"/>
      <c r="AF198" s="67"/>
      <c r="AG198" s="70"/>
      <c r="AH198" s="193"/>
      <c r="AI198" s="71"/>
      <c r="AJ198" s="194"/>
      <c r="AK198" s="43"/>
      <c r="AL198" s="567" t="str">
        <f>IF(SUM(AK198:AK199)=0,"",SUM(AK198:AK199))</f>
        <v/>
      </c>
      <c r="AM198" s="200" t="str">
        <f t="shared" si="8"/>
        <v/>
      </c>
    </row>
    <row r="199" spans="1:39" ht="13.95" customHeight="1" x14ac:dyDescent="0.2">
      <c r="C199" s="125" t="str">
        <f>IF(X199="","",VLOOKUP(X199,基準２,3,FALSE)+T199+100-Y199+IF(Z199="",0,VLOOKUP(Z199,基準２,3,FALSE)/100+'D1'!AA199-100))</f>
        <v/>
      </c>
      <c r="D199" s="125"/>
      <c r="E199" s="125"/>
      <c r="F199" s="125"/>
      <c r="G199" s="125"/>
      <c r="H199" s="125"/>
      <c r="I199" s="128"/>
      <c r="J199" s="128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32">
        <f ca="1">IF(C198="","",IF(Q198&lt;H198,1,0))</f>
        <v>0</v>
      </c>
      <c r="V199" s="24" t="str">
        <f>IFERROR(IF(#REF!="平成",DATE(AH199+1988,AI199,AJ199),IF(#REF!="昭和",DATE(1925+AH199,AI199,AJ199),IF(#REF!="大正",DATE(1911+AH199,AI199,AJ199),DATE(AH199-33,AI199,AJ199)))),"")</f>
        <v/>
      </c>
      <c r="W199" s="569"/>
      <c r="X199" s="570"/>
      <c r="Y199" s="571"/>
      <c r="Z199" s="572"/>
      <c r="AA199" s="571"/>
      <c r="AB199" s="37"/>
      <c r="AC199" s="38"/>
      <c r="AD199" s="39"/>
      <c r="AE199" s="54"/>
      <c r="AF199" s="38"/>
      <c r="AG199" s="40"/>
      <c r="AH199" s="203"/>
      <c r="AI199" s="41"/>
      <c r="AJ199" s="204"/>
      <c r="AK199" s="42"/>
      <c r="AL199" s="573"/>
      <c r="AM199" s="200" t="str">
        <f t="shared" si="8"/>
        <v/>
      </c>
    </row>
    <row r="200" spans="1:39" ht="13.95" customHeight="1" x14ac:dyDescent="0.2">
      <c r="B200" s="17">
        <f ca="1">IF(C200="","",RANK(C200,$C$4:$C$203))</f>
        <v>1</v>
      </c>
      <c r="C200" s="125">
        <f ca="1">IF(D200=0,0,IF(X200="","",VLOOKUP(X200,基準２,3,FALSE)+T200+100-Y200+IF(Z200="",0,VLOOKUP(Z200,基準２,3,FALSE)/100+'D1'!AA200-100)))</f>
        <v>0</v>
      </c>
      <c r="D200" s="125">
        <f ca="1">IF(E200="",0,IF(OR(E200=設定!$AV$4,E200=設定!$AV$5,E200=設定!$AV$6,E200=設定!$AV$7,E200=設定!$AV$8,E200=設定!$AV$9,E200=設定!$AV$12,E200=設定!$AV$13),1,0))</f>
        <v>0</v>
      </c>
      <c r="E200" s="125">
        <f>X200</f>
        <v>0</v>
      </c>
      <c r="F200" s="125">
        <f>Y200</f>
        <v>0</v>
      </c>
      <c r="G200" s="125" t="str">
        <f>IF(AA200="","",IF(X200=Z200,"*"&amp;AA200,"◆"&amp;AA200))</f>
        <v/>
      </c>
      <c r="H200" s="125" t="str">
        <f>IF(X200="","",VLOOKUP(X200,設定!$AV$4:$AW$13,2,FALSE))</f>
        <v/>
      </c>
      <c r="I200" s="128" t="str">
        <f>AD409&amp;"　"&amp;AE409</f>
        <v>　</v>
      </c>
      <c r="J200" s="128" t="str">
        <f>AD410&amp;"　"&amp;AE410</f>
        <v>　</v>
      </c>
      <c r="K200" s="125">
        <f>AD200</f>
        <v>0</v>
      </c>
      <c r="L200" s="125">
        <f>AD201</f>
        <v>0</v>
      </c>
      <c r="M200" s="125">
        <f>AG200</f>
        <v>0</v>
      </c>
      <c r="N200" s="125">
        <f>AG201</f>
        <v>0</v>
      </c>
      <c r="O200" s="125">
        <f>AK200</f>
        <v>0</v>
      </c>
      <c r="P200" s="125">
        <f>AK201</f>
        <v>0</v>
      </c>
      <c r="Q200" s="125" t="str">
        <f>AL200</f>
        <v/>
      </c>
      <c r="R200" s="125">
        <f>IF(K200=0,0,VLOOKUP(K200,性別,2,FALSE))</f>
        <v>0</v>
      </c>
      <c r="S200" s="125">
        <f>IF(L200=0,0,VLOOKUP(L200,性別,2,FALSE))</f>
        <v>0</v>
      </c>
      <c r="T200" s="125">
        <f>S200+R200</f>
        <v>0</v>
      </c>
      <c r="U200" s="132">
        <f ca="1">IF(C200="","",IF(Q200&lt;H200,1,0))</f>
        <v>0</v>
      </c>
      <c r="V200" s="24" t="str">
        <f>IFERROR(IF(#REF!="平成",DATE(AH200+1988,AI200,AJ200),IF(#REF!="昭和",DATE(1925+AH200,AI200,AJ200),IF(#REF!="大正",DATE(1911+AH200,AI200,AJ200),DATE(AH200-33,AI200,AJ200)))),"")</f>
        <v/>
      </c>
      <c r="W200" s="559">
        <v>99</v>
      </c>
      <c r="X200" s="561"/>
      <c r="Y200" s="563"/>
      <c r="Z200" s="565"/>
      <c r="AA200" s="563"/>
      <c r="AB200" s="66"/>
      <c r="AC200" s="67"/>
      <c r="AD200" s="68"/>
      <c r="AE200" s="69"/>
      <c r="AF200" s="67"/>
      <c r="AG200" s="70"/>
      <c r="AH200" s="193"/>
      <c r="AI200" s="71"/>
      <c r="AJ200" s="194"/>
      <c r="AK200" s="43"/>
      <c r="AL200" s="567" t="str">
        <f>IF(SUM(AK200:AK201)=0,"",SUM(AK200:AK201))</f>
        <v/>
      </c>
      <c r="AM200" s="200" t="str">
        <f t="shared" si="8"/>
        <v/>
      </c>
    </row>
    <row r="201" spans="1:39" ht="13.95" customHeight="1" x14ac:dyDescent="0.2">
      <c r="C201" s="125" t="str">
        <f>IF(X201="","",VLOOKUP(X201,基準２,3,FALSE)+T201+100-Y201+IF(Z201="",0,VLOOKUP(Z201,基準２,3,FALSE)/100+'D1'!AA201-100))</f>
        <v/>
      </c>
      <c r="D201" s="125"/>
      <c r="E201" s="125"/>
      <c r="F201" s="125"/>
      <c r="G201" s="125"/>
      <c r="H201" s="125"/>
      <c r="I201" s="128"/>
      <c r="J201" s="128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32">
        <f ca="1">IF(C200="","",IF(Q200&lt;H200,1,0))</f>
        <v>0</v>
      </c>
      <c r="V201" s="24" t="str">
        <f>IFERROR(IF(#REF!="平成",DATE(AH201+1988,AI201,AJ201),IF(#REF!="昭和",DATE(1925+AH201,AI201,AJ201),IF(#REF!="大正",DATE(1911+AH201,AI201,AJ201),DATE(AH201-33,AI201,AJ201)))),"")</f>
        <v/>
      </c>
      <c r="W201" s="569"/>
      <c r="X201" s="570"/>
      <c r="Y201" s="571"/>
      <c r="Z201" s="572"/>
      <c r="AA201" s="571"/>
      <c r="AB201" s="37"/>
      <c r="AC201" s="38"/>
      <c r="AD201" s="39"/>
      <c r="AE201" s="54"/>
      <c r="AF201" s="38"/>
      <c r="AG201" s="40"/>
      <c r="AH201" s="203"/>
      <c r="AI201" s="41"/>
      <c r="AJ201" s="204"/>
      <c r="AK201" s="42"/>
      <c r="AL201" s="573"/>
      <c r="AM201" s="200" t="str">
        <f t="shared" si="8"/>
        <v/>
      </c>
    </row>
    <row r="202" spans="1:39" ht="13.95" customHeight="1" x14ac:dyDescent="0.2">
      <c r="B202" s="17">
        <f ca="1">IF(C202="","",RANK(C202,$C$4:$C$203))</f>
        <v>1</v>
      </c>
      <c r="C202" s="125">
        <f ca="1">IF(D202=0,0,IF(X202="","",VLOOKUP(X202,基準２,3,FALSE)+T202+100-Y202+IF(Z202="",0,VLOOKUP(Z202,基準２,3,FALSE)/100+'D1'!AA202-100)))</f>
        <v>0</v>
      </c>
      <c r="D202" s="125">
        <f ca="1">IF(E202="",0,IF(OR(E202=設定!$AV$4,E202=設定!$AV$5,E202=設定!$AV$6,E202=設定!$AV$7,E202=設定!$AV$8,E202=設定!$AV$9,E202=設定!$AV$12,E202=設定!$AV$13),1,0))</f>
        <v>0</v>
      </c>
      <c r="E202" s="125">
        <f>X202</f>
        <v>0</v>
      </c>
      <c r="F202" s="125">
        <f>Y202</f>
        <v>0</v>
      </c>
      <c r="G202" s="125" t="str">
        <f>IF(AA202="","",IF(X202=Z202,"*"&amp;AA202,"◆"&amp;AA202))</f>
        <v/>
      </c>
      <c r="H202" s="125" t="str">
        <f>IF(X202="","",VLOOKUP(X202,設定!$AV$4:$AW$13,2,FALSE))</f>
        <v/>
      </c>
      <c r="I202" s="128" t="str">
        <f>AD411&amp;"　"&amp;AE411</f>
        <v>　</v>
      </c>
      <c r="J202" s="128" t="str">
        <f>AD412&amp;"　"&amp;AE412</f>
        <v>　</v>
      </c>
      <c r="K202" s="125">
        <f>AD202</f>
        <v>0</v>
      </c>
      <c r="L202" s="125">
        <f>AD203</f>
        <v>0</v>
      </c>
      <c r="M202" s="125">
        <f>AG202</f>
        <v>0</v>
      </c>
      <c r="N202" s="125">
        <f>AG203</f>
        <v>0</v>
      </c>
      <c r="O202" s="125">
        <f>AK202</f>
        <v>0</v>
      </c>
      <c r="P202" s="125">
        <f>AK203</f>
        <v>0</v>
      </c>
      <c r="Q202" s="125" t="str">
        <f>AL202</f>
        <v/>
      </c>
      <c r="R202" s="125">
        <f>IF(K202=0,0,VLOOKUP(K202,性別,2,FALSE))</f>
        <v>0</v>
      </c>
      <c r="S202" s="125">
        <f>IF(L202=0,0,VLOOKUP(L202,性別,2,FALSE))</f>
        <v>0</v>
      </c>
      <c r="T202" s="125">
        <f>S202+R202</f>
        <v>0</v>
      </c>
      <c r="U202" s="132">
        <f ca="1">IF(C202="","",IF(Q202&lt;H202,1,0))</f>
        <v>0</v>
      </c>
      <c r="V202" s="24" t="str">
        <f>IFERROR(IF(#REF!="平成",DATE(AH202+1988,AI202,AJ202),IF(#REF!="昭和",DATE(1925+AH202,AI202,AJ202),IF(#REF!="大正",DATE(1911+AH202,AI202,AJ202),DATE(AH202-33,AI202,AJ202)))),"")</f>
        <v/>
      </c>
      <c r="W202" s="559">
        <v>100</v>
      </c>
      <c r="X202" s="561"/>
      <c r="Y202" s="563"/>
      <c r="Z202" s="565"/>
      <c r="AA202" s="563"/>
      <c r="AB202" s="66"/>
      <c r="AC202" s="67"/>
      <c r="AD202" s="68"/>
      <c r="AE202" s="69"/>
      <c r="AF202" s="67"/>
      <c r="AG202" s="70"/>
      <c r="AH202" s="193"/>
      <c r="AI202" s="71"/>
      <c r="AJ202" s="194"/>
      <c r="AK202" s="43"/>
      <c r="AL202" s="567" t="str">
        <f>IF(SUM(AK202:AK203)=0,"",SUM(AK202:AK203))</f>
        <v/>
      </c>
      <c r="AM202" s="200" t="str">
        <f t="shared" si="8"/>
        <v/>
      </c>
    </row>
    <row r="203" spans="1:39" ht="13.95" customHeight="1" thickBot="1" x14ac:dyDescent="0.25">
      <c r="C203" s="125" t="str">
        <f>IF(X203="","",VLOOKUP(X203,基準２,3,FALSE)+T203+100-Y203+IF(Z203="",0,VLOOKUP(Z203,基準２,3,FALSE)/100+'D1'!AA203-100))</f>
        <v/>
      </c>
      <c r="D203" s="125"/>
      <c r="E203" s="125"/>
      <c r="F203" s="125"/>
      <c r="G203" s="125"/>
      <c r="H203" s="125"/>
      <c r="I203" s="128"/>
      <c r="J203" s="128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32">
        <f ca="1">IF(C202="","",IF(Q202&lt;H202,1,0))</f>
        <v>0</v>
      </c>
      <c r="V203" s="24" t="str">
        <f>IFERROR(IF(#REF!="平成",DATE(AH203+1988,AI203,AJ203),IF(#REF!="昭和",DATE(1925+AH203,AI203,AJ203),IF(#REF!="大正",DATE(1911+AH203,AI203,AJ203),DATE(AH203-33,AI203,AJ203)))),"")</f>
        <v/>
      </c>
      <c r="W203" s="560"/>
      <c r="X203" s="562"/>
      <c r="Y203" s="564"/>
      <c r="Z203" s="566"/>
      <c r="AA203" s="564"/>
      <c r="AB203" s="136"/>
      <c r="AC203" s="137"/>
      <c r="AD203" s="138"/>
      <c r="AE203" s="208"/>
      <c r="AF203" s="137"/>
      <c r="AG203" s="209"/>
      <c r="AH203" s="205"/>
      <c r="AI203" s="206"/>
      <c r="AJ203" s="207"/>
      <c r="AK203" s="210"/>
      <c r="AL203" s="568"/>
      <c r="AM203" s="200" t="str">
        <f t="shared" si="8"/>
        <v/>
      </c>
    </row>
    <row r="204" spans="1:39" x14ac:dyDescent="0.2">
      <c r="A204"/>
      <c r="B204"/>
      <c r="C204"/>
      <c r="D204"/>
      <c r="E204"/>
      <c r="F204"/>
      <c r="G204"/>
      <c r="H204"/>
      <c r="I204" s="129"/>
      <c r="J204" s="129"/>
      <c r="K204"/>
      <c r="L204"/>
      <c r="M204"/>
      <c r="N204"/>
      <c r="O204"/>
      <c r="P204"/>
      <c r="Q204"/>
      <c r="R204"/>
      <c r="S204"/>
    </row>
    <row r="205" spans="1:39" hidden="1" x14ac:dyDescent="0.2">
      <c r="A205"/>
      <c r="B205"/>
      <c r="C205"/>
      <c r="D205"/>
      <c r="E205"/>
      <c r="F205"/>
      <c r="G205"/>
      <c r="H205"/>
      <c r="I205" s="129"/>
      <c r="J205" s="129"/>
      <c r="K205"/>
      <c r="L205"/>
      <c r="M205"/>
      <c r="N205"/>
      <c r="O205"/>
      <c r="P205"/>
      <c r="Q205"/>
      <c r="R205"/>
      <c r="S205"/>
    </row>
    <row r="206" spans="1:39" hidden="1" x14ac:dyDescent="0.2">
      <c r="A206"/>
      <c r="B206"/>
      <c r="C206"/>
      <c r="D206"/>
      <c r="E206"/>
      <c r="F206"/>
      <c r="G206"/>
      <c r="H206"/>
      <c r="I206" s="129"/>
      <c r="J206" s="129"/>
      <c r="K206"/>
      <c r="L206"/>
      <c r="M206"/>
      <c r="N206"/>
      <c r="O206"/>
      <c r="P206"/>
      <c r="Q206"/>
      <c r="R206"/>
      <c r="S206"/>
    </row>
    <row r="207" spans="1:39" hidden="1" x14ac:dyDescent="0.2">
      <c r="A207"/>
      <c r="B207"/>
      <c r="C207"/>
      <c r="D207"/>
      <c r="E207"/>
      <c r="F207"/>
      <c r="G207"/>
      <c r="H207"/>
      <c r="I207" s="129"/>
      <c r="J207" s="129"/>
      <c r="K207"/>
      <c r="L207"/>
      <c r="M207"/>
      <c r="N207"/>
      <c r="O207"/>
      <c r="P207"/>
      <c r="Q207"/>
      <c r="R207"/>
      <c r="S207"/>
    </row>
    <row r="208" spans="1:39" hidden="1" x14ac:dyDescent="0.2">
      <c r="A208"/>
      <c r="B208"/>
      <c r="C208"/>
      <c r="D208"/>
      <c r="E208"/>
      <c r="F208"/>
      <c r="G208"/>
      <c r="H208"/>
      <c r="I208" s="129"/>
      <c r="J208" s="129"/>
      <c r="K208"/>
      <c r="L208"/>
      <c r="M208"/>
      <c r="N208"/>
      <c r="O208"/>
      <c r="P208"/>
      <c r="Q208"/>
      <c r="R208"/>
      <c r="S208"/>
      <c r="Y208" s="17" t="e">
        <f>RIGHT(Y213,LEN(Y213)-6)</f>
        <v>#VALUE!</v>
      </c>
    </row>
    <row r="209" spans="1:38" hidden="1" x14ac:dyDescent="0.2">
      <c r="A209"/>
      <c r="B209"/>
      <c r="C209"/>
      <c r="D209"/>
      <c r="E209"/>
      <c r="F209"/>
      <c r="G209"/>
      <c r="H209"/>
      <c r="I209" s="129"/>
      <c r="J209" s="129"/>
      <c r="K209"/>
      <c r="L209"/>
      <c r="M209"/>
      <c r="N209"/>
      <c r="O209"/>
      <c r="P209"/>
      <c r="Q209"/>
      <c r="R209"/>
      <c r="S209"/>
      <c r="Y209" s="17" t="e">
        <f ca="1">VLOOKUP(RIGHT(Y213,LEN(Y213)-6),INDIRECT(I212),4,FALSE)</f>
        <v>#VALUE!</v>
      </c>
    </row>
    <row r="210" spans="1:38" hidden="1" x14ac:dyDescent="0.2"/>
    <row r="211" spans="1:38" hidden="1" x14ac:dyDescent="0.2">
      <c r="Y211" s="17">
        <f>Y2</f>
        <v>0</v>
      </c>
      <c r="Z211" s="17" t="str">
        <f>Z3</f>
        <v>カテゴリ</v>
      </c>
      <c r="AA211" s="17" t="str">
        <f>AA3</f>
        <v>ランキング</v>
      </c>
    </row>
    <row r="212" spans="1:38" hidden="1" x14ac:dyDescent="0.2">
      <c r="W212" s="17"/>
      <c r="X212" s="17"/>
      <c r="Y212" s="47">
        <v>100000</v>
      </c>
      <c r="Z212" s="47">
        <v>200000</v>
      </c>
      <c r="AA212" s="47">
        <v>300000</v>
      </c>
    </row>
    <row r="213" spans="1:38" hidden="1" x14ac:dyDescent="0.2">
      <c r="B213" s="48"/>
      <c r="H213" s="49"/>
      <c r="T213" s="50"/>
      <c r="U213" s="50"/>
      <c r="V213" s="50"/>
      <c r="W213" s="50"/>
      <c r="X213" s="50"/>
      <c r="Y213" s="51" t="str">
        <f t="shared" ref="Y213:Y276" si="9">IF(Y4="","",$AD4&amp;Y$2&amp;Y4)</f>
        <v/>
      </c>
      <c r="Z213" s="51" t="str">
        <f t="shared" ref="Z213:AA228" si="10">IF(Z4="","",$AD4&amp;Z$3&amp;Z4)</f>
        <v/>
      </c>
      <c r="AA213" s="51" t="str">
        <f t="shared" si="10"/>
        <v/>
      </c>
      <c r="AB213" s="17" t="str">
        <f t="shared" ref="AB213:AC228" si="11">SUBSTITUTE(SUBSTITUTE(AB4,"　","")," ","")</f>
        <v/>
      </c>
      <c r="AC213" s="17" t="str">
        <f t="shared" si="11"/>
        <v/>
      </c>
      <c r="AD213" s="17" t="str">
        <f t="shared" ref="AD213:AD276" si="12">IF(AB4="","",IF(LEN(AB213)=1,AB213&amp;"　　",IF(LEN(AB213)=2,LEFT(AB213,1)&amp;"　"&amp;RIGHT(AB213,1),AB213)))</f>
        <v/>
      </c>
      <c r="AE213" s="52" t="str">
        <f t="shared" ref="AE213:AE276" si="13">IF(AC4="","",IF(LEN(AC213)=1,"　　"&amp;AC213,IF(LEN(AC213)=2,LEFT(AC213,1)&amp;"　"&amp;RIGHT(AC213,1),AC213)))</f>
        <v/>
      </c>
      <c r="AG213" s="17">
        <f t="shared" ref="AG213:AG276" si="14">IFERROR(CODE(MID(AE4,1,1)),500000)</f>
        <v>500000</v>
      </c>
      <c r="AH213" s="46">
        <f t="shared" ref="AH213:AH244" si="15">IFERROR(CODE(MID(AE4,3,1)),500000)</f>
        <v>500000</v>
      </c>
      <c r="AI213" s="46">
        <f t="shared" ref="AI213:AI244" si="16">IFERROR(CODE(MID(AE4,4,1)),500000)</f>
        <v>500000</v>
      </c>
      <c r="AJ213" s="46">
        <f>IFERROR(RANK(AG213,$AG$213:$AG$312,1)*0.01+RANK(#REF!,#REF!,1)*0.00001+RANK(AH213,$AH$213:$AH$312,1)*0.0000001+RANK(AI213,$AI$213:$AI$312,1)*0.00000000001,10000)</f>
        <v>10000</v>
      </c>
      <c r="AK213" s="17">
        <f>RANK(AJ213,$AJ$213:$AJ$312,1)</f>
        <v>1</v>
      </c>
      <c r="AL213" s="17" t="e">
        <f>RANK(AK213,$AJ$213:$AJ$312,1)</f>
        <v>#N/A</v>
      </c>
    </row>
    <row r="214" spans="1:38" hidden="1" x14ac:dyDescent="0.2">
      <c r="H214" s="49"/>
      <c r="T214" s="50"/>
      <c r="U214" s="50"/>
      <c r="V214" s="50"/>
      <c r="W214" s="50"/>
      <c r="X214" s="50"/>
      <c r="Y214" s="51" t="str">
        <f t="shared" si="9"/>
        <v/>
      </c>
      <c r="Z214" s="51" t="str">
        <f t="shared" si="10"/>
        <v/>
      </c>
      <c r="AA214" s="51" t="str">
        <f t="shared" si="10"/>
        <v/>
      </c>
      <c r="AB214" s="17" t="str">
        <f t="shared" si="11"/>
        <v/>
      </c>
      <c r="AC214" s="17" t="str">
        <f t="shared" si="11"/>
        <v/>
      </c>
      <c r="AD214" s="17" t="str">
        <f t="shared" si="12"/>
        <v/>
      </c>
      <c r="AE214" s="52" t="str">
        <f t="shared" si="13"/>
        <v/>
      </c>
      <c r="AG214" s="17">
        <f t="shared" si="14"/>
        <v>500000</v>
      </c>
      <c r="AH214" s="46">
        <f t="shared" si="15"/>
        <v>500000</v>
      </c>
      <c r="AI214" s="46">
        <f t="shared" si="16"/>
        <v>500000</v>
      </c>
      <c r="AJ214" s="46">
        <f>IFERROR(RANK(AG214,$AG$213:$AG$312,1)*0.01+RANK(#REF!,#REF!,1)*0.00001+RANK(AH214,$AH$213:$AH$312,1)*0.0000001+RANK(AI214,$AI$213:$AI$312,1)*0.00000000001,10000)</f>
        <v>10000</v>
      </c>
      <c r="AK214" s="17">
        <f t="shared" ref="AK214:AL277" si="17">RANK(AJ214,$AJ$213:$AJ$312,1)</f>
        <v>1</v>
      </c>
      <c r="AL214" s="17" t="e">
        <f t="shared" si="17"/>
        <v>#N/A</v>
      </c>
    </row>
    <row r="215" spans="1:38" hidden="1" x14ac:dyDescent="0.2">
      <c r="H215" s="49"/>
      <c r="T215" s="50"/>
      <c r="U215" s="50"/>
      <c r="V215" s="50"/>
      <c r="W215" s="50"/>
      <c r="X215" s="50"/>
      <c r="Y215" s="51" t="str">
        <f t="shared" si="9"/>
        <v/>
      </c>
      <c r="Z215" s="51" t="str">
        <f t="shared" si="10"/>
        <v/>
      </c>
      <c r="AA215" s="51" t="str">
        <f t="shared" si="10"/>
        <v/>
      </c>
      <c r="AB215" s="17" t="str">
        <f t="shared" si="11"/>
        <v/>
      </c>
      <c r="AC215" s="17" t="str">
        <f t="shared" si="11"/>
        <v/>
      </c>
      <c r="AD215" s="17" t="str">
        <f t="shared" si="12"/>
        <v/>
      </c>
      <c r="AE215" s="52" t="str">
        <f t="shared" si="13"/>
        <v/>
      </c>
      <c r="AG215" s="17">
        <f t="shared" si="14"/>
        <v>500000</v>
      </c>
      <c r="AH215" s="46">
        <f t="shared" si="15"/>
        <v>500000</v>
      </c>
      <c r="AI215" s="46">
        <f t="shared" si="16"/>
        <v>500000</v>
      </c>
      <c r="AJ215" s="46">
        <f>IFERROR(RANK(AG215,$AG$213:$AG$312,1)*0.01+RANK(#REF!,#REF!,1)*0.00001+RANK(AH215,$AH$213:$AH$312,1)*0.0000001+RANK(AI215,$AI$213:$AI$312,1)*0.00000000001,10000)</f>
        <v>10000</v>
      </c>
      <c r="AK215" s="17">
        <f t="shared" si="17"/>
        <v>1</v>
      </c>
      <c r="AL215" s="17" t="e">
        <f t="shared" si="17"/>
        <v>#N/A</v>
      </c>
    </row>
    <row r="216" spans="1:38" hidden="1" x14ac:dyDescent="0.2">
      <c r="H216" s="49"/>
      <c r="T216" s="50"/>
      <c r="U216" s="50"/>
      <c r="V216" s="50"/>
      <c r="W216" s="50"/>
      <c r="X216" s="50"/>
      <c r="Y216" s="51" t="str">
        <f t="shared" si="9"/>
        <v/>
      </c>
      <c r="Z216" s="51" t="str">
        <f t="shared" si="10"/>
        <v/>
      </c>
      <c r="AA216" s="51" t="str">
        <f t="shared" si="10"/>
        <v/>
      </c>
      <c r="AB216" s="17" t="str">
        <f t="shared" si="11"/>
        <v/>
      </c>
      <c r="AC216" s="17" t="str">
        <f t="shared" si="11"/>
        <v/>
      </c>
      <c r="AD216" s="17" t="str">
        <f t="shared" si="12"/>
        <v/>
      </c>
      <c r="AE216" s="52" t="str">
        <f t="shared" si="13"/>
        <v/>
      </c>
      <c r="AG216" s="17">
        <f t="shared" si="14"/>
        <v>500000</v>
      </c>
      <c r="AH216" s="46">
        <f t="shared" si="15"/>
        <v>500000</v>
      </c>
      <c r="AI216" s="46">
        <f t="shared" si="16"/>
        <v>500000</v>
      </c>
      <c r="AJ216" s="46">
        <f>IFERROR(RANK(AG216,$AG$213:$AG$312,1)*0.01+RANK(#REF!,#REF!,1)*0.00001+RANK(AH216,$AH$213:$AH$312,1)*0.0000001+RANK(AI216,$AI$213:$AI$312,1)*0.00000000001,10000)</f>
        <v>10000</v>
      </c>
      <c r="AK216" s="17">
        <f t="shared" si="17"/>
        <v>1</v>
      </c>
      <c r="AL216" s="17" t="e">
        <f t="shared" si="17"/>
        <v>#N/A</v>
      </c>
    </row>
    <row r="217" spans="1:38" hidden="1" x14ac:dyDescent="0.2">
      <c r="H217" s="49"/>
      <c r="T217" s="50"/>
      <c r="U217" s="50"/>
      <c r="V217" s="50"/>
      <c r="W217" s="50"/>
      <c r="X217" s="50"/>
      <c r="Y217" s="51" t="str">
        <f t="shared" si="9"/>
        <v/>
      </c>
      <c r="Z217" s="51" t="str">
        <f t="shared" si="10"/>
        <v/>
      </c>
      <c r="AA217" s="51" t="str">
        <f t="shared" si="10"/>
        <v/>
      </c>
      <c r="AB217" s="17" t="str">
        <f t="shared" si="11"/>
        <v/>
      </c>
      <c r="AC217" s="17" t="str">
        <f t="shared" si="11"/>
        <v/>
      </c>
      <c r="AD217" s="17" t="str">
        <f t="shared" si="12"/>
        <v/>
      </c>
      <c r="AE217" s="52" t="str">
        <f t="shared" si="13"/>
        <v/>
      </c>
      <c r="AG217" s="17">
        <f t="shared" si="14"/>
        <v>500000</v>
      </c>
      <c r="AH217" s="46">
        <f t="shared" si="15"/>
        <v>500000</v>
      </c>
      <c r="AI217" s="46">
        <f t="shared" si="16"/>
        <v>500000</v>
      </c>
      <c r="AJ217" s="46">
        <f>IFERROR(RANK(AG217,$AG$213:$AG$312,1)*0.01+RANK(#REF!,#REF!,1)*0.00001+RANK(AH217,$AH$213:$AH$312,1)*0.0000001+RANK(AI217,$AI$213:$AI$312,1)*0.00000000001,10000)</f>
        <v>10000</v>
      </c>
      <c r="AK217" s="17">
        <f t="shared" si="17"/>
        <v>1</v>
      </c>
      <c r="AL217" s="17" t="e">
        <f t="shared" si="17"/>
        <v>#N/A</v>
      </c>
    </row>
    <row r="218" spans="1:38" hidden="1" x14ac:dyDescent="0.2">
      <c r="H218" s="49"/>
      <c r="T218" s="50"/>
      <c r="U218" s="50"/>
      <c r="V218" s="50"/>
      <c r="W218" s="50"/>
      <c r="X218" s="50"/>
      <c r="Y218" s="51" t="str">
        <f t="shared" si="9"/>
        <v/>
      </c>
      <c r="Z218" s="51" t="str">
        <f t="shared" si="10"/>
        <v/>
      </c>
      <c r="AA218" s="51" t="str">
        <f t="shared" si="10"/>
        <v/>
      </c>
      <c r="AB218" s="17" t="str">
        <f t="shared" si="11"/>
        <v/>
      </c>
      <c r="AC218" s="17" t="str">
        <f t="shared" si="11"/>
        <v/>
      </c>
      <c r="AD218" s="17" t="str">
        <f t="shared" si="12"/>
        <v/>
      </c>
      <c r="AE218" s="52" t="str">
        <f t="shared" si="13"/>
        <v/>
      </c>
      <c r="AG218" s="17">
        <f t="shared" si="14"/>
        <v>500000</v>
      </c>
      <c r="AH218" s="46">
        <f t="shared" si="15"/>
        <v>500000</v>
      </c>
      <c r="AI218" s="46">
        <f t="shared" si="16"/>
        <v>500000</v>
      </c>
      <c r="AJ218" s="46">
        <f>IFERROR(RANK(AG218,$AG$213:$AG$312,1)*0.01+RANK(#REF!,#REF!,1)*0.00001+RANK(AH218,$AH$213:$AH$312,1)*0.0000001+RANK(AI218,$AI$213:$AI$312,1)*0.00000000001,10000)</f>
        <v>10000</v>
      </c>
      <c r="AK218" s="17">
        <f t="shared" si="17"/>
        <v>1</v>
      </c>
      <c r="AL218" s="17" t="e">
        <f t="shared" si="17"/>
        <v>#N/A</v>
      </c>
    </row>
    <row r="219" spans="1:38" hidden="1" x14ac:dyDescent="0.2">
      <c r="H219" s="49"/>
      <c r="T219" s="50"/>
      <c r="U219" s="50"/>
      <c r="V219" s="50"/>
      <c r="W219" s="50"/>
      <c r="X219" s="50"/>
      <c r="Y219" s="51" t="str">
        <f t="shared" si="9"/>
        <v/>
      </c>
      <c r="Z219" s="51" t="str">
        <f t="shared" si="10"/>
        <v/>
      </c>
      <c r="AA219" s="51" t="str">
        <f t="shared" si="10"/>
        <v/>
      </c>
      <c r="AB219" s="17" t="str">
        <f t="shared" si="11"/>
        <v/>
      </c>
      <c r="AC219" s="17" t="str">
        <f t="shared" si="11"/>
        <v/>
      </c>
      <c r="AD219" s="17" t="str">
        <f t="shared" si="12"/>
        <v/>
      </c>
      <c r="AE219" s="52" t="str">
        <f t="shared" si="13"/>
        <v/>
      </c>
      <c r="AG219" s="17">
        <f t="shared" si="14"/>
        <v>500000</v>
      </c>
      <c r="AH219" s="46">
        <f t="shared" si="15"/>
        <v>500000</v>
      </c>
      <c r="AI219" s="46">
        <f t="shared" si="16"/>
        <v>500000</v>
      </c>
      <c r="AJ219" s="46">
        <f>IFERROR(RANK(AG219,$AG$213:$AG$312,1)*0.01+RANK(#REF!,#REF!,1)*0.00001+RANK(AH219,$AH$213:$AH$312,1)*0.0000001+RANK(AI219,$AI$213:$AI$312,1)*0.00000000001,10000)</f>
        <v>10000</v>
      </c>
      <c r="AK219" s="17">
        <f t="shared" si="17"/>
        <v>1</v>
      </c>
      <c r="AL219" s="17" t="e">
        <f t="shared" si="17"/>
        <v>#N/A</v>
      </c>
    </row>
    <row r="220" spans="1:38" hidden="1" x14ac:dyDescent="0.2">
      <c r="H220" s="49"/>
      <c r="T220" s="50"/>
      <c r="U220" s="50"/>
      <c r="V220" s="50"/>
      <c r="W220" s="50"/>
      <c r="X220" s="50"/>
      <c r="Y220" s="51" t="str">
        <f t="shared" si="9"/>
        <v/>
      </c>
      <c r="Z220" s="51" t="str">
        <f t="shared" si="10"/>
        <v/>
      </c>
      <c r="AA220" s="51" t="str">
        <f t="shared" si="10"/>
        <v/>
      </c>
      <c r="AB220" s="17" t="str">
        <f t="shared" si="11"/>
        <v/>
      </c>
      <c r="AC220" s="17" t="str">
        <f t="shared" si="11"/>
        <v/>
      </c>
      <c r="AD220" s="17" t="str">
        <f t="shared" si="12"/>
        <v/>
      </c>
      <c r="AE220" s="52" t="str">
        <f t="shared" si="13"/>
        <v/>
      </c>
      <c r="AG220" s="17">
        <f t="shared" si="14"/>
        <v>500000</v>
      </c>
      <c r="AH220" s="46">
        <f t="shared" si="15"/>
        <v>500000</v>
      </c>
      <c r="AI220" s="46">
        <f t="shared" si="16"/>
        <v>500000</v>
      </c>
      <c r="AJ220" s="46">
        <f>IFERROR(RANK(AG220,$AG$213:$AG$312,1)*0.01+RANK(#REF!,#REF!,1)*0.00001+RANK(AH220,$AH$213:$AH$312,1)*0.0000001+RANK(AI220,$AI$213:$AI$312,1)*0.00000000001,10000)</f>
        <v>10000</v>
      </c>
      <c r="AK220" s="17">
        <f t="shared" si="17"/>
        <v>1</v>
      </c>
      <c r="AL220" s="17" t="e">
        <f t="shared" si="17"/>
        <v>#N/A</v>
      </c>
    </row>
    <row r="221" spans="1:38" hidden="1" x14ac:dyDescent="0.2">
      <c r="H221" s="49"/>
      <c r="T221" s="50"/>
      <c r="U221" s="50"/>
      <c r="V221" s="50"/>
      <c r="W221" s="50"/>
      <c r="X221" s="50"/>
      <c r="Y221" s="51" t="str">
        <f t="shared" si="9"/>
        <v/>
      </c>
      <c r="Z221" s="51" t="str">
        <f t="shared" si="10"/>
        <v/>
      </c>
      <c r="AA221" s="51" t="str">
        <f t="shared" si="10"/>
        <v/>
      </c>
      <c r="AB221" s="17" t="str">
        <f t="shared" si="11"/>
        <v/>
      </c>
      <c r="AC221" s="17" t="str">
        <f t="shared" si="11"/>
        <v/>
      </c>
      <c r="AD221" s="17" t="str">
        <f t="shared" si="12"/>
        <v/>
      </c>
      <c r="AE221" s="52" t="str">
        <f t="shared" si="13"/>
        <v/>
      </c>
      <c r="AG221" s="17">
        <f t="shared" si="14"/>
        <v>500000</v>
      </c>
      <c r="AH221" s="46">
        <f t="shared" si="15"/>
        <v>500000</v>
      </c>
      <c r="AI221" s="46">
        <f t="shared" si="16"/>
        <v>500000</v>
      </c>
      <c r="AJ221" s="46">
        <f>IFERROR(RANK(AG221,$AG$213:$AG$312,1)*0.01+RANK(#REF!,#REF!,1)*0.00001+RANK(AH221,$AH$213:$AH$312,1)*0.0000001+RANK(AI221,$AI$213:$AI$312,1)*0.00000000001,10000)</f>
        <v>10000</v>
      </c>
      <c r="AK221" s="17">
        <f t="shared" si="17"/>
        <v>1</v>
      </c>
      <c r="AL221" s="17" t="e">
        <f t="shared" si="17"/>
        <v>#N/A</v>
      </c>
    </row>
    <row r="222" spans="1:38" hidden="1" x14ac:dyDescent="0.2">
      <c r="H222" s="49"/>
      <c r="T222" s="50"/>
      <c r="U222" s="50"/>
      <c r="V222" s="50"/>
      <c r="W222" s="50"/>
      <c r="X222" s="50"/>
      <c r="Y222" s="51" t="str">
        <f t="shared" si="9"/>
        <v/>
      </c>
      <c r="Z222" s="51" t="str">
        <f t="shared" si="10"/>
        <v/>
      </c>
      <c r="AA222" s="51" t="str">
        <f t="shared" si="10"/>
        <v/>
      </c>
      <c r="AB222" s="17" t="str">
        <f t="shared" si="11"/>
        <v/>
      </c>
      <c r="AC222" s="17" t="str">
        <f t="shared" si="11"/>
        <v/>
      </c>
      <c r="AD222" s="17" t="str">
        <f t="shared" si="12"/>
        <v/>
      </c>
      <c r="AE222" s="52" t="str">
        <f t="shared" si="13"/>
        <v/>
      </c>
      <c r="AG222" s="17">
        <f t="shared" si="14"/>
        <v>500000</v>
      </c>
      <c r="AH222" s="46">
        <f t="shared" si="15"/>
        <v>500000</v>
      </c>
      <c r="AI222" s="46">
        <f t="shared" si="16"/>
        <v>500000</v>
      </c>
      <c r="AJ222" s="46">
        <f>IFERROR(RANK(AG222,$AG$213:$AG$312,1)*0.01+RANK(#REF!,#REF!,1)*0.00001+RANK(AH222,$AH$213:$AH$312,1)*0.0000001+RANK(AI222,$AI$213:$AI$312,1)*0.00000000001,10000)</f>
        <v>10000</v>
      </c>
      <c r="AK222" s="17">
        <f t="shared" si="17"/>
        <v>1</v>
      </c>
      <c r="AL222" s="17" t="e">
        <f t="shared" si="17"/>
        <v>#N/A</v>
      </c>
    </row>
    <row r="223" spans="1:38" hidden="1" x14ac:dyDescent="0.2">
      <c r="H223" s="49"/>
      <c r="T223" s="50"/>
      <c r="U223" s="50"/>
      <c r="V223" s="50"/>
      <c r="W223" s="50"/>
      <c r="X223" s="50"/>
      <c r="Y223" s="51" t="str">
        <f t="shared" si="9"/>
        <v/>
      </c>
      <c r="Z223" s="51" t="str">
        <f t="shared" si="10"/>
        <v/>
      </c>
      <c r="AA223" s="51" t="str">
        <f t="shared" si="10"/>
        <v/>
      </c>
      <c r="AB223" s="17" t="str">
        <f t="shared" si="11"/>
        <v/>
      </c>
      <c r="AC223" s="17" t="str">
        <f t="shared" si="11"/>
        <v/>
      </c>
      <c r="AD223" s="17" t="str">
        <f t="shared" si="12"/>
        <v/>
      </c>
      <c r="AE223" s="52" t="str">
        <f t="shared" si="13"/>
        <v/>
      </c>
      <c r="AG223" s="17">
        <f t="shared" si="14"/>
        <v>500000</v>
      </c>
      <c r="AH223" s="46">
        <f t="shared" si="15"/>
        <v>500000</v>
      </c>
      <c r="AI223" s="46">
        <f t="shared" si="16"/>
        <v>500000</v>
      </c>
      <c r="AJ223" s="46">
        <f>IFERROR(RANK(AG223,$AG$213:$AG$312,1)*0.01+RANK(#REF!,#REF!,1)*0.00001+RANK(AH223,$AH$213:$AH$312,1)*0.0000001+RANK(AI223,$AI$213:$AI$312,1)*0.00000000001,10000)</f>
        <v>10000</v>
      </c>
      <c r="AK223" s="17">
        <f t="shared" si="17"/>
        <v>1</v>
      </c>
      <c r="AL223" s="17" t="e">
        <f t="shared" si="17"/>
        <v>#N/A</v>
      </c>
    </row>
    <row r="224" spans="1:38" hidden="1" x14ac:dyDescent="0.2">
      <c r="H224" s="49"/>
      <c r="T224" s="50"/>
      <c r="U224" s="50"/>
      <c r="V224" s="50"/>
      <c r="W224" s="50"/>
      <c r="X224" s="50"/>
      <c r="Y224" s="51" t="str">
        <f t="shared" si="9"/>
        <v/>
      </c>
      <c r="Z224" s="51" t="str">
        <f t="shared" si="10"/>
        <v/>
      </c>
      <c r="AA224" s="51" t="str">
        <f t="shared" si="10"/>
        <v/>
      </c>
      <c r="AB224" s="17" t="str">
        <f t="shared" si="11"/>
        <v/>
      </c>
      <c r="AC224" s="17" t="str">
        <f t="shared" si="11"/>
        <v/>
      </c>
      <c r="AD224" s="17" t="str">
        <f t="shared" si="12"/>
        <v/>
      </c>
      <c r="AE224" s="52" t="str">
        <f t="shared" si="13"/>
        <v/>
      </c>
      <c r="AG224" s="17">
        <f t="shared" si="14"/>
        <v>500000</v>
      </c>
      <c r="AH224" s="46">
        <f t="shared" si="15"/>
        <v>500000</v>
      </c>
      <c r="AI224" s="46">
        <f t="shared" si="16"/>
        <v>500000</v>
      </c>
      <c r="AJ224" s="46">
        <f>IFERROR(RANK(AG224,$AG$213:$AG$312,1)*0.01+RANK(#REF!,#REF!,1)*0.00001+RANK(AH224,$AH$213:$AH$312,1)*0.0000001+RANK(AI224,$AI$213:$AI$312,1)*0.00000000001,10000)</f>
        <v>10000</v>
      </c>
      <c r="AK224" s="17">
        <f t="shared" si="17"/>
        <v>1</v>
      </c>
      <c r="AL224" s="17" t="e">
        <f t="shared" si="17"/>
        <v>#N/A</v>
      </c>
    </row>
    <row r="225" spans="8:38" hidden="1" x14ac:dyDescent="0.2">
      <c r="H225" s="49"/>
      <c r="T225" s="50"/>
      <c r="U225" s="50"/>
      <c r="V225" s="50"/>
      <c r="W225" s="50"/>
      <c r="X225" s="50"/>
      <c r="Y225" s="51" t="str">
        <f t="shared" si="9"/>
        <v/>
      </c>
      <c r="Z225" s="51" t="str">
        <f t="shared" si="10"/>
        <v/>
      </c>
      <c r="AA225" s="51" t="str">
        <f t="shared" si="10"/>
        <v/>
      </c>
      <c r="AB225" s="17" t="str">
        <f t="shared" si="11"/>
        <v/>
      </c>
      <c r="AC225" s="17" t="str">
        <f t="shared" si="11"/>
        <v/>
      </c>
      <c r="AD225" s="17" t="str">
        <f t="shared" si="12"/>
        <v/>
      </c>
      <c r="AE225" s="52" t="str">
        <f t="shared" si="13"/>
        <v/>
      </c>
      <c r="AG225" s="17">
        <f t="shared" si="14"/>
        <v>500000</v>
      </c>
      <c r="AH225" s="46">
        <f t="shared" si="15"/>
        <v>500000</v>
      </c>
      <c r="AI225" s="46">
        <f t="shared" si="16"/>
        <v>500000</v>
      </c>
      <c r="AJ225" s="46">
        <f>IFERROR(RANK(AG225,$AG$213:$AG$312,1)*0.01+RANK(#REF!,#REF!,1)*0.00001+RANK(AH225,$AH$213:$AH$312,1)*0.0000001+RANK(AI225,$AI$213:$AI$312,1)*0.00000000001,10000)</f>
        <v>10000</v>
      </c>
      <c r="AK225" s="17">
        <f t="shared" si="17"/>
        <v>1</v>
      </c>
      <c r="AL225" s="17" t="e">
        <f t="shared" si="17"/>
        <v>#N/A</v>
      </c>
    </row>
    <row r="226" spans="8:38" hidden="1" x14ac:dyDescent="0.2">
      <c r="H226" s="49"/>
      <c r="T226" s="50"/>
      <c r="U226" s="50"/>
      <c r="V226" s="50"/>
      <c r="W226" s="50"/>
      <c r="X226" s="50"/>
      <c r="Y226" s="51" t="str">
        <f t="shared" si="9"/>
        <v/>
      </c>
      <c r="Z226" s="51" t="str">
        <f t="shared" si="10"/>
        <v/>
      </c>
      <c r="AA226" s="51" t="str">
        <f t="shared" si="10"/>
        <v/>
      </c>
      <c r="AB226" s="17" t="str">
        <f t="shared" si="11"/>
        <v/>
      </c>
      <c r="AC226" s="17" t="str">
        <f t="shared" si="11"/>
        <v/>
      </c>
      <c r="AD226" s="17" t="str">
        <f t="shared" si="12"/>
        <v/>
      </c>
      <c r="AE226" s="52" t="str">
        <f t="shared" si="13"/>
        <v/>
      </c>
      <c r="AG226" s="17">
        <f t="shared" si="14"/>
        <v>500000</v>
      </c>
      <c r="AH226" s="46">
        <f t="shared" si="15"/>
        <v>500000</v>
      </c>
      <c r="AI226" s="46">
        <f t="shared" si="16"/>
        <v>500000</v>
      </c>
      <c r="AJ226" s="46">
        <f>IFERROR(RANK(AG226,$AG$213:$AG$312,1)*0.01+RANK(#REF!,#REF!,1)*0.00001+RANK(AH226,$AH$213:$AH$312,1)*0.0000001+RANK(AI226,$AI$213:$AI$312,1)*0.00000000001,10000)</f>
        <v>10000</v>
      </c>
      <c r="AK226" s="17">
        <f t="shared" si="17"/>
        <v>1</v>
      </c>
      <c r="AL226" s="17" t="e">
        <f t="shared" si="17"/>
        <v>#N/A</v>
      </c>
    </row>
    <row r="227" spans="8:38" hidden="1" x14ac:dyDescent="0.2">
      <c r="H227" s="49"/>
      <c r="T227" s="50"/>
      <c r="U227" s="50"/>
      <c r="V227" s="50"/>
      <c r="W227" s="50"/>
      <c r="X227" s="50"/>
      <c r="Y227" s="51" t="str">
        <f t="shared" si="9"/>
        <v/>
      </c>
      <c r="Z227" s="51" t="str">
        <f t="shared" si="10"/>
        <v/>
      </c>
      <c r="AA227" s="51" t="str">
        <f t="shared" si="10"/>
        <v/>
      </c>
      <c r="AB227" s="17" t="str">
        <f t="shared" si="11"/>
        <v/>
      </c>
      <c r="AC227" s="17" t="str">
        <f t="shared" si="11"/>
        <v/>
      </c>
      <c r="AD227" s="17" t="str">
        <f t="shared" si="12"/>
        <v/>
      </c>
      <c r="AE227" s="52" t="str">
        <f t="shared" si="13"/>
        <v/>
      </c>
      <c r="AG227" s="17">
        <f t="shared" si="14"/>
        <v>500000</v>
      </c>
      <c r="AH227" s="46">
        <f t="shared" si="15"/>
        <v>500000</v>
      </c>
      <c r="AI227" s="46">
        <f t="shared" si="16"/>
        <v>500000</v>
      </c>
      <c r="AJ227" s="46">
        <f>IFERROR(RANK(AG227,$AG$213:$AG$312,1)*0.01+RANK(#REF!,#REF!,1)*0.00001+RANK(AH227,$AH$213:$AH$312,1)*0.0000001+RANK(AI227,$AI$213:$AI$312,1)*0.00000000001,10000)</f>
        <v>10000</v>
      </c>
      <c r="AK227" s="17">
        <f t="shared" si="17"/>
        <v>1</v>
      </c>
      <c r="AL227" s="17" t="e">
        <f t="shared" si="17"/>
        <v>#N/A</v>
      </c>
    </row>
    <row r="228" spans="8:38" hidden="1" x14ac:dyDescent="0.2">
      <c r="H228" s="49"/>
      <c r="T228" s="50"/>
      <c r="U228" s="50"/>
      <c r="V228" s="50"/>
      <c r="W228" s="50"/>
      <c r="X228" s="50"/>
      <c r="Y228" s="51" t="str">
        <f t="shared" si="9"/>
        <v/>
      </c>
      <c r="Z228" s="51" t="str">
        <f t="shared" si="10"/>
        <v/>
      </c>
      <c r="AA228" s="51" t="str">
        <f t="shared" si="10"/>
        <v/>
      </c>
      <c r="AB228" s="17" t="str">
        <f t="shared" si="11"/>
        <v/>
      </c>
      <c r="AC228" s="17" t="str">
        <f t="shared" si="11"/>
        <v/>
      </c>
      <c r="AD228" s="17" t="str">
        <f t="shared" si="12"/>
        <v/>
      </c>
      <c r="AE228" s="52" t="str">
        <f t="shared" si="13"/>
        <v/>
      </c>
      <c r="AG228" s="17">
        <f t="shared" si="14"/>
        <v>500000</v>
      </c>
      <c r="AH228" s="46">
        <f t="shared" si="15"/>
        <v>500000</v>
      </c>
      <c r="AI228" s="46">
        <f t="shared" si="16"/>
        <v>500000</v>
      </c>
      <c r="AJ228" s="46">
        <f>IFERROR(RANK(AG228,$AG$213:$AG$312,1)*0.01+RANK(#REF!,#REF!,1)*0.00001+RANK(AH228,$AH$213:$AH$312,1)*0.0000001+RANK(AI228,$AI$213:$AI$312,1)*0.00000000001,10000)</f>
        <v>10000</v>
      </c>
      <c r="AK228" s="17">
        <f t="shared" si="17"/>
        <v>1</v>
      </c>
      <c r="AL228" s="17" t="e">
        <f t="shared" si="17"/>
        <v>#N/A</v>
      </c>
    </row>
    <row r="229" spans="8:38" hidden="1" x14ac:dyDescent="0.2">
      <c r="H229" s="49"/>
      <c r="T229" s="50"/>
      <c r="U229" s="50"/>
      <c r="V229" s="50"/>
      <c r="W229" s="50"/>
      <c r="X229" s="50"/>
      <c r="Y229" s="51" t="str">
        <f t="shared" si="9"/>
        <v/>
      </c>
      <c r="Z229" s="51" t="str">
        <f t="shared" ref="Z229:AA244" si="18">IF(Z20="","",$AD20&amp;Z$3&amp;Z20)</f>
        <v/>
      </c>
      <c r="AA229" s="51" t="str">
        <f t="shared" si="18"/>
        <v/>
      </c>
      <c r="AB229" s="17" t="str">
        <f t="shared" ref="AB229:AC244" si="19">SUBSTITUTE(SUBSTITUTE(AB20,"　","")," ","")</f>
        <v/>
      </c>
      <c r="AC229" s="17" t="str">
        <f t="shared" si="19"/>
        <v/>
      </c>
      <c r="AD229" s="17" t="str">
        <f t="shared" si="12"/>
        <v/>
      </c>
      <c r="AE229" s="52" t="str">
        <f t="shared" si="13"/>
        <v/>
      </c>
      <c r="AG229" s="17">
        <f t="shared" si="14"/>
        <v>500000</v>
      </c>
      <c r="AH229" s="46">
        <f t="shared" si="15"/>
        <v>500000</v>
      </c>
      <c r="AI229" s="46">
        <f t="shared" si="16"/>
        <v>500000</v>
      </c>
      <c r="AJ229" s="46">
        <f>IFERROR(RANK(AG229,$AG$213:$AG$312,1)*0.01+RANK(#REF!,#REF!,1)*0.00001+RANK(AH229,$AH$213:$AH$312,1)*0.0000001+RANK(AI229,$AI$213:$AI$312,1)*0.00000000001,10000)</f>
        <v>10000</v>
      </c>
      <c r="AK229" s="17">
        <f t="shared" si="17"/>
        <v>1</v>
      </c>
      <c r="AL229" s="17" t="e">
        <f t="shared" si="17"/>
        <v>#N/A</v>
      </c>
    </row>
    <row r="230" spans="8:38" hidden="1" x14ac:dyDescent="0.2">
      <c r="H230" s="49"/>
      <c r="T230" s="50"/>
      <c r="U230" s="50"/>
      <c r="V230" s="50"/>
      <c r="W230" s="50"/>
      <c r="X230" s="50"/>
      <c r="Y230" s="51" t="str">
        <f t="shared" si="9"/>
        <v/>
      </c>
      <c r="Z230" s="51" t="str">
        <f t="shared" si="18"/>
        <v/>
      </c>
      <c r="AA230" s="51" t="str">
        <f t="shared" si="18"/>
        <v/>
      </c>
      <c r="AB230" s="17" t="str">
        <f t="shared" si="19"/>
        <v/>
      </c>
      <c r="AC230" s="17" t="str">
        <f t="shared" si="19"/>
        <v/>
      </c>
      <c r="AD230" s="17" t="str">
        <f t="shared" si="12"/>
        <v/>
      </c>
      <c r="AE230" s="52" t="str">
        <f t="shared" si="13"/>
        <v/>
      </c>
      <c r="AG230" s="17">
        <f t="shared" si="14"/>
        <v>500000</v>
      </c>
      <c r="AH230" s="46">
        <f t="shared" si="15"/>
        <v>500000</v>
      </c>
      <c r="AI230" s="46">
        <f t="shared" si="16"/>
        <v>500000</v>
      </c>
      <c r="AJ230" s="46">
        <f>IFERROR(RANK(AG230,$AG$213:$AG$312,1)*0.01+RANK(#REF!,#REF!,1)*0.00001+RANK(AH230,$AH$213:$AH$312,1)*0.0000001+RANK(AI230,$AI$213:$AI$312,1)*0.00000000001,10000)</f>
        <v>10000</v>
      </c>
      <c r="AK230" s="17">
        <f t="shared" si="17"/>
        <v>1</v>
      </c>
      <c r="AL230" s="17" t="e">
        <f t="shared" si="17"/>
        <v>#N/A</v>
      </c>
    </row>
    <row r="231" spans="8:38" hidden="1" x14ac:dyDescent="0.2">
      <c r="H231" s="49"/>
      <c r="T231" s="50"/>
      <c r="U231" s="50"/>
      <c r="V231" s="50"/>
      <c r="W231" s="50"/>
      <c r="X231" s="50"/>
      <c r="Y231" s="51" t="str">
        <f t="shared" si="9"/>
        <v/>
      </c>
      <c r="Z231" s="51" t="str">
        <f t="shared" si="18"/>
        <v/>
      </c>
      <c r="AA231" s="51" t="str">
        <f t="shared" si="18"/>
        <v/>
      </c>
      <c r="AB231" s="17" t="str">
        <f t="shared" si="19"/>
        <v/>
      </c>
      <c r="AC231" s="17" t="str">
        <f t="shared" si="19"/>
        <v/>
      </c>
      <c r="AD231" s="17" t="str">
        <f t="shared" si="12"/>
        <v/>
      </c>
      <c r="AE231" s="52" t="str">
        <f t="shared" si="13"/>
        <v/>
      </c>
      <c r="AG231" s="17">
        <f t="shared" si="14"/>
        <v>500000</v>
      </c>
      <c r="AH231" s="46">
        <f t="shared" si="15"/>
        <v>500000</v>
      </c>
      <c r="AI231" s="46">
        <f t="shared" si="16"/>
        <v>500000</v>
      </c>
      <c r="AJ231" s="46">
        <f>IFERROR(RANK(AG231,$AG$213:$AG$312,1)*0.01+RANK(#REF!,#REF!,1)*0.00001+RANK(AH231,$AH$213:$AH$312,1)*0.0000001+RANK(AI231,$AI$213:$AI$312,1)*0.00000000001,10000)</f>
        <v>10000</v>
      </c>
      <c r="AK231" s="17">
        <f t="shared" si="17"/>
        <v>1</v>
      </c>
      <c r="AL231" s="17" t="e">
        <f t="shared" si="17"/>
        <v>#N/A</v>
      </c>
    </row>
    <row r="232" spans="8:38" hidden="1" x14ac:dyDescent="0.2">
      <c r="H232" s="49"/>
      <c r="T232" s="50"/>
      <c r="U232" s="50"/>
      <c r="V232" s="50"/>
      <c r="W232" s="50"/>
      <c r="X232" s="50"/>
      <c r="Y232" s="51" t="str">
        <f t="shared" si="9"/>
        <v/>
      </c>
      <c r="Z232" s="51" t="str">
        <f t="shared" si="18"/>
        <v/>
      </c>
      <c r="AA232" s="51" t="str">
        <f t="shared" si="18"/>
        <v/>
      </c>
      <c r="AB232" s="17" t="str">
        <f t="shared" si="19"/>
        <v/>
      </c>
      <c r="AC232" s="17" t="str">
        <f t="shared" si="19"/>
        <v/>
      </c>
      <c r="AD232" s="17" t="str">
        <f t="shared" si="12"/>
        <v/>
      </c>
      <c r="AE232" s="52" t="str">
        <f t="shared" si="13"/>
        <v/>
      </c>
      <c r="AG232" s="17">
        <f t="shared" si="14"/>
        <v>500000</v>
      </c>
      <c r="AH232" s="46">
        <f t="shared" si="15"/>
        <v>500000</v>
      </c>
      <c r="AI232" s="46">
        <f t="shared" si="16"/>
        <v>500000</v>
      </c>
      <c r="AJ232" s="46">
        <f>IFERROR(RANK(AG232,$AG$213:$AG$312,1)*0.01+RANK(#REF!,#REF!,1)*0.00001+RANK(AH232,$AH$213:$AH$312,1)*0.0000001+RANK(AI232,$AI$213:$AI$312,1)*0.00000000001,10000)</f>
        <v>10000</v>
      </c>
      <c r="AK232" s="17">
        <f t="shared" si="17"/>
        <v>1</v>
      </c>
      <c r="AL232" s="17" t="e">
        <f t="shared" si="17"/>
        <v>#N/A</v>
      </c>
    </row>
    <row r="233" spans="8:38" hidden="1" x14ac:dyDescent="0.2">
      <c r="H233" s="49"/>
      <c r="T233" s="50"/>
      <c r="U233" s="50"/>
      <c r="V233" s="50"/>
      <c r="W233" s="50"/>
      <c r="X233" s="50"/>
      <c r="Y233" s="51" t="str">
        <f t="shared" si="9"/>
        <v/>
      </c>
      <c r="Z233" s="51" t="str">
        <f t="shared" si="18"/>
        <v/>
      </c>
      <c r="AA233" s="51" t="str">
        <f t="shared" si="18"/>
        <v/>
      </c>
      <c r="AB233" s="17" t="str">
        <f t="shared" si="19"/>
        <v/>
      </c>
      <c r="AC233" s="17" t="str">
        <f t="shared" si="19"/>
        <v/>
      </c>
      <c r="AD233" s="17" t="str">
        <f t="shared" si="12"/>
        <v/>
      </c>
      <c r="AE233" s="52" t="str">
        <f t="shared" si="13"/>
        <v/>
      </c>
      <c r="AG233" s="17">
        <f t="shared" si="14"/>
        <v>500000</v>
      </c>
      <c r="AH233" s="46">
        <f t="shared" si="15"/>
        <v>500000</v>
      </c>
      <c r="AI233" s="46">
        <f t="shared" si="16"/>
        <v>500000</v>
      </c>
      <c r="AJ233" s="46">
        <f>IFERROR(RANK(AG233,$AG$213:$AG$312,1)*0.01+RANK(#REF!,#REF!,1)*0.00001+RANK(AH233,$AH$213:$AH$312,1)*0.0000001+RANK(AI233,$AI$213:$AI$312,1)*0.00000000001,10000)</f>
        <v>10000</v>
      </c>
      <c r="AK233" s="17">
        <f t="shared" si="17"/>
        <v>1</v>
      </c>
      <c r="AL233" s="17" t="e">
        <f t="shared" si="17"/>
        <v>#N/A</v>
      </c>
    </row>
    <row r="234" spans="8:38" hidden="1" x14ac:dyDescent="0.2">
      <c r="H234" s="49"/>
      <c r="T234" s="50"/>
      <c r="U234" s="50"/>
      <c r="V234" s="50"/>
      <c r="W234" s="50"/>
      <c r="X234" s="50"/>
      <c r="Y234" s="51" t="str">
        <f t="shared" si="9"/>
        <v/>
      </c>
      <c r="Z234" s="51" t="str">
        <f t="shared" si="18"/>
        <v/>
      </c>
      <c r="AA234" s="51" t="str">
        <f t="shared" si="18"/>
        <v/>
      </c>
      <c r="AB234" s="17" t="str">
        <f t="shared" si="19"/>
        <v/>
      </c>
      <c r="AC234" s="17" t="str">
        <f t="shared" si="19"/>
        <v/>
      </c>
      <c r="AD234" s="17" t="str">
        <f t="shared" si="12"/>
        <v/>
      </c>
      <c r="AE234" s="52" t="str">
        <f t="shared" si="13"/>
        <v/>
      </c>
      <c r="AG234" s="17">
        <f t="shared" si="14"/>
        <v>500000</v>
      </c>
      <c r="AH234" s="46">
        <f t="shared" si="15"/>
        <v>500000</v>
      </c>
      <c r="AI234" s="46">
        <f t="shared" si="16"/>
        <v>500000</v>
      </c>
      <c r="AJ234" s="46">
        <f>IFERROR(RANK(AG234,$AG$213:$AG$312,1)*0.01+RANK(#REF!,#REF!,1)*0.00001+RANK(AH234,$AH$213:$AH$312,1)*0.0000001+RANK(AI234,$AI$213:$AI$312,1)*0.00000000001,10000)</f>
        <v>10000</v>
      </c>
      <c r="AK234" s="17">
        <f t="shared" si="17"/>
        <v>1</v>
      </c>
      <c r="AL234" s="17" t="e">
        <f t="shared" si="17"/>
        <v>#N/A</v>
      </c>
    </row>
    <row r="235" spans="8:38" hidden="1" x14ac:dyDescent="0.2">
      <c r="H235" s="49"/>
      <c r="T235" s="50"/>
      <c r="U235" s="50"/>
      <c r="V235" s="50"/>
      <c r="W235" s="50"/>
      <c r="X235" s="50"/>
      <c r="Y235" s="51" t="str">
        <f t="shared" si="9"/>
        <v/>
      </c>
      <c r="Z235" s="51" t="str">
        <f t="shared" si="18"/>
        <v/>
      </c>
      <c r="AA235" s="51" t="str">
        <f t="shared" si="18"/>
        <v/>
      </c>
      <c r="AB235" s="17" t="str">
        <f t="shared" si="19"/>
        <v/>
      </c>
      <c r="AC235" s="17" t="str">
        <f t="shared" si="19"/>
        <v/>
      </c>
      <c r="AD235" s="17" t="str">
        <f t="shared" si="12"/>
        <v/>
      </c>
      <c r="AE235" s="52" t="str">
        <f t="shared" si="13"/>
        <v/>
      </c>
      <c r="AG235" s="17">
        <f t="shared" si="14"/>
        <v>500000</v>
      </c>
      <c r="AH235" s="46">
        <f t="shared" si="15"/>
        <v>500000</v>
      </c>
      <c r="AI235" s="46">
        <f t="shared" si="16"/>
        <v>500000</v>
      </c>
      <c r="AJ235" s="46">
        <f>IFERROR(RANK(AG235,$AG$213:$AG$312,1)*0.01+RANK(#REF!,#REF!,1)*0.00001+RANK(AH235,$AH$213:$AH$312,1)*0.0000001+RANK(AI235,$AI$213:$AI$312,1)*0.00000000001,10000)</f>
        <v>10000</v>
      </c>
      <c r="AK235" s="17">
        <f t="shared" si="17"/>
        <v>1</v>
      </c>
      <c r="AL235" s="17" t="e">
        <f t="shared" si="17"/>
        <v>#N/A</v>
      </c>
    </row>
    <row r="236" spans="8:38" hidden="1" x14ac:dyDescent="0.2">
      <c r="H236" s="49"/>
      <c r="T236" s="50"/>
      <c r="U236" s="50"/>
      <c r="V236" s="50"/>
      <c r="W236" s="50"/>
      <c r="X236" s="50"/>
      <c r="Y236" s="51" t="str">
        <f t="shared" si="9"/>
        <v/>
      </c>
      <c r="Z236" s="51" t="str">
        <f t="shared" si="18"/>
        <v/>
      </c>
      <c r="AA236" s="51" t="str">
        <f t="shared" si="18"/>
        <v/>
      </c>
      <c r="AB236" s="17" t="str">
        <f t="shared" si="19"/>
        <v/>
      </c>
      <c r="AC236" s="17" t="str">
        <f t="shared" si="19"/>
        <v/>
      </c>
      <c r="AD236" s="17" t="str">
        <f t="shared" si="12"/>
        <v/>
      </c>
      <c r="AE236" s="52" t="str">
        <f t="shared" si="13"/>
        <v/>
      </c>
      <c r="AG236" s="17">
        <f t="shared" si="14"/>
        <v>500000</v>
      </c>
      <c r="AH236" s="46">
        <f t="shared" si="15"/>
        <v>500000</v>
      </c>
      <c r="AI236" s="46">
        <f t="shared" si="16"/>
        <v>500000</v>
      </c>
      <c r="AJ236" s="46">
        <f>IFERROR(RANK(AG236,$AG$213:$AG$312,1)*0.01+RANK(#REF!,#REF!,1)*0.00001+RANK(AH236,$AH$213:$AH$312,1)*0.0000001+RANK(AI236,$AI$213:$AI$312,1)*0.00000000001,10000)</f>
        <v>10000</v>
      </c>
      <c r="AK236" s="17">
        <f t="shared" si="17"/>
        <v>1</v>
      </c>
      <c r="AL236" s="17" t="e">
        <f t="shared" si="17"/>
        <v>#N/A</v>
      </c>
    </row>
    <row r="237" spans="8:38" hidden="1" x14ac:dyDescent="0.2">
      <c r="H237" s="49"/>
      <c r="T237" s="50"/>
      <c r="U237" s="50"/>
      <c r="V237" s="50"/>
      <c r="W237" s="50"/>
      <c r="X237" s="50"/>
      <c r="Y237" s="51" t="str">
        <f t="shared" si="9"/>
        <v/>
      </c>
      <c r="Z237" s="51" t="str">
        <f t="shared" si="18"/>
        <v/>
      </c>
      <c r="AA237" s="51" t="str">
        <f t="shared" si="18"/>
        <v/>
      </c>
      <c r="AB237" s="17" t="str">
        <f t="shared" si="19"/>
        <v/>
      </c>
      <c r="AC237" s="17" t="str">
        <f t="shared" si="19"/>
        <v/>
      </c>
      <c r="AD237" s="17" t="str">
        <f t="shared" si="12"/>
        <v/>
      </c>
      <c r="AE237" s="52" t="str">
        <f t="shared" si="13"/>
        <v/>
      </c>
      <c r="AG237" s="17">
        <f t="shared" si="14"/>
        <v>500000</v>
      </c>
      <c r="AH237" s="46">
        <f t="shared" si="15"/>
        <v>500000</v>
      </c>
      <c r="AI237" s="46">
        <f t="shared" si="16"/>
        <v>500000</v>
      </c>
      <c r="AJ237" s="46">
        <f>IFERROR(RANK(AG237,$AG$213:$AG$312,1)*0.01+RANK(#REF!,#REF!,1)*0.00001+RANK(AH237,$AH$213:$AH$312,1)*0.0000001+RANK(AI237,$AI$213:$AI$312,1)*0.00000000001,10000)</f>
        <v>10000</v>
      </c>
      <c r="AK237" s="17">
        <f t="shared" si="17"/>
        <v>1</v>
      </c>
      <c r="AL237" s="17" t="e">
        <f t="shared" si="17"/>
        <v>#N/A</v>
      </c>
    </row>
    <row r="238" spans="8:38" hidden="1" x14ac:dyDescent="0.2">
      <c r="T238" s="50"/>
      <c r="U238" s="50"/>
      <c r="V238" s="50"/>
      <c r="W238" s="50"/>
      <c r="X238" s="50"/>
      <c r="Y238" s="51" t="str">
        <f t="shared" si="9"/>
        <v/>
      </c>
      <c r="Z238" s="51" t="str">
        <f t="shared" si="18"/>
        <v/>
      </c>
      <c r="AA238" s="51" t="str">
        <f t="shared" si="18"/>
        <v/>
      </c>
      <c r="AB238" s="17" t="str">
        <f t="shared" si="19"/>
        <v/>
      </c>
      <c r="AC238" s="17" t="str">
        <f t="shared" si="19"/>
        <v/>
      </c>
      <c r="AD238" s="17" t="str">
        <f t="shared" si="12"/>
        <v/>
      </c>
      <c r="AE238" s="52" t="str">
        <f t="shared" si="13"/>
        <v/>
      </c>
      <c r="AG238" s="17">
        <f t="shared" si="14"/>
        <v>500000</v>
      </c>
      <c r="AH238" s="46">
        <f t="shared" si="15"/>
        <v>500000</v>
      </c>
      <c r="AI238" s="46">
        <f t="shared" si="16"/>
        <v>500000</v>
      </c>
      <c r="AJ238" s="46">
        <f>IFERROR(RANK(AG238,$AG$213:$AG$312,1)*0.01+RANK(#REF!,#REF!,1)*0.00001+RANK(AH238,$AH$213:$AH$312,1)*0.0000001+RANK(AI238,$AI$213:$AI$312,1)*0.00000000001,10000)</f>
        <v>10000</v>
      </c>
      <c r="AK238" s="17">
        <f t="shared" si="17"/>
        <v>1</v>
      </c>
      <c r="AL238" s="17" t="e">
        <f t="shared" si="17"/>
        <v>#N/A</v>
      </c>
    </row>
    <row r="239" spans="8:38" hidden="1" x14ac:dyDescent="0.2">
      <c r="T239" s="50"/>
      <c r="U239" s="50"/>
      <c r="V239" s="50"/>
      <c r="W239" s="50"/>
      <c r="X239" s="50"/>
      <c r="Y239" s="51" t="str">
        <f t="shared" si="9"/>
        <v/>
      </c>
      <c r="Z239" s="51" t="str">
        <f t="shared" si="18"/>
        <v/>
      </c>
      <c r="AA239" s="51" t="str">
        <f t="shared" si="18"/>
        <v/>
      </c>
      <c r="AB239" s="17" t="str">
        <f t="shared" si="19"/>
        <v/>
      </c>
      <c r="AC239" s="17" t="str">
        <f t="shared" si="19"/>
        <v/>
      </c>
      <c r="AD239" s="17" t="str">
        <f t="shared" si="12"/>
        <v/>
      </c>
      <c r="AE239" s="52" t="str">
        <f t="shared" si="13"/>
        <v/>
      </c>
      <c r="AG239" s="17">
        <f t="shared" si="14"/>
        <v>500000</v>
      </c>
      <c r="AH239" s="46">
        <f t="shared" si="15"/>
        <v>500000</v>
      </c>
      <c r="AI239" s="46">
        <f t="shared" si="16"/>
        <v>500000</v>
      </c>
      <c r="AJ239" s="46">
        <f>IFERROR(RANK(AG239,$AG$213:$AG$312,1)*0.01+RANK(#REF!,#REF!,1)*0.00001+RANK(AH239,$AH$213:$AH$312,1)*0.0000001+RANK(AI239,$AI$213:$AI$312,1)*0.00000000001,10000)</f>
        <v>10000</v>
      </c>
      <c r="AK239" s="17">
        <f t="shared" si="17"/>
        <v>1</v>
      </c>
      <c r="AL239" s="17" t="e">
        <f t="shared" si="17"/>
        <v>#N/A</v>
      </c>
    </row>
    <row r="240" spans="8:38" hidden="1" x14ac:dyDescent="0.2">
      <c r="T240" s="50"/>
      <c r="U240" s="50"/>
      <c r="V240" s="50"/>
      <c r="W240" s="50"/>
      <c r="X240" s="50"/>
      <c r="Y240" s="51" t="str">
        <f t="shared" si="9"/>
        <v/>
      </c>
      <c r="Z240" s="51" t="str">
        <f t="shared" si="18"/>
        <v/>
      </c>
      <c r="AA240" s="51" t="str">
        <f t="shared" si="18"/>
        <v/>
      </c>
      <c r="AB240" s="17" t="str">
        <f t="shared" si="19"/>
        <v/>
      </c>
      <c r="AC240" s="17" t="str">
        <f t="shared" si="19"/>
        <v/>
      </c>
      <c r="AD240" s="17" t="str">
        <f t="shared" si="12"/>
        <v/>
      </c>
      <c r="AE240" s="52" t="str">
        <f t="shared" si="13"/>
        <v/>
      </c>
      <c r="AG240" s="17">
        <f t="shared" si="14"/>
        <v>500000</v>
      </c>
      <c r="AH240" s="46">
        <f t="shared" si="15"/>
        <v>500000</v>
      </c>
      <c r="AI240" s="46">
        <f t="shared" si="16"/>
        <v>500000</v>
      </c>
      <c r="AJ240" s="46">
        <f>IFERROR(RANK(AG240,$AG$213:$AG$312,1)*0.01+RANK(#REF!,#REF!,1)*0.00001+RANK(AH240,$AH$213:$AH$312,1)*0.0000001+RANK(AI240,$AI$213:$AI$312,1)*0.00000000001,10000)</f>
        <v>10000</v>
      </c>
      <c r="AK240" s="17">
        <f t="shared" si="17"/>
        <v>1</v>
      </c>
      <c r="AL240" s="17" t="e">
        <f t="shared" si="17"/>
        <v>#N/A</v>
      </c>
    </row>
    <row r="241" spans="20:38" hidden="1" x14ac:dyDescent="0.2">
      <c r="T241" s="50"/>
      <c r="U241" s="50"/>
      <c r="V241" s="50"/>
      <c r="W241" s="50"/>
      <c r="X241" s="50"/>
      <c r="Y241" s="51" t="str">
        <f t="shared" si="9"/>
        <v/>
      </c>
      <c r="Z241" s="51" t="str">
        <f t="shared" si="18"/>
        <v/>
      </c>
      <c r="AA241" s="51" t="str">
        <f t="shared" si="18"/>
        <v/>
      </c>
      <c r="AB241" s="17" t="str">
        <f t="shared" si="19"/>
        <v/>
      </c>
      <c r="AC241" s="17" t="str">
        <f t="shared" si="19"/>
        <v/>
      </c>
      <c r="AD241" s="17" t="str">
        <f t="shared" si="12"/>
        <v/>
      </c>
      <c r="AE241" s="52" t="str">
        <f t="shared" si="13"/>
        <v/>
      </c>
      <c r="AG241" s="17">
        <f t="shared" si="14"/>
        <v>500000</v>
      </c>
      <c r="AH241" s="46">
        <f t="shared" si="15"/>
        <v>500000</v>
      </c>
      <c r="AI241" s="46">
        <f t="shared" si="16"/>
        <v>500000</v>
      </c>
      <c r="AJ241" s="46">
        <f>IFERROR(RANK(AG241,$AG$213:$AG$312,1)*0.01+RANK(#REF!,#REF!,1)*0.00001+RANK(AH241,$AH$213:$AH$312,1)*0.0000001+RANK(AI241,$AI$213:$AI$312,1)*0.00000000001,10000)</f>
        <v>10000</v>
      </c>
      <c r="AK241" s="17">
        <f t="shared" si="17"/>
        <v>1</v>
      </c>
      <c r="AL241" s="17" t="e">
        <f t="shared" si="17"/>
        <v>#N/A</v>
      </c>
    </row>
    <row r="242" spans="20:38" hidden="1" x14ac:dyDescent="0.2">
      <c r="T242" s="50"/>
      <c r="U242" s="50"/>
      <c r="V242" s="50"/>
      <c r="W242" s="50"/>
      <c r="X242" s="50"/>
      <c r="Y242" s="51" t="str">
        <f t="shared" si="9"/>
        <v/>
      </c>
      <c r="Z242" s="51" t="str">
        <f t="shared" si="18"/>
        <v/>
      </c>
      <c r="AA242" s="51" t="str">
        <f t="shared" si="18"/>
        <v/>
      </c>
      <c r="AB242" s="17" t="str">
        <f t="shared" si="19"/>
        <v/>
      </c>
      <c r="AC242" s="17" t="str">
        <f t="shared" si="19"/>
        <v/>
      </c>
      <c r="AD242" s="17" t="str">
        <f t="shared" si="12"/>
        <v/>
      </c>
      <c r="AE242" s="52" t="str">
        <f t="shared" si="13"/>
        <v/>
      </c>
      <c r="AG242" s="17">
        <f t="shared" si="14"/>
        <v>500000</v>
      </c>
      <c r="AH242" s="46">
        <f t="shared" si="15"/>
        <v>500000</v>
      </c>
      <c r="AI242" s="46">
        <f t="shared" si="16"/>
        <v>500000</v>
      </c>
      <c r="AJ242" s="46">
        <f>IFERROR(RANK(AG242,$AG$213:$AG$312,1)*0.01+RANK(#REF!,#REF!,1)*0.00001+RANK(AH242,$AH$213:$AH$312,1)*0.0000001+RANK(AI242,$AI$213:$AI$312,1)*0.00000000001,10000)</f>
        <v>10000</v>
      </c>
      <c r="AK242" s="17">
        <f t="shared" si="17"/>
        <v>1</v>
      </c>
      <c r="AL242" s="17" t="e">
        <f t="shared" si="17"/>
        <v>#N/A</v>
      </c>
    </row>
    <row r="243" spans="20:38" hidden="1" x14ac:dyDescent="0.2">
      <c r="T243" s="50"/>
      <c r="U243" s="50"/>
      <c r="V243" s="50"/>
      <c r="W243" s="50"/>
      <c r="X243" s="50"/>
      <c r="Y243" s="51" t="str">
        <f t="shared" si="9"/>
        <v/>
      </c>
      <c r="Z243" s="51" t="str">
        <f t="shared" si="18"/>
        <v/>
      </c>
      <c r="AA243" s="51" t="str">
        <f t="shared" si="18"/>
        <v/>
      </c>
      <c r="AB243" s="17" t="str">
        <f t="shared" si="19"/>
        <v/>
      </c>
      <c r="AC243" s="17" t="str">
        <f t="shared" si="19"/>
        <v/>
      </c>
      <c r="AD243" s="17" t="str">
        <f t="shared" si="12"/>
        <v/>
      </c>
      <c r="AE243" s="52" t="str">
        <f t="shared" si="13"/>
        <v/>
      </c>
      <c r="AG243" s="17">
        <f t="shared" si="14"/>
        <v>500000</v>
      </c>
      <c r="AH243" s="46">
        <f t="shared" si="15"/>
        <v>500000</v>
      </c>
      <c r="AI243" s="46">
        <f t="shared" si="16"/>
        <v>500000</v>
      </c>
      <c r="AJ243" s="46">
        <f>IFERROR(RANK(AG243,$AG$213:$AG$312,1)*0.01+RANK(#REF!,#REF!,1)*0.00001+RANK(AH243,$AH$213:$AH$312,1)*0.0000001+RANK(AI243,$AI$213:$AI$312,1)*0.00000000001,10000)</f>
        <v>10000</v>
      </c>
      <c r="AK243" s="17">
        <f t="shared" si="17"/>
        <v>1</v>
      </c>
      <c r="AL243" s="17" t="e">
        <f t="shared" si="17"/>
        <v>#N/A</v>
      </c>
    </row>
    <row r="244" spans="20:38" hidden="1" x14ac:dyDescent="0.2">
      <c r="T244" s="50"/>
      <c r="U244" s="50"/>
      <c r="V244" s="50"/>
      <c r="W244" s="50"/>
      <c r="X244" s="50"/>
      <c r="Y244" s="51" t="str">
        <f t="shared" si="9"/>
        <v/>
      </c>
      <c r="Z244" s="51" t="str">
        <f t="shared" si="18"/>
        <v/>
      </c>
      <c r="AA244" s="51" t="str">
        <f t="shared" si="18"/>
        <v/>
      </c>
      <c r="AB244" s="17" t="str">
        <f t="shared" si="19"/>
        <v/>
      </c>
      <c r="AC244" s="17" t="str">
        <f t="shared" si="19"/>
        <v/>
      </c>
      <c r="AD244" s="17" t="str">
        <f t="shared" si="12"/>
        <v/>
      </c>
      <c r="AE244" s="52" t="str">
        <f t="shared" si="13"/>
        <v/>
      </c>
      <c r="AG244" s="17">
        <f t="shared" si="14"/>
        <v>500000</v>
      </c>
      <c r="AH244" s="46">
        <f t="shared" si="15"/>
        <v>500000</v>
      </c>
      <c r="AI244" s="46">
        <f t="shared" si="16"/>
        <v>500000</v>
      </c>
      <c r="AJ244" s="46">
        <f>IFERROR(RANK(AG244,$AG$213:$AG$312,1)*0.01+RANK(#REF!,#REF!,1)*0.00001+RANK(AH244,$AH$213:$AH$312,1)*0.0000001+RANK(AI244,$AI$213:$AI$312,1)*0.00000000001,10000)</f>
        <v>10000</v>
      </c>
      <c r="AK244" s="17">
        <f t="shared" si="17"/>
        <v>1</v>
      </c>
      <c r="AL244" s="17" t="e">
        <f t="shared" si="17"/>
        <v>#N/A</v>
      </c>
    </row>
    <row r="245" spans="20:38" hidden="1" x14ac:dyDescent="0.2">
      <c r="T245" s="50"/>
      <c r="U245" s="50"/>
      <c r="V245" s="50"/>
      <c r="W245" s="50"/>
      <c r="X245" s="50"/>
      <c r="Y245" s="51" t="str">
        <f t="shared" si="9"/>
        <v/>
      </c>
      <c r="Z245" s="51" t="str">
        <f t="shared" ref="Z245:AA260" si="20">IF(Z36="","",$AD36&amp;Z$3&amp;Z36)</f>
        <v/>
      </c>
      <c r="AA245" s="51" t="str">
        <f t="shared" si="20"/>
        <v/>
      </c>
      <c r="AB245" s="17" t="str">
        <f t="shared" ref="AB245:AC260" si="21">SUBSTITUTE(SUBSTITUTE(AB36,"　","")," ","")</f>
        <v/>
      </c>
      <c r="AC245" s="17" t="str">
        <f t="shared" si="21"/>
        <v/>
      </c>
      <c r="AD245" s="17" t="str">
        <f t="shared" si="12"/>
        <v/>
      </c>
      <c r="AE245" s="52" t="str">
        <f t="shared" si="13"/>
        <v/>
      </c>
      <c r="AG245" s="17">
        <f t="shared" si="14"/>
        <v>500000</v>
      </c>
      <c r="AH245" s="46">
        <f t="shared" ref="AH245:AH276" si="22">IFERROR(CODE(MID(AE36,3,1)),500000)</f>
        <v>500000</v>
      </c>
      <c r="AI245" s="46">
        <f t="shared" ref="AI245:AI276" si="23">IFERROR(CODE(MID(AE36,4,1)),500000)</f>
        <v>500000</v>
      </c>
      <c r="AJ245" s="46">
        <f>IFERROR(RANK(AG245,$AG$213:$AG$312,1)*0.01+RANK(#REF!,#REF!,1)*0.00001+RANK(AH245,$AH$213:$AH$312,1)*0.0000001+RANK(AI245,$AI$213:$AI$312,1)*0.00000000001,10000)</f>
        <v>10000</v>
      </c>
      <c r="AK245" s="17">
        <f t="shared" si="17"/>
        <v>1</v>
      </c>
      <c r="AL245" s="17" t="e">
        <f t="shared" si="17"/>
        <v>#N/A</v>
      </c>
    </row>
    <row r="246" spans="20:38" hidden="1" x14ac:dyDescent="0.2">
      <c r="T246" s="50"/>
      <c r="U246" s="50"/>
      <c r="V246" s="50"/>
      <c r="W246" s="50"/>
      <c r="X246" s="50"/>
      <c r="Y246" s="51" t="str">
        <f t="shared" si="9"/>
        <v/>
      </c>
      <c r="Z246" s="51" t="str">
        <f t="shared" si="20"/>
        <v/>
      </c>
      <c r="AA246" s="51" t="str">
        <f t="shared" si="20"/>
        <v/>
      </c>
      <c r="AB246" s="17" t="str">
        <f t="shared" si="21"/>
        <v/>
      </c>
      <c r="AC246" s="17" t="str">
        <f t="shared" si="21"/>
        <v/>
      </c>
      <c r="AD246" s="17" t="str">
        <f t="shared" si="12"/>
        <v/>
      </c>
      <c r="AE246" s="52" t="str">
        <f t="shared" si="13"/>
        <v/>
      </c>
      <c r="AG246" s="17">
        <f t="shared" si="14"/>
        <v>500000</v>
      </c>
      <c r="AH246" s="46">
        <f t="shared" si="22"/>
        <v>500000</v>
      </c>
      <c r="AI246" s="46">
        <f t="shared" si="23"/>
        <v>500000</v>
      </c>
      <c r="AJ246" s="46">
        <f>IFERROR(RANK(AG246,$AG$213:$AG$312,1)*0.01+RANK(#REF!,#REF!,1)*0.00001+RANK(AH246,$AH$213:$AH$312,1)*0.0000001+RANK(AI246,$AI$213:$AI$312,1)*0.00000000001,10000)</f>
        <v>10000</v>
      </c>
      <c r="AK246" s="17">
        <f t="shared" si="17"/>
        <v>1</v>
      </c>
      <c r="AL246" s="17" t="e">
        <f t="shared" si="17"/>
        <v>#N/A</v>
      </c>
    </row>
    <row r="247" spans="20:38" hidden="1" x14ac:dyDescent="0.2">
      <c r="T247" s="50"/>
      <c r="U247" s="50"/>
      <c r="V247" s="50"/>
      <c r="W247" s="50"/>
      <c r="X247" s="50"/>
      <c r="Y247" s="51" t="str">
        <f t="shared" si="9"/>
        <v/>
      </c>
      <c r="Z247" s="51" t="str">
        <f t="shared" si="20"/>
        <v/>
      </c>
      <c r="AA247" s="51" t="str">
        <f t="shared" si="20"/>
        <v/>
      </c>
      <c r="AB247" s="17" t="str">
        <f t="shared" si="21"/>
        <v/>
      </c>
      <c r="AC247" s="17" t="str">
        <f t="shared" si="21"/>
        <v/>
      </c>
      <c r="AD247" s="17" t="str">
        <f t="shared" si="12"/>
        <v/>
      </c>
      <c r="AE247" s="52" t="str">
        <f t="shared" si="13"/>
        <v/>
      </c>
      <c r="AG247" s="17">
        <f t="shared" si="14"/>
        <v>500000</v>
      </c>
      <c r="AH247" s="46">
        <f t="shared" si="22"/>
        <v>500000</v>
      </c>
      <c r="AI247" s="46">
        <f t="shared" si="23"/>
        <v>500000</v>
      </c>
      <c r="AJ247" s="46">
        <f>IFERROR(RANK(AG247,$AG$213:$AG$312,1)*0.01+RANK(#REF!,#REF!,1)*0.00001+RANK(AH247,$AH$213:$AH$312,1)*0.0000001+RANK(AI247,$AI$213:$AI$312,1)*0.00000000001,10000)</f>
        <v>10000</v>
      </c>
      <c r="AK247" s="17">
        <f t="shared" si="17"/>
        <v>1</v>
      </c>
      <c r="AL247" s="17" t="e">
        <f t="shared" si="17"/>
        <v>#N/A</v>
      </c>
    </row>
    <row r="248" spans="20:38" hidden="1" x14ac:dyDescent="0.2">
      <c r="T248" s="50"/>
      <c r="U248" s="50"/>
      <c r="V248" s="50"/>
      <c r="W248" s="50"/>
      <c r="X248" s="50"/>
      <c r="Y248" s="51" t="str">
        <f t="shared" si="9"/>
        <v/>
      </c>
      <c r="Z248" s="51" t="str">
        <f t="shared" si="20"/>
        <v/>
      </c>
      <c r="AA248" s="51" t="str">
        <f t="shared" si="20"/>
        <v/>
      </c>
      <c r="AB248" s="17" t="str">
        <f t="shared" si="21"/>
        <v/>
      </c>
      <c r="AC248" s="17" t="str">
        <f t="shared" si="21"/>
        <v/>
      </c>
      <c r="AD248" s="17" t="str">
        <f t="shared" si="12"/>
        <v/>
      </c>
      <c r="AE248" s="52" t="str">
        <f t="shared" si="13"/>
        <v/>
      </c>
      <c r="AG248" s="17">
        <f t="shared" si="14"/>
        <v>500000</v>
      </c>
      <c r="AH248" s="46">
        <f t="shared" si="22"/>
        <v>500000</v>
      </c>
      <c r="AI248" s="46">
        <f t="shared" si="23"/>
        <v>500000</v>
      </c>
      <c r="AJ248" s="46">
        <f>IFERROR(RANK(AG248,$AG$213:$AG$312,1)*0.01+RANK(#REF!,#REF!,1)*0.00001+RANK(AH248,$AH$213:$AH$312,1)*0.0000001+RANK(AI248,$AI$213:$AI$312,1)*0.00000000001,10000)</f>
        <v>10000</v>
      </c>
      <c r="AK248" s="17">
        <f t="shared" si="17"/>
        <v>1</v>
      </c>
      <c r="AL248" s="17" t="e">
        <f t="shared" si="17"/>
        <v>#N/A</v>
      </c>
    </row>
    <row r="249" spans="20:38" hidden="1" x14ac:dyDescent="0.2">
      <c r="T249" s="50"/>
      <c r="U249" s="50"/>
      <c r="V249" s="50"/>
      <c r="W249" s="50"/>
      <c r="X249" s="50"/>
      <c r="Y249" s="51" t="str">
        <f t="shared" si="9"/>
        <v/>
      </c>
      <c r="Z249" s="51" t="str">
        <f t="shared" si="20"/>
        <v/>
      </c>
      <c r="AA249" s="51" t="str">
        <f t="shared" si="20"/>
        <v/>
      </c>
      <c r="AB249" s="17" t="str">
        <f t="shared" si="21"/>
        <v/>
      </c>
      <c r="AC249" s="17" t="str">
        <f t="shared" si="21"/>
        <v/>
      </c>
      <c r="AD249" s="17" t="str">
        <f t="shared" si="12"/>
        <v/>
      </c>
      <c r="AE249" s="52" t="str">
        <f t="shared" si="13"/>
        <v/>
      </c>
      <c r="AG249" s="17">
        <f t="shared" si="14"/>
        <v>500000</v>
      </c>
      <c r="AH249" s="46">
        <f t="shared" si="22"/>
        <v>500000</v>
      </c>
      <c r="AI249" s="46">
        <f t="shared" si="23"/>
        <v>500000</v>
      </c>
      <c r="AJ249" s="46">
        <f>IFERROR(RANK(AG249,$AG$213:$AG$312,1)*0.01+RANK(#REF!,#REF!,1)*0.00001+RANK(AH249,$AH$213:$AH$312,1)*0.0000001+RANK(AI249,$AI$213:$AI$312,1)*0.00000000001,10000)</f>
        <v>10000</v>
      </c>
      <c r="AK249" s="17">
        <f t="shared" si="17"/>
        <v>1</v>
      </c>
      <c r="AL249" s="17" t="e">
        <f t="shared" si="17"/>
        <v>#N/A</v>
      </c>
    </row>
    <row r="250" spans="20:38" hidden="1" x14ac:dyDescent="0.2">
      <c r="T250" s="50"/>
      <c r="U250" s="50"/>
      <c r="V250" s="50"/>
      <c r="W250" s="50"/>
      <c r="X250" s="50"/>
      <c r="Y250" s="51" t="str">
        <f t="shared" si="9"/>
        <v/>
      </c>
      <c r="Z250" s="51" t="str">
        <f t="shared" si="20"/>
        <v/>
      </c>
      <c r="AA250" s="51" t="str">
        <f t="shared" si="20"/>
        <v/>
      </c>
      <c r="AB250" s="17" t="str">
        <f t="shared" si="21"/>
        <v/>
      </c>
      <c r="AC250" s="17" t="str">
        <f t="shared" si="21"/>
        <v/>
      </c>
      <c r="AD250" s="17" t="str">
        <f t="shared" si="12"/>
        <v/>
      </c>
      <c r="AE250" s="52" t="str">
        <f t="shared" si="13"/>
        <v/>
      </c>
      <c r="AG250" s="17">
        <f t="shared" si="14"/>
        <v>500000</v>
      </c>
      <c r="AH250" s="46">
        <f t="shared" si="22"/>
        <v>500000</v>
      </c>
      <c r="AI250" s="46">
        <f t="shared" si="23"/>
        <v>500000</v>
      </c>
      <c r="AJ250" s="46">
        <f>IFERROR(RANK(AG250,$AG$213:$AG$312,1)*0.01+RANK(#REF!,#REF!,1)*0.00001+RANK(AH250,$AH$213:$AH$312,1)*0.0000001+RANK(AI250,$AI$213:$AI$312,1)*0.00000000001,10000)</f>
        <v>10000</v>
      </c>
      <c r="AK250" s="17">
        <f t="shared" si="17"/>
        <v>1</v>
      </c>
      <c r="AL250" s="17" t="e">
        <f t="shared" si="17"/>
        <v>#N/A</v>
      </c>
    </row>
    <row r="251" spans="20:38" hidden="1" x14ac:dyDescent="0.2">
      <c r="T251" s="50"/>
      <c r="U251" s="50"/>
      <c r="V251" s="50"/>
      <c r="W251" s="50"/>
      <c r="X251" s="50"/>
      <c r="Y251" s="51" t="str">
        <f t="shared" si="9"/>
        <v/>
      </c>
      <c r="Z251" s="51" t="str">
        <f t="shared" si="20"/>
        <v/>
      </c>
      <c r="AA251" s="51" t="str">
        <f t="shared" si="20"/>
        <v/>
      </c>
      <c r="AB251" s="17" t="str">
        <f t="shared" si="21"/>
        <v/>
      </c>
      <c r="AC251" s="17" t="str">
        <f t="shared" si="21"/>
        <v/>
      </c>
      <c r="AD251" s="17" t="str">
        <f t="shared" si="12"/>
        <v/>
      </c>
      <c r="AE251" s="52" t="str">
        <f t="shared" si="13"/>
        <v/>
      </c>
      <c r="AG251" s="17">
        <f t="shared" si="14"/>
        <v>500000</v>
      </c>
      <c r="AH251" s="46">
        <f t="shared" si="22"/>
        <v>500000</v>
      </c>
      <c r="AI251" s="46">
        <f t="shared" si="23"/>
        <v>500000</v>
      </c>
      <c r="AJ251" s="46">
        <f>IFERROR(RANK(AG251,$AG$213:$AG$312,1)*0.01+RANK(#REF!,#REF!,1)*0.00001+RANK(AH251,$AH$213:$AH$312,1)*0.0000001+RANK(AI251,$AI$213:$AI$312,1)*0.00000000001,10000)</f>
        <v>10000</v>
      </c>
      <c r="AK251" s="17">
        <f t="shared" si="17"/>
        <v>1</v>
      </c>
      <c r="AL251" s="17" t="e">
        <f t="shared" si="17"/>
        <v>#N/A</v>
      </c>
    </row>
    <row r="252" spans="20:38" hidden="1" x14ac:dyDescent="0.2">
      <c r="T252" s="50"/>
      <c r="U252" s="50"/>
      <c r="V252" s="50"/>
      <c r="W252" s="50"/>
      <c r="X252" s="50"/>
      <c r="Y252" s="51" t="str">
        <f t="shared" si="9"/>
        <v/>
      </c>
      <c r="Z252" s="51" t="str">
        <f t="shared" si="20"/>
        <v/>
      </c>
      <c r="AA252" s="51" t="str">
        <f t="shared" si="20"/>
        <v/>
      </c>
      <c r="AB252" s="17" t="str">
        <f t="shared" si="21"/>
        <v/>
      </c>
      <c r="AC252" s="17" t="str">
        <f t="shared" si="21"/>
        <v/>
      </c>
      <c r="AD252" s="17" t="str">
        <f t="shared" si="12"/>
        <v/>
      </c>
      <c r="AE252" s="52" t="str">
        <f t="shared" si="13"/>
        <v/>
      </c>
      <c r="AG252" s="17">
        <f t="shared" si="14"/>
        <v>500000</v>
      </c>
      <c r="AH252" s="46">
        <f t="shared" si="22"/>
        <v>500000</v>
      </c>
      <c r="AI252" s="46">
        <f t="shared" si="23"/>
        <v>500000</v>
      </c>
      <c r="AJ252" s="46">
        <f>IFERROR(RANK(AG252,$AG$213:$AG$312,1)*0.01+RANK(#REF!,#REF!,1)*0.00001+RANK(AH252,$AH$213:$AH$312,1)*0.0000001+RANK(AI252,$AI$213:$AI$312,1)*0.00000000001,10000)</f>
        <v>10000</v>
      </c>
      <c r="AK252" s="17">
        <f t="shared" si="17"/>
        <v>1</v>
      </c>
      <c r="AL252" s="17" t="e">
        <f t="shared" si="17"/>
        <v>#N/A</v>
      </c>
    </row>
    <row r="253" spans="20:38" hidden="1" x14ac:dyDescent="0.2">
      <c r="T253" s="50"/>
      <c r="U253" s="50"/>
      <c r="V253" s="50"/>
      <c r="W253" s="50"/>
      <c r="X253" s="50"/>
      <c r="Y253" s="51" t="str">
        <f t="shared" si="9"/>
        <v/>
      </c>
      <c r="Z253" s="51" t="str">
        <f t="shared" si="20"/>
        <v/>
      </c>
      <c r="AA253" s="51" t="str">
        <f t="shared" si="20"/>
        <v/>
      </c>
      <c r="AB253" s="17" t="str">
        <f t="shared" si="21"/>
        <v/>
      </c>
      <c r="AC253" s="17" t="str">
        <f t="shared" si="21"/>
        <v/>
      </c>
      <c r="AD253" s="17" t="str">
        <f t="shared" si="12"/>
        <v/>
      </c>
      <c r="AE253" s="52" t="str">
        <f t="shared" si="13"/>
        <v/>
      </c>
      <c r="AG253" s="17">
        <f t="shared" si="14"/>
        <v>500000</v>
      </c>
      <c r="AH253" s="46">
        <f t="shared" si="22"/>
        <v>500000</v>
      </c>
      <c r="AI253" s="46">
        <f t="shared" si="23"/>
        <v>500000</v>
      </c>
      <c r="AJ253" s="46">
        <f>IFERROR(RANK(AG253,$AG$213:$AG$312,1)*0.01+RANK(#REF!,#REF!,1)*0.00001+RANK(AH253,$AH$213:$AH$312,1)*0.0000001+RANK(AI253,$AI$213:$AI$312,1)*0.00000000001,10000)</f>
        <v>10000</v>
      </c>
      <c r="AK253" s="17">
        <f t="shared" si="17"/>
        <v>1</v>
      </c>
      <c r="AL253" s="17" t="e">
        <f t="shared" si="17"/>
        <v>#N/A</v>
      </c>
    </row>
    <row r="254" spans="20:38" hidden="1" x14ac:dyDescent="0.2">
      <c r="T254" s="50"/>
      <c r="U254" s="50"/>
      <c r="V254" s="50"/>
      <c r="W254" s="50"/>
      <c r="X254" s="50"/>
      <c r="Y254" s="51" t="str">
        <f t="shared" si="9"/>
        <v/>
      </c>
      <c r="Z254" s="51" t="str">
        <f t="shared" si="20"/>
        <v/>
      </c>
      <c r="AA254" s="51" t="str">
        <f t="shared" si="20"/>
        <v/>
      </c>
      <c r="AB254" s="17" t="str">
        <f t="shared" si="21"/>
        <v/>
      </c>
      <c r="AC254" s="17" t="str">
        <f t="shared" si="21"/>
        <v/>
      </c>
      <c r="AD254" s="17" t="str">
        <f t="shared" si="12"/>
        <v/>
      </c>
      <c r="AE254" s="52" t="str">
        <f t="shared" si="13"/>
        <v/>
      </c>
      <c r="AG254" s="17">
        <f t="shared" si="14"/>
        <v>500000</v>
      </c>
      <c r="AH254" s="46">
        <f t="shared" si="22"/>
        <v>500000</v>
      </c>
      <c r="AI254" s="46">
        <f t="shared" si="23"/>
        <v>500000</v>
      </c>
      <c r="AJ254" s="46">
        <f>IFERROR(RANK(AG254,$AG$213:$AG$312,1)*0.01+RANK(#REF!,#REF!,1)*0.00001+RANK(AH254,$AH$213:$AH$312,1)*0.0000001+RANK(AI254,$AI$213:$AI$312,1)*0.00000000001,10000)</f>
        <v>10000</v>
      </c>
      <c r="AK254" s="17">
        <f t="shared" si="17"/>
        <v>1</v>
      </c>
      <c r="AL254" s="17" t="e">
        <f t="shared" si="17"/>
        <v>#N/A</v>
      </c>
    </row>
    <row r="255" spans="20:38" hidden="1" x14ac:dyDescent="0.2">
      <c r="T255" s="50"/>
      <c r="U255" s="50"/>
      <c r="V255" s="50"/>
      <c r="W255" s="50"/>
      <c r="X255" s="50"/>
      <c r="Y255" s="51" t="str">
        <f t="shared" si="9"/>
        <v/>
      </c>
      <c r="Z255" s="51" t="str">
        <f t="shared" si="20"/>
        <v/>
      </c>
      <c r="AA255" s="51" t="str">
        <f t="shared" si="20"/>
        <v/>
      </c>
      <c r="AB255" s="17" t="str">
        <f t="shared" si="21"/>
        <v/>
      </c>
      <c r="AC255" s="17" t="str">
        <f t="shared" si="21"/>
        <v/>
      </c>
      <c r="AD255" s="17" t="str">
        <f t="shared" si="12"/>
        <v/>
      </c>
      <c r="AE255" s="52" t="str">
        <f t="shared" si="13"/>
        <v/>
      </c>
      <c r="AG255" s="17">
        <f t="shared" si="14"/>
        <v>500000</v>
      </c>
      <c r="AH255" s="46">
        <f t="shared" si="22"/>
        <v>500000</v>
      </c>
      <c r="AI255" s="46">
        <f t="shared" si="23"/>
        <v>500000</v>
      </c>
      <c r="AJ255" s="46">
        <f>IFERROR(RANK(AG255,$AG$213:$AG$312,1)*0.01+RANK(#REF!,#REF!,1)*0.00001+RANK(AH255,$AH$213:$AH$312,1)*0.0000001+RANK(AI255,$AI$213:$AI$312,1)*0.00000000001,10000)</f>
        <v>10000</v>
      </c>
      <c r="AK255" s="17">
        <f t="shared" si="17"/>
        <v>1</v>
      </c>
      <c r="AL255" s="17" t="e">
        <f t="shared" si="17"/>
        <v>#N/A</v>
      </c>
    </row>
    <row r="256" spans="20:38" hidden="1" x14ac:dyDescent="0.2">
      <c r="T256" s="50"/>
      <c r="U256" s="50"/>
      <c r="V256" s="50"/>
      <c r="W256" s="50"/>
      <c r="X256" s="50"/>
      <c r="Y256" s="51" t="str">
        <f t="shared" si="9"/>
        <v/>
      </c>
      <c r="Z256" s="51" t="str">
        <f t="shared" si="20"/>
        <v/>
      </c>
      <c r="AA256" s="51" t="str">
        <f t="shared" si="20"/>
        <v/>
      </c>
      <c r="AB256" s="17" t="str">
        <f t="shared" si="21"/>
        <v/>
      </c>
      <c r="AC256" s="17" t="str">
        <f t="shared" si="21"/>
        <v/>
      </c>
      <c r="AD256" s="17" t="str">
        <f t="shared" si="12"/>
        <v/>
      </c>
      <c r="AE256" s="52" t="str">
        <f t="shared" si="13"/>
        <v/>
      </c>
      <c r="AG256" s="17">
        <f t="shared" si="14"/>
        <v>500000</v>
      </c>
      <c r="AH256" s="46">
        <f t="shared" si="22"/>
        <v>500000</v>
      </c>
      <c r="AI256" s="46">
        <f t="shared" si="23"/>
        <v>500000</v>
      </c>
      <c r="AJ256" s="46">
        <f>IFERROR(RANK(AG256,$AG$213:$AG$312,1)*0.01+RANK(#REF!,#REF!,1)*0.00001+RANK(AH256,$AH$213:$AH$312,1)*0.0000001+RANK(AI256,$AI$213:$AI$312,1)*0.00000000001,10000)</f>
        <v>10000</v>
      </c>
      <c r="AK256" s="17">
        <f t="shared" si="17"/>
        <v>1</v>
      </c>
      <c r="AL256" s="17" t="e">
        <f t="shared" si="17"/>
        <v>#N/A</v>
      </c>
    </row>
    <row r="257" spans="9:38" hidden="1" x14ac:dyDescent="0.2">
      <c r="T257" s="50"/>
      <c r="U257" s="50"/>
      <c r="V257" s="50"/>
      <c r="W257" s="50"/>
      <c r="X257" s="50"/>
      <c r="Y257" s="51" t="str">
        <f t="shared" si="9"/>
        <v/>
      </c>
      <c r="Z257" s="51" t="str">
        <f t="shared" si="20"/>
        <v/>
      </c>
      <c r="AA257" s="51" t="str">
        <f t="shared" si="20"/>
        <v/>
      </c>
      <c r="AB257" s="17" t="str">
        <f t="shared" si="21"/>
        <v/>
      </c>
      <c r="AC257" s="17" t="str">
        <f t="shared" si="21"/>
        <v/>
      </c>
      <c r="AD257" s="17" t="str">
        <f t="shared" si="12"/>
        <v/>
      </c>
      <c r="AE257" s="52" t="str">
        <f t="shared" si="13"/>
        <v/>
      </c>
      <c r="AG257" s="17">
        <f t="shared" si="14"/>
        <v>500000</v>
      </c>
      <c r="AH257" s="46">
        <f t="shared" si="22"/>
        <v>500000</v>
      </c>
      <c r="AI257" s="46">
        <f t="shared" si="23"/>
        <v>500000</v>
      </c>
      <c r="AJ257" s="46">
        <f>IFERROR(RANK(AG257,$AG$213:$AG$312,1)*0.01+RANK(#REF!,#REF!,1)*0.00001+RANK(AH257,$AH$213:$AH$312,1)*0.0000001+RANK(AI257,$AI$213:$AI$312,1)*0.00000000001,10000)</f>
        <v>10000</v>
      </c>
      <c r="AK257" s="17">
        <f t="shared" si="17"/>
        <v>1</v>
      </c>
      <c r="AL257" s="17" t="e">
        <f t="shared" si="17"/>
        <v>#N/A</v>
      </c>
    </row>
    <row r="258" spans="9:38" hidden="1" x14ac:dyDescent="0.2">
      <c r="I258" s="130"/>
      <c r="J258" s="13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1" t="str">
        <f t="shared" si="9"/>
        <v/>
      </c>
      <c r="Z258" s="51" t="str">
        <f t="shared" si="20"/>
        <v/>
      </c>
      <c r="AA258" s="51" t="str">
        <f t="shared" si="20"/>
        <v/>
      </c>
      <c r="AB258" s="17" t="str">
        <f t="shared" si="21"/>
        <v/>
      </c>
      <c r="AC258" s="17" t="str">
        <f t="shared" si="21"/>
        <v/>
      </c>
      <c r="AD258" s="17" t="str">
        <f t="shared" si="12"/>
        <v/>
      </c>
      <c r="AE258" s="52" t="str">
        <f t="shared" si="13"/>
        <v/>
      </c>
      <c r="AG258" s="17">
        <f t="shared" si="14"/>
        <v>500000</v>
      </c>
      <c r="AH258" s="46">
        <f t="shared" si="22"/>
        <v>500000</v>
      </c>
      <c r="AI258" s="46">
        <f t="shared" si="23"/>
        <v>500000</v>
      </c>
      <c r="AJ258" s="46">
        <f>IFERROR(RANK(AG258,$AG$213:$AG$312,1)*0.01+RANK(#REF!,#REF!,1)*0.00001+RANK(AH258,$AH$213:$AH$312,1)*0.0000001+RANK(AI258,$AI$213:$AI$312,1)*0.00000000001,10000)</f>
        <v>10000</v>
      </c>
      <c r="AK258" s="17">
        <f t="shared" si="17"/>
        <v>1</v>
      </c>
      <c r="AL258" s="17" t="e">
        <f t="shared" si="17"/>
        <v>#N/A</v>
      </c>
    </row>
    <row r="259" spans="9:38" hidden="1" x14ac:dyDescent="0.2">
      <c r="I259" s="130"/>
      <c r="J259" s="13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1" t="str">
        <f t="shared" si="9"/>
        <v/>
      </c>
      <c r="Z259" s="51" t="str">
        <f t="shared" si="20"/>
        <v/>
      </c>
      <c r="AA259" s="51" t="str">
        <f t="shared" si="20"/>
        <v/>
      </c>
      <c r="AB259" s="17" t="str">
        <f t="shared" si="21"/>
        <v/>
      </c>
      <c r="AC259" s="17" t="str">
        <f t="shared" si="21"/>
        <v/>
      </c>
      <c r="AD259" s="17" t="str">
        <f t="shared" si="12"/>
        <v/>
      </c>
      <c r="AE259" s="52" t="str">
        <f t="shared" si="13"/>
        <v/>
      </c>
      <c r="AG259" s="17">
        <f t="shared" si="14"/>
        <v>500000</v>
      </c>
      <c r="AH259" s="46">
        <f t="shared" si="22"/>
        <v>500000</v>
      </c>
      <c r="AI259" s="46">
        <f t="shared" si="23"/>
        <v>500000</v>
      </c>
      <c r="AJ259" s="46">
        <f>IFERROR(RANK(AG259,$AG$213:$AG$312,1)*0.01+RANK(#REF!,#REF!,1)*0.00001+RANK(AH259,$AH$213:$AH$312,1)*0.0000001+RANK(AI259,$AI$213:$AI$312,1)*0.00000000001,10000)</f>
        <v>10000</v>
      </c>
      <c r="AK259" s="17">
        <f t="shared" si="17"/>
        <v>1</v>
      </c>
      <c r="AL259" s="17" t="e">
        <f t="shared" si="17"/>
        <v>#N/A</v>
      </c>
    </row>
    <row r="260" spans="9:38" hidden="1" x14ac:dyDescent="0.2">
      <c r="I260" s="130"/>
      <c r="J260" s="13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1" t="str">
        <f t="shared" si="9"/>
        <v/>
      </c>
      <c r="Z260" s="51" t="str">
        <f t="shared" si="20"/>
        <v/>
      </c>
      <c r="AA260" s="51" t="str">
        <f t="shared" si="20"/>
        <v/>
      </c>
      <c r="AB260" s="17" t="str">
        <f t="shared" si="21"/>
        <v/>
      </c>
      <c r="AC260" s="17" t="str">
        <f t="shared" si="21"/>
        <v/>
      </c>
      <c r="AD260" s="17" t="str">
        <f t="shared" si="12"/>
        <v/>
      </c>
      <c r="AE260" s="52" t="str">
        <f t="shared" si="13"/>
        <v/>
      </c>
      <c r="AG260" s="17">
        <f t="shared" si="14"/>
        <v>500000</v>
      </c>
      <c r="AH260" s="46">
        <f t="shared" si="22"/>
        <v>500000</v>
      </c>
      <c r="AI260" s="46">
        <f t="shared" si="23"/>
        <v>500000</v>
      </c>
      <c r="AJ260" s="46">
        <f>IFERROR(RANK(AG260,$AG$213:$AG$312,1)*0.01+RANK(#REF!,#REF!,1)*0.00001+RANK(AH260,$AH$213:$AH$312,1)*0.0000001+RANK(AI260,$AI$213:$AI$312,1)*0.00000000001,10000)</f>
        <v>10000</v>
      </c>
      <c r="AK260" s="17">
        <f t="shared" si="17"/>
        <v>1</v>
      </c>
      <c r="AL260" s="17" t="e">
        <f t="shared" si="17"/>
        <v>#N/A</v>
      </c>
    </row>
    <row r="261" spans="9:38" hidden="1" x14ac:dyDescent="0.2">
      <c r="I261" s="130"/>
      <c r="J261" s="13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1" t="str">
        <f t="shared" si="9"/>
        <v/>
      </c>
      <c r="Z261" s="51" t="str">
        <f t="shared" ref="Z261:AA276" si="24">IF(Z52="","",$AD52&amp;Z$3&amp;Z52)</f>
        <v/>
      </c>
      <c r="AA261" s="51" t="str">
        <f t="shared" si="24"/>
        <v/>
      </c>
      <c r="AB261" s="17" t="str">
        <f t="shared" ref="AB261:AC276" si="25">SUBSTITUTE(SUBSTITUTE(AB52,"　","")," ","")</f>
        <v/>
      </c>
      <c r="AC261" s="17" t="str">
        <f t="shared" si="25"/>
        <v/>
      </c>
      <c r="AD261" s="17" t="str">
        <f t="shared" si="12"/>
        <v/>
      </c>
      <c r="AE261" s="52" t="str">
        <f t="shared" si="13"/>
        <v/>
      </c>
      <c r="AG261" s="17">
        <f t="shared" si="14"/>
        <v>500000</v>
      </c>
      <c r="AH261" s="46">
        <f t="shared" si="22"/>
        <v>500000</v>
      </c>
      <c r="AI261" s="46">
        <f t="shared" si="23"/>
        <v>500000</v>
      </c>
      <c r="AJ261" s="46">
        <f>IFERROR(RANK(AG261,$AG$213:$AG$312,1)*0.01+RANK(#REF!,#REF!,1)*0.00001+RANK(AH261,$AH$213:$AH$312,1)*0.0000001+RANK(AI261,$AI$213:$AI$312,1)*0.00000000001,10000)</f>
        <v>10000</v>
      </c>
      <c r="AK261" s="17">
        <f t="shared" si="17"/>
        <v>1</v>
      </c>
      <c r="AL261" s="17" t="e">
        <f t="shared" si="17"/>
        <v>#N/A</v>
      </c>
    </row>
    <row r="262" spans="9:38" hidden="1" x14ac:dyDescent="0.2">
      <c r="I262" s="130"/>
      <c r="J262" s="13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1" t="str">
        <f t="shared" si="9"/>
        <v/>
      </c>
      <c r="Z262" s="51" t="str">
        <f t="shared" si="24"/>
        <v/>
      </c>
      <c r="AA262" s="51" t="str">
        <f t="shared" si="24"/>
        <v/>
      </c>
      <c r="AB262" s="17" t="str">
        <f t="shared" si="25"/>
        <v/>
      </c>
      <c r="AC262" s="17" t="str">
        <f t="shared" si="25"/>
        <v/>
      </c>
      <c r="AD262" s="17" t="str">
        <f t="shared" si="12"/>
        <v/>
      </c>
      <c r="AE262" s="52" t="str">
        <f t="shared" si="13"/>
        <v/>
      </c>
      <c r="AG262" s="17">
        <f t="shared" si="14"/>
        <v>500000</v>
      </c>
      <c r="AH262" s="46">
        <f t="shared" si="22"/>
        <v>500000</v>
      </c>
      <c r="AI262" s="46">
        <f t="shared" si="23"/>
        <v>500000</v>
      </c>
      <c r="AJ262" s="46">
        <f>IFERROR(RANK(AG262,$AG$213:$AG$312,1)*0.01+RANK(#REF!,#REF!,1)*0.00001+RANK(AH262,$AH$213:$AH$312,1)*0.0000001+RANK(AI262,$AI$213:$AI$312,1)*0.00000000001,10000)</f>
        <v>10000</v>
      </c>
      <c r="AK262" s="17">
        <f t="shared" si="17"/>
        <v>1</v>
      </c>
      <c r="AL262" s="17" t="e">
        <f t="shared" si="17"/>
        <v>#N/A</v>
      </c>
    </row>
    <row r="263" spans="9:38" hidden="1" x14ac:dyDescent="0.2">
      <c r="I263" s="130"/>
      <c r="J263" s="13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1" t="str">
        <f t="shared" si="9"/>
        <v/>
      </c>
      <c r="Z263" s="51" t="str">
        <f t="shared" si="24"/>
        <v/>
      </c>
      <c r="AA263" s="51" t="str">
        <f t="shared" si="24"/>
        <v/>
      </c>
      <c r="AB263" s="17" t="str">
        <f t="shared" si="25"/>
        <v/>
      </c>
      <c r="AC263" s="17" t="str">
        <f t="shared" si="25"/>
        <v/>
      </c>
      <c r="AD263" s="17" t="str">
        <f t="shared" si="12"/>
        <v/>
      </c>
      <c r="AE263" s="52" t="str">
        <f t="shared" si="13"/>
        <v/>
      </c>
      <c r="AG263" s="17">
        <f t="shared" si="14"/>
        <v>500000</v>
      </c>
      <c r="AH263" s="46">
        <f t="shared" si="22"/>
        <v>500000</v>
      </c>
      <c r="AI263" s="46">
        <f t="shared" si="23"/>
        <v>500000</v>
      </c>
      <c r="AJ263" s="46">
        <f>IFERROR(RANK(AG263,$AG$213:$AG$312,1)*0.01+RANK(#REF!,#REF!,1)*0.00001+RANK(AH263,$AH$213:$AH$312,1)*0.0000001+RANK(AI263,$AI$213:$AI$312,1)*0.00000000001,10000)</f>
        <v>10000</v>
      </c>
      <c r="AK263" s="17">
        <f t="shared" si="17"/>
        <v>1</v>
      </c>
      <c r="AL263" s="17" t="e">
        <f t="shared" si="17"/>
        <v>#N/A</v>
      </c>
    </row>
    <row r="264" spans="9:38" hidden="1" x14ac:dyDescent="0.2">
      <c r="I264" s="130"/>
      <c r="J264" s="13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1" t="str">
        <f t="shared" si="9"/>
        <v/>
      </c>
      <c r="Z264" s="51" t="str">
        <f t="shared" si="24"/>
        <v/>
      </c>
      <c r="AA264" s="51" t="str">
        <f t="shared" si="24"/>
        <v/>
      </c>
      <c r="AB264" s="17" t="str">
        <f t="shared" si="25"/>
        <v/>
      </c>
      <c r="AC264" s="17" t="str">
        <f t="shared" si="25"/>
        <v/>
      </c>
      <c r="AD264" s="17" t="str">
        <f t="shared" si="12"/>
        <v/>
      </c>
      <c r="AE264" s="52" t="str">
        <f t="shared" si="13"/>
        <v/>
      </c>
      <c r="AG264" s="17">
        <f t="shared" si="14"/>
        <v>500000</v>
      </c>
      <c r="AH264" s="46">
        <f t="shared" si="22"/>
        <v>500000</v>
      </c>
      <c r="AI264" s="46">
        <f t="shared" si="23"/>
        <v>500000</v>
      </c>
      <c r="AJ264" s="46">
        <f>IFERROR(RANK(AG264,$AG$213:$AG$312,1)*0.01+RANK(#REF!,#REF!,1)*0.00001+RANK(AH264,$AH$213:$AH$312,1)*0.0000001+RANK(AI264,$AI$213:$AI$312,1)*0.00000000001,10000)</f>
        <v>10000</v>
      </c>
      <c r="AK264" s="17">
        <f t="shared" si="17"/>
        <v>1</v>
      </c>
      <c r="AL264" s="17" t="e">
        <f t="shared" si="17"/>
        <v>#N/A</v>
      </c>
    </row>
    <row r="265" spans="9:38" hidden="1" x14ac:dyDescent="0.2">
      <c r="I265" s="130"/>
      <c r="J265" s="13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1" t="str">
        <f t="shared" si="9"/>
        <v/>
      </c>
      <c r="Z265" s="51" t="str">
        <f t="shared" si="24"/>
        <v/>
      </c>
      <c r="AA265" s="51" t="str">
        <f t="shared" si="24"/>
        <v/>
      </c>
      <c r="AB265" s="17" t="str">
        <f t="shared" si="25"/>
        <v/>
      </c>
      <c r="AC265" s="17" t="str">
        <f t="shared" si="25"/>
        <v/>
      </c>
      <c r="AD265" s="17" t="str">
        <f t="shared" si="12"/>
        <v/>
      </c>
      <c r="AE265" s="52" t="str">
        <f t="shared" si="13"/>
        <v/>
      </c>
      <c r="AG265" s="17">
        <f t="shared" si="14"/>
        <v>500000</v>
      </c>
      <c r="AH265" s="46">
        <f t="shared" si="22"/>
        <v>500000</v>
      </c>
      <c r="AI265" s="46">
        <f t="shared" si="23"/>
        <v>500000</v>
      </c>
      <c r="AJ265" s="46">
        <f>IFERROR(RANK(AG265,$AG$213:$AG$312,1)*0.01+RANK(#REF!,#REF!,1)*0.00001+RANK(AH265,$AH$213:$AH$312,1)*0.0000001+RANK(AI265,$AI$213:$AI$312,1)*0.00000000001,10000)</f>
        <v>10000</v>
      </c>
      <c r="AK265" s="17">
        <f t="shared" si="17"/>
        <v>1</v>
      </c>
      <c r="AL265" s="17" t="e">
        <f t="shared" si="17"/>
        <v>#N/A</v>
      </c>
    </row>
    <row r="266" spans="9:38" hidden="1" x14ac:dyDescent="0.2">
      <c r="I266" s="130"/>
      <c r="J266" s="13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1" t="str">
        <f t="shared" si="9"/>
        <v/>
      </c>
      <c r="Z266" s="51" t="str">
        <f t="shared" si="24"/>
        <v/>
      </c>
      <c r="AA266" s="51" t="str">
        <f t="shared" si="24"/>
        <v/>
      </c>
      <c r="AB266" s="17" t="str">
        <f t="shared" si="25"/>
        <v/>
      </c>
      <c r="AC266" s="17" t="str">
        <f t="shared" si="25"/>
        <v/>
      </c>
      <c r="AD266" s="17" t="str">
        <f t="shared" si="12"/>
        <v/>
      </c>
      <c r="AE266" s="52" t="str">
        <f t="shared" si="13"/>
        <v/>
      </c>
      <c r="AG266" s="17">
        <f t="shared" si="14"/>
        <v>500000</v>
      </c>
      <c r="AH266" s="46">
        <f t="shared" si="22"/>
        <v>500000</v>
      </c>
      <c r="AI266" s="46">
        <f t="shared" si="23"/>
        <v>500000</v>
      </c>
      <c r="AJ266" s="46">
        <f>IFERROR(RANK(AG266,$AG$213:$AG$312,1)*0.01+RANK(#REF!,#REF!,1)*0.00001+RANK(AH266,$AH$213:$AH$312,1)*0.0000001+RANK(AI266,$AI$213:$AI$312,1)*0.00000000001,10000)</f>
        <v>10000</v>
      </c>
      <c r="AK266" s="17">
        <f t="shared" si="17"/>
        <v>1</v>
      </c>
      <c r="AL266" s="17" t="e">
        <f t="shared" si="17"/>
        <v>#N/A</v>
      </c>
    </row>
    <row r="267" spans="9:38" hidden="1" x14ac:dyDescent="0.2">
      <c r="I267" s="130"/>
      <c r="J267" s="13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1" t="str">
        <f t="shared" si="9"/>
        <v/>
      </c>
      <c r="Z267" s="51" t="str">
        <f t="shared" si="24"/>
        <v/>
      </c>
      <c r="AA267" s="51" t="str">
        <f t="shared" si="24"/>
        <v/>
      </c>
      <c r="AB267" s="17" t="str">
        <f t="shared" si="25"/>
        <v/>
      </c>
      <c r="AC267" s="17" t="str">
        <f t="shared" si="25"/>
        <v/>
      </c>
      <c r="AD267" s="17" t="str">
        <f t="shared" si="12"/>
        <v/>
      </c>
      <c r="AE267" s="52" t="str">
        <f t="shared" si="13"/>
        <v/>
      </c>
      <c r="AG267" s="17">
        <f t="shared" si="14"/>
        <v>500000</v>
      </c>
      <c r="AH267" s="46">
        <f t="shared" si="22"/>
        <v>500000</v>
      </c>
      <c r="AI267" s="46">
        <f t="shared" si="23"/>
        <v>500000</v>
      </c>
      <c r="AJ267" s="46">
        <f>IFERROR(RANK(AG267,$AG$213:$AG$312,1)*0.01+RANK(#REF!,#REF!,1)*0.00001+RANK(AH267,$AH$213:$AH$312,1)*0.0000001+RANK(AI267,$AI$213:$AI$312,1)*0.00000000001,10000)</f>
        <v>10000</v>
      </c>
      <c r="AK267" s="17">
        <f t="shared" si="17"/>
        <v>1</v>
      </c>
      <c r="AL267" s="17" t="e">
        <f t="shared" si="17"/>
        <v>#N/A</v>
      </c>
    </row>
    <row r="268" spans="9:38" hidden="1" x14ac:dyDescent="0.2">
      <c r="I268" s="130"/>
      <c r="J268" s="13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1" t="str">
        <f t="shared" si="9"/>
        <v/>
      </c>
      <c r="Z268" s="51" t="str">
        <f t="shared" si="24"/>
        <v/>
      </c>
      <c r="AA268" s="51" t="str">
        <f t="shared" si="24"/>
        <v/>
      </c>
      <c r="AB268" s="17" t="str">
        <f t="shared" si="25"/>
        <v/>
      </c>
      <c r="AC268" s="17" t="str">
        <f t="shared" si="25"/>
        <v/>
      </c>
      <c r="AD268" s="17" t="str">
        <f t="shared" si="12"/>
        <v/>
      </c>
      <c r="AE268" s="52" t="str">
        <f t="shared" si="13"/>
        <v/>
      </c>
      <c r="AG268" s="17">
        <f t="shared" si="14"/>
        <v>500000</v>
      </c>
      <c r="AH268" s="46">
        <f t="shared" si="22"/>
        <v>500000</v>
      </c>
      <c r="AI268" s="46">
        <f t="shared" si="23"/>
        <v>500000</v>
      </c>
      <c r="AJ268" s="46">
        <f>IFERROR(RANK(AG268,$AG$213:$AG$312,1)*0.01+RANK(#REF!,#REF!,1)*0.00001+RANK(AH268,$AH$213:$AH$312,1)*0.0000001+RANK(AI268,$AI$213:$AI$312,1)*0.00000000001,10000)</f>
        <v>10000</v>
      </c>
      <c r="AK268" s="17">
        <f t="shared" si="17"/>
        <v>1</v>
      </c>
      <c r="AL268" s="17" t="e">
        <f t="shared" si="17"/>
        <v>#N/A</v>
      </c>
    </row>
    <row r="269" spans="9:38" hidden="1" x14ac:dyDescent="0.2">
      <c r="I269" s="130"/>
      <c r="J269" s="13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 t="str">
        <f t="shared" si="9"/>
        <v/>
      </c>
      <c r="Z269" s="51" t="str">
        <f t="shared" si="24"/>
        <v/>
      </c>
      <c r="AA269" s="51" t="str">
        <f t="shared" si="24"/>
        <v/>
      </c>
      <c r="AB269" s="17" t="str">
        <f t="shared" si="25"/>
        <v/>
      </c>
      <c r="AC269" s="17" t="str">
        <f t="shared" si="25"/>
        <v/>
      </c>
      <c r="AD269" s="17" t="str">
        <f t="shared" si="12"/>
        <v/>
      </c>
      <c r="AE269" s="52" t="str">
        <f t="shared" si="13"/>
        <v/>
      </c>
      <c r="AG269" s="17">
        <f t="shared" si="14"/>
        <v>500000</v>
      </c>
      <c r="AH269" s="46">
        <f t="shared" si="22"/>
        <v>500000</v>
      </c>
      <c r="AI269" s="46">
        <f t="shared" si="23"/>
        <v>500000</v>
      </c>
      <c r="AJ269" s="46">
        <f>IFERROR(RANK(AG269,$AG$213:$AG$312,1)*0.01+RANK(#REF!,#REF!,1)*0.00001+RANK(AH269,$AH$213:$AH$312,1)*0.0000001+RANK(AI269,$AI$213:$AI$312,1)*0.00000000001,10000)</f>
        <v>10000</v>
      </c>
      <c r="AK269" s="17">
        <f t="shared" si="17"/>
        <v>1</v>
      </c>
      <c r="AL269" s="17" t="e">
        <f t="shared" si="17"/>
        <v>#N/A</v>
      </c>
    </row>
    <row r="270" spans="9:38" hidden="1" x14ac:dyDescent="0.2">
      <c r="I270" s="130"/>
      <c r="J270" s="13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1" t="str">
        <f t="shared" si="9"/>
        <v/>
      </c>
      <c r="Z270" s="51" t="str">
        <f t="shared" si="24"/>
        <v/>
      </c>
      <c r="AA270" s="51" t="str">
        <f t="shared" si="24"/>
        <v/>
      </c>
      <c r="AB270" s="17" t="str">
        <f t="shared" si="25"/>
        <v/>
      </c>
      <c r="AC270" s="17" t="str">
        <f t="shared" si="25"/>
        <v/>
      </c>
      <c r="AD270" s="17" t="str">
        <f t="shared" si="12"/>
        <v/>
      </c>
      <c r="AE270" s="52" t="str">
        <f t="shared" si="13"/>
        <v/>
      </c>
      <c r="AG270" s="17">
        <f t="shared" si="14"/>
        <v>500000</v>
      </c>
      <c r="AH270" s="46">
        <f t="shared" si="22"/>
        <v>500000</v>
      </c>
      <c r="AI270" s="46">
        <f t="shared" si="23"/>
        <v>500000</v>
      </c>
      <c r="AJ270" s="46">
        <f>IFERROR(RANK(AG270,$AG$213:$AG$312,1)*0.01+RANK(#REF!,#REF!,1)*0.00001+RANK(AH270,$AH$213:$AH$312,1)*0.0000001+RANK(AI270,$AI$213:$AI$312,1)*0.00000000001,10000)</f>
        <v>10000</v>
      </c>
      <c r="AK270" s="17">
        <f t="shared" si="17"/>
        <v>1</v>
      </c>
      <c r="AL270" s="17" t="e">
        <f t="shared" si="17"/>
        <v>#N/A</v>
      </c>
    </row>
    <row r="271" spans="9:38" hidden="1" x14ac:dyDescent="0.2">
      <c r="I271" s="130"/>
      <c r="J271" s="13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1" t="str">
        <f t="shared" si="9"/>
        <v/>
      </c>
      <c r="Z271" s="51" t="str">
        <f t="shared" si="24"/>
        <v/>
      </c>
      <c r="AA271" s="51" t="str">
        <f t="shared" si="24"/>
        <v/>
      </c>
      <c r="AB271" s="17" t="str">
        <f t="shared" si="25"/>
        <v/>
      </c>
      <c r="AC271" s="17" t="str">
        <f t="shared" si="25"/>
        <v/>
      </c>
      <c r="AD271" s="17" t="str">
        <f t="shared" si="12"/>
        <v/>
      </c>
      <c r="AE271" s="52" t="str">
        <f t="shared" si="13"/>
        <v/>
      </c>
      <c r="AG271" s="17">
        <f t="shared" si="14"/>
        <v>500000</v>
      </c>
      <c r="AH271" s="46">
        <f t="shared" si="22"/>
        <v>500000</v>
      </c>
      <c r="AI271" s="46">
        <f t="shared" si="23"/>
        <v>500000</v>
      </c>
      <c r="AJ271" s="46">
        <f>IFERROR(RANK(AG271,$AG$213:$AG$312,1)*0.01+RANK(#REF!,#REF!,1)*0.00001+RANK(AH271,$AH$213:$AH$312,1)*0.0000001+RANK(AI271,$AI$213:$AI$312,1)*0.00000000001,10000)</f>
        <v>10000</v>
      </c>
      <c r="AK271" s="17">
        <f t="shared" si="17"/>
        <v>1</v>
      </c>
      <c r="AL271" s="17" t="e">
        <f t="shared" si="17"/>
        <v>#N/A</v>
      </c>
    </row>
    <row r="272" spans="9:38" hidden="1" x14ac:dyDescent="0.2">
      <c r="I272" s="130"/>
      <c r="J272" s="13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1" t="str">
        <f t="shared" si="9"/>
        <v/>
      </c>
      <c r="Z272" s="51" t="str">
        <f t="shared" si="24"/>
        <v/>
      </c>
      <c r="AA272" s="51" t="str">
        <f t="shared" si="24"/>
        <v/>
      </c>
      <c r="AB272" s="17" t="str">
        <f t="shared" si="25"/>
        <v/>
      </c>
      <c r="AC272" s="17" t="str">
        <f t="shared" si="25"/>
        <v/>
      </c>
      <c r="AD272" s="17" t="str">
        <f t="shared" si="12"/>
        <v/>
      </c>
      <c r="AE272" s="52" t="str">
        <f t="shared" si="13"/>
        <v/>
      </c>
      <c r="AG272" s="17">
        <f t="shared" si="14"/>
        <v>500000</v>
      </c>
      <c r="AH272" s="46">
        <f t="shared" si="22"/>
        <v>500000</v>
      </c>
      <c r="AI272" s="46">
        <f t="shared" si="23"/>
        <v>500000</v>
      </c>
      <c r="AJ272" s="46">
        <f>IFERROR(RANK(AG272,$AG$213:$AG$312,1)*0.01+RANK(#REF!,#REF!,1)*0.00001+RANK(AH272,$AH$213:$AH$312,1)*0.0000001+RANK(AI272,$AI$213:$AI$312,1)*0.00000000001,10000)</f>
        <v>10000</v>
      </c>
      <c r="AK272" s="17">
        <f t="shared" si="17"/>
        <v>1</v>
      </c>
      <c r="AL272" s="17" t="e">
        <f t="shared" si="17"/>
        <v>#N/A</v>
      </c>
    </row>
    <row r="273" spans="9:38" hidden="1" x14ac:dyDescent="0.2">
      <c r="I273" s="130"/>
      <c r="J273" s="13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1" t="str">
        <f t="shared" si="9"/>
        <v/>
      </c>
      <c r="Z273" s="51" t="str">
        <f t="shared" si="24"/>
        <v/>
      </c>
      <c r="AA273" s="51" t="str">
        <f t="shared" si="24"/>
        <v/>
      </c>
      <c r="AB273" s="17" t="str">
        <f t="shared" si="25"/>
        <v/>
      </c>
      <c r="AC273" s="17" t="str">
        <f t="shared" si="25"/>
        <v/>
      </c>
      <c r="AD273" s="17" t="str">
        <f t="shared" si="12"/>
        <v/>
      </c>
      <c r="AE273" s="52" t="str">
        <f t="shared" si="13"/>
        <v/>
      </c>
      <c r="AG273" s="17">
        <f t="shared" si="14"/>
        <v>500000</v>
      </c>
      <c r="AH273" s="46">
        <f t="shared" si="22"/>
        <v>500000</v>
      </c>
      <c r="AI273" s="46">
        <f t="shared" si="23"/>
        <v>500000</v>
      </c>
      <c r="AJ273" s="46">
        <f>IFERROR(RANK(AG273,$AG$213:$AG$312,1)*0.01+RANK(#REF!,#REF!,1)*0.00001+RANK(AH273,$AH$213:$AH$312,1)*0.0000001+RANK(AI273,$AI$213:$AI$312,1)*0.00000000001,10000)</f>
        <v>10000</v>
      </c>
      <c r="AK273" s="17">
        <f t="shared" si="17"/>
        <v>1</v>
      </c>
      <c r="AL273" s="17" t="e">
        <f t="shared" si="17"/>
        <v>#N/A</v>
      </c>
    </row>
    <row r="274" spans="9:38" hidden="1" x14ac:dyDescent="0.2">
      <c r="I274" s="130"/>
      <c r="J274" s="13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1" t="str">
        <f t="shared" si="9"/>
        <v/>
      </c>
      <c r="Z274" s="51" t="str">
        <f t="shared" si="24"/>
        <v/>
      </c>
      <c r="AA274" s="51" t="str">
        <f t="shared" si="24"/>
        <v/>
      </c>
      <c r="AB274" s="17" t="str">
        <f t="shared" si="25"/>
        <v/>
      </c>
      <c r="AC274" s="17" t="str">
        <f t="shared" si="25"/>
        <v/>
      </c>
      <c r="AD274" s="17" t="str">
        <f t="shared" si="12"/>
        <v/>
      </c>
      <c r="AE274" s="52" t="str">
        <f t="shared" si="13"/>
        <v/>
      </c>
      <c r="AG274" s="17">
        <f t="shared" si="14"/>
        <v>500000</v>
      </c>
      <c r="AH274" s="46">
        <f t="shared" si="22"/>
        <v>500000</v>
      </c>
      <c r="AI274" s="46">
        <f t="shared" si="23"/>
        <v>500000</v>
      </c>
      <c r="AJ274" s="46">
        <f>IFERROR(RANK(AG274,$AG$213:$AG$312,1)*0.01+RANK(#REF!,#REF!,1)*0.00001+RANK(AH274,$AH$213:$AH$312,1)*0.0000001+RANK(AI274,$AI$213:$AI$312,1)*0.00000000001,10000)</f>
        <v>10000</v>
      </c>
      <c r="AK274" s="17">
        <f t="shared" si="17"/>
        <v>1</v>
      </c>
      <c r="AL274" s="17" t="e">
        <f t="shared" si="17"/>
        <v>#N/A</v>
      </c>
    </row>
    <row r="275" spans="9:38" hidden="1" x14ac:dyDescent="0.2">
      <c r="I275" s="130"/>
      <c r="J275" s="13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1" t="str">
        <f t="shared" si="9"/>
        <v/>
      </c>
      <c r="Z275" s="51" t="str">
        <f t="shared" si="24"/>
        <v/>
      </c>
      <c r="AA275" s="51" t="str">
        <f t="shared" si="24"/>
        <v/>
      </c>
      <c r="AB275" s="17" t="str">
        <f t="shared" si="25"/>
        <v/>
      </c>
      <c r="AC275" s="17" t="str">
        <f t="shared" si="25"/>
        <v/>
      </c>
      <c r="AD275" s="17" t="str">
        <f t="shared" si="12"/>
        <v/>
      </c>
      <c r="AE275" s="52" t="str">
        <f t="shared" si="13"/>
        <v/>
      </c>
      <c r="AG275" s="17">
        <f t="shared" si="14"/>
        <v>500000</v>
      </c>
      <c r="AH275" s="46">
        <f t="shared" si="22"/>
        <v>500000</v>
      </c>
      <c r="AI275" s="46">
        <f t="shared" si="23"/>
        <v>500000</v>
      </c>
      <c r="AJ275" s="46">
        <f>IFERROR(RANK(AG275,$AG$213:$AG$312,1)*0.01+RANK(#REF!,#REF!,1)*0.00001+RANK(AH275,$AH$213:$AH$312,1)*0.0000001+RANK(AI275,$AI$213:$AI$312,1)*0.00000000001,10000)</f>
        <v>10000</v>
      </c>
      <c r="AK275" s="17">
        <f t="shared" si="17"/>
        <v>1</v>
      </c>
      <c r="AL275" s="17" t="e">
        <f t="shared" si="17"/>
        <v>#N/A</v>
      </c>
    </row>
    <row r="276" spans="9:38" hidden="1" x14ac:dyDescent="0.2">
      <c r="I276" s="130"/>
      <c r="J276" s="13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1" t="str">
        <f t="shared" si="9"/>
        <v/>
      </c>
      <c r="Z276" s="51" t="str">
        <f t="shared" si="24"/>
        <v/>
      </c>
      <c r="AA276" s="51" t="str">
        <f t="shared" si="24"/>
        <v/>
      </c>
      <c r="AB276" s="17" t="str">
        <f t="shared" si="25"/>
        <v/>
      </c>
      <c r="AC276" s="17" t="str">
        <f t="shared" si="25"/>
        <v/>
      </c>
      <c r="AD276" s="17" t="str">
        <f t="shared" si="12"/>
        <v/>
      </c>
      <c r="AE276" s="52" t="str">
        <f t="shared" si="13"/>
        <v/>
      </c>
      <c r="AG276" s="17">
        <f t="shared" si="14"/>
        <v>500000</v>
      </c>
      <c r="AH276" s="46">
        <f t="shared" si="22"/>
        <v>500000</v>
      </c>
      <c r="AI276" s="46">
        <f t="shared" si="23"/>
        <v>500000</v>
      </c>
      <c r="AJ276" s="46">
        <f>IFERROR(RANK(AG276,$AG$213:$AG$312,1)*0.01+RANK(#REF!,#REF!,1)*0.00001+RANK(AH276,$AH$213:$AH$312,1)*0.0000001+RANK(AI276,$AI$213:$AI$312,1)*0.00000000001,10000)</f>
        <v>10000</v>
      </c>
      <c r="AK276" s="17">
        <f t="shared" si="17"/>
        <v>1</v>
      </c>
      <c r="AL276" s="17" t="e">
        <f t="shared" si="17"/>
        <v>#N/A</v>
      </c>
    </row>
    <row r="277" spans="9:38" hidden="1" x14ac:dyDescent="0.2">
      <c r="I277" s="130"/>
      <c r="J277" s="13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1" t="str">
        <f t="shared" ref="Y277:Y340" si="26">IF(Y68="","",$AD68&amp;Y$2&amp;Y68)</f>
        <v/>
      </c>
      <c r="Z277" s="51" t="str">
        <f t="shared" ref="Z277:AA292" si="27">IF(Z68="","",$AD68&amp;Z$3&amp;Z68)</f>
        <v/>
      </c>
      <c r="AA277" s="51" t="str">
        <f t="shared" si="27"/>
        <v/>
      </c>
      <c r="AB277" s="17" t="str">
        <f t="shared" ref="AB277:AC292" si="28">SUBSTITUTE(SUBSTITUTE(AB68,"　","")," ","")</f>
        <v/>
      </c>
      <c r="AC277" s="17" t="str">
        <f t="shared" si="28"/>
        <v/>
      </c>
      <c r="AD277" s="17" t="str">
        <f t="shared" ref="AD277:AD340" si="29">IF(AB68="","",IF(LEN(AB277)=1,AB277&amp;"　　",IF(LEN(AB277)=2,LEFT(AB277,1)&amp;"　"&amp;RIGHT(AB277,1),AB277)))</f>
        <v/>
      </c>
      <c r="AE277" s="52" t="str">
        <f t="shared" ref="AE277:AE340" si="30">IF(AC68="","",IF(LEN(AC277)=1,"　　"&amp;AC277,IF(LEN(AC277)=2,LEFT(AC277,1)&amp;"　"&amp;RIGHT(AC277,1),AC277)))</f>
        <v/>
      </c>
      <c r="AG277" s="17">
        <f t="shared" ref="AG277:AG340" si="31">IFERROR(CODE(MID(AE68,1,1)),500000)</f>
        <v>500000</v>
      </c>
      <c r="AH277" s="46">
        <f t="shared" ref="AH277:AH308" si="32">IFERROR(CODE(MID(AE68,3,1)),500000)</f>
        <v>500000</v>
      </c>
      <c r="AI277" s="46">
        <f t="shared" ref="AI277:AI308" si="33">IFERROR(CODE(MID(AE68,4,1)),500000)</f>
        <v>500000</v>
      </c>
      <c r="AJ277" s="46">
        <f>IFERROR(RANK(AG277,$AG$213:$AG$312,1)*0.01+RANK(#REF!,#REF!,1)*0.00001+RANK(AH277,$AH$213:$AH$312,1)*0.0000001+RANK(AI277,$AI$213:$AI$312,1)*0.00000000001,10000)</f>
        <v>10000</v>
      </c>
      <c r="AK277" s="17">
        <f t="shared" si="17"/>
        <v>1</v>
      </c>
      <c r="AL277" s="17" t="e">
        <f t="shared" si="17"/>
        <v>#N/A</v>
      </c>
    </row>
    <row r="278" spans="9:38" hidden="1" x14ac:dyDescent="0.2">
      <c r="I278" s="130"/>
      <c r="J278" s="13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1" t="str">
        <f t="shared" si="26"/>
        <v/>
      </c>
      <c r="Z278" s="51" t="str">
        <f t="shared" si="27"/>
        <v/>
      </c>
      <c r="AA278" s="51" t="str">
        <f t="shared" si="27"/>
        <v/>
      </c>
      <c r="AB278" s="17" t="str">
        <f t="shared" si="28"/>
        <v/>
      </c>
      <c r="AC278" s="17" t="str">
        <f t="shared" si="28"/>
        <v/>
      </c>
      <c r="AD278" s="17" t="str">
        <f t="shared" si="29"/>
        <v/>
      </c>
      <c r="AE278" s="52" t="str">
        <f t="shared" si="30"/>
        <v/>
      </c>
      <c r="AG278" s="17">
        <f t="shared" si="31"/>
        <v>500000</v>
      </c>
      <c r="AH278" s="46">
        <f t="shared" si="32"/>
        <v>500000</v>
      </c>
      <c r="AI278" s="46">
        <f t="shared" si="33"/>
        <v>500000</v>
      </c>
      <c r="AJ278" s="46">
        <f>IFERROR(RANK(AG278,$AG$213:$AG$312,1)*0.01+RANK(#REF!,#REF!,1)*0.00001+RANK(AH278,$AH$213:$AH$312,1)*0.0000001+RANK(AI278,$AI$213:$AI$312,1)*0.00000000001,10000)</f>
        <v>10000</v>
      </c>
      <c r="AK278" s="17">
        <f t="shared" ref="AK278:AL312" si="34">RANK(AJ278,$AJ$213:$AJ$312,1)</f>
        <v>1</v>
      </c>
      <c r="AL278" s="17" t="e">
        <f t="shared" si="34"/>
        <v>#N/A</v>
      </c>
    </row>
    <row r="279" spans="9:38" hidden="1" x14ac:dyDescent="0.2">
      <c r="I279" s="130"/>
      <c r="J279" s="13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1" t="str">
        <f t="shared" si="26"/>
        <v/>
      </c>
      <c r="Z279" s="51" t="str">
        <f t="shared" si="27"/>
        <v/>
      </c>
      <c r="AA279" s="51" t="str">
        <f t="shared" si="27"/>
        <v/>
      </c>
      <c r="AB279" s="17" t="str">
        <f t="shared" si="28"/>
        <v/>
      </c>
      <c r="AC279" s="17" t="str">
        <f t="shared" si="28"/>
        <v/>
      </c>
      <c r="AD279" s="17" t="str">
        <f t="shared" si="29"/>
        <v/>
      </c>
      <c r="AE279" s="52" t="str">
        <f t="shared" si="30"/>
        <v/>
      </c>
      <c r="AG279" s="17">
        <f t="shared" si="31"/>
        <v>500000</v>
      </c>
      <c r="AH279" s="46">
        <f t="shared" si="32"/>
        <v>500000</v>
      </c>
      <c r="AI279" s="46">
        <f t="shared" si="33"/>
        <v>500000</v>
      </c>
      <c r="AJ279" s="46">
        <f>IFERROR(RANK(AG279,$AG$213:$AG$312,1)*0.01+RANK(#REF!,#REF!,1)*0.00001+RANK(AH279,$AH$213:$AH$312,1)*0.0000001+RANK(AI279,$AI$213:$AI$312,1)*0.00000000001,10000)</f>
        <v>10000</v>
      </c>
      <c r="AK279" s="17">
        <f t="shared" si="34"/>
        <v>1</v>
      </c>
      <c r="AL279" s="17" t="e">
        <f t="shared" si="34"/>
        <v>#N/A</v>
      </c>
    </row>
    <row r="280" spans="9:38" hidden="1" x14ac:dyDescent="0.2">
      <c r="I280" s="130"/>
      <c r="J280" s="13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1" t="str">
        <f t="shared" si="26"/>
        <v/>
      </c>
      <c r="Z280" s="51" t="str">
        <f t="shared" si="27"/>
        <v/>
      </c>
      <c r="AA280" s="51" t="str">
        <f t="shared" si="27"/>
        <v/>
      </c>
      <c r="AB280" s="17" t="str">
        <f t="shared" si="28"/>
        <v/>
      </c>
      <c r="AC280" s="17" t="str">
        <f t="shared" si="28"/>
        <v/>
      </c>
      <c r="AD280" s="17" t="str">
        <f t="shared" si="29"/>
        <v/>
      </c>
      <c r="AE280" s="52" t="str">
        <f t="shared" si="30"/>
        <v/>
      </c>
      <c r="AG280" s="17">
        <f t="shared" si="31"/>
        <v>500000</v>
      </c>
      <c r="AH280" s="46">
        <f t="shared" si="32"/>
        <v>500000</v>
      </c>
      <c r="AI280" s="46">
        <f t="shared" si="33"/>
        <v>500000</v>
      </c>
      <c r="AJ280" s="46">
        <f>IFERROR(RANK(AG280,$AG$213:$AG$312,1)*0.01+RANK(#REF!,#REF!,1)*0.00001+RANK(AH280,$AH$213:$AH$312,1)*0.0000001+RANK(AI280,$AI$213:$AI$312,1)*0.00000000001,10000)</f>
        <v>10000</v>
      </c>
      <c r="AK280" s="17">
        <f t="shared" si="34"/>
        <v>1</v>
      </c>
      <c r="AL280" s="17" t="e">
        <f t="shared" si="34"/>
        <v>#N/A</v>
      </c>
    </row>
    <row r="281" spans="9:38" hidden="1" x14ac:dyDescent="0.2">
      <c r="I281" s="130"/>
      <c r="J281" s="13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1" t="str">
        <f t="shared" si="26"/>
        <v/>
      </c>
      <c r="Z281" s="51" t="str">
        <f t="shared" si="27"/>
        <v/>
      </c>
      <c r="AA281" s="51" t="str">
        <f t="shared" si="27"/>
        <v/>
      </c>
      <c r="AB281" s="17" t="str">
        <f t="shared" si="28"/>
        <v/>
      </c>
      <c r="AC281" s="17" t="str">
        <f t="shared" si="28"/>
        <v/>
      </c>
      <c r="AD281" s="17" t="str">
        <f t="shared" si="29"/>
        <v/>
      </c>
      <c r="AE281" s="52" t="str">
        <f t="shared" si="30"/>
        <v/>
      </c>
      <c r="AG281" s="17">
        <f t="shared" si="31"/>
        <v>500000</v>
      </c>
      <c r="AH281" s="46">
        <f t="shared" si="32"/>
        <v>500000</v>
      </c>
      <c r="AI281" s="46">
        <f t="shared" si="33"/>
        <v>500000</v>
      </c>
      <c r="AJ281" s="46">
        <f>IFERROR(RANK(AG281,$AG$213:$AG$312,1)*0.01+RANK(#REF!,#REF!,1)*0.00001+RANK(AH281,$AH$213:$AH$312,1)*0.0000001+RANK(AI281,$AI$213:$AI$312,1)*0.00000000001,10000)</f>
        <v>10000</v>
      </c>
      <c r="AK281" s="17">
        <f t="shared" si="34"/>
        <v>1</v>
      </c>
      <c r="AL281" s="17" t="e">
        <f t="shared" si="34"/>
        <v>#N/A</v>
      </c>
    </row>
    <row r="282" spans="9:38" hidden="1" x14ac:dyDescent="0.2">
      <c r="I282" s="130"/>
      <c r="J282" s="13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1" t="str">
        <f t="shared" si="26"/>
        <v/>
      </c>
      <c r="Z282" s="51" t="str">
        <f t="shared" si="27"/>
        <v/>
      </c>
      <c r="AA282" s="51" t="str">
        <f t="shared" si="27"/>
        <v/>
      </c>
      <c r="AB282" s="17" t="str">
        <f t="shared" si="28"/>
        <v/>
      </c>
      <c r="AC282" s="17" t="str">
        <f t="shared" si="28"/>
        <v/>
      </c>
      <c r="AD282" s="17" t="str">
        <f t="shared" si="29"/>
        <v/>
      </c>
      <c r="AE282" s="52" t="str">
        <f t="shared" si="30"/>
        <v/>
      </c>
      <c r="AG282" s="17">
        <f t="shared" si="31"/>
        <v>500000</v>
      </c>
      <c r="AH282" s="46">
        <f t="shared" si="32"/>
        <v>500000</v>
      </c>
      <c r="AI282" s="46">
        <f t="shared" si="33"/>
        <v>500000</v>
      </c>
      <c r="AJ282" s="46">
        <f>IFERROR(RANK(AG282,$AG$213:$AG$312,1)*0.01+RANK(#REF!,#REF!,1)*0.00001+RANK(AH282,$AH$213:$AH$312,1)*0.0000001+RANK(AI282,$AI$213:$AI$312,1)*0.00000000001,10000)</f>
        <v>10000</v>
      </c>
      <c r="AK282" s="17">
        <f t="shared" si="34"/>
        <v>1</v>
      </c>
      <c r="AL282" s="17" t="e">
        <f t="shared" si="34"/>
        <v>#N/A</v>
      </c>
    </row>
    <row r="283" spans="9:38" hidden="1" x14ac:dyDescent="0.2">
      <c r="I283" s="130"/>
      <c r="J283" s="13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1" t="str">
        <f t="shared" si="26"/>
        <v/>
      </c>
      <c r="Z283" s="51" t="str">
        <f t="shared" si="27"/>
        <v/>
      </c>
      <c r="AA283" s="51" t="str">
        <f t="shared" si="27"/>
        <v/>
      </c>
      <c r="AB283" s="17" t="str">
        <f t="shared" si="28"/>
        <v/>
      </c>
      <c r="AC283" s="17" t="str">
        <f t="shared" si="28"/>
        <v/>
      </c>
      <c r="AD283" s="17" t="str">
        <f t="shared" si="29"/>
        <v/>
      </c>
      <c r="AE283" s="52" t="str">
        <f t="shared" si="30"/>
        <v/>
      </c>
      <c r="AG283" s="17">
        <f t="shared" si="31"/>
        <v>500000</v>
      </c>
      <c r="AH283" s="46">
        <f t="shared" si="32"/>
        <v>500000</v>
      </c>
      <c r="AI283" s="46">
        <f t="shared" si="33"/>
        <v>500000</v>
      </c>
      <c r="AJ283" s="46">
        <f>IFERROR(RANK(AG283,$AG$213:$AG$312,1)*0.01+RANK(#REF!,#REF!,1)*0.00001+RANK(AH283,$AH$213:$AH$312,1)*0.0000001+RANK(AI283,$AI$213:$AI$312,1)*0.00000000001,10000)</f>
        <v>10000</v>
      </c>
      <c r="AK283" s="17">
        <f t="shared" si="34"/>
        <v>1</v>
      </c>
      <c r="AL283" s="17" t="e">
        <f t="shared" si="34"/>
        <v>#N/A</v>
      </c>
    </row>
    <row r="284" spans="9:38" hidden="1" x14ac:dyDescent="0.2">
      <c r="I284" s="130"/>
      <c r="J284" s="13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1" t="str">
        <f t="shared" si="26"/>
        <v/>
      </c>
      <c r="Z284" s="51" t="str">
        <f t="shared" si="27"/>
        <v/>
      </c>
      <c r="AA284" s="51" t="str">
        <f t="shared" si="27"/>
        <v/>
      </c>
      <c r="AB284" s="17" t="str">
        <f t="shared" si="28"/>
        <v/>
      </c>
      <c r="AC284" s="17" t="str">
        <f t="shared" si="28"/>
        <v/>
      </c>
      <c r="AD284" s="17" t="str">
        <f t="shared" si="29"/>
        <v/>
      </c>
      <c r="AE284" s="52" t="str">
        <f t="shared" si="30"/>
        <v/>
      </c>
      <c r="AG284" s="17">
        <f t="shared" si="31"/>
        <v>500000</v>
      </c>
      <c r="AH284" s="46">
        <f t="shared" si="32"/>
        <v>500000</v>
      </c>
      <c r="AI284" s="46">
        <f t="shared" si="33"/>
        <v>500000</v>
      </c>
      <c r="AJ284" s="46">
        <f>IFERROR(RANK(AG284,$AG$213:$AG$312,1)*0.01+RANK(#REF!,#REF!,1)*0.00001+RANK(AH284,$AH$213:$AH$312,1)*0.0000001+RANK(AI284,$AI$213:$AI$312,1)*0.00000000001,10000)</f>
        <v>10000</v>
      </c>
      <c r="AK284" s="17">
        <f t="shared" si="34"/>
        <v>1</v>
      </c>
      <c r="AL284" s="17" t="e">
        <f t="shared" si="34"/>
        <v>#N/A</v>
      </c>
    </row>
    <row r="285" spans="9:38" hidden="1" x14ac:dyDescent="0.2">
      <c r="I285" s="130"/>
      <c r="J285" s="13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1" t="str">
        <f t="shared" si="26"/>
        <v/>
      </c>
      <c r="Z285" s="51" t="str">
        <f t="shared" si="27"/>
        <v/>
      </c>
      <c r="AA285" s="51" t="str">
        <f t="shared" si="27"/>
        <v/>
      </c>
      <c r="AB285" s="17" t="str">
        <f t="shared" si="28"/>
        <v/>
      </c>
      <c r="AC285" s="17" t="str">
        <f t="shared" si="28"/>
        <v/>
      </c>
      <c r="AD285" s="17" t="str">
        <f t="shared" si="29"/>
        <v/>
      </c>
      <c r="AE285" s="52" t="str">
        <f t="shared" si="30"/>
        <v/>
      </c>
      <c r="AG285" s="17">
        <f t="shared" si="31"/>
        <v>500000</v>
      </c>
      <c r="AH285" s="46">
        <f t="shared" si="32"/>
        <v>500000</v>
      </c>
      <c r="AI285" s="46">
        <f t="shared" si="33"/>
        <v>500000</v>
      </c>
      <c r="AJ285" s="46">
        <f>IFERROR(RANK(AG285,$AG$213:$AG$312,1)*0.01+RANK(#REF!,#REF!,1)*0.00001+RANK(AH285,$AH$213:$AH$312,1)*0.0000001+RANK(AI285,$AI$213:$AI$312,1)*0.00000000001,10000)</f>
        <v>10000</v>
      </c>
      <c r="AK285" s="17">
        <f t="shared" si="34"/>
        <v>1</v>
      </c>
      <c r="AL285" s="17" t="e">
        <f t="shared" si="34"/>
        <v>#N/A</v>
      </c>
    </row>
    <row r="286" spans="9:38" hidden="1" x14ac:dyDescent="0.2">
      <c r="I286" s="130"/>
      <c r="J286" s="13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1" t="str">
        <f t="shared" si="26"/>
        <v/>
      </c>
      <c r="Z286" s="51" t="str">
        <f t="shared" si="27"/>
        <v/>
      </c>
      <c r="AA286" s="51" t="str">
        <f t="shared" si="27"/>
        <v/>
      </c>
      <c r="AB286" s="17" t="str">
        <f t="shared" si="28"/>
        <v/>
      </c>
      <c r="AC286" s="17" t="str">
        <f t="shared" si="28"/>
        <v/>
      </c>
      <c r="AD286" s="17" t="str">
        <f t="shared" si="29"/>
        <v/>
      </c>
      <c r="AE286" s="52" t="str">
        <f t="shared" si="30"/>
        <v/>
      </c>
      <c r="AG286" s="17">
        <f t="shared" si="31"/>
        <v>500000</v>
      </c>
      <c r="AH286" s="46">
        <f t="shared" si="32"/>
        <v>500000</v>
      </c>
      <c r="AI286" s="46">
        <f t="shared" si="33"/>
        <v>500000</v>
      </c>
      <c r="AJ286" s="46">
        <f>IFERROR(RANK(AG286,$AG$213:$AG$312,1)*0.01+RANK(#REF!,#REF!,1)*0.00001+RANK(AH286,$AH$213:$AH$312,1)*0.0000001+RANK(AI286,$AI$213:$AI$312,1)*0.00000000001,10000)</f>
        <v>10000</v>
      </c>
      <c r="AK286" s="17">
        <f t="shared" si="34"/>
        <v>1</v>
      </c>
      <c r="AL286" s="17" t="e">
        <f t="shared" si="34"/>
        <v>#N/A</v>
      </c>
    </row>
    <row r="287" spans="9:38" hidden="1" x14ac:dyDescent="0.2">
      <c r="I287" s="130"/>
      <c r="J287" s="13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1" t="str">
        <f t="shared" si="26"/>
        <v/>
      </c>
      <c r="Z287" s="51" t="str">
        <f t="shared" si="27"/>
        <v/>
      </c>
      <c r="AA287" s="51" t="str">
        <f t="shared" si="27"/>
        <v/>
      </c>
      <c r="AB287" s="17" t="str">
        <f t="shared" si="28"/>
        <v/>
      </c>
      <c r="AC287" s="17" t="str">
        <f t="shared" si="28"/>
        <v/>
      </c>
      <c r="AD287" s="17" t="str">
        <f t="shared" si="29"/>
        <v/>
      </c>
      <c r="AE287" s="52" t="str">
        <f t="shared" si="30"/>
        <v/>
      </c>
      <c r="AG287" s="17">
        <f t="shared" si="31"/>
        <v>500000</v>
      </c>
      <c r="AH287" s="46">
        <f t="shared" si="32"/>
        <v>500000</v>
      </c>
      <c r="AI287" s="46">
        <f t="shared" si="33"/>
        <v>500000</v>
      </c>
      <c r="AJ287" s="46">
        <f>IFERROR(RANK(AG287,$AG$213:$AG$312,1)*0.01+RANK(#REF!,#REF!,1)*0.00001+RANK(AH287,$AH$213:$AH$312,1)*0.0000001+RANK(AI287,$AI$213:$AI$312,1)*0.00000000001,10000)</f>
        <v>10000</v>
      </c>
      <c r="AK287" s="17">
        <f t="shared" si="34"/>
        <v>1</v>
      </c>
      <c r="AL287" s="17" t="e">
        <f t="shared" si="34"/>
        <v>#N/A</v>
      </c>
    </row>
    <row r="288" spans="9:38" hidden="1" x14ac:dyDescent="0.2">
      <c r="I288" s="130"/>
      <c r="J288" s="13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1" t="str">
        <f t="shared" si="26"/>
        <v/>
      </c>
      <c r="Z288" s="51" t="str">
        <f t="shared" si="27"/>
        <v/>
      </c>
      <c r="AA288" s="51" t="str">
        <f t="shared" si="27"/>
        <v/>
      </c>
      <c r="AB288" s="17" t="str">
        <f t="shared" si="28"/>
        <v/>
      </c>
      <c r="AC288" s="17" t="str">
        <f t="shared" si="28"/>
        <v/>
      </c>
      <c r="AD288" s="17" t="str">
        <f t="shared" si="29"/>
        <v/>
      </c>
      <c r="AE288" s="52" t="str">
        <f t="shared" si="30"/>
        <v/>
      </c>
      <c r="AG288" s="17">
        <f t="shared" si="31"/>
        <v>500000</v>
      </c>
      <c r="AH288" s="46">
        <f t="shared" si="32"/>
        <v>500000</v>
      </c>
      <c r="AI288" s="46">
        <f t="shared" si="33"/>
        <v>500000</v>
      </c>
      <c r="AJ288" s="46">
        <f>IFERROR(RANK(AG288,$AG$213:$AG$312,1)*0.01+RANK(#REF!,#REF!,1)*0.00001+RANK(AH288,$AH$213:$AH$312,1)*0.0000001+RANK(AI288,$AI$213:$AI$312,1)*0.00000000001,10000)</f>
        <v>10000</v>
      </c>
      <c r="AK288" s="17">
        <f t="shared" si="34"/>
        <v>1</v>
      </c>
      <c r="AL288" s="17" t="e">
        <f t="shared" si="34"/>
        <v>#N/A</v>
      </c>
    </row>
    <row r="289" spans="9:38" hidden="1" x14ac:dyDescent="0.2">
      <c r="I289" s="130"/>
      <c r="J289" s="13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1" t="str">
        <f t="shared" si="26"/>
        <v/>
      </c>
      <c r="Z289" s="51" t="str">
        <f t="shared" si="27"/>
        <v/>
      </c>
      <c r="AA289" s="51" t="str">
        <f t="shared" si="27"/>
        <v/>
      </c>
      <c r="AB289" s="17" t="str">
        <f t="shared" si="28"/>
        <v/>
      </c>
      <c r="AC289" s="17" t="str">
        <f t="shared" si="28"/>
        <v/>
      </c>
      <c r="AD289" s="17" t="str">
        <f t="shared" si="29"/>
        <v/>
      </c>
      <c r="AE289" s="52" t="str">
        <f t="shared" si="30"/>
        <v/>
      </c>
      <c r="AG289" s="17">
        <f t="shared" si="31"/>
        <v>500000</v>
      </c>
      <c r="AH289" s="46">
        <f t="shared" si="32"/>
        <v>500000</v>
      </c>
      <c r="AI289" s="46">
        <f t="shared" si="33"/>
        <v>500000</v>
      </c>
      <c r="AJ289" s="46">
        <f>IFERROR(RANK(AG289,$AG$213:$AG$312,1)*0.01+RANK(#REF!,#REF!,1)*0.00001+RANK(AH289,$AH$213:$AH$312,1)*0.0000001+RANK(AI289,$AI$213:$AI$312,1)*0.00000000001,10000)</f>
        <v>10000</v>
      </c>
      <c r="AK289" s="17">
        <f t="shared" si="34"/>
        <v>1</v>
      </c>
      <c r="AL289" s="17" t="e">
        <f t="shared" si="34"/>
        <v>#N/A</v>
      </c>
    </row>
    <row r="290" spans="9:38" hidden="1" x14ac:dyDescent="0.2">
      <c r="I290" s="130"/>
      <c r="J290" s="13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1" t="str">
        <f t="shared" si="26"/>
        <v/>
      </c>
      <c r="Z290" s="51" t="str">
        <f t="shared" si="27"/>
        <v/>
      </c>
      <c r="AA290" s="51" t="str">
        <f t="shared" si="27"/>
        <v/>
      </c>
      <c r="AB290" s="17" t="str">
        <f t="shared" si="28"/>
        <v/>
      </c>
      <c r="AC290" s="17" t="str">
        <f t="shared" si="28"/>
        <v/>
      </c>
      <c r="AD290" s="17" t="str">
        <f t="shared" si="29"/>
        <v/>
      </c>
      <c r="AE290" s="52" t="str">
        <f t="shared" si="30"/>
        <v/>
      </c>
      <c r="AG290" s="17">
        <f t="shared" si="31"/>
        <v>500000</v>
      </c>
      <c r="AH290" s="46">
        <f t="shared" si="32"/>
        <v>500000</v>
      </c>
      <c r="AI290" s="46">
        <f t="shared" si="33"/>
        <v>500000</v>
      </c>
      <c r="AJ290" s="46">
        <f>IFERROR(RANK(AG290,$AG$213:$AG$312,1)*0.01+RANK(#REF!,#REF!,1)*0.00001+RANK(AH290,$AH$213:$AH$312,1)*0.0000001+RANK(AI290,$AI$213:$AI$312,1)*0.00000000001,10000)</f>
        <v>10000</v>
      </c>
      <c r="AK290" s="17">
        <f t="shared" si="34"/>
        <v>1</v>
      </c>
      <c r="AL290" s="17" t="e">
        <f t="shared" si="34"/>
        <v>#N/A</v>
      </c>
    </row>
    <row r="291" spans="9:38" hidden="1" x14ac:dyDescent="0.2">
      <c r="I291" s="130"/>
      <c r="J291" s="13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1" t="str">
        <f t="shared" si="26"/>
        <v/>
      </c>
      <c r="Z291" s="51" t="str">
        <f t="shared" si="27"/>
        <v/>
      </c>
      <c r="AA291" s="51" t="str">
        <f t="shared" si="27"/>
        <v/>
      </c>
      <c r="AB291" s="17" t="str">
        <f t="shared" si="28"/>
        <v/>
      </c>
      <c r="AC291" s="17" t="str">
        <f t="shared" si="28"/>
        <v/>
      </c>
      <c r="AD291" s="17" t="str">
        <f t="shared" si="29"/>
        <v/>
      </c>
      <c r="AE291" s="52" t="str">
        <f t="shared" si="30"/>
        <v/>
      </c>
      <c r="AG291" s="17">
        <f t="shared" si="31"/>
        <v>500000</v>
      </c>
      <c r="AH291" s="46">
        <f t="shared" si="32"/>
        <v>500000</v>
      </c>
      <c r="AI291" s="46">
        <f t="shared" si="33"/>
        <v>500000</v>
      </c>
      <c r="AJ291" s="46">
        <f>IFERROR(RANK(AG291,$AG$213:$AG$312,1)*0.01+RANK(#REF!,#REF!,1)*0.00001+RANK(AH291,$AH$213:$AH$312,1)*0.0000001+RANK(AI291,$AI$213:$AI$312,1)*0.00000000001,10000)</f>
        <v>10000</v>
      </c>
      <c r="AK291" s="17">
        <f t="shared" si="34"/>
        <v>1</v>
      </c>
      <c r="AL291" s="17" t="e">
        <f t="shared" si="34"/>
        <v>#N/A</v>
      </c>
    </row>
    <row r="292" spans="9:38" hidden="1" x14ac:dyDescent="0.2">
      <c r="I292" s="130"/>
      <c r="J292" s="13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1" t="str">
        <f t="shared" si="26"/>
        <v/>
      </c>
      <c r="Z292" s="51" t="str">
        <f t="shared" si="27"/>
        <v/>
      </c>
      <c r="AA292" s="51" t="str">
        <f t="shared" si="27"/>
        <v/>
      </c>
      <c r="AB292" s="17" t="str">
        <f t="shared" si="28"/>
        <v/>
      </c>
      <c r="AC292" s="17" t="str">
        <f t="shared" si="28"/>
        <v/>
      </c>
      <c r="AD292" s="17" t="str">
        <f t="shared" si="29"/>
        <v/>
      </c>
      <c r="AE292" s="52" t="str">
        <f t="shared" si="30"/>
        <v/>
      </c>
      <c r="AG292" s="17">
        <f t="shared" si="31"/>
        <v>500000</v>
      </c>
      <c r="AH292" s="46">
        <f t="shared" si="32"/>
        <v>500000</v>
      </c>
      <c r="AI292" s="46">
        <f t="shared" si="33"/>
        <v>500000</v>
      </c>
      <c r="AJ292" s="46">
        <f>IFERROR(RANK(AG292,$AG$213:$AG$312,1)*0.01+RANK(#REF!,#REF!,1)*0.00001+RANK(AH292,$AH$213:$AH$312,1)*0.0000001+RANK(AI292,$AI$213:$AI$312,1)*0.00000000001,10000)</f>
        <v>10000</v>
      </c>
      <c r="AK292" s="17">
        <f t="shared" si="34"/>
        <v>1</v>
      </c>
      <c r="AL292" s="17" t="e">
        <f t="shared" si="34"/>
        <v>#N/A</v>
      </c>
    </row>
    <row r="293" spans="9:38" hidden="1" x14ac:dyDescent="0.2">
      <c r="I293" s="130"/>
      <c r="J293" s="13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1" t="str">
        <f t="shared" si="26"/>
        <v/>
      </c>
      <c r="Z293" s="51" t="str">
        <f t="shared" ref="Z293:AA308" si="35">IF(Z84="","",$AD84&amp;Z$3&amp;Z84)</f>
        <v/>
      </c>
      <c r="AA293" s="51" t="str">
        <f t="shared" si="35"/>
        <v/>
      </c>
      <c r="AB293" s="17" t="str">
        <f t="shared" ref="AB293:AC308" si="36">SUBSTITUTE(SUBSTITUTE(AB84,"　","")," ","")</f>
        <v/>
      </c>
      <c r="AC293" s="17" t="str">
        <f t="shared" si="36"/>
        <v/>
      </c>
      <c r="AD293" s="17" t="str">
        <f t="shared" si="29"/>
        <v/>
      </c>
      <c r="AE293" s="52" t="str">
        <f t="shared" si="30"/>
        <v/>
      </c>
      <c r="AG293" s="17">
        <f t="shared" si="31"/>
        <v>500000</v>
      </c>
      <c r="AH293" s="46">
        <f t="shared" si="32"/>
        <v>500000</v>
      </c>
      <c r="AI293" s="46">
        <f t="shared" si="33"/>
        <v>500000</v>
      </c>
      <c r="AJ293" s="46">
        <f>IFERROR(RANK(AG293,$AG$213:$AG$312,1)*0.01+RANK(#REF!,#REF!,1)*0.00001+RANK(AH293,$AH$213:$AH$312,1)*0.0000001+RANK(AI293,$AI$213:$AI$312,1)*0.00000000001,10000)</f>
        <v>10000</v>
      </c>
      <c r="AK293" s="17">
        <f t="shared" si="34"/>
        <v>1</v>
      </c>
      <c r="AL293" s="17" t="e">
        <f t="shared" si="34"/>
        <v>#N/A</v>
      </c>
    </row>
    <row r="294" spans="9:38" hidden="1" x14ac:dyDescent="0.2">
      <c r="I294" s="130"/>
      <c r="J294" s="13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1" t="str">
        <f t="shared" si="26"/>
        <v/>
      </c>
      <c r="Z294" s="51" t="str">
        <f t="shared" si="35"/>
        <v/>
      </c>
      <c r="AA294" s="51" t="str">
        <f t="shared" si="35"/>
        <v/>
      </c>
      <c r="AB294" s="17" t="str">
        <f t="shared" si="36"/>
        <v/>
      </c>
      <c r="AC294" s="17" t="str">
        <f t="shared" si="36"/>
        <v/>
      </c>
      <c r="AD294" s="17" t="str">
        <f t="shared" si="29"/>
        <v/>
      </c>
      <c r="AE294" s="52" t="str">
        <f t="shared" si="30"/>
        <v/>
      </c>
      <c r="AG294" s="17">
        <f t="shared" si="31"/>
        <v>500000</v>
      </c>
      <c r="AH294" s="46">
        <f t="shared" si="32"/>
        <v>500000</v>
      </c>
      <c r="AI294" s="46">
        <f t="shared" si="33"/>
        <v>500000</v>
      </c>
      <c r="AJ294" s="46">
        <f>IFERROR(RANK(AG294,$AG$213:$AG$312,1)*0.01+RANK(#REF!,#REF!,1)*0.00001+RANK(AH294,$AH$213:$AH$312,1)*0.0000001+RANK(AI294,$AI$213:$AI$312,1)*0.00000000001,10000)</f>
        <v>10000</v>
      </c>
      <c r="AK294" s="17">
        <f t="shared" si="34"/>
        <v>1</v>
      </c>
      <c r="AL294" s="17" t="e">
        <f t="shared" si="34"/>
        <v>#N/A</v>
      </c>
    </row>
    <row r="295" spans="9:38" hidden="1" x14ac:dyDescent="0.2">
      <c r="I295" s="130"/>
      <c r="J295" s="13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1" t="str">
        <f t="shared" si="26"/>
        <v/>
      </c>
      <c r="Z295" s="51" t="str">
        <f t="shared" si="35"/>
        <v/>
      </c>
      <c r="AA295" s="51" t="str">
        <f t="shared" si="35"/>
        <v/>
      </c>
      <c r="AB295" s="17" t="str">
        <f t="shared" si="36"/>
        <v/>
      </c>
      <c r="AC295" s="17" t="str">
        <f t="shared" si="36"/>
        <v/>
      </c>
      <c r="AD295" s="17" t="str">
        <f t="shared" si="29"/>
        <v/>
      </c>
      <c r="AE295" s="52" t="str">
        <f t="shared" si="30"/>
        <v/>
      </c>
      <c r="AG295" s="17">
        <f t="shared" si="31"/>
        <v>500000</v>
      </c>
      <c r="AH295" s="46">
        <f t="shared" si="32"/>
        <v>500000</v>
      </c>
      <c r="AI295" s="46">
        <f t="shared" si="33"/>
        <v>500000</v>
      </c>
      <c r="AJ295" s="46">
        <f>IFERROR(RANK(AG295,$AG$213:$AG$312,1)*0.01+RANK(#REF!,#REF!,1)*0.00001+RANK(AH295,$AH$213:$AH$312,1)*0.0000001+RANK(AI295,$AI$213:$AI$312,1)*0.00000000001,10000)</f>
        <v>10000</v>
      </c>
      <c r="AK295" s="17">
        <f t="shared" si="34"/>
        <v>1</v>
      </c>
      <c r="AL295" s="17" t="e">
        <f t="shared" si="34"/>
        <v>#N/A</v>
      </c>
    </row>
    <row r="296" spans="9:38" hidden="1" x14ac:dyDescent="0.2">
      <c r="I296" s="130"/>
      <c r="J296" s="13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1" t="str">
        <f t="shared" si="26"/>
        <v/>
      </c>
      <c r="Z296" s="51" t="str">
        <f t="shared" si="35"/>
        <v/>
      </c>
      <c r="AA296" s="51" t="str">
        <f t="shared" si="35"/>
        <v/>
      </c>
      <c r="AB296" s="17" t="str">
        <f t="shared" si="36"/>
        <v/>
      </c>
      <c r="AC296" s="17" t="str">
        <f t="shared" si="36"/>
        <v/>
      </c>
      <c r="AD296" s="17" t="str">
        <f t="shared" si="29"/>
        <v/>
      </c>
      <c r="AE296" s="52" t="str">
        <f t="shared" si="30"/>
        <v/>
      </c>
      <c r="AG296" s="17">
        <f t="shared" si="31"/>
        <v>500000</v>
      </c>
      <c r="AH296" s="46">
        <f t="shared" si="32"/>
        <v>500000</v>
      </c>
      <c r="AI296" s="46">
        <f t="shared" si="33"/>
        <v>500000</v>
      </c>
      <c r="AJ296" s="46">
        <f>IFERROR(RANK(AG296,$AG$213:$AG$312,1)*0.01+RANK(#REF!,#REF!,1)*0.00001+RANK(AH296,$AH$213:$AH$312,1)*0.0000001+RANK(AI296,$AI$213:$AI$312,1)*0.00000000001,10000)</f>
        <v>10000</v>
      </c>
      <c r="AK296" s="17">
        <f t="shared" si="34"/>
        <v>1</v>
      </c>
      <c r="AL296" s="17" t="e">
        <f t="shared" si="34"/>
        <v>#N/A</v>
      </c>
    </row>
    <row r="297" spans="9:38" hidden="1" x14ac:dyDescent="0.2">
      <c r="I297" s="130"/>
      <c r="J297" s="13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1" t="str">
        <f t="shared" si="26"/>
        <v/>
      </c>
      <c r="Z297" s="51" t="str">
        <f t="shared" si="35"/>
        <v/>
      </c>
      <c r="AA297" s="51" t="str">
        <f t="shared" si="35"/>
        <v/>
      </c>
      <c r="AB297" s="17" t="str">
        <f t="shared" si="36"/>
        <v/>
      </c>
      <c r="AC297" s="17" t="str">
        <f t="shared" si="36"/>
        <v/>
      </c>
      <c r="AD297" s="17" t="str">
        <f t="shared" si="29"/>
        <v/>
      </c>
      <c r="AE297" s="52" t="str">
        <f t="shared" si="30"/>
        <v/>
      </c>
      <c r="AG297" s="17">
        <f t="shared" si="31"/>
        <v>500000</v>
      </c>
      <c r="AH297" s="46">
        <f t="shared" si="32"/>
        <v>500000</v>
      </c>
      <c r="AI297" s="46">
        <f t="shared" si="33"/>
        <v>500000</v>
      </c>
      <c r="AJ297" s="46">
        <f>IFERROR(RANK(AG297,$AG$213:$AG$312,1)*0.01+RANK(#REF!,#REF!,1)*0.00001+RANK(AH297,$AH$213:$AH$312,1)*0.0000001+RANK(AI297,$AI$213:$AI$312,1)*0.00000000001,10000)</f>
        <v>10000</v>
      </c>
      <c r="AK297" s="17">
        <f t="shared" si="34"/>
        <v>1</v>
      </c>
      <c r="AL297" s="17" t="e">
        <f t="shared" si="34"/>
        <v>#N/A</v>
      </c>
    </row>
    <row r="298" spans="9:38" hidden="1" x14ac:dyDescent="0.2">
      <c r="I298" s="130"/>
      <c r="J298" s="13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1" t="str">
        <f t="shared" si="26"/>
        <v/>
      </c>
      <c r="Z298" s="51" t="str">
        <f t="shared" si="35"/>
        <v/>
      </c>
      <c r="AA298" s="51" t="str">
        <f t="shared" si="35"/>
        <v/>
      </c>
      <c r="AB298" s="17" t="str">
        <f t="shared" si="36"/>
        <v/>
      </c>
      <c r="AC298" s="17" t="str">
        <f t="shared" si="36"/>
        <v/>
      </c>
      <c r="AD298" s="17" t="str">
        <f t="shared" si="29"/>
        <v/>
      </c>
      <c r="AE298" s="52" t="str">
        <f t="shared" si="30"/>
        <v/>
      </c>
      <c r="AG298" s="17">
        <f t="shared" si="31"/>
        <v>500000</v>
      </c>
      <c r="AH298" s="46">
        <f t="shared" si="32"/>
        <v>500000</v>
      </c>
      <c r="AI298" s="46">
        <f t="shared" si="33"/>
        <v>500000</v>
      </c>
      <c r="AJ298" s="46">
        <f>IFERROR(RANK(AG298,$AG$213:$AG$312,1)*0.01+RANK(#REF!,#REF!,1)*0.00001+RANK(AH298,$AH$213:$AH$312,1)*0.0000001+RANK(AI298,$AI$213:$AI$312,1)*0.00000000001,10000)</f>
        <v>10000</v>
      </c>
      <c r="AK298" s="17">
        <f t="shared" si="34"/>
        <v>1</v>
      </c>
      <c r="AL298" s="17" t="e">
        <f t="shared" si="34"/>
        <v>#N/A</v>
      </c>
    </row>
    <row r="299" spans="9:38" hidden="1" x14ac:dyDescent="0.2">
      <c r="I299" s="130"/>
      <c r="J299" s="13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1" t="str">
        <f t="shared" si="26"/>
        <v/>
      </c>
      <c r="Z299" s="51" t="str">
        <f t="shared" si="35"/>
        <v/>
      </c>
      <c r="AA299" s="51" t="str">
        <f t="shared" si="35"/>
        <v/>
      </c>
      <c r="AB299" s="17" t="str">
        <f t="shared" si="36"/>
        <v/>
      </c>
      <c r="AC299" s="17" t="str">
        <f t="shared" si="36"/>
        <v/>
      </c>
      <c r="AD299" s="17" t="str">
        <f t="shared" si="29"/>
        <v/>
      </c>
      <c r="AE299" s="52" t="str">
        <f t="shared" si="30"/>
        <v/>
      </c>
      <c r="AG299" s="17">
        <f t="shared" si="31"/>
        <v>500000</v>
      </c>
      <c r="AH299" s="46">
        <f t="shared" si="32"/>
        <v>500000</v>
      </c>
      <c r="AI299" s="46">
        <f t="shared" si="33"/>
        <v>500000</v>
      </c>
      <c r="AJ299" s="46">
        <f>IFERROR(RANK(AG299,$AG$213:$AG$312,1)*0.01+RANK(#REF!,#REF!,1)*0.00001+RANK(AH299,$AH$213:$AH$312,1)*0.0000001+RANK(AI299,$AI$213:$AI$312,1)*0.00000000001,10000)</f>
        <v>10000</v>
      </c>
      <c r="AK299" s="17">
        <f t="shared" si="34"/>
        <v>1</v>
      </c>
      <c r="AL299" s="17" t="e">
        <f t="shared" si="34"/>
        <v>#N/A</v>
      </c>
    </row>
    <row r="300" spans="9:38" hidden="1" x14ac:dyDescent="0.2">
      <c r="I300" s="130"/>
      <c r="J300" s="13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1" t="str">
        <f t="shared" si="26"/>
        <v/>
      </c>
      <c r="Z300" s="51" t="str">
        <f t="shared" si="35"/>
        <v/>
      </c>
      <c r="AA300" s="51" t="str">
        <f t="shared" si="35"/>
        <v/>
      </c>
      <c r="AB300" s="17" t="str">
        <f t="shared" si="36"/>
        <v/>
      </c>
      <c r="AC300" s="17" t="str">
        <f t="shared" si="36"/>
        <v/>
      </c>
      <c r="AD300" s="17" t="str">
        <f t="shared" si="29"/>
        <v/>
      </c>
      <c r="AE300" s="52" t="str">
        <f t="shared" si="30"/>
        <v/>
      </c>
      <c r="AG300" s="17">
        <f t="shared" si="31"/>
        <v>500000</v>
      </c>
      <c r="AH300" s="46">
        <f t="shared" si="32"/>
        <v>500000</v>
      </c>
      <c r="AI300" s="46">
        <f t="shared" si="33"/>
        <v>500000</v>
      </c>
      <c r="AJ300" s="46">
        <f>IFERROR(RANK(AG300,$AG$213:$AG$312,1)*0.01+RANK(#REF!,#REF!,1)*0.00001+RANK(AH300,$AH$213:$AH$312,1)*0.0000001+RANK(AI300,$AI$213:$AI$312,1)*0.00000000001,10000)</f>
        <v>10000</v>
      </c>
      <c r="AK300" s="17">
        <f t="shared" si="34"/>
        <v>1</v>
      </c>
      <c r="AL300" s="17" t="e">
        <f t="shared" si="34"/>
        <v>#N/A</v>
      </c>
    </row>
    <row r="301" spans="9:38" hidden="1" x14ac:dyDescent="0.2">
      <c r="I301" s="130"/>
      <c r="J301" s="13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1" t="str">
        <f t="shared" si="26"/>
        <v/>
      </c>
      <c r="Z301" s="51" t="str">
        <f t="shared" si="35"/>
        <v/>
      </c>
      <c r="AA301" s="51" t="str">
        <f t="shared" si="35"/>
        <v/>
      </c>
      <c r="AB301" s="17" t="str">
        <f t="shared" si="36"/>
        <v/>
      </c>
      <c r="AC301" s="17" t="str">
        <f t="shared" si="36"/>
        <v/>
      </c>
      <c r="AD301" s="17" t="str">
        <f t="shared" si="29"/>
        <v/>
      </c>
      <c r="AE301" s="52" t="str">
        <f t="shared" si="30"/>
        <v/>
      </c>
      <c r="AG301" s="17">
        <f t="shared" si="31"/>
        <v>500000</v>
      </c>
      <c r="AH301" s="46">
        <f t="shared" si="32"/>
        <v>500000</v>
      </c>
      <c r="AI301" s="46">
        <f t="shared" si="33"/>
        <v>500000</v>
      </c>
      <c r="AJ301" s="46">
        <f>IFERROR(RANK(AG301,$AG$213:$AG$312,1)*0.01+RANK(#REF!,#REF!,1)*0.00001+RANK(AH301,$AH$213:$AH$312,1)*0.0000001+RANK(AI301,$AI$213:$AI$312,1)*0.00000000001,10000)</f>
        <v>10000</v>
      </c>
      <c r="AK301" s="17">
        <f t="shared" si="34"/>
        <v>1</v>
      </c>
      <c r="AL301" s="17" t="e">
        <f t="shared" si="34"/>
        <v>#N/A</v>
      </c>
    </row>
    <row r="302" spans="9:38" hidden="1" x14ac:dyDescent="0.2">
      <c r="I302" s="130"/>
      <c r="J302" s="13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1" t="str">
        <f t="shared" si="26"/>
        <v/>
      </c>
      <c r="Z302" s="51" t="str">
        <f t="shared" si="35"/>
        <v/>
      </c>
      <c r="AA302" s="51" t="str">
        <f t="shared" si="35"/>
        <v/>
      </c>
      <c r="AB302" s="17" t="str">
        <f t="shared" si="36"/>
        <v/>
      </c>
      <c r="AC302" s="17" t="str">
        <f t="shared" si="36"/>
        <v/>
      </c>
      <c r="AD302" s="17" t="str">
        <f t="shared" si="29"/>
        <v/>
      </c>
      <c r="AE302" s="52" t="str">
        <f t="shared" si="30"/>
        <v/>
      </c>
      <c r="AG302" s="17">
        <f t="shared" si="31"/>
        <v>500000</v>
      </c>
      <c r="AH302" s="46">
        <f t="shared" si="32"/>
        <v>500000</v>
      </c>
      <c r="AI302" s="46">
        <f t="shared" si="33"/>
        <v>500000</v>
      </c>
      <c r="AJ302" s="46">
        <f>IFERROR(RANK(AG302,$AG$213:$AG$312,1)*0.01+RANK(#REF!,#REF!,1)*0.00001+RANK(AH302,$AH$213:$AH$312,1)*0.0000001+RANK(AI302,$AI$213:$AI$312,1)*0.00000000001,10000)</f>
        <v>10000</v>
      </c>
      <c r="AK302" s="17">
        <f t="shared" si="34"/>
        <v>1</v>
      </c>
      <c r="AL302" s="17" t="e">
        <f t="shared" si="34"/>
        <v>#N/A</v>
      </c>
    </row>
    <row r="303" spans="9:38" hidden="1" x14ac:dyDescent="0.2">
      <c r="I303" s="130"/>
      <c r="J303" s="13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1" t="str">
        <f t="shared" si="26"/>
        <v/>
      </c>
      <c r="Z303" s="51" t="str">
        <f t="shared" si="35"/>
        <v/>
      </c>
      <c r="AA303" s="51" t="str">
        <f t="shared" si="35"/>
        <v/>
      </c>
      <c r="AB303" s="17" t="str">
        <f t="shared" si="36"/>
        <v/>
      </c>
      <c r="AC303" s="17" t="str">
        <f t="shared" si="36"/>
        <v/>
      </c>
      <c r="AD303" s="17" t="str">
        <f t="shared" si="29"/>
        <v/>
      </c>
      <c r="AE303" s="52" t="str">
        <f t="shared" si="30"/>
        <v/>
      </c>
      <c r="AG303" s="17">
        <f t="shared" si="31"/>
        <v>500000</v>
      </c>
      <c r="AH303" s="46">
        <f t="shared" si="32"/>
        <v>500000</v>
      </c>
      <c r="AI303" s="46">
        <f t="shared" si="33"/>
        <v>500000</v>
      </c>
      <c r="AJ303" s="46">
        <f>IFERROR(RANK(AG303,$AG$213:$AG$312,1)*0.01+RANK(#REF!,#REF!,1)*0.00001+RANK(AH303,$AH$213:$AH$312,1)*0.0000001+RANK(AI303,$AI$213:$AI$312,1)*0.00000000001,10000)</f>
        <v>10000</v>
      </c>
      <c r="AK303" s="17">
        <f t="shared" si="34"/>
        <v>1</v>
      </c>
      <c r="AL303" s="17" t="e">
        <f t="shared" si="34"/>
        <v>#N/A</v>
      </c>
    </row>
    <row r="304" spans="9:38" hidden="1" x14ac:dyDescent="0.2">
      <c r="I304" s="130"/>
      <c r="J304" s="13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1" t="str">
        <f t="shared" si="26"/>
        <v/>
      </c>
      <c r="Z304" s="51" t="str">
        <f t="shared" si="35"/>
        <v/>
      </c>
      <c r="AA304" s="51" t="str">
        <f t="shared" si="35"/>
        <v/>
      </c>
      <c r="AB304" s="17" t="str">
        <f t="shared" si="36"/>
        <v/>
      </c>
      <c r="AC304" s="17" t="str">
        <f t="shared" si="36"/>
        <v/>
      </c>
      <c r="AD304" s="17" t="str">
        <f t="shared" si="29"/>
        <v/>
      </c>
      <c r="AE304" s="52" t="str">
        <f t="shared" si="30"/>
        <v/>
      </c>
      <c r="AG304" s="17">
        <f t="shared" si="31"/>
        <v>500000</v>
      </c>
      <c r="AH304" s="46">
        <f t="shared" si="32"/>
        <v>500000</v>
      </c>
      <c r="AI304" s="46">
        <f t="shared" si="33"/>
        <v>500000</v>
      </c>
      <c r="AJ304" s="46">
        <f>IFERROR(RANK(AG304,$AG$213:$AG$312,1)*0.01+RANK(#REF!,#REF!,1)*0.00001+RANK(AH304,$AH$213:$AH$312,1)*0.0000001+RANK(AI304,$AI$213:$AI$312,1)*0.00000000001,10000)</f>
        <v>10000</v>
      </c>
      <c r="AK304" s="17">
        <f t="shared" si="34"/>
        <v>1</v>
      </c>
      <c r="AL304" s="17" t="e">
        <f t="shared" si="34"/>
        <v>#N/A</v>
      </c>
    </row>
    <row r="305" spans="2:38" hidden="1" x14ac:dyDescent="0.2">
      <c r="I305" s="130"/>
      <c r="J305" s="13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1" t="str">
        <f t="shared" si="26"/>
        <v/>
      </c>
      <c r="Z305" s="51" t="str">
        <f t="shared" si="35"/>
        <v/>
      </c>
      <c r="AA305" s="51" t="str">
        <f t="shared" si="35"/>
        <v/>
      </c>
      <c r="AB305" s="17" t="str">
        <f t="shared" si="36"/>
        <v/>
      </c>
      <c r="AC305" s="17" t="str">
        <f t="shared" si="36"/>
        <v/>
      </c>
      <c r="AD305" s="17" t="str">
        <f t="shared" si="29"/>
        <v/>
      </c>
      <c r="AE305" s="52" t="str">
        <f t="shared" si="30"/>
        <v/>
      </c>
      <c r="AG305" s="17">
        <f t="shared" si="31"/>
        <v>500000</v>
      </c>
      <c r="AH305" s="46">
        <f t="shared" si="32"/>
        <v>500000</v>
      </c>
      <c r="AI305" s="46">
        <f t="shared" si="33"/>
        <v>500000</v>
      </c>
      <c r="AJ305" s="46">
        <f>IFERROR(RANK(AG305,$AG$213:$AG$312,1)*0.01+RANK(#REF!,#REF!,1)*0.00001+RANK(AH305,$AH$213:$AH$312,1)*0.0000001+RANK(AI305,$AI$213:$AI$312,1)*0.00000000001,10000)</f>
        <v>10000</v>
      </c>
      <c r="AK305" s="17">
        <f t="shared" si="34"/>
        <v>1</v>
      </c>
      <c r="AL305" s="17" t="e">
        <f t="shared" si="34"/>
        <v>#N/A</v>
      </c>
    </row>
    <row r="306" spans="2:38" hidden="1" x14ac:dyDescent="0.2">
      <c r="I306" s="130"/>
      <c r="J306" s="13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1" t="str">
        <f t="shared" si="26"/>
        <v/>
      </c>
      <c r="Z306" s="51" t="str">
        <f t="shared" si="35"/>
        <v/>
      </c>
      <c r="AA306" s="51" t="str">
        <f t="shared" si="35"/>
        <v/>
      </c>
      <c r="AB306" s="17" t="str">
        <f t="shared" si="36"/>
        <v/>
      </c>
      <c r="AC306" s="17" t="str">
        <f t="shared" si="36"/>
        <v/>
      </c>
      <c r="AD306" s="17" t="str">
        <f t="shared" si="29"/>
        <v/>
      </c>
      <c r="AE306" s="52" t="str">
        <f t="shared" si="30"/>
        <v/>
      </c>
      <c r="AG306" s="17">
        <f t="shared" si="31"/>
        <v>500000</v>
      </c>
      <c r="AH306" s="46">
        <f t="shared" si="32"/>
        <v>500000</v>
      </c>
      <c r="AI306" s="46">
        <f t="shared" si="33"/>
        <v>500000</v>
      </c>
      <c r="AJ306" s="46">
        <f>IFERROR(RANK(AG306,$AG$213:$AG$312,1)*0.01+RANK(#REF!,#REF!,1)*0.00001+RANK(AH306,$AH$213:$AH$312,1)*0.0000001+RANK(AI306,$AI$213:$AI$312,1)*0.00000000001,10000)</f>
        <v>10000</v>
      </c>
      <c r="AK306" s="17">
        <f t="shared" si="34"/>
        <v>1</v>
      </c>
      <c r="AL306" s="17" t="e">
        <f t="shared" si="34"/>
        <v>#N/A</v>
      </c>
    </row>
    <row r="307" spans="2:38" hidden="1" x14ac:dyDescent="0.2">
      <c r="I307" s="130"/>
      <c r="J307" s="13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1" t="str">
        <f t="shared" si="26"/>
        <v/>
      </c>
      <c r="Z307" s="51" t="str">
        <f t="shared" si="35"/>
        <v/>
      </c>
      <c r="AA307" s="51" t="str">
        <f t="shared" si="35"/>
        <v/>
      </c>
      <c r="AB307" s="17" t="str">
        <f t="shared" si="36"/>
        <v/>
      </c>
      <c r="AC307" s="17" t="str">
        <f t="shared" si="36"/>
        <v/>
      </c>
      <c r="AD307" s="17" t="str">
        <f t="shared" si="29"/>
        <v/>
      </c>
      <c r="AE307" s="52" t="str">
        <f t="shared" si="30"/>
        <v/>
      </c>
      <c r="AG307" s="17">
        <f t="shared" si="31"/>
        <v>500000</v>
      </c>
      <c r="AH307" s="46">
        <f t="shared" si="32"/>
        <v>500000</v>
      </c>
      <c r="AI307" s="46">
        <f t="shared" si="33"/>
        <v>500000</v>
      </c>
      <c r="AJ307" s="46">
        <f>IFERROR(RANK(AG307,$AG$213:$AG$312,1)*0.01+RANK(#REF!,#REF!,1)*0.00001+RANK(AH307,$AH$213:$AH$312,1)*0.0000001+RANK(AI307,$AI$213:$AI$312,1)*0.00000000001,10000)</f>
        <v>10000</v>
      </c>
      <c r="AK307" s="17">
        <f t="shared" si="34"/>
        <v>1</v>
      </c>
      <c r="AL307" s="17" t="e">
        <f t="shared" si="34"/>
        <v>#N/A</v>
      </c>
    </row>
    <row r="308" spans="2:38" hidden="1" x14ac:dyDescent="0.2">
      <c r="I308" s="130"/>
      <c r="J308" s="13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 t="str">
        <f t="shared" si="26"/>
        <v/>
      </c>
      <c r="Z308" s="51" t="str">
        <f t="shared" si="35"/>
        <v/>
      </c>
      <c r="AA308" s="51" t="str">
        <f t="shared" si="35"/>
        <v/>
      </c>
      <c r="AB308" s="17" t="str">
        <f t="shared" si="36"/>
        <v/>
      </c>
      <c r="AC308" s="17" t="str">
        <f t="shared" si="36"/>
        <v/>
      </c>
      <c r="AD308" s="17" t="str">
        <f t="shared" si="29"/>
        <v/>
      </c>
      <c r="AE308" s="52" t="str">
        <f t="shared" si="30"/>
        <v/>
      </c>
      <c r="AG308" s="17">
        <f t="shared" si="31"/>
        <v>500000</v>
      </c>
      <c r="AH308" s="46">
        <f t="shared" si="32"/>
        <v>500000</v>
      </c>
      <c r="AI308" s="46">
        <f t="shared" si="33"/>
        <v>500000</v>
      </c>
      <c r="AJ308" s="46">
        <f>IFERROR(RANK(AG308,$AG$213:$AG$312,1)*0.01+RANK(#REF!,#REF!,1)*0.00001+RANK(AH308,$AH$213:$AH$312,1)*0.0000001+RANK(AI308,$AI$213:$AI$312,1)*0.00000000001,10000)</f>
        <v>10000</v>
      </c>
      <c r="AK308" s="17">
        <f t="shared" si="34"/>
        <v>1</v>
      </c>
      <c r="AL308" s="17" t="e">
        <f t="shared" si="34"/>
        <v>#N/A</v>
      </c>
    </row>
    <row r="309" spans="2:38" hidden="1" x14ac:dyDescent="0.2">
      <c r="I309" s="130"/>
      <c r="J309" s="13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1" t="str">
        <f t="shared" si="26"/>
        <v/>
      </c>
      <c r="Z309" s="51" t="str">
        <f t="shared" ref="Z309:AA324" si="37">IF(Z100="","",$AD100&amp;Z$3&amp;Z100)</f>
        <v/>
      </c>
      <c r="AA309" s="51" t="str">
        <f t="shared" si="37"/>
        <v/>
      </c>
      <c r="AB309" s="17" t="str">
        <f t="shared" ref="AB309:AC324" si="38">SUBSTITUTE(SUBSTITUTE(AB100,"　","")," ","")</f>
        <v/>
      </c>
      <c r="AC309" s="17" t="str">
        <f t="shared" si="38"/>
        <v/>
      </c>
      <c r="AD309" s="17" t="str">
        <f t="shared" si="29"/>
        <v/>
      </c>
      <c r="AE309" s="52" t="str">
        <f t="shared" si="30"/>
        <v/>
      </c>
      <c r="AG309" s="17">
        <f t="shared" si="31"/>
        <v>500000</v>
      </c>
      <c r="AH309" s="46">
        <f t="shared" ref="AH309:AH340" si="39">IFERROR(CODE(MID(AE100,3,1)),500000)</f>
        <v>500000</v>
      </c>
      <c r="AI309" s="46">
        <f t="shared" ref="AI309:AI340" si="40">IFERROR(CODE(MID(AE100,4,1)),500000)</f>
        <v>500000</v>
      </c>
      <c r="AJ309" s="46">
        <f>IFERROR(RANK(AG309,$AG$213:$AG$312,1)*0.01+RANK(#REF!,#REF!,1)*0.00001+RANK(AH309,$AH$213:$AH$312,1)*0.0000001+RANK(AI309,$AI$213:$AI$312,1)*0.00000000001,10000)</f>
        <v>10000</v>
      </c>
      <c r="AK309" s="17">
        <f t="shared" si="34"/>
        <v>1</v>
      </c>
      <c r="AL309" s="17" t="e">
        <f t="shared" si="34"/>
        <v>#N/A</v>
      </c>
    </row>
    <row r="310" spans="2:38" hidden="1" x14ac:dyDescent="0.2">
      <c r="I310" s="130"/>
      <c r="J310" s="13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1" t="str">
        <f t="shared" si="26"/>
        <v/>
      </c>
      <c r="Z310" s="51" t="str">
        <f t="shared" si="37"/>
        <v/>
      </c>
      <c r="AA310" s="51" t="str">
        <f t="shared" si="37"/>
        <v/>
      </c>
      <c r="AB310" s="17" t="str">
        <f t="shared" si="38"/>
        <v/>
      </c>
      <c r="AC310" s="17" t="str">
        <f t="shared" si="38"/>
        <v/>
      </c>
      <c r="AD310" s="17" t="str">
        <f t="shared" si="29"/>
        <v/>
      </c>
      <c r="AE310" s="52" t="str">
        <f t="shared" si="30"/>
        <v/>
      </c>
      <c r="AG310" s="17">
        <f t="shared" si="31"/>
        <v>500000</v>
      </c>
      <c r="AH310" s="46">
        <f t="shared" si="39"/>
        <v>500000</v>
      </c>
      <c r="AI310" s="46">
        <f t="shared" si="40"/>
        <v>500000</v>
      </c>
      <c r="AJ310" s="46">
        <f>IFERROR(RANK(AG310,$AG$213:$AG$312,1)*0.01+RANK(#REF!,#REF!,1)*0.00001+RANK(AH310,$AH$213:$AH$312,1)*0.0000001+RANK(AI310,$AI$213:$AI$312,1)*0.00000000001,10000)</f>
        <v>10000</v>
      </c>
      <c r="AK310" s="17">
        <f t="shared" si="34"/>
        <v>1</v>
      </c>
      <c r="AL310" s="17" t="e">
        <f t="shared" si="34"/>
        <v>#N/A</v>
      </c>
    </row>
    <row r="311" spans="2:38" hidden="1" x14ac:dyDescent="0.2">
      <c r="I311" s="130"/>
      <c r="J311" s="13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1" t="str">
        <f t="shared" si="26"/>
        <v/>
      </c>
      <c r="Z311" s="51" t="str">
        <f t="shared" si="37"/>
        <v/>
      </c>
      <c r="AA311" s="51" t="str">
        <f t="shared" si="37"/>
        <v/>
      </c>
      <c r="AB311" s="17" t="str">
        <f t="shared" si="38"/>
        <v/>
      </c>
      <c r="AC311" s="17" t="str">
        <f t="shared" si="38"/>
        <v/>
      </c>
      <c r="AD311" s="17" t="str">
        <f t="shared" si="29"/>
        <v/>
      </c>
      <c r="AE311" s="52" t="str">
        <f t="shared" si="30"/>
        <v/>
      </c>
      <c r="AG311" s="17">
        <f t="shared" si="31"/>
        <v>500000</v>
      </c>
      <c r="AH311" s="46">
        <f t="shared" si="39"/>
        <v>500000</v>
      </c>
      <c r="AI311" s="46">
        <f t="shared" si="40"/>
        <v>500000</v>
      </c>
      <c r="AJ311" s="46">
        <f>IFERROR(RANK(AG311,$AG$213:$AG$312,1)*0.01+RANK(#REF!,#REF!,1)*0.00001+RANK(AH311,$AH$213:$AH$312,1)*0.0000001+RANK(AI311,$AI$213:$AI$312,1)*0.00000000001,10000)</f>
        <v>10000</v>
      </c>
      <c r="AK311" s="17">
        <f t="shared" si="34"/>
        <v>1</v>
      </c>
      <c r="AL311" s="17" t="e">
        <f t="shared" si="34"/>
        <v>#N/A</v>
      </c>
    </row>
    <row r="312" spans="2:38" hidden="1" x14ac:dyDescent="0.2">
      <c r="I312" s="130"/>
      <c r="J312" s="13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1" t="str">
        <f t="shared" si="26"/>
        <v/>
      </c>
      <c r="Z312" s="51" t="str">
        <f t="shared" si="37"/>
        <v/>
      </c>
      <c r="AA312" s="51" t="str">
        <f t="shared" si="37"/>
        <v/>
      </c>
      <c r="AB312" s="17" t="str">
        <f t="shared" si="38"/>
        <v/>
      </c>
      <c r="AC312" s="17" t="str">
        <f t="shared" si="38"/>
        <v/>
      </c>
      <c r="AD312" s="17" t="str">
        <f t="shared" si="29"/>
        <v/>
      </c>
      <c r="AE312" s="52" t="str">
        <f t="shared" si="30"/>
        <v/>
      </c>
      <c r="AG312" s="17">
        <f t="shared" si="31"/>
        <v>500000</v>
      </c>
      <c r="AH312" s="46">
        <f t="shared" si="39"/>
        <v>500000</v>
      </c>
      <c r="AI312" s="46">
        <f t="shared" si="40"/>
        <v>500000</v>
      </c>
      <c r="AJ312" s="46">
        <f>IFERROR(RANK(AG312,$AG$213:$AG$312,1)*0.01+RANK(#REF!,#REF!,1)*0.00001+RANK(AH312,$AH$213:$AH$312,1)*0.0000001+RANK(AI312,$AI$213:$AI$312,1)*0.00000000001,10000)</f>
        <v>10000</v>
      </c>
      <c r="AK312" s="17">
        <f t="shared" si="34"/>
        <v>1</v>
      </c>
      <c r="AL312" s="17" t="e">
        <f t="shared" si="34"/>
        <v>#N/A</v>
      </c>
    </row>
    <row r="313" spans="2:38" hidden="1" x14ac:dyDescent="0.2">
      <c r="B313" s="48"/>
      <c r="H313" s="49"/>
      <c r="I313" s="130"/>
      <c r="J313" s="13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1" t="str">
        <f t="shared" si="26"/>
        <v/>
      </c>
      <c r="Z313" s="51" t="str">
        <f t="shared" si="37"/>
        <v/>
      </c>
      <c r="AA313" s="51" t="str">
        <f t="shared" si="37"/>
        <v/>
      </c>
      <c r="AB313" s="17" t="str">
        <f t="shared" si="38"/>
        <v/>
      </c>
      <c r="AC313" s="17" t="str">
        <f t="shared" si="38"/>
        <v/>
      </c>
      <c r="AD313" s="17" t="str">
        <f t="shared" si="29"/>
        <v/>
      </c>
      <c r="AE313" s="52" t="str">
        <f t="shared" si="30"/>
        <v/>
      </c>
      <c r="AG313" s="17">
        <f t="shared" si="31"/>
        <v>500000</v>
      </c>
      <c r="AH313" s="46">
        <f t="shared" si="39"/>
        <v>500000</v>
      </c>
      <c r="AI313" s="46">
        <f t="shared" si="40"/>
        <v>500000</v>
      </c>
      <c r="AJ313" s="46">
        <f>IFERROR(RANK(AG313,$AG$213:$AG$312,1)*0.01+RANK(#REF!,#REF!,1)*0.00001+RANK(AH313,$AH$213:$AH$312,1)*0.0000001+RANK(AI313,$AI$213:$AI$312,1)*0.00000000001,10000)</f>
        <v>10000</v>
      </c>
      <c r="AK313" s="17">
        <f>RANK(AJ313,$AJ$213:$AJ$312,1)</f>
        <v>1</v>
      </c>
      <c r="AL313" s="17" t="e">
        <f>RANK(AK313,$AJ$213:$AJ$312,1)</f>
        <v>#N/A</v>
      </c>
    </row>
    <row r="314" spans="2:38" hidden="1" x14ac:dyDescent="0.2">
      <c r="H314" s="49"/>
      <c r="I314" s="130"/>
      <c r="J314" s="13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1" t="str">
        <f t="shared" si="26"/>
        <v/>
      </c>
      <c r="Z314" s="51" t="str">
        <f t="shared" si="37"/>
        <v/>
      </c>
      <c r="AA314" s="51" t="str">
        <f t="shared" si="37"/>
        <v/>
      </c>
      <c r="AB314" s="17" t="str">
        <f t="shared" si="38"/>
        <v/>
      </c>
      <c r="AC314" s="17" t="str">
        <f t="shared" si="38"/>
        <v/>
      </c>
      <c r="AD314" s="17" t="str">
        <f t="shared" si="29"/>
        <v/>
      </c>
      <c r="AE314" s="52" t="str">
        <f t="shared" si="30"/>
        <v/>
      </c>
      <c r="AG314" s="17">
        <f t="shared" si="31"/>
        <v>500000</v>
      </c>
      <c r="AH314" s="46">
        <f t="shared" si="39"/>
        <v>500000</v>
      </c>
      <c r="AI314" s="46">
        <f t="shared" si="40"/>
        <v>500000</v>
      </c>
      <c r="AJ314" s="46">
        <f>IFERROR(RANK(AG314,$AG$213:$AG$312,1)*0.01+RANK(#REF!,#REF!,1)*0.00001+RANK(AH314,$AH$213:$AH$312,1)*0.0000001+RANK(AI314,$AI$213:$AI$312,1)*0.00000000001,10000)</f>
        <v>10000</v>
      </c>
      <c r="AK314" s="17">
        <f t="shared" ref="AK314:AL377" si="41">RANK(AJ314,$AJ$213:$AJ$312,1)</f>
        <v>1</v>
      </c>
      <c r="AL314" s="17" t="e">
        <f t="shared" si="41"/>
        <v>#N/A</v>
      </c>
    </row>
    <row r="315" spans="2:38" hidden="1" x14ac:dyDescent="0.2">
      <c r="H315" s="49"/>
      <c r="I315" s="130"/>
      <c r="J315" s="13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1" t="str">
        <f t="shared" si="26"/>
        <v/>
      </c>
      <c r="Z315" s="51" t="str">
        <f t="shared" si="37"/>
        <v/>
      </c>
      <c r="AA315" s="51" t="str">
        <f t="shared" si="37"/>
        <v/>
      </c>
      <c r="AB315" s="17" t="str">
        <f t="shared" si="38"/>
        <v/>
      </c>
      <c r="AC315" s="17" t="str">
        <f t="shared" si="38"/>
        <v/>
      </c>
      <c r="AD315" s="17" t="str">
        <f t="shared" si="29"/>
        <v/>
      </c>
      <c r="AE315" s="52" t="str">
        <f t="shared" si="30"/>
        <v/>
      </c>
      <c r="AG315" s="17">
        <f t="shared" si="31"/>
        <v>500000</v>
      </c>
      <c r="AH315" s="46">
        <f t="shared" si="39"/>
        <v>500000</v>
      </c>
      <c r="AI315" s="46">
        <f t="shared" si="40"/>
        <v>500000</v>
      </c>
      <c r="AJ315" s="46">
        <f>IFERROR(RANK(AG315,$AG$213:$AG$312,1)*0.01+RANK(#REF!,#REF!,1)*0.00001+RANK(AH315,$AH$213:$AH$312,1)*0.0000001+RANK(AI315,$AI$213:$AI$312,1)*0.00000000001,10000)</f>
        <v>10000</v>
      </c>
      <c r="AK315" s="17">
        <f t="shared" si="41"/>
        <v>1</v>
      </c>
      <c r="AL315" s="17" t="e">
        <f t="shared" si="41"/>
        <v>#N/A</v>
      </c>
    </row>
    <row r="316" spans="2:38" hidden="1" x14ac:dyDescent="0.2">
      <c r="H316" s="49"/>
      <c r="I316" s="130"/>
      <c r="J316" s="13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1" t="str">
        <f t="shared" si="26"/>
        <v/>
      </c>
      <c r="Z316" s="51" t="str">
        <f t="shared" si="37"/>
        <v/>
      </c>
      <c r="AA316" s="51" t="str">
        <f t="shared" si="37"/>
        <v/>
      </c>
      <c r="AB316" s="17" t="str">
        <f t="shared" si="38"/>
        <v/>
      </c>
      <c r="AC316" s="17" t="str">
        <f t="shared" si="38"/>
        <v/>
      </c>
      <c r="AD316" s="17" t="str">
        <f t="shared" si="29"/>
        <v/>
      </c>
      <c r="AE316" s="52" t="str">
        <f t="shared" si="30"/>
        <v/>
      </c>
      <c r="AG316" s="17">
        <f t="shared" si="31"/>
        <v>500000</v>
      </c>
      <c r="AH316" s="46">
        <f t="shared" si="39"/>
        <v>500000</v>
      </c>
      <c r="AI316" s="46">
        <f t="shared" si="40"/>
        <v>500000</v>
      </c>
      <c r="AJ316" s="46">
        <f>IFERROR(RANK(AG316,$AG$213:$AG$312,1)*0.01+RANK(#REF!,#REF!,1)*0.00001+RANK(AH316,$AH$213:$AH$312,1)*0.0000001+RANK(AI316,$AI$213:$AI$312,1)*0.00000000001,10000)</f>
        <v>10000</v>
      </c>
      <c r="AK316" s="17">
        <f t="shared" si="41"/>
        <v>1</v>
      </c>
      <c r="AL316" s="17" t="e">
        <f t="shared" si="41"/>
        <v>#N/A</v>
      </c>
    </row>
    <row r="317" spans="2:38" hidden="1" x14ac:dyDescent="0.2">
      <c r="H317" s="49"/>
      <c r="I317" s="130"/>
      <c r="J317" s="13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1" t="str">
        <f t="shared" si="26"/>
        <v/>
      </c>
      <c r="Z317" s="51" t="str">
        <f t="shared" si="37"/>
        <v/>
      </c>
      <c r="AA317" s="51" t="str">
        <f t="shared" si="37"/>
        <v/>
      </c>
      <c r="AB317" s="17" t="str">
        <f t="shared" si="38"/>
        <v/>
      </c>
      <c r="AC317" s="17" t="str">
        <f t="shared" si="38"/>
        <v/>
      </c>
      <c r="AD317" s="17" t="str">
        <f t="shared" si="29"/>
        <v/>
      </c>
      <c r="AE317" s="52" t="str">
        <f t="shared" si="30"/>
        <v/>
      </c>
      <c r="AG317" s="17">
        <f t="shared" si="31"/>
        <v>500000</v>
      </c>
      <c r="AH317" s="46">
        <f t="shared" si="39"/>
        <v>500000</v>
      </c>
      <c r="AI317" s="46">
        <f t="shared" si="40"/>
        <v>500000</v>
      </c>
      <c r="AJ317" s="46">
        <f>IFERROR(RANK(AG317,$AG$213:$AG$312,1)*0.01+RANK(#REF!,#REF!,1)*0.00001+RANK(AH317,$AH$213:$AH$312,1)*0.0000001+RANK(AI317,$AI$213:$AI$312,1)*0.00000000001,10000)</f>
        <v>10000</v>
      </c>
      <c r="AK317" s="17">
        <f t="shared" si="41"/>
        <v>1</v>
      </c>
      <c r="AL317" s="17" t="e">
        <f t="shared" si="41"/>
        <v>#N/A</v>
      </c>
    </row>
    <row r="318" spans="2:38" hidden="1" x14ac:dyDescent="0.2">
      <c r="H318" s="49"/>
      <c r="I318" s="130"/>
      <c r="J318" s="13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1" t="str">
        <f t="shared" si="26"/>
        <v/>
      </c>
      <c r="Z318" s="51" t="str">
        <f t="shared" si="37"/>
        <v/>
      </c>
      <c r="AA318" s="51" t="str">
        <f t="shared" si="37"/>
        <v/>
      </c>
      <c r="AB318" s="17" t="str">
        <f t="shared" si="38"/>
        <v/>
      </c>
      <c r="AC318" s="17" t="str">
        <f t="shared" si="38"/>
        <v/>
      </c>
      <c r="AD318" s="17" t="str">
        <f t="shared" si="29"/>
        <v/>
      </c>
      <c r="AE318" s="52" t="str">
        <f t="shared" si="30"/>
        <v/>
      </c>
      <c r="AG318" s="17">
        <f t="shared" si="31"/>
        <v>500000</v>
      </c>
      <c r="AH318" s="46">
        <f t="shared" si="39"/>
        <v>500000</v>
      </c>
      <c r="AI318" s="46">
        <f t="shared" si="40"/>
        <v>500000</v>
      </c>
      <c r="AJ318" s="46">
        <f>IFERROR(RANK(AG318,$AG$213:$AG$312,1)*0.01+RANK(#REF!,#REF!,1)*0.00001+RANK(AH318,$AH$213:$AH$312,1)*0.0000001+RANK(AI318,$AI$213:$AI$312,1)*0.00000000001,10000)</f>
        <v>10000</v>
      </c>
      <c r="AK318" s="17">
        <f t="shared" si="41"/>
        <v>1</v>
      </c>
      <c r="AL318" s="17" t="e">
        <f t="shared" si="41"/>
        <v>#N/A</v>
      </c>
    </row>
    <row r="319" spans="2:38" hidden="1" x14ac:dyDescent="0.2">
      <c r="H319" s="49"/>
      <c r="I319" s="130"/>
      <c r="J319" s="13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1" t="str">
        <f t="shared" si="26"/>
        <v/>
      </c>
      <c r="Z319" s="51" t="str">
        <f t="shared" si="37"/>
        <v/>
      </c>
      <c r="AA319" s="51" t="str">
        <f t="shared" si="37"/>
        <v/>
      </c>
      <c r="AB319" s="17" t="str">
        <f t="shared" si="38"/>
        <v/>
      </c>
      <c r="AC319" s="17" t="str">
        <f t="shared" si="38"/>
        <v/>
      </c>
      <c r="AD319" s="17" t="str">
        <f t="shared" si="29"/>
        <v/>
      </c>
      <c r="AE319" s="52" t="str">
        <f t="shared" si="30"/>
        <v/>
      </c>
      <c r="AG319" s="17">
        <f t="shared" si="31"/>
        <v>500000</v>
      </c>
      <c r="AH319" s="46">
        <f t="shared" si="39"/>
        <v>500000</v>
      </c>
      <c r="AI319" s="46">
        <f t="shared" si="40"/>
        <v>500000</v>
      </c>
      <c r="AJ319" s="46">
        <f>IFERROR(RANK(AG319,$AG$213:$AG$312,1)*0.01+RANK(#REF!,#REF!,1)*0.00001+RANK(AH319,$AH$213:$AH$312,1)*0.0000001+RANK(AI319,$AI$213:$AI$312,1)*0.00000000001,10000)</f>
        <v>10000</v>
      </c>
      <c r="AK319" s="17">
        <f t="shared" si="41"/>
        <v>1</v>
      </c>
      <c r="AL319" s="17" t="e">
        <f t="shared" si="41"/>
        <v>#N/A</v>
      </c>
    </row>
    <row r="320" spans="2:38" hidden="1" x14ac:dyDescent="0.2">
      <c r="H320" s="49"/>
      <c r="I320" s="130"/>
      <c r="J320" s="13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1" t="str">
        <f t="shared" si="26"/>
        <v/>
      </c>
      <c r="Z320" s="51" t="str">
        <f t="shared" si="37"/>
        <v/>
      </c>
      <c r="AA320" s="51" t="str">
        <f t="shared" si="37"/>
        <v/>
      </c>
      <c r="AB320" s="17" t="str">
        <f t="shared" si="38"/>
        <v/>
      </c>
      <c r="AC320" s="17" t="str">
        <f t="shared" si="38"/>
        <v/>
      </c>
      <c r="AD320" s="17" t="str">
        <f t="shared" si="29"/>
        <v/>
      </c>
      <c r="AE320" s="52" t="str">
        <f t="shared" si="30"/>
        <v/>
      </c>
      <c r="AG320" s="17">
        <f t="shared" si="31"/>
        <v>500000</v>
      </c>
      <c r="AH320" s="46">
        <f t="shared" si="39"/>
        <v>500000</v>
      </c>
      <c r="AI320" s="46">
        <f t="shared" si="40"/>
        <v>500000</v>
      </c>
      <c r="AJ320" s="46">
        <f>IFERROR(RANK(AG320,$AG$213:$AG$312,1)*0.01+RANK(#REF!,#REF!,1)*0.00001+RANK(AH320,$AH$213:$AH$312,1)*0.0000001+RANK(AI320,$AI$213:$AI$312,1)*0.00000000001,10000)</f>
        <v>10000</v>
      </c>
      <c r="AK320" s="17">
        <f t="shared" si="41"/>
        <v>1</v>
      </c>
      <c r="AL320" s="17" t="e">
        <f t="shared" si="41"/>
        <v>#N/A</v>
      </c>
    </row>
    <row r="321" spans="8:38" hidden="1" x14ac:dyDescent="0.2">
      <c r="H321" s="49"/>
      <c r="I321" s="130"/>
      <c r="J321" s="13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1" t="str">
        <f t="shared" si="26"/>
        <v/>
      </c>
      <c r="Z321" s="51" t="str">
        <f t="shared" si="37"/>
        <v/>
      </c>
      <c r="AA321" s="51" t="str">
        <f t="shared" si="37"/>
        <v/>
      </c>
      <c r="AB321" s="17" t="str">
        <f t="shared" si="38"/>
        <v/>
      </c>
      <c r="AC321" s="17" t="str">
        <f t="shared" si="38"/>
        <v/>
      </c>
      <c r="AD321" s="17" t="str">
        <f t="shared" si="29"/>
        <v/>
      </c>
      <c r="AE321" s="52" t="str">
        <f t="shared" si="30"/>
        <v/>
      </c>
      <c r="AG321" s="17">
        <f t="shared" si="31"/>
        <v>500000</v>
      </c>
      <c r="AH321" s="46">
        <f t="shared" si="39"/>
        <v>500000</v>
      </c>
      <c r="AI321" s="46">
        <f t="shared" si="40"/>
        <v>500000</v>
      </c>
      <c r="AJ321" s="46">
        <f>IFERROR(RANK(AG321,$AG$213:$AG$312,1)*0.01+RANK(#REF!,#REF!,1)*0.00001+RANK(AH321,$AH$213:$AH$312,1)*0.0000001+RANK(AI321,$AI$213:$AI$312,1)*0.00000000001,10000)</f>
        <v>10000</v>
      </c>
      <c r="AK321" s="17">
        <f t="shared" si="41"/>
        <v>1</v>
      </c>
      <c r="AL321" s="17" t="e">
        <f t="shared" si="41"/>
        <v>#N/A</v>
      </c>
    </row>
    <row r="322" spans="8:38" hidden="1" x14ac:dyDescent="0.2">
      <c r="H322" s="49"/>
      <c r="I322" s="130"/>
      <c r="J322" s="13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1" t="str">
        <f t="shared" si="26"/>
        <v/>
      </c>
      <c r="Z322" s="51" t="str">
        <f t="shared" si="37"/>
        <v/>
      </c>
      <c r="AA322" s="51" t="str">
        <f t="shared" si="37"/>
        <v/>
      </c>
      <c r="AB322" s="17" t="str">
        <f t="shared" si="38"/>
        <v/>
      </c>
      <c r="AC322" s="17" t="str">
        <f t="shared" si="38"/>
        <v/>
      </c>
      <c r="AD322" s="17" t="str">
        <f t="shared" si="29"/>
        <v/>
      </c>
      <c r="AE322" s="52" t="str">
        <f t="shared" si="30"/>
        <v/>
      </c>
      <c r="AG322" s="17">
        <f t="shared" si="31"/>
        <v>500000</v>
      </c>
      <c r="AH322" s="46">
        <f t="shared" si="39"/>
        <v>500000</v>
      </c>
      <c r="AI322" s="46">
        <f t="shared" si="40"/>
        <v>500000</v>
      </c>
      <c r="AJ322" s="46">
        <f>IFERROR(RANK(AG322,$AG$213:$AG$312,1)*0.01+RANK(#REF!,#REF!,1)*0.00001+RANK(AH322,$AH$213:$AH$312,1)*0.0000001+RANK(AI322,$AI$213:$AI$312,1)*0.00000000001,10000)</f>
        <v>10000</v>
      </c>
      <c r="AK322" s="17">
        <f t="shared" si="41"/>
        <v>1</v>
      </c>
      <c r="AL322" s="17" t="e">
        <f t="shared" si="41"/>
        <v>#N/A</v>
      </c>
    </row>
    <row r="323" spans="8:38" hidden="1" x14ac:dyDescent="0.2">
      <c r="H323" s="49"/>
      <c r="I323" s="130"/>
      <c r="J323" s="13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1" t="str">
        <f t="shared" si="26"/>
        <v/>
      </c>
      <c r="Z323" s="51" t="str">
        <f t="shared" si="37"/>
        <v/>
      </c>
      <c r="AA323" s="51" t="str">
        <f t="shared" si="37"/>
        <v/>
      </c>
      <c r="AB323" s="17" t="str">
        <f t="shared" si="38"/>
        <v/>
      </c>
      <c r="AC323" s="17" t="str">
        <f t="shared" si="38"/>
        <v/>
      </c>
      <c r="AD323" s="17" t="str">
        <f t="shared" si="29"/>
        <v/>
      </c>
      <c r="AE323" s="52" t="str">
        <f t="shared" si="30"/>
        <v/>
      </c>
      <c r="AG323" s="17">
        <f t="shared" si="31"/>
        <v>500000</v>
      </c>
      <c r="AH323" s="46">
        <f t="shared" si="39"/>
        <v>500000</v>
      </c>
      <c r="AI323" s="46">
        <f t="shared" si="40"/>
        <v>500000</v>
      </c>
      <c r="AJ323" s="46">
        <f>IFERROR(RANK(AG323,$AG$213:$AG$312,1)*0.01+RANK(#REF!,#REF!,1)*0.00001+RANK(AH323,$AH$213:$AH$312,1)*0.0000001+RANK(AI323,$AI$213:$AI$312,1)*0.00000000001,10000)</f>
        <v>10000</v>
      </c>
      <c r="AK323" s="17">
        <f t="shared" si="41"/>
        <v>1</v>
      </c>
      <c r="AL323" s="17" t="e">
        <f t="shared" si="41"/>
        <v>#N/A</v>
      </c>
    </row>
    <row r="324" spans="8:38" hidden="1" x14ac:dyDescent="0.2">
      <c r="H324" s="49"/>
      <c r="I324" s="130"/>
      <c r="J324" s="13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1" t="str">
        <f t="shared" si="26"/>
        <v/>
      </c>
      <c r="Z324" s="51" t="str">
        <f t="shared" si="37"/>
        <v/>
      </c>
      <c r="AA324" s="51" t="str">
        <f t="shared" si="37"/>
        <v/>
      </c>
      <c r="AB324" s="17" t="str">
        <f t="shared" si="38"/>
        <v/>
      </c>
      <c r="AC324" s="17" t="str">
        <f t="shared" si="38"/>
        <v/>
      </c>
      <c r="AD324" s="17" t="str">
        <f t="shared" si="29"/>
        <v/>
      </c>
      <c r="AE324" s="52" t="str">
        <f t="shared" si="30"/>
        <v/>
      </c>
      <c r="AG324" s="17">
        <f t="shared" si="31"/>
        <v>500000</v>
      </c>
      <c r="AH324" s="46">
        <f t="shared" si="39"/>
        <v>500000</v>
      </c>
      <c r="AI324" s="46">
        <f t="shared" si="40"/>
        <v>500000</v>
      </c>
      <c r="AJ324" s="46">
        <f>IFERROR(RANK(AG324,$AG$213:$AG$312,1)*0.01+RANK(#REF!,#REF!,1)*0.00001+RANK(AH324,$AH$213:$AH$312,1)*0.0000001+RANK(AI324,$AI$213:$AI$312,1)*0.00000000001,10000)</f>
        <v>10000</v>
      </c>
      <c r="AK324" s="17">
        <f t="shared" si="41"/>
        <v>1</v>
      </c>
      <c r="AL324" s="17" t="e">
        <f t="shared" si="41"/>
        <v>#N/A</v>
      </c>
    </row>
    <row r="325" spans="8:38" hidden="1" x14ac:dyDescent="0.2">
      <c r="H325" s="49"/>
      <c r="I325" s="130"/>
      <c r="J325" s="13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1" t="str">
        <f t="shared" si="26"/>
        <v/>
      </c>
      <c r="Z325" s="51" t="str">
        <f t="shared" ref="Z325:AA340" si="42">IF(Z116="","",$AD116&amp;Z$3&amp;Z116)</f>
        <v/>
      </c>
      <c r="AA325" s="51" t="str">
        <f t="shared" si="42"/>
        <v/>
      </c>
      <c r="AB325" s="17" t="str">
        <f t="shared" ref="AB325:AC340" si="43">SUBSTITUTE(SUBSTITUTE(AB116,"　","")," ","")</f>
        <v/>
      </c>
      <c r="AC325" s="17" t="str">
        <f t="shared" si="43"/>
        <v/>
      </c>
      <c r="AD325" s="17" t="str">
        <f t="shared" si="29"/>
        <v/>
      </c>
      <c r="AE325" s="52" t="str">
        <f t="shared" si="30"/>
        <v/>
      </c>
      <c r="AG325" s="17">
        <f t="shared" si="31"/>
        <v>500000</v>
      </c>
      <c r="AH325" s="46">
        <f t="shared" si="39"/>
        <v>500000</v>
      </c>
      <c r="AI325" s="46">
        <f t="shared" si="40"/>
        <v>500000</v>
      </c>
      <c r="AJ325" s="46">
        <f>IFERROR(RANK(AG325,$AG$213:$AG$312,1)*0.01+RANK(#REF!,#REF!,1)*0.00001+RANK(AH325,$AH$213:$AH$312,1)*0.0000001+RANK(AI325,$AI$213:$AI$312,1)*0.00000000001,10000)</f>
        <v>10000</v>
      </c>
      <c r="AK325" s="17">
        <f t="shared" si="41"/>
        <v>1</v>
      </c>
      <c r="AL325" s="17" t="e">
        <f t="shared" si="41"/>
        <v>#N/A</v>
      </c>
    </row>
    <row r="326" spans="8:38" hidden="1" x14ac:dyDescent="0.2">
      <c r="H326" s="49"/>
      <c r="I326" s="130"/>
      <c r="J326" s="13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1" t="str">
        <f t="shared" si="26"/>
        <v/>
      </c>
      <c r="Z326" s="51" t="str">
        <f t="shared" si="42"/>
        <v/>
      </c>
      <c r="AA326" s="51" t="str">
        <f t="shared" si="42"/>
        <v/>
      </c>
      <c r="AB326" s="17" t="str">
        <f t="shared" si="43"/>
        <v/>
      </c>
      <c r="AC326" s="17" t="str">
        <f t="shared" si="43"/>
        <v/>
      </c>
      <c r="AD326" s="17" t="str">
        <f t="shared" si="29"/>
        <v/>
      </c>
      <c r="AE326" s="52" t="str">
        <f t="shared" si="30"/>
        <v/>
      </c>
      <c r="AG326" s="17">
        <f t="shared" si="31"/>
        <v>500000</v>
      </c>
      <c r="AH326" s="46">
        <f t="shared" si="39"/>
        <v>500000</v>
      </c>
      <c r="AI326" s="46">
        <f t="shared" si="40"/>
        <v>500000</v>
      </c>
      <c r="AJ326" s="46">
        <f>IFERROR(RANK(AG326,$AG$213:$AG$312,1)*0.01+RANK(#REF!,#REF!,1)*0.00001+RANK(AH326,$AH$213:$AH$312,1)*0.0000001+RANK(AI326,$AI$213:$AI$312,1)*0.00000000001,10000)</f>
        <v>10000</v>
      </c>
      <c r="AK326" s="17">
        <f t="shared" si="41"/>
        <v>1</v>
      </c>
      <c r="AL326" s="17" t="e">
        <f t="shared" si="41"/>
        <v>#N/A</v>
      </c>
    </row>
    <row r="327" spans="8:38" hidden="1" x14ac:dyDescent="0.2">
      <c r="H327" s="49"/>
      <c r="I327" s="130"/>
      <c r="J327" s="13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1" t="str">
        <f t="shared" si="26"/>
        <v/>
      </c>
      <c r="Z327" s="51" t="str">
        <f t="shared" si="42"/>
        <v/>
      </c>
      <c r="AA327" s="51" t="str">
        <f t="shared" si="42"/>
        <v/>
      </c>
      <c r="AB327" s="17" t="str">
        <f t="shared" si="43"/>
        <v/>
      </c>
      <c r="AC327" s="17" t="str">
        <f t="shared" si="43"/>
        <v/>
      </c>
      <c r="AD327" s="17" t="str">
        <f t="shared" si="29"/>
        <v/>
      </c>
      <c r="AE327" s="52" t="str">
        <f t="shared" si="30"/>
        <v/>
      </c>
      <c r="AG327" s="17">
        <f t="shared" si="31"/>
        <v>500000</v>
      </c>
      <c r="AH327" s="46">
        <f t="shared" si="39"/>
        <v>500000</v>
      </c>
      <c r="AI327" s="46">
        <f t="shared" si="40"/>
        <v>500000</v>
      </c>
      <c r="AJ327" s="46">
        <f>IFERROR(RANK(AG327,$AG$213:$AG$312,1)*0.01+RANK(#REF!,#REF!,1)*0.00001+RANK(AH327,$AH$213:$AH$312,1)*0.0000001+RANK(AI327,$AI$213:$AI$312,1)*0.00000000001,10000)</f>
        <v>10000</v>
      </c>
      <c r="AK327" s="17">
        <f t="shared" si="41"/>
        <v>1</v>
      </c>
      <c r="AL327" s="17" t="e">
        <f t="shared" si="41"/>
        <v>#N/A</v>
      </c>
    </row>
    <row r="328" spans="8:38" hidden="1" x14ac:dyDescent="0.2">
      <c r="H328" s="49"/>
      <c r="I328" s="130"/>
      <c r="J328" s="13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1" t="str">
        <f t="shared" si="26"/>
        <v/>
      </c>
      <c r="Z328" s="51" t="str">
        <f t="shared" si="42"/>
        <v/>
      </c>
      <c r="AA328" s="51" t="str">
        <f t="shared" si="42"/>
        <v/>
      </c>
      <c r="AB328" s="17" t="str">
        <f t="shared" si="43"/>
        <v/>
      </c>
      <c r="AC328" s="17" t="str">
        <f t="shared" si="43"/>
        <v/>
      </c>
      <c r="AD328" s="17" t="str">
        <f t="shared" si="29"/>
        <v/>
      </c>
      <c r="AE328" s="52" t="str">
        <f t="shared" si="30"/>
        <v/>
      </c>
      <c r="AG328" s="17">
        <f t="shared" si="31"/>
        <v>500000</v>
      </c>
      <c r="AH328" s="46">
        <f t="shared" si="39"/>
        <v>500000</v>
      </c>
      <c r="AI328" s="46">
        <f t="shared" si="40"/>
        <v>500000</v>
      </c>
      <c r="AJ328" s="46">
        <f>IFERROR(RANK(AG328,$AG$213:$AG$312,1)*0.01+RANK(#REF!,#REF!,1)*0.00001+RANK(AH328,$AH$213:$AH$312,1)*0.0000001+RANK(AI328,$AI$213:$AI$312,1)*0.00000000001,10000)</f>
        <v>10000</v>
      </c>
      <c r="AK328" s="17">
        <f t="shared" si="41"/>
        <v>1</v>
      </c>
      <c r="AL328" s="17" t="e">
        <f t="shared" si="41"/>
        <v>#N/A</v>
      </c>
    </row>
    <row r="329" spans="8:38" hidden="1" x14ac:dyDescent="0.2">
      <c r="H329" s="49"/>
      <c r="I329" s="130"/>
      <c r="J329" s="13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1" t="str">
        <f t="shared" si="26"/>
        <v/>
      </c>
      <c r="Z329" s="51" t="str">
        <f t="shared" si="42"/>
        <v/>
      </c>
      <c r="AA329" s="51" t="str">
        <f t="shared" si="42"/>
        <v/>
      </c>
      <c r="AB329" s="17" t="str">
        <f t="shared" si="43"/>
        <v/>
      </c>
      <c r="AC329" s="17" t="str">
        <f t="shared" si="43"/>
        <v/>
      </c>
      <c r="AD329" s="17" t="str">
        <f t="shared" si="29"/>
        <v/>
      </c>
      <c r="AE329" s="52" t="str">
        <f t="shared" si="30"/>
        <v/>
      </c>
      <c r="AG329" s="17">
        <f t="shared" si="31"/>
        <v>500000</v>
      </c>
      <c r="AH329" s="46">
        <f t="shared" si="39"/>
        <v>500000</v>
      </c>
      <c r="AI329" s="46">
        <f t="shared" si="40"/>
        <v>500000</v>
      </c>
      <c r="AJ329" s="46">
        <f>IFERROR(RANK(AG329,$AG$213:$AG$312,1)*0.01+RANK(#REF!,#REF!,1)*0.00001+RANK(AH329,$AH$213:$AH$312,1)*0.0000001+RANK(AI329,$AI$213:$AI$312,1)*0.00000000001,10000)</f>
        <v>10000</v>
      </c>
      <c r="AK329" s="17">
        <f t="shared" si="41"/>
        <v>1</v>
      </c>
      <c r="AL329" s="17" t="e">
        <f t="shared" si="41"/>
        <v>#N/A</v>
      </c>
    </row>
    <row r="330" spans="8:38" hidden="1" x14ac:dyDescent="0.2">
      <c r="H330" s="49"/>
      <c r="I330" s="130"/>
      <c r="J330" s="13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1" t="str">
        <f t="shared" si="26"/>
        <v/>
      </c>
      <c r="Z330" s="51" t="str">
        <f t="shared" si="42"/>
        <v/>
      </c>
      <c r="AA330" s="51" t="str">
        <f t="shared" si="42"/>
        <v/>
      </c>
      <c r="AB330" s="17" t="str">
        <f t="shared" si="43"/>
        <v/>
      </c>
      <c r="AC330" s="17" t="str">
        <f t="shared" si="43"/>
        <v/>
      </c>
      <c r="AD330" s="17" t="str">
        <f t="shared" si="29"/>
        <v/>
      </c>
      <c r="AE330" s="52" t="str">
        <f t="shared" si="30"/>
        <v/>
      </c>
      <c r="AG330" s="17">
        <f t="shared" si="31"/>
        <v>500000</v>
      </c>
      <c r="AH330" s="46">
        <f t="shared" si="39"/>
        <v>500000</v>
      </c>
      <c r="AI330" s="46">
        <f t="shared" si="40"/>
        <v>500000</v>
      </c>
      <c r="AJ330" s="46">
        <f>IFERROR(RANK(AG330,$AG$213:$AG$312,1)*0.01+RANK(#REF!,#REF!,1)*0.00001+RANK(AH330,$AH$213:$AH$312,1)*0.0000001+RANK(AI330,$AI$213:$AI$312,1)*0.00000000001,10000)</f>
        <v>10000</v>
      </c>
      <c r="AK330" s="17">
        <f t="shared" si="41"/>
        <v>1</v>
      </c>
      <c r="AL330" s="17" t="e">
        <f t="shared" si="41"/>
        <v>#N/A</v>
      </c>
    </row>
    <row r="331" spans="8:38" hidden="1" x14ac:dyDescent="0.2">
      <c r="H331" s="49"/>
      <c r="I331" s="130"/>
      <c r="J331" s="13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1" t="str">
        <f t="shared" si="26"/>
        <v/>
      </c>
      <c r="Z331" s="51" t="str">
        <f t="shared" si="42"/>
        <v/>
      </c>
      <c r="AA331" s="51" t="str">
        <f t="shared" si="42"/>
        <v/>
      </c>
      <c r="AB331" s="17" t="str">
        <f t="shared" si="43"/>
        <v/>
      </c>
      <c r="AC331" s="17" t="str">
        <f t="shared" si="43"/>
        <v/>
      </c>
      <c r="AD331" s="17" t="str">
        <f t="shared" si="29"/>
        <v/>
      </c>
      <c r="AE331" s="52" t="str">
        <f t="shared" si="30"/>
        <v/>
      </c>
      <c r="AG331" s="17">
        <f t="shared" si="31"/>
        <v>500000</v>
      </c>
      <c r="AH331" s="46">
        <f t="shared" si="39"/>
        <v>500000</v>
      </c>
      <c r="AI331" s="46">
        <f t="shared" si="40"/>
        <v>500000</v>
      </c>
      <c r="AJ331" s="46">
        <f>IFERROR(RANK(AG331,$AG$213:$AG$312,1)*0.01+RANK(#REF!,#REF!,1)*0.00001+RANK(AH331,$AH$213:$AH$312,1)*0.0000001+RANK(AI331,$AI$213:$AI$312,1)*0.00000000001,10000)</f>
        <v>10000</v>
      </c>
      <c r="AK331" s="17">
        <f t="shared" si="41"/>
        <v>1</v>
      </c>
      <c r="AL331" s="17" t="e">
        <f t="shared" si="41"/>
        <v>#N/A</v>
      </c>
    </row>
    <row r="332" spans="8:38" hidden="1" x14ac:dyDescent="0.2">
      <c r="H332" s="49"/>
      <c r="I332" s="130"/>
      <c r="J332" s="13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1" t="str">
        <f t="shared" si="26"/>
        <v/>
      </c>
      <c r="Z332" s="51" t="str">
        <f t="shared" si="42"/>
        <v/>
      </c>
      <c r="AA332" s="51" t="str">
        <f t="shared" si="42"/>
        <v/>
      </c>
      <c r="AB332" s="17" t="str">
        <f t="shared" si="43"/>
        <v/>
      </c>
      <c r="AC332" s="17" t="str">
        <f t="shared" si="43"/>
        <v/>
      </c>
      <c r="AD332" s="17" t="str">
        <f t="shared" si="29"/>
        <v/>
      </c>
      <c r="AE332" s="52" t="str">
        <f t="shared" si="30"/>
        <v/>
      </c>
      <c r="AG332" s="17">
        <f t="shared" si="31"/>
        <v>500000</v>
      </c>
      <c r="AH332" s="46">
        <f t="shared" si="39"/>
        <v>500000</v>
      </c>
      <c r="AI332" s="46">
        <f t="shared" si="40"/>
        <v>500000</v>
      </c>
      <c r="AJ332" s="46">
        <f>IFERROR(RANK(AG332,$AG$213:$AG$312,1)*0.01+RANK(#REF!,#REF!,1)*0.00001+RANK(AH332,$AH$213:$AH$312,1)*0.0000001+RANK(AI332,$AI$213:$AI$312,1)*0.00000000001,10000)</f>
        <v>10000</v>
      </c>
      <c r="AK332" s="17">
        <f t="shared" si="41"/>
        <v>1</v>
      </c>
      <c r="AL332" s="17" t="e">
        <f t="shared" si="41"/>
        <v>#N/A</v>
      </c>
    </row>
    <row r="333" spans="8:38" hidden="1" x14ac:dyDescent="0.2">
      <c r="H333" s="49"/>
      <c r="I333" s="130"/>
      <c r="J333" s="13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1" t="str">
        <f t="shared" si="26"/>
        <v/>
      </c>
      <c r="Z333" s="51" t="str">
        <f t="shared" si="42"/>
        <v/>
      </c>
      <c r="AA333" s="51" t="str">
        <f t="shared" si="42"/>
        <v/>
      </c>
      <c r="AB333" s="17" t="str">
        <f t="shared" si="43"/>
        <v/>
      </c>
      <c r="AC333" s="17" t="str">
        <f t="shared" si="43"/>
        <v/>
      </c>
      <c r="AD333" s="17" t="str">
        <f t="shared" si="29"/>
        <v/>
      </c>
      <c r="AE333" s="52" t="str">
        <f t="shared" si="30"/>
        <v/>
      </c>
      <c r="AG333" s="17">
        <f t="shared" si="31"/>
        <v>500000</v>
      </c>
      <c r="AH333" s="46">
        <f t="shared" si="39"/>
        <v>500000</v>
      </c>
      <c r="AI333" s="46">
        <f t="shared" si="40"/>
        <v>500000</v>
      </c>
      <c r="AJ333" s="46">
        <f>IFERROR(RANK(AG333,$AG$213:$AG$312,1)*0.01+RANK(#REF!,#REF!,1)*0.00001+RANK(AH333,$AH$213:$AH$312,1)*0.0000001+RANK(AI333,$AI$213:$AI$312,1)*0.00000000001,10000)</f>
        <v>10000</v>
      </c>
      <c r="AK333" s="17">
        <f t="shared" si="41"/>
        <v>1</v>
      </c>
      <c r="AL333" s="17" t="e">
        <f t="shared" si="41"/>
        <v>#N/A</v>
      </c>
    </row>
    <row r="334" spans="8:38" hidden="1" x14ac:dyDescent="0.2">
      <c r="H334" s="49"/>
      <c r="I334" s="130"/>
      <c r="J334" s="13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1" t="str">
        <f t="shared" si="26"/>
        <v/>
      </c>
      <c r="Z334" s="51" t="str">
        <f t="shared" si="42"/>
        <v/>
      </c>
      <c r="AA334" s="51" t="str">
        <f t="shared" si="42"/>
        <v/>
      </c>
      <c r="AB334" s="17" t="str">
        <f t="shared" si="43"/>
        <v/>
      </c>
      <c r="AC334" s="17" t="str">
        <f t="shared" si="43"/>
        <v/>
      </c>
      <c r="AD334" s="17" t="str">
        <f t="shared" si="29"/>
        <v/>
      </c>
      <c r="AE334" s="52" t="str">
        <f t="shared" si="30"/>
        <v/>
      </c>
      <c r="AG334" s="17">
        <f t="shared" si="31"/>
        <v>500000</v>
      </c>
      <c r="AH334" s="46">
        <f t="shared" si="39"/>
        <v>500000</v>
      </c>
      <c r="AI334" s="46">
        <f t="shared" si="40"/>
        <v>500000</v>
      </c>
      <c r="AJ334" s="46">
        <f>IFERROR(RANK(AG334,$AG$213:$AG$312,1)*0.01+RANK(#REF!,#REF!,1)*0.00001+RANK(AH334,$AH$213:$AH$312,1)*0.0000001+RANK(AI334,$AI$213:$AI$312,1)*0.00000000001,10000)</f>
        <v>10000</v>
      </c>
      <c r="AK334" s="17">
        <f t="shared" si="41"/>
        <v>1</v>
      </c>
      <c r="AL334" s="17" t="e">
        <f t="shared" si="41"/>
        <v>#N/A</v>
      </c>
    </row>
    <row r="335" spans="8:38" hidden="1" x14ac:dyDescent="0.2">
      <c r="H335" s="49"/>
      <c r="I335" s="130"/>
      <c r="J335" s="13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1" t="str">
        <f t="shared" si="26"/>
        <v/>
      </c>
      <c r="Z335" s="51" t="str">
        <f t="shared" si="42"/>
        <v/>
      </c>
      <c r="AA335" s="51" t="str">
        <f t="shared" si="42"/>
        <v/>
      </c>
      <c r="AB335" s="17" t="str">
        <f t="shared" si="43"/>
        <v/>
      </c>
      <c r="AC335" s="17" t="str">
        <f t="shared" si="43"/>
        <v/>
      </c>
      <c r="AD335" s="17" t="str">
        <f t="shared" si="29"/>
        <v/>
      </c>
      <c r="AE335" s="52" t="str">
        <f t="shared" si="30"/>
        <v/>
      </c>
      <c r="AG335" s="17">
        <f t="shared" si="31"/>
        <v>500000</v>
      </c>
      <c r="AH335" s="46">
        <f t="shared" si="39"/>
        <v>500000</v>
      </c>
      <c r="AI335" s="46">
        <f t="shared" si="40"/>
        <v>500000</v>
      </c>
      <c r="AJ335" s="46">
        <f>IFERROR(RANK(AG335,$AG$213:$AG$312,1)*0.01+RANK(#REF!,#REF!,1)*0.00001+RANK(AH335,$AH$213:$AH$312,1)*0.0000001+RANK(AI335,$AI$213:$AI$312,1)*0.00000000001,10000)</f>
        <v>10000</v>
      </c>
      <c r="AK335" s="17">
        <f t="shared" si="41"/>
        <v>1</v>
      </c>
      <c r="AL335" s="17" t="e">
        <f t="shared" si="41"/>
        <v>#N/A</v>
      </c>
    </row>
    <row r="336" spans="8:38" hidden="1" x14ac:dyDescent="0.2">
      <c r="H336" s="49"/>
      <c r="I336" s="130"/>
      <c r="J336" s="13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1" t="str">
        <f t="shared" si="26"/>
        <v/>
      </c>
      <c r="Z336" s="51" t="str">
        <f t="shared" si="42"/>
        <v/>
      </c>
      <c r="AA336" s="51" t="str">
        <f t="shared" si="42"/>
        <v/>
      </c>
      <c r="AB336" s="17" t="str">
        <f t="shared" si="43"/>
        <v/>
      </c>
      <c r="AC336" s="17" t="str">
        <f t="shared" si="43"/>
        <v/>
      </c>
      <c r="AD336" s="17" t="str">
        <f t="shared" si="29"/>
        <v/>
      </c>
      <c r="AE336" s="52" t="str">
        <f t="shared" si="30"/>
        <v/>
      </c>
      <c r="AG336" s="17">
        <f t="shared" si="31"/>
        <v>500000</v>
      </c>
      <c r="AH336" s="46">
        <f t="shared" si="39"/>
        <v>500000</v>
      </c>
      <c r="AI336" s="46">
        <f t="shared" si="40"/>
        <v>500000</v>
      </c>
      <c r="AJ336" s="46">
        <f>IFERROR(RANK(AG336,$AG$213:$AG$312,1)*0.01+RANK(#REF!,#REF!,1)*0.00001+RANK(AH336,$AH$213:$AH$312,1)*0.0000001+RANK(AI336,$AI$213:$AI$312,1)*0.00000000001,10000)</f>
        <v>10000</v>
      </c>
      <c r="AK336" s="17">
        <f t="shared" si="41"/>
        <v>1</v>
      </c>
      <c r="AL336" s="17" t="e">
        <f t="shared" si="41"/>
        <v>#N/A</v>
      </c>
    </row>
    <row r="337" spans="8:38" hidden="1" x14ac:dyDescent="0.2">
      <c r="H337" s="49"/>
      <c r="I337" s="130"/>
      <c r="J337" s="13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1" t="str">
        <f t="shared" si="26"/>
        <v/>
      </c>
      <c r="Z337" s="51" t="str">
        <f t="shared" si="42"/>
        <v/>
      </c>
      <c r="AA337" s="51" t="str">
        <f t="shared" si="42"/>
        <v/>
      </c>
      <c r="AB337" s="17" t="str">
        <f t="shared" si="43"/>
        <v/>
      </c>
      <c r="AC337" s="17" t="str">
        <f t="shared" si="43"/>
        <v/>
      </c>
      <c r="AD337" s="17" t="str">
        <f t="shared" si="29"/>
        <v/>
      </c>
      <c r="AE337" s="52" t="str">
        <f t="shared" si="30"/>
        <v/>
      </c>
      <c r="AG337" s="17">
        <f t="shared" si="31"/>
        <v>500000</v>
      </c>
      <c r="AH337" s="46">
        <f t="shared" si="39"/>
        <v>500000</v>
      </c>
      <c r="AI337" s="46">
        <f t="shared" si="40"/>
        <v>500000</v>
      </c>
      <c r="AJ337" s="46">
        <f>IFERROR(RANK(AG337,$AG$213:$AG$312,1)*0.01+RANK(#REF!,#REF!,1)*0.00001+RANK(AH337,$AH$213:$AH$312,1)*0.0000001+RANK(AI337,$AI$213:$AI$312,1)*0.00000000001,10000)</f>
        <v>10000</v>
      </c>
      <c r="AK337" s="17">
        <f t="shared" si="41"/>
        <v>1</v>
      </c>
      <c r="AL337" s="17" t="e">
        <f t="shared" si="41"/>
        <v>#N/A</v>
      </c>
    </row>
    <row r="338" spans="8:38" hidden="1" x14ac:dyDescent="0.2">
      <c r="I338" s="130"/>
      <c r="J338" s="13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1" t="str">
        <f t="shared" si="26"/>
        <v/>
      </c>
      <c r="Z338" s="51" t="str">
        <f t="shared" si="42"/>
        <v/>
      </c>
      <c r="AA338" s="51" t="str">
        <f t="shared" si="42"/>
        <v/>
      </c>
      <c r="AB338" s="17" t="str">
        <f t="shared" si="43"/>
        <v/>
      </c>
      <c r="AC338" s="17" t="str">
        <f t="shared" si="43"/>
        <v/>
      </c>
      <c r="AD338" s="17" t="str">
        <f t="shared" si="29"/>
        <v/>
      </c>
      <c r="AE338" s="52" t="str">
        <f t="shared" si="30"/>
        <v/>
      </c>
      <c r="AG338" s="17">
        <f t="shared" si="31"/>
        <v>500000</v>
      </c>
      <c r="AH338" s="46">
        <f t="shared" si="39"/>
        <v>500000</v>
      </c>
      <c r="AI338" s="46">
        <f t="shared" si="40"/>
        <v>500000</v>
      </c>
      <c r="AJ338" s="46">
        <f>IFERROR(RANK(AG338,$AG$213:$AG$312,1)*0.01+RANK(#REF!,#REF!,1)*0.00001+RANK(AH338,$AH$213:$AH$312,1)*0.0000001+RANK(AI338,$AI$213:$AI$312,1)*0.00000000001,10000)</f>
        <v>10000</v>
      </c>
      <c r="AK338" s="17">
        <f t="shared" si="41"/>
        <v>1</v>
      </c>
      <c r="AL338" s="17" t="e">
        <f t="shared" si="41"/>
        <v>#N/A</v>
      </c>
    </row>
    <row r="339" spans="8:38" hidden="1" x14ac:dyDescent="0.2">
      <c r="I339" s="130"/>
      <c r="J339" s="13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1" t="str">
        <f t="shared" si="26"/>
        <v/>
      </c>
      <c r="Z339" s="51" t="str">
        <f t="shared" si="42"/>
        <v/>
      </c>
      <c r="AA339" s="51" t="str">
        <f t="shared" si="42"/>
        <v/>
      </c>
      <c r="AB339" s="17" t="str">
        <f t="shared" si="43"/>
        <v/>
      </c>
      <c r="AC339" s="17" t="str">
        <f t="shared" si="43"/>
        <v/>
      </c>
      <c r="AD339" s="17" t="str">
        <f t="shared" si="29"/>
        <v/>
      </c>
      <c r="AE339" s="52" t="str">
        <f t="shared" si="30"/>
        <v/>
      </c>
      <c r="AG339" s="17">
        <f t="shared" si="31"/>
        <v>500000</v>
      </c>
      <c r="AH339" s="46">
        <f t="shared" si="39"/>
        <v>500000</v>
      </c>
      <c r="AI339" s="46">
        <f t="shared" si="40"/>
        <v>500000</v>
      </c>
      <c r="AJ339" s="46">
        <f>IFERROR(RANK(AG339,$AG$213:$AG$312,1)*0.01+RANK(#REF!,#REF!,1)*0.00001+RANK(AH339,$AH$213:$AH$312,1)*0.0000001+RANK(AI339,$AI$213:$AI$312,1)*0.00000000001,10000)</f>
        <v>10000</v>
      </c>
      <c r="AK339" s="17">
        <f t="shared" si="41"/>
        <v>1</v>
      </c>
      <c r="AL339" s="17" t="e">
        <f t="shared" si="41"/>
        <v>#N/A</v>
      </c>
    </row>
    <row r="340" spans="8:38" hidden="1" x14ac:dyDescent="0.2">
      <c r="I340" s="130"/>
      <c r="J340" s="13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1" t="str">
        <f t="shared" si="26"/>
        <v/>
      </c>
      <c r="Z340" s="51" t="str">
        <f t="shared" si="42"/>
        <v/>
      </c>
      <c r="AA340" s="51" t="str">
        <f t="shared" si="42"/>
        <v/>
      </c>
      <c r="AB340" s="17" t="str">
        <f t="shared" si="43"/>
        <v/>
      </c>
      <c r="AC340" s="17" t="str">
        <f t="shared" si="43"/>
        <v/>
      </c>
      <c r="AD340" s="17" t="str">
        <f t="shared" si="29"/>
        <v/>
      </c>
      <c r="AE340" s="52" t="str">
        <f t="shared" si="30"/>
        <v/>
      </c>
      <c r="AG340" s="17">
        <f t="shared" si="31"/>
        <v>500000</v>
      </c>
      <c r="AH340" s="46">
        <f t="shared" si="39"/>
        <v>500000</v>
      </c>
      <c r="AI340" s="46">
        <f t="shared" si="40"/>
        <v>500000</v>
      </c>
      <c r="AJ340" s="46">
        <f>IFERROR(RANK(AG340,$AG$213:$AG$312,1)*0.01+RANK(#REF!,#REF!,1)*0.00001+RANK(AH340,$AH$213:$AH$312,1)*0.0000001+RANK(AI340,$AI$213:$AI$312,1)*0.00000000001,10000)</f>
        <v>10000</v>
      </c>
      <c r="AK340" s="17">
        <f t="shared" si="41"/>
        <v>1</v>
      </c>
      <c r="AL340" s="17" t="e">
        <f t="shared" si="41"/>
        <v>#N/A</v>
      </c>
    </row>
    <row r="341" spans="8:38" hidden="1" x14ac:dyDescent="0.2">
      <c r="I341" s="130"/>
      <c r="J341" s="13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1" t="str">
        <f t="shared" ref="Y341:Y404" si="44">IF(Y132="","",$AD132&amp;Y$2&amp;Y132)</f>
        <v/>
      </c>
      <c r="Z341" s="51" t="str">
        <f t="shared" ref="Z341:AA356" si="45">IF(Z132="","",$AD132&amp;Z$3&amp;Z132)</f>
        <v/>
      </c>
      <c r="AA341" s="51" t="str">
        <f t="shared" si="45"/>
        <v/>
      </c>
      <c r="AB341" s="17" t="str">
        <f t="shared" ref="AB341:AC356" si="46">SUBSTITUTE(SUBSTITUTE(AB132,"　","")," ","")</f>
        <v/>
      </c>
      <c r="AC341" s="17" t="str">
        <f t="shared" si="46"/>
        <v/>
      </c>
      <c r="AD341" s="17" t="str">
        <f t="shared" ref="AD341:AD404" si="47">IF(AB132="","",IF(LEN(AB341)=1,AB341&amp;"　　",IF(LEN(AB341)=2,LEFT(AB341,1)&amp;"　"&amp;RIGHT(AB341,1),AB341)))</f>
        <v/>
      </c>
      <c r="AE341" s="52" t="str">
        <f t="shared" ref="AE341:AE404" si="48">IF(AC132="","",IF(LEN(AC341)=1,"　　"&amp;AC341,IF(LEN(AC341)=2,LEFT(AC341,1)&amp;"　"&amp;RIGHT(AC341,1),AC341)))</f>
        <v/>
      </c>
      <c r="AG341" s="17">
        <f t="shared" ref="AG341:AG404" si="49">IFERROR(CODE(MID(AE132,1,1)),500000)</f>
        <v>500000</v>
      </c>
      <c r="AH341" s="46">
        <f t="shared" ref="AH341:AH372" si="50">IFERROR(CODE(MID(AE132,3,1)),500000)</f>
        <v>500000</v>
      </c>
      <c r="AI341" s="46">
        <f t="shared" ref="AI341:AI372" si="51">IFERROR(CODE(MID(AE132,4,1)),500000)</f>
        <v>500000</v>
      </c>
      <c r="AJ341" s="46">
        <f>IFERROR(RANK(AG341,$AG$213:$AG$312,1)*0.01+RANK(#REF!,#REF!,1)*0.00001+RANK(AH341,$AH$213:$AH$312,1)*0.0000001+RANK(AI341,$AI$213:$AI$312,1)*0.00000000001,10000)</f>
        <v>10000</v>
      </c>
      <c r="AK341" s="17">
        <f t="shared" si="41"/>
        <v>1</v>
      </c>
      <c r="AL341" s="17" t="e">
        <f t="shared" si="41"/>
        <v>#N/A</v>
      </c>
    </row>
    <row r="342" spans="8:38" hidden="1" x14ac:dyDescent="0.2">
      <c r="I342" s="130"/>
      <c r="J342" s="13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1" t="str">
        <f t="shared" si="44"/>
        <v/>
      </c>
      <c r="Z342" s="51" t="str">
        <f t="shared" si="45"/>
        <v/>
      </c>
      <c r="AA342" s="51" t="str">
        <f t="shared" si="45"/>
        <v/>
      </c>
      <c r="AB342" s="17" t="str">
        <f t="shared" si="46"/>
        <v/>
      </c>
      <c r="AC342" s="17" t="str">
        <f t="shared" si="46"/>
        <v/>
      </c>
      <c r="AD342" s="17" t="str">
        <f t="shared" si="47"/>
        <v/>
      </c>
      <c r="AE342" s="52" t="str">
        <f t="shared" si="48"/>
        <v/>
      </c>
      <c r="AG342" s="17">
        <f t="shared" si="49"/>
        <v>500000</v>
      </c>
      <c r="AH342" s="46">
        <f t="shared" si="50"/>
        <v>500000</v>
      </c>
      <c r="AI342" s="46">
        <f t="shared" si="51"/>
        <v>500000</v>
      </c>
      <c r="AJ342" s="46">
        <f>IFERROR(RANK(AG342,$AG$213:$AG$312,1)*0.01+RANK(#REF!,#REF!,1)*0.00001+RANK(AH342,$AH$213:$AH$312,1)*0.0000001+RANK(AI342,$AI$213:$AI$312,1)*0.00000000001,10000)</f>
        <v>10000</v>
      </c>
      <c r="AK342" s="17">
        <f t="shared" si="41"/>
        <v>1</v>
      </c>
      <c r="AL342" s="17" t="e">
        <f t="shared" si="41"/>
        <v>#N/A</v>
      </c>
    </row>
    <row r="343" spans="8:38" hidden="1" x14ac:dyDescent="0.2">
      <c r="I343" s="130"/>
      <c r="J343" s="13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1" t="str">
        <f t="shared" si="44"/>
        <v/>
      </c>
      <c r="Z343" s="51" t="str">
        <f t="shared" si="45"/>
        <v/>
      </c>
      <c r="AA343" s="51" t="str">
        <f t="shared" si="45"/>
        <v/>
      </c>
      <c r="AB343" s="17" t="str">
        <f t="shared" si="46"/>
        <v/>
      </c>
      <c r="AC343" s="17" t="str">
        <f t="shared" si="46"/>
        <v/>
      </c>
      <c r="AD343" s="17" t="str">
        <f t="shared" si="47"/>
        <v/>
      </c>
      <c r="AE343" s="52" t="str">
        <f t="shared" si="48"/>
        <v/>
      </c>
      <c r="AG343" s="17">
        <f t="shared" si="49"/>
        <v>500000</v>
      </c>
      <c r="AH343" s="46">
        <f t="shared" si="50"/>
        <v>500000</v>
      </c>
      <c r="AI343" s="46">
        <f t="shared" si="51"/>
        <v>500000</v>
      </c>
      <c r="AJ343" s="46">
        <f>IFERROR(RANK(AG343,$AG$213:$AG$312,1)*0.01+RANK(#REF!,#REF!,1)*0.00001+RANK(AH343,$AH$213:$AH$312,1)*0.0000001+RANK(AI343,$AI$213:$AI$312,1)*0.00000000001,10000)</f>
        <v>10000</v>
      </c>
      <c r="AK343" s="17">
        <f t="shared" si="41"/>
        <v>1</v>
      </c>
      <c r="AL343" s="17" t="e">
        <f t="shared" si="41"/>
        <v>#N/A</v>
      </c>
    </row>
    <row r="344" spans="8:38" hidden="1" x14ac:dyDescent="0.2">
      <c r="I344" s="130"/>
      <c r="J344" s="13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1" t="str">
        <f t="shared" si="44"/>
        <v/>
      </c>
      <c r="Z344" s="51" t="str">
        <f t="shared" si="45"/>
        <v/>
      </c>
      <c r="AA344" s="51" t="str">
        <f t="shared" si="45"/>
        <v/>
      </c>
      <c r="AB344" s="17" t="str">
        <f t="shared" si="46"/>
        <v/>
      </c>
      <c r="AC344" s="17" t="str">
        <f t="shared" si="46"/>
        <v/>
      </c>
      <c r="AD344" s="17" t="str">
        <f t="shared" si="47"/>
        <v/>
      </c>
      <c r="AE344" s="52" t="str">
        <f t="shared" si="48"/>
        <v/>
      </c>
      <c r="AG344" s="17">
        <f t="shared" si="49"/>
        <v>500000</v>
      </c>
      <c r="AH344" s="46">
        <f t="shared" si="50"/>
        <v>500000</v>
      </c>
      <c r="AI344" s="46">
        <f t="shared" si="51"/>
        <v>500000</v>
      </c>
      <c r="AJ344" s="46">
        <f>IFERROR(RANK(AG344,$AG$213:$AG$312,1)*0.01+RANK(#REF!,#REF!,1)*0.00001+RANK(AH344,$AH$213:$AH$312,1)*0.0000001+RANK(AI344,$AI$213:$AI$312,1)*0.00000000001,10000)</f>
        <v>10000</v>
      </c>
      <c r="AK344" s="17">
        <f t="shared" si="41"/>
        <v>1</v>
      </c>
      <c r="AL344" s="17" t="e">
        <f t="shared" si="41"/>
        <v>#N/A</v>
      </c>
    </row>
    <row r="345" spans="8:38" hidden="1" x14ac:dyDescent="0.2">
      <c r="I345" s="130"/>
      <c r="J345" s="13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1" t="str">
        <f t="shared" si="44"/>
        <v/>
      </c>
      <c r="Z345" s="51" t="str">
        <f t="shared" si="45"/>
        <v/>
      </c>
      <c r="AA345" s="51" t="str">
        <f t="shared" si="45"/>
        <v/>
      </c>
      <c r="AB345" s="17" t="str">
        <f t="shared" si="46"/>
        <v/>
      </c>
      <c r="AC345" s="17" t="str">
        <f t="shared" si="46"/>
        <v/>
      </c>
      <c r="AD345" s="17" t="str">
        <f t="shared" si="47"/>
        <v/>
      </c>
      <c r="AE345" s="52" t="str">
        <f t="shared" si="48"/>
        <v/>
      </c>
      <c r="AG345" s="17">
        <f t="shared" si="49"/>
        <v>500000</v>
      </c>
      <c r="AH345" s="46">
        <f t="shared" si="50"/>
        <v>500000</v>
      </c>
      <c r="AI345" s="46">
        <f t="shared" si="51"/>
        <v>500000</v>
      </c>
      <c r="AJ345" s="46">
        <f>IFERROR(RANK(AG345,$AG$213:$AG$312,1)*0.01+RANK(#REF!,#REF!,1)*0.00001+RANK(AH345,$AH$213:$AH$312,1)*0.0000001+RANK(AI345,$AI$213:$AI$312,1)*0.00000000001,10000)</f>
        <v>10000</v>
      </c>
      <c r="AK345" s="17">
        <f t="shared" si="41"/>
        <v>1</v>
      </c>
      <c r="AL345" s="17" t="e">
        <f t="shared" si="41"/>
        <v>#N/A</v>
      </c>
    </row>
    <row r="346" spans="8:38" hidden="1" x14ac:dyDescent="0.2">
      <c r="I346" s="130"/>
      <c r="J346" s="13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1" t="str">
        <f t="shared" si="44"/>
        <v/>
      </c>
      <c r="Z346" s="51" t="str">
        <f t="shared" si="45"/>
        <v/>
      </c>
      <c r="AA346" s="51" t="str">
        <f t="shared" si="45"/>
        <v/>
      </c>
      <c r="AB346" s="17" t="str">
        <f t="shared" si="46"/>
        <v/>
      </c>
      <c r="AC346" s="17" t="str">
        <f t="shared" si="46"/>
        <v/>
      </c>
      <c r="AD346" s="17" t="str">
        <f t="shared" si="47"/>
        <v/>
      </c>
      <c r="AE346" s="52" t="str">
        <f t="shared" si="48"/>
        <v/>
      </c>
      <c r="AG346" s="17">
        <f t="shared" si="49"/>
        <v>500000</v>
      </c>
      <c r="AH346" s="46">
        <f t="shared" si="50"/>
        <v>500000</v>
      </c>
      <c r="AI346" s="46">
        <f t="shared" si="51"/>
        <v>500000</v>
      </c>
      <c r="AJ346" s="46">
        <f>IFERROR(RANK(AG346,$AG$213:$AG$312,1)*0.01+RANK(#REF!,#REF!,1)*0.00001+RANK(AH346,$AH$213:$AH$312,1)*0.0000001+RANK(AI346,$AI$213:$AI$312,1)*0.00000000001,10000)</f>
        <v>10000</v>
      </c>
      <c r="AK346" s="17">
        <f t="shared" si="41"/>
        <v>1</v>
      </c>
      <c r="AL346" s="17" t="e">
        <f t="shared" si="41"/>
        <v>#N/A</v>
      </c>
    </row>
    <row r="347" spans="8:38" hidden="1" x14ac:dyDescent="0.2">
      <c r="I347" s="130"/>
      <c r="J347" s="13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1" t="str">
        <f t="shared" si="44"/>
        <v/>
      </c>
      <c r="Z347" s="51" t="str">
        <f t="shared" si="45"/>
        <v/>
      </c>
      <c r="AA347" s="51" t="str">
        <f t="shared" si="45"/>
        <v/>
      </c>
      <c r="AB347" s="17" t="str">
        <f t="shared" si="46"/>
        <v/>
      </c>
      <c r="AC347" s="17" t="str">
        <f t="shared" si="46"/>
        <v/>
      </c>
      <c r="AD347" s="17" t="str">
        <f t="shared" si="47"/>
        <v/>
      </c>
      <c r="AE347" s="52" t="str">
        <f t="shared" si="48"/>
        <v/>
      </c>
      <c r="AG347" s="17">
        <f t="shared" si="49"/>
        <v>500000</v>
      </c>
      <c r="AH347" s="46">
        <f t="shared" si="50"/>
        <v>500000</v>
      </c>
      <c r="AI347" s="46">
        <f t="shared" si="51"/>
        <v>500000</v>
      </c>
      <c r="AJ347" s="46">
        <f>IFERROR(RANK(AG347,$AG$213:$AG$312,1)*0.01+RANK(#REF!,#REF!,1)*0.00001+RANK(AH347,$AH$213:$AH$312,1)*0.0000001+RANK(AI347,$AI$213:$AI$312,1)*0.00000000001,10000)</f>
        <v>10000</v>
      </c>
      <c r="AK347" s="17">
        <f t="shared" si="41"/>
        <v>1</v>
      </c>
      <c r="AL347" s="17" t="e">
        <f t="shared" si="41"/>
        <v>#N/A</v>
      </c>
    </row>
    <row r="348" spans="8:38" hidden="1" x14ac:dyDescent="0.2">
      <c r="I348" s="130"/>
      <c r="J348" s="13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1" t="str">
        <f t="shared" si="44"/>
        <v/>
      </c>
      <c r="Z348" s="51" t="str">
        <f t="shared" si="45"/>
        <v/>
      </c>
      <c r="AA348" s="51" t="str">
        <f t="shared" si="45"/>
        <v/>
      </c>
      <c r="AB348" s="17" t="str">
        <f t="shared" si="46"/>
        <v/>
      </c>
      <c r="AC348" s="17" t="str">
        <f t="shared" si="46"/>
        <v/>
      </c>
      <c r="AD348" s="17" t="str">
        <f t="shared" si="47"/>
        <v/>
      </c>
      <c r="AE348" s="52" t="str">
        <f t="shared" si="48"/>
        <v/>
      </c>
      <c r="AG348" s="17">
        <f t="shared" si="49"/>
        <v>500000</v>
      </c>
      <c r="AH348" s="46">
        <f t="shared" si="50"/>
        <v>500000</v>
      </c>
      <c r="AI348" s="46">
        <f t="shared" si="51"/>
        <v>500000</v>
      </c>
      <c r="AJ348" s="46">
        <f>IFERROR(RANK(AG348,$AG$213:$AG$312,1)*0.01+RANK(#REF!,#REF!,1)*0.00001+RANK(AH348,$AH$213:$AH$312,1)*0.0000001+RANK(AI348,$AI$213:$AI$312,1)*0.00000000001,10000)</f>
        <v>10000</v>
      </c>
      <c r="AK348" s="17">
        <f t="shared" si="41"/>
        <v>1</v>
      </c>
      <c r="AL348" s="17" t="e">
        <f t="shared" si="41"/>
        <v>#N/A</v>
      </c>
    </row>
    <row r="349" spans="8:38" hidden="1" x14ac:dyDescent="0.2">
      <c r="I349" s="130"/>
      <c r="J349" s="13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1" t="str">
        <f t="shared" si="44"/>
        <v/>
      </c>
      <c r="Z349" s="51" t="str">
        <f t="shared" si="45"/>
        <v/>
      </c>
      <c r="AA349" s="51" t="str">
        <f t="shared" si="45"/>
        <v/>
      </c>
      <c r="AB349" s="17" t="str">
        <f t="shared" si="46"/>
        <v/>
      </c>
      <c r="AC349" s="17" t="str">
        <f t="shared" si="46"/>
        <v/>
      </c>
      <c r="AD349" s="17" t="str">
        <f t="shared" si="47"/>
        <v/>
      </c>
      <c r="AE349" s="52" t="str">
        <f t="shared" si="48"/>
        <v/>
      </c>
      <c r="AG349" s="17">
        <f t="shared" si="49"/>
        <v>500000</v>
      </c>
      <c r="AH349" s="46">
        <f t="shared" si="50"/>
        <v>500000</v>
      </c>
      <c r="AI349" s="46">
        <f t="shared" si="51"/>
        <v>500000</v>
      </c>
      <c r="AJ349" s="46">
        <f>IFERROR(RANK(AG349,$AG$213:$AG$312,1)*0.01+RANK(#REF!,#REF!,1)*0.00001+RANK(AH349,$AH$213:$AH$312,1)*0.0000001+RANK(AI349,$AI$213:$AI$312,1)*0.00000000001,10000)</f>
        <v>10000</v>
      </c>
      <c r="AK349" s="17">
        <f t="shared" si="41"/>
        <v>1</v>
      </c>
      <c r="AL349" s="17" t="e">
        <f t="shared" si="41"/>
        <v>#N/A</v>
      </c>
    </row>
    <row r="350" spans="8:38" hidden="1" x14ac:dyDescent="0.2">
      <c r="I350" s="130"/>
      <c r="J350" s="13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1" t="str">
        <f t="shared" si="44"/>
        <v/>
      </c>
      <c r="Z350" s="51" t="str">
        <f t="shared" si="45"/>
        <v/>
      </c>
      <c r="AA350" s="51" t="str">
        <f t="shared" si="45"/>
        <v/>
      </c>
      <c r="AB350" s="17" t="str">
        <f t="shared" si="46"/>
        <v/>
      </c>
      <c r="AC350" s="17" t="str">
        <f t="shared" si="46"/>
        <v/>
      </c>
      <c r="AD350" s="17" t="str">
        <f t="shared" si="47"/>
        <v/>
      </c>
      <c r="AE350" s="52" t="str">
        <f t="shared" si="48"/>
        <v/>
      </c>
      <c r="AG350" s="17">
        <f t="shared" si="49"/>
        <v>500000</v>
      </c>
      <c r="AH350" s="46">
        <f t="shared" si="50"/>
        <v>500000</v>
      </c>
      <c r="AI350" s="46">
        <f t="shared" si="51"/>
        <v>500000</v>
      </c>
      <c r="AJ350" s="46">
        <f>IFERROR(RANK(AG350,$AG$213:$AG$312,1)*0.01+RANK(#REF!,#REF!,1)*0.00001+RANK(AH350,$AH$213:$AH$312,1)*0.0000001+RANK(AI350,$AI$213:$AI$312,1)*0.00000000001,10000)</f>
        <v>10000</v>
      </c>
      <c r="AK350" s="17">
        <f t="shared" si="41"/>
        <v>1</v>
      </c>
      <c r="AL350" s="17" t="e">
        <f t="shared" si="41"/>
        <v>#N/A</v>
      </c>
    </row>
    <row r="351" spans="8:38" hidden="1" x14ac:dyDescent="0.2">
      <c r="I351" s="130"/>
      <c r="J351" s="13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1" t="str">
        <f t="shared" si="44"/>
        <v/>
      </c>
      <c r="Z351" s="51" t="str">
        <f t="shared" si="45"/>
        <v/>
      </c>
      <c r="AA351" s="51" t="str">
        <f t="shared" si="45"/>
        <v/>
      </c>
      <c r="AB351" s="17" t="str">
        <f t="shared" si="46"/>
        <v/>
      </c>
      <c r="AC351" s="17" t="str">
        <f t="shared" si="46"/>
        <v/>
      </c>
      <c r="AD351" s="17" t="str">
        <f t="shared" si="47"/>
        <v/>
      </c>
      <c r="AE351" s="52" t="str">
        <f t="shared" si="48"/>
        <v/>
      </c>
      <c r="AG351" s="17">
        <f t="shared" si="49"/>
        <v>500000</v>
      </c>
      <c r="AH351" s="46">
        <f t="shared" si="50"/>
        <v>500000</v>
      </c>
      <c r="AI351" s="46">
        <f t="shared" si="51"/>
        <v>500000</v>
      </c>
      <c r="AJ351" s="46">
        <f>IFERROR(RANK(AG351,$AG$213:$AG$312,1)*0.01+RANK(#REF!,#REF!,1)*0.00001+RANK(AH351,$AH$213:$AH$312,1)*0.0000001+RANK(AI351,$AI$213:$AI$312,1)*0.00000000001,10000)</f>
        <v>10000</v>
      </c>
      <c r="AK351" s="17">
        <f t="shared" si="41"/>
        <v>1</v>
      </c>
      <c r="AL351" s="17" t="e">
        <f t="shared" si="41"/>
        <v>#N/A</v>
      </c>
    </row>
    <row r="352" spans="8:38" hidden="1" x14ac:dyDescent="0.2">
      <c r="I352" s="130"/>
      <c r="J352" s="13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1" t="str">
        <f t="shared" si="44"/>
        <v/>
      </c>
      <c r="Z352" s="51" t="str">
        <f t="shared" si="45"/>
        <v/>
      </c>
      <c r="AA352" s="51" t="str">
        <f t="shared" si="45"/>
        <v/>
      </c>
      <c r="AB352" s="17" t="str">
        <f t="shared" si="46"/>
        <v/>
      </c>
      <c r="AC352" s="17" t="str">
        <f t="shared" si="46"/>
        <v/>
      </c>
      <c r="AD352" s="17" t="str">
        <f t="shared" si="47"/>
        <v/>
      </c>
      <c r="AE352" s="52" t="str">
        <f t="shared" si="48"/>
        <v/>
      </c>
      <c r="AG352" s="17">
        <f t="shared" si="49"/>
        <v>500000</v>
      </c>
      <c r="AH352" s="46">
        <f t="shared" si="50"/>
        <v>500000</v>
      </c>
      <c r="AI352" s="46">
        <f t="shared" si="51"/>
        <v>500000</v>
      </c>
      <c r="AJ352" s="46">
        <f>IFERROR(RANK(AG352,$AG$213:$AG$312,1)*0.01+RANK(#REF!,#REF!,1)*0.00001+RANK(AH352,$AH$213:$AH$312,1)*0.0000001+RANK(AI352,$AI$213:$AI$312,1)*0.00000000001,10000)</f>
        <v>10000</v>
      </c>
      <c r="AK352" s="17">
        <f t="shared" si="41"/>
        <v>1</v>
      </c>
      <c r="AL352" s="17" t="e">
        <f t="shared" si="41"/>
        <v>#N/A</v>
      </c>
    </row>
    <row r="353" spans="9:38" hidden="1" x14ac:dyDescent="0.2">
      <c r="I353" s="130"/>
      <c r="J353" s="13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1" t="str">
        <f t="shared" si="44"/>
        <v/>
      </c>
      <c r="Z353" s="51" t="str">
        <f t="shared" si="45"/>
        <v/>
      </c>
      <c r="AA353" s="51" t="str">
        <f t="shared" si="45"/>
        <v/>
      </c>
      <c r="AB353" s="17" t="str">
        <f t="shared" si="46"/>
        <v/>
      </c>
      <c r="AC353" s="17" t="str">
        <f t="shared" si="46"/>
        <v/>
      </c>
      <c r="AD353" s="17" t="str">
        <f t="shared" si="47"/>
        <v/>
      </c>
      <c r="AE353" s="52" t="str">
        <f t="shared" si="48"/>
        <v/>
      </c>
      <c r="AG353" s="17">
        <f t="shared" si="49"/>
        <v>500000</v>
      </c>
      <c r="AH353" s="46">
        <f t="shared" si="50"/>
        <v>500000</v>
      </c>
      <c r="AI353" s="46">
        <f t="shared" si="51"/>
        <v>500000</v>
      </c>
      <c r="AJ353" s="46">
        <f>IFERROR(RANK(AG353,$AG$213:$AG$312,1)*0.01+RANK(#REF!,#REF!,1)*0.00001+RANK(AH353,$AH$213:$AH$312,1)*0.0000001+RANK(AI353,$AI$213:$AI$312,1)*0.00000000001,10000)</f>
        <v>10000</v>
      </c>
      <c r="AK353" s="17">
        <f t="shared" si="41"/>
        <v>1</v>
      </c>
      <c r="AL353" s="17" t="e">
        <f t="shared" si="41"/>
        <v>#N/A</v>
      </c>
    </row>
    <row r="354" spans="9:38" hidden="1" x14ac:dyDescent="0.2">
      <c r="I354" s="130"/>
      <c r="J354" s="13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1" t="str">
        <f t="shared" si="44"/>
        <v/>
      </c>
      <c r="Z354" s="51" t="str">
        <f t="shared" si="45"/>
        <v/>
      </c>
      <c r="AA354" s="51" t="str">
        <f t="shared" si="45"/>
        <v/>
      </c>
      <c r="AB354" s="17" t="str">
        <f t="shared" si="46"/>
        <v/>
      </c>
      <c r="AC354" s="17" t="str">
        <f t="shared" si="46"/>
        <v/>
      </c>
      <c r="AD354" s="17" t="str">
        <f t="shared" si="47"/>
        <v/>
      </c>
      <c r="AE354" s="52" t="str">
        <f t="shared" si="48"/>
        <v/>
      </c>
      <c r="AG354" s="17">
        <f t="shared" si="49"/>
        <v>500000</v>
      </c>
      <c r="AH354" s="46">
        <f t="shared" si="50"/>
        <v>500000</v>
      </c>
      <c r="AI354" s="46">
        <f t="shared" si="51"/>
        <v>500000</v>
      </c>
      <c r="AJ354" s="46">
        <f>IFERROR(RANK(AG354,$AG$213:$AG$312,1)*0.01+RANK(#REF!,#REF!,1)*0.00001+RANK(AH354,$AH$213:$AH$312,1)*0.0000001+RANK(AI354,$AI$213:$AI$312,1)*0.00000000001,10000)</f>
        <v>10000</v>
      </c>
      <c r="AK354" s="17">
        <f t="shared" si="41"/>
        <v>1</v>
      </c>
      <c r="AL354" s="17" t="e">
        <f t="shared" si="41"/>
        <v>#N/A</v>
      </c>
    </row>
    <row r="355" spans="9:38" hidden="1" x14ac:dyDescent="0.2">
      <c r="I355" s="130"/>
      <c r="J355" s="13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1" t="str">
        <f t="shared" si="44"/>
        <v/>
      </c>
      <c r="Z355" s="51" t="str">
        <f t="shared" si="45"/>
        <v/>
      </c>
      <c r="AA355" s="51" t="str">
        <f t="shared" si="45"/>
        <v/>
      </c>
      <c r="AB355" s="17" t="str">
        <f t="shared" si="46"/>
        <v/>
      </c>
      <c r="AC355" s="17" t="str">
        <f t="shared" si="46"/>
        <v/>
      </c>
      <c r="AD355" s="17" t="str">
        <f t="shared" si="47"/>
        <v/>
      </c>
      <c r="AE355" s="52" t="str">
        <f t="shared" si="48"/>
        <v/>
      </c>
      <c r="AG355" s="17">
        <f t="shared" si="49"/>
        <v>500000</v>
      </c>
      <c r="AH355" s="46">
        <f t="shared" si="50"/>
        <v>500000</v>
      </c>
      <c r="AI355" s="46">
        <f t="shared" si="51"/>
        <v>500000</v>
      </c>
      <c r="AJ355" s="46">
        <f>IFERROR(RANK(AG355,$AG$213:$AG$312,1)*0.01+RANK(#REF!,#REF!,1)*0.00001+RANK(AH355,$AH$213:$AH$312,1)*0.0000001+RANK(AI355,$AI$213:$AI$312,1)*0.00000000001,10000)</f>
        <v>10000</v>
      </c>
      <c r="AK355" s="17">
        <f t="shared" si="41"/>
        <v>1</v>
      </c>
      <c r="AL355" s="17" t="e">
        <f t="shared" si="41"/>
        <v>#N/A</v>
      </c>
    </row>
    <row r="356" spans="9:38" hidden="1" x14ac:dyDescent="0.2">
      <c r="I356" s="130"/>
      <c r="J356" s="13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1" t="str">
        <f t="shared" si="44"/>
        <v/>
      </c>
      <c r="Z356" s="51" t="str">
        <f t="shared" si="45"/>
        <v/>
      </c>
      <c r="AA356" s="51" t="str">
        <f t="shared" si="45"/>
        <v/>
      </c>
      <c r="AB356" s="17" t="str">
        <f t="shared" si="46"/>
        <v/>
      </c>
      <c r="AC356" s="17" t="str">
        <f t="shared" si="46"/>
        <v/>
      </c>
      <c r="AD356" s="17" t="str">
        <f t="shared" si="47"/>
        <v/>
      </c>
      <c r="AE356" s="52" t="str">
        <f t="shared" si="48"/>
        <v/>
      </c>
      <c r="AG356" s="17">
        <f t="shared" si="49"/>
        <v>500000</v>
      </c>
      <c r="AH356" s="46">
        <f t="shared" si="50"/>
        <v>500000</v>
      </c>
      <c r="AI356" s="46">
        <f t="shared" si="51"/>
        <v>500000</v>
      </c>
      <c r="AJ356" s="46">
        <f>IFERROR(RANK(AG356,$AG$213:$AG$312,1)*0.01+RANK(#REF!,#REF!,1)*0.00001+RANK(AH356,$AH$213:$AH$312,1)*0.0000001+RANK(AI356,$AI$213:$AI$312,1)*0.00000000001,10000)</f>
        <v>10000</v>
      </c>
      <c r="AK356" s="17">
        <f t="shared" si="41"/>
        <v>1</v>
      </c>
      <c r="AL356" s="17" t="e">
        <f t="shared" si="41"/>
        <v>#N/A</v>
      </c>
    </row>
    <row r="357" spans="9:38" hidden="1" x14ac:dyDescent="0.2">
      <c r="I357" s="130"/>
      <c r="J357" s="13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1" t="str">
        <f t="shared" si="44"/>
        <v/>
      </c>
      <c r="Z357" s="51" t="str">
        <f t="shared" ref="Z357:AA372" si="52">IF(Z148="","",$AD148&amp;Z$3&amp;Z148)</f>
        <v/>
      </c>
      <c r="AA357" s="51" t="str">
        <f t="shared" si="52"/>
        <v/>
      </c>
      <c r="AB357" s="17" t="str">
        <f t="shared" ref="AB357:AC372" si="53">SUBSTITUTE(SUBSTITUTE(AB148,"　","")," ","")</f>
        <v/>
      </c>
      <c r="AC357" s="17" t="str">
        <f t="shared" si="53"/>
        <v/>
      </c>
      <c r="AD357" s="17" t="str">
        <f t="shared" si="47"/>
        <v/>
      </c>
      <c r="AE357" s="52" t="str">
        <f t="shared" si="48"/>
        <v/>
      </c>
      <c r="AG357" s="17">
        <f t="shared" si="49"/>
        <v>500000</v>
      </c>
      <c r="AH357" s="46">
        <f t="shared" si="50"/>
        <v>500000</v>
      </c>
      <c r="AI357" s="46">
        <f t="shared" si="51"/>
        <v>500000</v>
      </c>
      <c r="AJ357" s="46">
        <f>IFERROR(RANK(AG357,$AG$213:$AG$312,1)*0.01+RANK(#REF!,#REF!,1)*0.00001+RANK(AH357,$AH$213:$AH$312,1)*0.0000001+RANK(AI357,$AI$213:$AI$312,1)*0.00000000001,10000)</f>
        <v>10000</v>
      </c>
      <c r="AK357" s="17">
        <f t="shared" si="41"/>
        <v>1</v>
      </c>
      <c r="AL357" s="17" t="e">
        <f t="shared" si="41"/>
        <v>#N/A</v>
      </c>
    </row>
    <row r="358" spans="9:38" hidden="1" x14ac:dyDescent="0.2">
      <c r="I358" s="130"/>
      <c r="J358" s="13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1" t="str">
        <f t="shared" si="44"/>
        <v/>
      </c>
      <c r="Z358" s="51" t="str">
        <f t="shared" si="52"/>
        <v/>
      </c>
      <c r="AA358" s="51" t="str">
        <f t="shared" si="52"/>
        <v/>
      </c>
      <c r="AB358" s="17" t="str">
        <f t="shared" si="53"/>
        <v/>
      </c>
      <c r="AC358" s="17" t="str">
        <f t="shared" si="53"/>
        <v/>
      </c>
      <c r="AD358" s="17" t="str">
        <f t="shared" si="47"/>
        <v/>
      </c>
      <c r="AE358" s="52" t="str">
        <f t="shared" si="48"/>
        <v/>
      </c>
      <c r="AG358" s="17">
        <f t="shared" si="49"/>
        <v>500000</v>
      </c>
      <c r="AH358" s="46">
        <f t="shared" si="50"/>
        <v>500000</v>
      </c>
      <c r="AI358" s="46">
        <f t="shared" si="51"/>
        <v>500000</v>
      </c>
      <c r="AJ358" s="46">
        <f>IFERROR(RANK(AG358,$AG$213:$AG$312,1)*0.01+RANK(#REF!,#REF!,1)*0.00001+RANK(AH358,$AH$213:$AH$312,1)*0.0000001+RANK(AI358,$AI$213:$AI$312,1)*0.00000000001,10000)</f>
        <v>10000</v>
      </c>
      <c r="AK358" s="17">
        <f t="shared" si="41"/>
        <v>1</v>
      </c>
      <c r="AL358" s="17" t="e">
        <f t="shared" si="41"/>
        <v>#N/A</v>
      </c>
    </row>
    <row r="359" spans="9:38" hidden="1" x14ac:dyDescent="0.2">
      <c r="I359" s="130"/>
      <c r="J359" s="13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1" t="str">
        <f t="shared" si="44"/>
        <v/>
      </c>
      <c r="Z359" s="51" t="str">
        <f t="shared" si="52"/>
        <v/>
      </c>
      <c r="AA359" s="51" t="str">
        <f t="shared" si="52"/>
        <v/>
      </c>
      <c r="AB359" s="17" t="str">
        <f t="shared" si="53"/>
        <v/>
      </c>
      <c r="AC359" s="17" t="str">
        <f t="shared" si="53"/>
        <v/>
      </c>
      <c r="AD359" s="17" t="str">
        <f t="shared" si="47"/>
        <v/>
      </c>
      <c r="AE359" s="52" t="str">
        <f t="shared" si="48"/>
        <v/>
      </c>
      <c r="AG359" s="17">
        <f t="shared" si="49"/>
        <v>500000</v>
      </c>
      <c r="AH359" s="46">
        <f t="shared" si="50"/>
        <v>500000</v>
      </c>
      <c r="AI359" s="46">
        <f t="shared" si="51"/>
        <v>500000</v>
      </c>
      <c r="AJ359" s="46">
        <f>IFERROR(RANK(AG359,$AG$213:$AG$312,1)*0.01+RANK(#REF!,#REF!,1)*0.00001+RANK(AH359,$AH$213:$AH$312,1)*0.0000001+RANK(AI359,$AI$213:$AI$312,1)*0.00000000001,10000)</f>
        <v>10000</v>
      </c>
      <c r="AK359" s="17">
        <f t="shared" si="41"/>
        <v>1</v>
      </c>
      <c r="AL359" s="17" t="e">
        <f t="shared" si="41"/>
        <v>#N/A</v>
      </c>
    </row>
    <row r="360" spans="9:38" hidden="1" x14ac:dyDescent="0.2">
      <c r="I360" s="130"/>
      <c r="J360" s="13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1" t="str">
        <f t="shared" si="44"/>
        <v/>
      </c>
      <c r="Z360" s="51" t="str">
        <f t="shared" si="52"/>
        <v/>
      </c>
      <c r="AA360" s="51" t="str">
        <f t="shared" si="52"/>
        <v/>
      </c>
      <c r="AB360" s="17" t="str">
        <f t="shared" si="53"/>
        <v/>
      </c>
      <c r="AC360" s="17" t="str">
        <f t="shared" si="53"/>
        <v/>
      </c>
      <c r="AD360" s="17" t="str">
        <f t="shared" si="47"/>
        <v/>
      </c>
      <c r="AE360" s="52" t="str">
        <f t="shared" si="48"/>
        <v/>
      </c>
      <c r="AG360" s="17">
        <f t="shared" si="49"/>
        <v>500000</v>
      </c>
      <c r="AH360" s="46">
        <f t="shared" si="50"/>
        <v>500000</v>
      </c>
      <c r="AI360" s="46">
        <f t="shared" si="51"/>
        <v>500000</v>
      </c>
      <c r="AJ360" s="46">
        <f>IFERROR(RANK(AG360,$AG$213:$AG$312,1)*0.01+RANK(#REF!,#REF!,1)*0.00001+RANK(AH360,$AH$213:$AH$312,1)*0.0000001+RANK(AI360,$AI$213:$AI$312,1)*0.00000000001,10000)</f>
        <v>10000</v>
      </c>
      <c r="AK360" s="17">
        <f t="shared" si="41"/>
        <v>1</v>
      </c>
      <c r="AL360" s="17" t="e">
        <f t="shared" si="41"/>
        <v>#N/A</v>
      </c>
    </row>
    <row r="361" spans="9:38" hidden="1" x14ac:dyDescent="0.2">
      <c r="I361" s="130"/>
      <c r="J361" s="13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1" t="str">
        <f t="shared" si="44"/>
        <v/>
      </c>
      <c r="Z361" s="51" t="str">
        <f t="shared" si="52"/>
        <v/>
      </c>
      <c r="AA361" s="51" t="str">
        <f t="shared" si="52"/>
        <v/>
      </c>
      <c r="AB361" s="17" t="str">
        <f t="shared" si="53"/>
        <v/>
      </c>
      <c r="AC361" s="17" t="str">
        <f t="shared" si="53"/>
        <v/>
      </c>
      <c r="AD361" s="17" t="str">
        <f t="shared" si="47"/>
        <v/>
      </c>
      <c r="AE361" s="52" t="str">
        <f t="shared" si="48"/>
        <v/>
      </c>
      <c r="AG361" s="17">
        <f t="shared" si="49"/>
        <v>500000</v>
      </c>
      <c r="AH361" s="46">
        <f t="shared" si="50"/>
        <v>500000</v>
      </c>
      <c r="AI361" s="46">
        <f t="shared" si="51"/>
        <v>500000</v>
      </c>
      <c r="AJ361" s="46">
        <f>IFERROR(RANK(AG361,$AG$213:$AG$312,1)*0.01+RANK(#REF!,#REF!,1)*0.00001+RANK(AH361,$AH$213:$AH$312,1)*0.0000001+RANK(AI361,$AI$213:$AI$312,1)*0.00000000001,10000)</f>
        <v>10000</v>
      </c>
      <c r="AK361" s="17">
        <f t="shared" si="41"/>
        <v>1</v>
      </c>
      <c r="AL361" s="17" t="e">
        <f t="shared" si="41"/>
        <v>#N/A</v>
      </c>
    </row>
    <row r="362" spans="9:38" hidden="1" x14ac:dyDescent="0.2">
      <c r="I362" s="130"/>
      <c r="J362" s="13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1" t="str">
        <f t="shared" si="44"/>
        <v/>
      </c>
      <c r="Z362" s="51" t="str">
        <f t="shared" si="52"/>
        <v/>
      </c>
      <c r="AA362" s="51" t="str">
        <f t="shared" si="52"/>
        <v/>
      </c>
      <c r="AB362" s="17" t="str">
        <f t="shared" si="53"/>
        <v/>
      </c>
      <c r="AC362" s="17" t="str">
        <f t="shared" si="53"/>
        <v/>
      </c>
      <c r="AD362" s="17" t="str">
        <f t="shared" si="47"/>
        <v/>
      </c>
      <c r="AE362" s="52" t="str">
        <f t="shared" si="48"/>
        <v/>
      </c>
      <c r="AG362" s="17">
        <f t="shared" si="49"/>
        <v>500000</v>
      </c>
      <c r="AH362" s="46">
        <f t="shared" si="50"/>
        <v>500000</v>
      </c>
      <c r="AI362" s="46">
        <f t="shared" si="51"/>
        <v>500000</v>
      </c>
      <c r="AJ362" s="46">
        <f>IFERROR(RANK(AG362,$AG$213:$AG$312,1)*0.01+RANK(#REF!,#REF!,1)*0.00001+RANK(AH362,$AH$213:$AH$312,1)*0.0000001+RANK(AI362,$AI$213:$AI$312,1)*0.00000000001,10000)</f>
        <v>10000</v>
      </c>
      <c r="AK362" s="17">
        <f t="shared" si="41"/>
        <v>1</v>
      </c>
      <c r="AL362" s="17" t="e">
        <f t="shared" si="41"/>
        <v>#N/A</v>
      </c>
    </row>
    <row r="363" spans="9:38" hidden="1" x14ac:dyDescent="0.2">
      <c r="I363" s="130"/>
      <c r="J363" s="13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1" t="str">
        <f t="shared" si="44"/>
        <v/>
      </c>
      <c r="Z363" s="51" t="str">
        <f t="shared" si="52"/>
        <v/>
      </c>
      <c r="AA363" s="51" t="str">
        <f t="shared" si="52"/>
        <v/>
      </c>
      <c r="AB363" s="17" t="str">
        <f t="shared" si="53"/>
        <v/>
      </c>
      <c r="AC363" s="17" t="str">
        <f t="shared" si="53"/>
        <v/>
      </c>
      <c r="AD363" s="17" t="str">
        <f t="shared" si="47"/>
        <v/>
      </c>
      <c r="AE363" s="52" t="str">
        <f t="shared" si="48"/>
        <v/>
      </c>
      <c r="AG363" s="17">
        <f t="shared" si="49"/>
        <v>500000</v>
      </c>
      <c r="AH363" s="46">
        <f t="shared" si="50"/>
        <v>500000</v>
      </c>
      <c r="AI363" s="46">
        <f t="shared" si="51"/>
        <v>500000</v>
      </c>
      <c r="AJ363" s="46">
        <f>IFERROR(RANK(AG363,$AG$213:$AG$312,1)*0.01+RANK(#REF!,#REF!,1)*0.00001+RANK(AH363,$AH$213:$AH$312,1)*0.0000001+RANK(AI363,$AI$213:$AI$312,1)*0.00000000001,10000)</f>
        <v>10000</v>
      </c>
      <c r="AK363" s="17">
        <f t="shared" si="41"/>
        <v>1</v>
      </c>
      <c r="AL363" s="17" t="e">
        <f t="shared" si="41"/>
        <v>#N/A</v>
      </c>
    </row>
    <row r="364" spans="9:38" hidden="1" x14ac:dyDescent="0.2">
      <c r="I364" s="130"/>
      <c r="J364" s="13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1" t="str">
        <f t="shared" si="44"/>
        <v/>
      </c>
      <c r="Z364" s="51" t="str">
        <f t="shared" si="52"/>
        <v/>
      </c>
      <c r="AA364" s="51" t="str">
        <f t="shared" si="52"/>
        <v/>
      </c>
      <c r="AB364" s="17" t="str">
        <f t="shared" si="53"/>
        <v/>
      </c>
      <c r="AC364" s="17" t="str">
        <f t="shared" si="53"/>
        <v/>
      </c>
      <c r="AD364" s="17" t="str">
        <f t="shared" si="47"/>
        <v/>
      </c>
      <c r="AE364" s="52" t="str">
        <f t="shared" si="48"/>
        <v/>
      </c>
      <c r="AG364" s="17">
        <f t="shared" si="49"/>
        <v>500000</v>
      </c>
      <c r="AH364" s="46">
        <f t="shared" si="50"/>
        <v>500000</v>
      </c>
      <c r="AI364" s="46">
        <f t="shared" si="51"/>
        <v>500000</v>
      </c>
      <c r="AJ364" s="46">
        <f>IFERROR(RANK(AG364,$AG$213:$AG$312,1)*0.01+RANK(#REF!,#REF!,1)*0.00001+RANK(AH364,$AH$213:$AH$312,1)*0.0000001+RANK(AI364,$AI$213:$AI$312,1)*0.00000000001,10000)</f>
        <v>10000</v>
      </c>
      <c r="AK364" s="17">
        <f t="shared" si="41"/>
        <v>1</v>
      </c>
      <c r="AL364" s="17" t="e">
        <f t="shared" si="41"/>
        <v>#N/A</v>
      </c>
    </row>
    <row r="365" spans="9:38" hidden="1" x14ac:dyDescent="0.2">
      <c r="I365" s="130"/>
      <c r="J365" s="13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1" t="str">
        <f t="shared" si="44"/>
        <v/>
      </c>
      <c r="Z365" s="51" t="str">
        <f t="shared" si="52"/>
        <v/>
      </c>
      <c r="AA365" s="51" t="str">
        <f t="shared" si="52"/>
        <v/>
      </c>
      <c r="AB365" s="17" t="str">
        <f t="shared" si="53"/>
        <v/>
      </c>
      <c r="AC365" s="17" t="str">
        <f t="shared" si="53"/>
        <v/>
      </c>
      <c r="AD365" s="17" t="str">
        <f t="shared" si="47"/>
        <v/>
      </c>
      <c r="AE365" s="52" t="str">
        <f t="shared" si="48"/>
        <v/>
      </c>
      <c r="AG365" s="17">
        <f t="shared" si="49"/>
        <v>500000</v>
      </c>
      <c r="AH365" s="46">
        <f t="shared" si="50"/>
        <v>500000</v>
      </c>
      <c r="AI365" s="46">
        <f t="shared" si="51"/>
        <v>500000</v>
      </c>
      <c r="AJ365" s="46">
        <f>IFERROR(RANK(AG365,$AG$213:$AG$312,1)*0.01+RANK(#REF!,#REF!,1)*0.00001+RANK(AH365,$AH$213:$AH$312,1)*0.0000001+RANK(AI365,$AI$213:$AI$312,1)*0.00000000001,10000)</f>
        <v>10000</v>
      </c>
      <c r="AK365" s="17">
        <f t="shared" si="41"/>
        <v>1</v>
      </c>
      <c r="AL365" s="17" t="e">
        <f t="shared" si="41"/>
        <v>#N/A</v>
      </c>
    </row>
    <row r="366" spans="9:38" hidden="1" x14ac:dyDescent="0.2">
      <c r="I366" s="130"/>
      <c r="J366" s="13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1" t="str">
        <f t="shared" si="44"/>
        <v/>
      </c>
      <c r="Z366" s="51" t="str">
        <f t="shared" si="52"/>
        <v/>
      </c>
      <c r="AA366" s="51" t="str">
        <f t="shared" si="52"/>
        <v/>
      </c>
      <c r="AB366" s="17" t="str">
        <f t="shared" si="53"/>
        <v/>
      </c>
      <c r="AC366" s="17" t="str">
        <f t="shared" si="53"/>
        <v/>
      </c>
      <c r="AD366" s="17" t="str">
        <f t="shared" si="47"/>
        <v/>
      </c>
      <c r="AE366" s="52" t="str">
        <f t="shared" si="48"/>
        <v/>
      </c>
      <c r="AG366" s="17">
        <f t="shared" si="49"/>
        <v>500000</v>
      </c>
      <c r="AH366" s="46">
        <f t="shared" si="50"/>
        <v>500000</v>
      </c>
      <c r="AI366" s="46">
        <f t="shared" si="51"/>
        <v>500000</v>
      </c>
      <c r="AJ366" s="46">
        <f>IFERROR(RANK(AG366,$AG$213:$AG$312,1)*0.01+RANK(#REF!,#REF!,1)*0.00001+RANK(AH366,$AH$213:$AH$312,1)*0.0000001+RANK(AI366,$AI$213:$AI$312,1)*0.00000000001,10000)</f>
        <v>10000</v>
      </c>
      <c r="AK366" s="17">
        <f t="shared" si="41"/>
        <v>1</v>
      </c>
      <c r="AL366" s="17" t="e">
        <f t="shared" si="41"/>
        <v>#N/A</v>
      </c>
    </row>
    <row r="367" spans="9:38" hidden="1" x14ac:dyDescent="0.2">
      <c r="I367" s="130"/>
      <c r="J367" s="13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1" t="str">
        <f t="shared" si="44"/>
        <v/>
      </c>
      <c r="Z367" s="51" t="str">
        <f t="shared" si="52"/>
        <v/>
      </c>
      <c r="AA367" s="51" t="str">
        <f t="shared" si="52"/>
        <v/>
      </c>
      <c r="AB367" s="17" t="str">
        <f t="shared" si="53"/>
        <v/>
      </c>
      <c r="AC367" s="17" t="str">
        <f t="shared" si="53"/>
        <v/>
      </c>
      <c r="AD367" s="17" t="str">
        <f t="shared" si="47"/>
        <v/>
      </c>
      <c r="AE367" s="52" t="str">
        <f t="shared" si="48"/>
        <v/>
      </c>
      <c r="AG367" s="17">
        <f t="shared" si="49"/>
        <v>500000</v>
      </c>
      <c r="AH367" s="46">
        <f t="shared" si="50"/>
        <v>500000</v>
      </c>
      <c r="AI367" s="46">
        <f t="shared" si="51"/>
        <v>500000</v>
      </c>
      <c r="AJ367" s="46">
        <f>IFERROR(RANK(AG367,$AG$213:$AG$312,1)*0.01+RANK(#REF!,#REF!,1)*0.00001+RANK(AH367,$AH$213:$AH$312,1)*0.0000001+RANK(AI367,$AI$213:$AI$312,1)*0.00000000001,10000)</f>
        <v>10000</v>
      </c>
      <c r="AK367" s="17">
        <f t="shared" si="41"/>
        <v>1</v>
      </c>
      <c r="AL367" s="17" t="e">
        <f t="shared" si="41"/>
        <v>#N/A</v>
      </c>
    </row>
    <row r="368" spans="9:38" hidden="1" x14ac:dyDescent="0.2">
      <c r="I368" s="130"/>
      <c r="J368" s="13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1" t="str">
        <f t="shared" si="44"/>
        <v/>
      </c>
      <c r="Z368" s="51" t="str">
        <f t="shared" si="52"/>
        <v/>
      </c>
      <c r="AA368" s="51" t="str">
        <f t="shared" si="52"/>
        <v/>
      </c>
      <c r="AB368" s="17" t="str">
        <f t="shared" si="53"/>
        <v/>
      </c>
      <c r="AC368" s="17" t="str">
        <f t="shared" si="53"/>
        <v/>
      </c>
      <c r="AD368" s="17" t="str">
        <f t="shared" si="47"/>
        <v/>
      </c>
      <c r="AE368" s="52" t="str">
        <f t="shared" si="48"/>
        <v/>
      </c>
      <c r="AG368" s="17">
        <f t="shared" si="49"/>
        <v>500000</v>
      </c>
      <c r="AH368" s="46">
        <f t="shared" si="50"/>
        <v>500000</v>
      </c>
      <c r="AI368" s="46">
        <f t="shared" si="51"/>
        <v>500000</v>
      </c>
      <c r="AJ368" s="46">
        <f>IFERROR(RANK(AG368,$AG$213:$AG$312,1)*0.01+RANK(#REF!,#REF!,1)*0.00001+RANK(AH368,$AH$213:$AH$312,1)*0.0000001+RANK(AI368,$AI$213:$AI$312,1)*0.00000000001,10000)</f>
        <v>10000</v>
      </c>
      <c r="AK368" s="17">
        <f t="shared" si="41"/>
        <v>1</v>
      </c>
      <c r="AL368" s="17" t="e">
        <f t="shared" si="41"/>
        <v>#N/A</v>
      </c>
    </row>
    <row r="369" spans="9:38" hidden="1" x14ac:dyDescent="0.2">
      <c r="I369" s="130"/>
      <c r="J369" s="13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1" t="str">
        <f t="shared" si="44"/>
        <v/>
      </c>
      <c r="Z369" s="51" t="str">
        <f t="shared" si="52"/>
        <v/>
      </c>
      <c r="AA369" s="51" t="str">
        <f t="shared" si="52"/>
        <v/>
      </c>
      <c r="AB369" s="17" t="str">
        <f t="shared" si="53"/>
        <v/>
      </c>
      <c r="AC369" s="17" t="str">
        <f t="shared" si="53"/>
        <v/>
      </c>
      <c r="AD369" s="17" t="str">
        <f t="shared" si="47"/>
        <v/>
      </c>
      <c r="AE369" s="52" t="str">
        <f t="shared" si="48"/>
        <v/>
      </c>
      <c r="AG369" s="17">
        <f t="shared" si="49"/>
        <v>500000</v>
      </c>
      <c r="AH369" s="46">
        <f t="shared" si="50"/>
        <v>500000</v>
      </c>
      <c r="AI369" s="46">
        <f t="shared" si="51"/>
        <v>500000</v>
      </c>
      <c r="AJ369" s="46">
        <f>IFERROR(RANK(AG369,$AG$213:$AG$312,1)*0.01+RANK(#REF!,#REF!,1)*0.00001+RANK(AH369,$AH$213:$AH$312,1)*0.0000001+RANK(AI369,$AI$213:$AI$312,1)*0.00000000001,10000)</f>
        <v>10000</v>
      </c>
      <c r="AK369" s="17">
        <f t="shared" si="41"/>
        <v>1</v>
      </c>
      <c r="AL369" s="17" t="e">
        <f t="shared" si="41"/>
        <v>#N/A</v>
      </c>
    </row>
    <row r="370" spans="9:38" hidden="1" x14ac:dyDescent="0.2">
      <c r="I370" s="130"/>
      <c r="J370" s="13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1" t="str">
        <f t="shared" si="44"/>
        <v/>
      </c>
      <c r="Z370" s="51" t="str">
        <f t="shared" si="52"/>
        <v/>
      </c>
      <c r="AA370" s="51" t="str">
        <f t="shared" si="52"/>
        <v/>
      </c>
      <c r="AB370" s="17" t="str">
        <f t="shared" si="53"/>
        <v/>
      </c>
      <c r="AC370" s="17" t="str">
        <f t="shared" si="53"/>
        <v/>
      </c>
      <c r="AD370" s="17" t="str">
        <f t="shared" si="47"/>
        <v/>
      </c>
      <c r="AE370" s="52" t="str">
        <f t="shared" si="48"/>
        <v/>
      </c>
      <c r="AG370" s="17">
        <f t="shared" si="49"/>
        <v>500000</v>
      </c>
      <c r="AH370" s="46">
        <f t="shared" si="50"/>
        <v>500000</v>
      </c>
      <c r="AI370" s="46">
        <f t="shared" si="51"/>
        <v>500000</v>
      </c>
      <c r="AJ370" s="46">
        <f>IFERROR(RANK(AG370,$AG$213:$AG$312,1)*0.01+RANK(#REF!,#REF!,1)*0.00001+RANK(AH370,$AH$213:$AH$312,1)*0.0000001+RANK(AI370,$AI$213:$AI$312,1)*0.00000000001,10000)</f>
        <v>10000</v>
      </c>
      <c r="AK370" s="17">
        <f t="shared" si="41"/>
        <v>1</v>
      </c>
      <c r="AL370" s="17" t="e">
        <f t="shared" si="41"/>
        <v>#N/A</v>
      </c>
    </row>
    <row r="371" spans="9:38" hidden="1" x14ac:dyDescent="0.2">
      <c r="I371" s="130"/>
      <c r="J371" s="13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1" t="str">
        <f t="shared" si="44"/>
        <v/>
      </c>
      <c r="Z371" s="51" t="str">
        <f t="shared" si="52"/>
        <v/>
      </c>
      <c r="AA371" s="51" t="str">
        <f t="shared" si="52"/>
        <v/>
      </c>
      <c r="AB371" s="17" t="str">
        <f t="shared" si="53"/>
        <v/>
      </c>
      <c r="AC371" s="17" t="str">
        <f t="shared" si="53"/>
        <v/>
      </c>
      <c r="AD371" s="17" t="str">
        <f t="shared" si="47"/>
        <v/>
      </c>
      <c r="AE371" s="52" t="str">
        <f t="shared" si="48"/>
        <v/>
      </c>
      <c r="AG371" s="17">
        <f t="shared" si="49"/>
        <v>500000</v>
      </c>
      <c r="AH371" s="46">
        <f t="shared" si="50"/>
        <v>500000</v>
      </c>
      <c r="AI371" s="46">
        <f t="shared" si="51"/>
        <v>500000</v>
      </c>
      <c r="AJ371" s="46">
        <f>IFERROR(RANK(AG371,$AG$213:$AG$312,1)*0.01+RANK(#REF!,#REF!,1)*0.00001+RANK(AH371,$AH$213:$AH$312,1)*0.0000001+RANK(AI371,$AI$213:$AI$312,1)*0.00000000001,10000)</f>
        <v>10000</v>
      </c>
      <c r="AK371" s="17">
        <f t="shared" si="41"/>
        <v>1</v>
      </c>
      <c r="AL371" s="17" t="e">
        <f t="shared" si="41"/>
        <v>#N/A</v>
      </c>
    </row>
    <row r="372" spans="9:38" hidden="1" x14ac:dyDescent="0.2">
      <c r="I372" s="130"/>
      <c r="J372" s="13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1" t="str">
        <f t="shared" si="44"/>
        <v/>
      </c>
      <c r="Z372" s="51" t="str">
        <f t="shared" si="52"/>
        <v/>
      </c>
      <c r="AA372" s="51" t="str">
        <f t="shared" si="52"/>
        <v/>
      </c>
      <c r="AB372" s="17" t="str">
        <f t="shared" si="53"/>
        <v/>
      </c>
      <c r="AC372" s="17" t="str">
        <f t="shared" si="53"/>
        <v/>
      </c>
      <c r="AD372" s="17" t="str">
        <f t="shared" si="47"/>
        <v/>
      </c>
      <c r="AE372" s="52" t="str">
        <f t="shared" si="48"/>
        <v/>
      </c>
      <c r="AG372" s="17">
        <f t="shared" si="49"/>
        <v>500000</v>
      </c>
      <c r="AH372" s="46">
        <f t="shared" si="50"/>
        <v>500000</v>
      </c>
      <c r="AI372" s="46">
        <f t="shared" si="51"/>
        <v>500000</v>
      </c>
      <c r="AJ372" s="46">
        <f>IFERROR(RANK(AG372,$AG$213:$AG$312,1)*0.01+RANK(#REF!,#REF!,1)*0.00001+RANK(AH372,$AH$213:$AH$312,1)*0.0000001+RANK(AI372,$AI$213:$AI$312,1)*0.00000000001,10000)</f>
        <v>10000</v>
      </c>
      <c r="AK372" s="17">
        <f t="shared" si="41"/>
        <v>1</v>
      </c>
      <c r="AL372" s="17" t="e">
        <f t="shared" si="41"/>
        <v>#N/A</v>
      </c>
    </row>
    <row r="373" spans="9:38" hidden="1" x14ac:dyDescent="0.2">
      <c r="I373" s="130"/>
      <c r="J373" s="13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1" t="str">
        <f t="shared" si="44"/>
        <v/>
      </c>
      <c r="Z373" s="51" t="str">
        <f t="shared" ref="Z373:AA388" si="54">IF(Z164="","",$AD164&amp;Z$3&amp;Z164)</f>
        <v/>
      </c>
      <c r="AA373" s="51" t="str">
        <f t="shared" si="54"/>
        <v/>
      </c>
      <c r="AB373" s="17" t="str">
        <f t="shared" ref="AB373:AC388" si="55">SUBSTITUTE(SUBSTITUTE(AB164,"　","")," ","")</f>
        <v/>
      </c>
      <c r="AC373" s="17" t="str">
        <f t="shared" si="55"/>
        <v/>
      </c>
      <c r="AD373" s="17" t="str">
        <f t="shared" si="47"/>
        <v/>
      </c>
      <c r="AE373" s="52" t="str">
        <f t="shared" si="48"/>
        <v/>
      </c>
      <c r="AG373" s="17">
        <f t="shared" si="49"/>
        <v>500000</v>
      </c>
      <c r="AH373" s="46">
        <f t="shared" ref="AH373:AH404" si="56">IFERROR(CODE(MID(AE164,3,1)),500000)</f>
        <v>500000</v>
      </c>
      <c r="AI373" s="46">
        <f t="shared" ref="AI373:AI404" si="57">IFERROR(CODE(MID(AE164,4,1)),500000)</f>
        <v>500000</v>
      </c>
      <c r="AJ373" s="46">
        <f>IFERROR(RANK(AG373,$AG$213:$AG$312,1)*0.01+RANK(#REF!,#REF!,1)*0.00001+RANK(AH373,$AH$213:$AH$312,1)*0.0000001+RANK(AI373,$AI$213:$AI$312,1)*0.00000000001,10000)</f>
        <v>10000</v>
      </c>
      <c r="AK373" s="17">
        <f t="shared" si="41"/>
        <v>1</v>
      </c>
      <c r="AL373" s="17" t="e">
        <f t="shared" si="41"/>
        <v>#N/A</v>
      </c>
    </row>
    <row r="374" spans="9:38" hidden="1" x14ac:dyDescent="0.2">
      <c r="I374" s="130"/>
      <c r="J374" s="13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1" t="str">
        <f t="shared" si="44"/>
        <v/>
      </c>
      <c r="Z374" s="51" t="str">
        <f t="shared" si="54"/>
        <v/>
      </c>
      <c r="AA374" s="51" t="str">
        <f t="shared" si="54"/>
        <v/>
      </c>
      <c r="AB374" s="17" t="str">
        <f t="shared" si="55"/>
        <v/>
      </c>
      <c r="AC374" s="17" t="str">
        <f t="shared" si="55"/>
        <v/>
      </c>
      <c r="AD374" s="17" t="str">
        <f t="shared" si="47"/>
        <v/>
      </c>
      <c r="AE374" s="52" t="str">
        <f t="shared" si="48"/>
        <v/>
      </c>
      <c r="AG374" s="17">
        <f t="shared" si="49"/>
        <v>500000</v>
      </c>
      <c r="AH374" s="46">
        <f t="shared" si="56"/>
        <v>500000</v>
      </c>
      <c r="AI374" s="46">
        <f t="shared" si="57"/>
        <v>500000</v>
      </c>
      <c r="AJ374" s="46">
        <f>IFERROR(RANK(AG374,$AG$213:$AG$312,1)*0.01+RANK(#REF!,#REF!,1)*0.00001+RANK(AH374,$AH$213:$AH$312,1)*0.0000001+RANK(AI374,$AI$213:$AI$312,1)*0.00000000001,10000)</f>
        <v>10000</v>
      </c>
      <c r="AK374" s="17">
        <f t="shared" si="41"/>
        <v>1</v>
      </c>
      <c r="AL374" s="17" t="e">
        <f t="shared" si="41"/>
        <v>#N/A</v>
      </c>
    </row>
    <row r="375" spans="9:38" hidden="1" x14ac:dyDescent="0.2">
      <c r="I375" s="130"/>
      <c r="J375" s="13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1" t="str">
        <f t="shared" si="44"/>
        <v/>
      </c>
      <c r="Z375" s="51" t="str">
        <f t="shared" si="54"/>
        <v/>
      </c>
      <c r="AA375" s="51" t="str">
        <f t="shared" si="54"/>
        <v/>
      </c>
      <c r="AB375" s="17" t="str">
        <f t="shared" si="55"/>
        <v/>
      </c>
      <c r="AC375" s="17" t="str">
        <f t="shared" si="55"/>
        <v/>
      </c>
      <c r="AD375" s="17" t="str">
        <f t="shared" si="47"/>
        <v/>
      </c>
      <c r="AE375" s="52" t="str">
        <f t="shared" si="48"/>
        <v/>
      </c>
      <c r="AG375" s="17">
        <f t="shared" si="49"/>
        <v>500000</v>
      </c>
      <c r="AH375" s="46">
        <f t="shared" si="56"/>
        <v>500000</v>
      </c>
      <c r="AI375" s="46">
        <f t="shared" si="57"/>
        <v>500000</v>
      </c>
      <c r="AJ375" s="46">
        <f>IFERROR(RANK(AG375,$AG$213:$AG$312,1)*0.01+RANK(#REF!,#REF!,1)*0.00001+RANK(AH375,$AH$213:$AH$312,1)*0.0000001+RANK(AI375,$AI$213:$AI$312,1)*0.00000000001,10000)</f>
        <v>10000</v>
      </c>
      <c r="AK375" s="17">
        <f t="shared" si="41"/>
        <v>1</v>
      </c>
      <c r="AL375" s="17" t="e">
        <f t="shared" si="41"/>
        <v>#N/A</v>
      </c>
    </row>
    <row r="376" spans="9:38" hidden="1" x14ac:dyDescent="0.2">
      <c r="I376" s="130"/>
      <c r="J376" s="13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1" t="str">
        <f t="shared" si="44"/>
        <v/>
      </c>
      <c r="Z376" s="51" t="str">
        <f t="shared" si="54"/>
        <v/>
      </c>
      <c r="AA376" s="51" t="str">
        <f t="shared" si="54"/>
        <v/>
      </c>
      <c r="AB376" s="17" t="str">
        <f t="shared" si="55"/>
        <v/>
      </c>
      <c r="AC376" s="17" t="str">
        <f t="shared" si="55"/>
        <v/>
      </c>
      <c r="AD376" s="17" t="str">
        <f t="shared" si="47"/>
        <v/>
      </c>
      <c r="AE376" s="52" t="str">
        <f t="shared" si="48"/>
        <v/>
      </c>
      <c r="AG376" s="17">
        <f t="shared" si="49"/>
        <v>500000</v>
      </c>
      <c r="AH376" s="46">
        <f t="shared" si="56"/>
        <v>500000</v>
      </c>
      <c r="AI376" s="46">
        <f t="shared" si="57"/>
        <v>500000</v>
      </c>
      <c r="AJ376" s="46">
        <f>IFERROR(RANK(AG376,$AG$213:$AG$312,1)*0.01+RANK(#REF!,#REF!,1)*0.00001+RANK(AH376,$AH$213:$AH$312,1)*0.0000001+RANK(AI376,$AI$213:$AI$312,1)*0.00000000001,10000)</f>
        <v>10000</v>
      </c>
      <c r="AK376" s="17">
        <f t="shared" si="41"/>
        <v>1</v>
      </c>
      <c r="AL376" s="17" t="e">
        <f t="shared" si="41"/>
        <v>#N/A</v>
      </c>
    </row>
    <row r="377" spans="9:38" hidden="1" x14ac:dyDescent="0.2">
      <c r="I377" s="130"/>
      <c r="J377" s="13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1" t="str">
        <f t="shared" si="44"/>
        <v/>
      </c>
      <c r="Z377" s="51" t="str">
        <f t="shared" si="54"/>
        <v/>
      </c>
      <c r="AA377" s="51" t="str">
        <f t="shared" si="54"/>
        <v/>
      </c>
      <c r="AB377" s="17" t="str">
        <f t="shared" si="55"/>
        <v/>
      </c>
      <c r="AC377" s="17" t="str">
        <f t="shared" si="55"/>
        <v/>
      </c>
      <c r="AD377" s="17" t="str">
        <f t="shared" si="47"/>
        <v/>
      </c>
      <c r="AE377" s="52" t="str">
        <f t="shared" si="48"/>
        <v/>
      </c>
      <c r="AG377" s="17">
        <f t="shared" si="49"/>
        <v>500000</v>
      </c>
      <c r="AH377" s="46">
        <f t="shared" si="56"/>
        <v>500000</v>
      </c>
      <c r="AI377" s="46">
        <f t="shared" si="57"/>
        <v>500000</v>
      </c>
      <c r="AJ377" s="46">
        <f>IFERROR(RANK(AG377,$AG$213:$AG$312,1)*0.01+RANK(#REF!,#REF!,1)*0.00001+RANK(AH377,$AH$213:$AH$312,1)*0.0000001+RANK(AI377,$AI$213:$AI$312,1)*0.00000000001,10000)</f>
        <v>10000</v>
      </c>
      <c r="AK377" s="17">
        <f t="shared" si="41"/>
        <v>1</v>
      </c>
      <c r="AL377" s="17" t="e">
        <f t="shared" si="41"/>
        <v>#N/A</v>
      </c>
    </row>
    <row r="378" spans="9:38" hidden="1" x14ac:dyDescent="0.2">
      <c r="I378" s="130"/>
      <c r="J378" s="13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 t="str">
        <f t="shared" si="44"/>
        <v/>
      </c>
      <c r="Z378" s="51" t="str">
        <f t="shared" si="54"/>
        <v/>
      </c>
      <c r="AA378" s="51" t="str">
        <f t="shared" si="54"/>
        <v/>
      </c>
      <c r="AB378" s="17" t="str">
        <f t="shared" si="55"/>
        <v/>
      </c>
      <c r="AC378" s="17" t="str">
        <f t="shared" si="55"/>
        <v/>
      </c>
      <c r="AD378" s="17" t="str">
        <f t="shared" si="47"/>
        <v/>
      </c>
      <c r="AE378" s="52" t="str">
        <f t="shared" si="48"/>
        <v/>
      </c>
      <c r="AG378" s="17">
        <f t="shared" si="49"/>
        <v>500000</v>
      </c>
      <c r="AH378" s="46">
        <f t="shared" si="56"/>
        <v>500000</v>
      </c>
      <c r="AI378" s="46">
        <f t="shared" si="57"/>
        <v>500000</v>
      </c>
      <c r="AJ378" s="46">
        <f>IFERROR(RANK(AG378,$AG$213:$AG$312,1)*0.01+RANK(#REF!,#REF!,1)*0.00001+RANK(AH378,$AH$213:$AH$312,1)*0.0000001+RANK(AI378,$AI$213:$AI$312,1)*0.00000000001,10000)</f>
        <v>10000</v>
      </c>
      <c r="AK378" s="17">
        <f t="shared" ref="AK378:AL412" si="58">RANK(AJ378,$AJ$213:$AJ$312,1)</f>
        <v>1</v>
      </c>
      <c r="AL378" s="17" t="e">
        <f t="shared" si="58"/>
        <v>#N/A</v>
      </c>
    </row>
    <row r="379" spans="9:38" hidden="1" x14ac:dyDescent="0.2">
      <c r="I379" s="130"/>
      <c r="J379" s="13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1" t="str">
        <f t="shared" si="44"/>
        <v/>
      </c>
      <c r="Z379" s="51" t="str">
        <f t="shared" si="54"/>
        <v/>
      </c>
      <c r="AA379" s="51" t="str">
        <f t="shared" si="54"/>
        <v/>
      </c>
      <c r="AB379" s="17" t="str">
        <f t="shared" si="55"/>
        <v/>
      </c>
      <c r="AC379" s="17" t="str">
        <f t="shared" si="55"/>
        <v/>
      </c>
      <c r="AD379" s="17" t="str">
        <f t="shared" si="47"/>
        <v/>
      </c>
      <c r="AE379" s="52" t="str">
        <f t="shared" si="48"/>
        <v/>
      </c>
      <c r="AG379" s="17">
        <f t="shared" si="49"/>
        <v>500000</v>
      </c>
      <c r="AH379" s="46">
        <f t="shared" si="56"/>
        <v>500000</v>
      </c>
      <c r="AI379" s="46">
        <f t="shared" si="57"/>
        <v>500000</v>
      </c>
      <c r="AJ379" s="46">
        <f>IFERROR(RANK(AG379,$AG$213:$AG$312,1)*0.01+RANK(#REF!,#REF!,1)*0.00001+RANK(AH379,$AH$213:$AH$312,1)*0.0000001+RANK(AI379,$AI$213:$AI$312,1)*0.00000000001,10000)</f>
        <v>10000</v>
      </c>
      <c r="AK379" s="17">
        <f t="shared" si="58"/>
        <v>1</v>
      </c>
      <c r="AL379" s="17" t="e">
        <f t="shared" si="58"/>
        <v>#N/A</v>
      </c>
    </row>
    <row r="380" spans="9:38" hidden="1" x14ac:dyDescent="0.2">
      <c r="I380" s="130"/>
      <c r="J380" s="13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 t="str">
        <f t="shared" si="44"/>
        <v/>
      </c>
      <c r="Z380" s="51" t="str">
        <f t="shared" si="54"/>
        <v/>
      </c>
      <c r="AA380" s="51" t="str">
        <f t="shared" si="54"/>
        <v/>
      </c>
      <c r="AB380" s="17" t="str">
        <f t="shared" si="55"/>
        <v/>
      </c>
      <c r="AC380" s="17" t="str">
        <f t="shared" si="55"/>
        <v/>
      </c>
      <c r="AD380" s="17" t="str">
        <f t="shared" si="47"/>
        <v/>
      </c>
      <c r="AE380" s="52" t="str">
        <f t="shared" si="48"/>
        <v/>
      </c>
      <c r="AG380" s="17">
        <f t="shared" si="49"/>
        <v>500000</v>
      </c>
      <c r="AH380" s="46">
        <f t="shared" si="56"/>
        <v>500000</v>
      </c>
      <c r="AI380" s="46">
        <f t="shared" si="57"/>
        <v>500000</v>
      </c>
      <c r="AJ380" s="46">
        <f>IFERROR(RANK(AG380,$AG$213:$AG$312,1)*0.01+RANK(#REF!,#REF!,1)*0.00001+RANK(AH380,$AH$213:$AH$312,1)*0.0000001+RANK(AI380,$AI$213:$AI$312,1)*0.00000000001,10000)</f>
        <v>10000</v>
      </c>
      <c r="AK380" s="17">
        <f t="shared" si="58"/>
        <v>1</v>
      </c>
      <c r="AL380" s="17" t="e">
        <f t="shared" si="58"/>
        <v>#N/A</v>
      </c>
    </row>
    <row r="381" spans="9:38" hidden="1" x14ac:dyDescent="0.2">
      <c r="I381" s="130"/>
      <c r="J381" s="13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1" t="str">
        <f t="shared" si="44"/>
        <v/>
      </c>
      <c r="Z381" s="51" t="str">
        <f t="shared" si="54"/>
        <v/>
      </c>
      <c r="AA381" s="51" t="str">
        <f t="shared" si="54"/>
        <v/>
      </c>
      <c r="AB381" s="17" t="str">
        <f t="shared" si="55"/>
        <v/>
      </c>
      <c r="AC381" s="17" t="str">
        <f t="shared" si="55"/>
        <v/>
      </c>
      <c r="AD381" s="17" t="str">
        <f t="shared" si="47"/>
        <v/>
      </c>
      <c r="AE381" s="52" t="str">
        <f t="shared" si="48"/>
        <v/>
      </c>
      <c r="AG381" s="17">
        <f t="shared" si="49"/>
        <v>500000</v>
      </c>
      <c r="AH381" s="46">
        <f t="shared" si="56"/>
        <v>500000</v>
      </c>
      <c r="AI381" s="46">
        <f t="shared" si="57"/>
        <v>500000</v>
      </c>
      <c r="AJ381" s="46">
        <f>IFERROR(RANK(AG381,$AG$213:$AG$312,1)*0.01+RANK(#REF!,#REF!,1)*0.00001+RANK(AH381,$AH$213:$AH$312,1)*0.0000001+RANK(AI381,$AI$213:$AI$312,1)*0.00000000001,10000)</f>
        <v>10000</v>
      </c>
      <c r="AK381" s="17">
        <f t="shared" si="58"/>
        <v>1</v>
      </c>
      <c r="AL381" s="17" t="e">
        <f t="shared" si="58"/>
        <v>#N/A</v>
      </c>
    </row>
    <row r="382" spans="9:38" hidden="1" x14ac:dyDescent="0.2">
      <c r="I382" s="130"/>
      <c r="J382" s="13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1" t="str">
        <f t="shared" si="44"/>
        <v/>
      </c>
      <c r="Z382" s="51" t="str">
        <f t="shared" si="54"/>
        <v/>
      </c>
      <c r="AA382" s="51" t="str">
        <f t="shared" si="54"/>
        <v/>
      </c>
      <c r="AB382" s="17" t="str">
        <f t="shared" si="55"/>
        <v/>
      </c>
      <c r="AC382" s="17" t="str">
        <f t="shared" si="55"/>
        <v/>
      </c>
      <c r="AD382" s="17" t="str">
        <f t="shared" si="47"/>
        <v/>
      </c>
      <c r="AE382" s="52" t="str">
        <f t="shared" si="48"/>
        <v/>
      </c>
      <c r="AG382" s="17">
        <f t="shared" si="49"/>
        <v>500000</v>
      </c>
      <c r="AH382" s="46">
        <f t="shared" si="56"/>
        <v>500000</v>
      </c>
      <c r="AI382" s="46">
        <f t="shared" si="57"/>
        <v>500000</v>
      </c>
      <c r="AJ382" s="46">
        <f>IFERROR(RANK(AG382,$AG$213:$AG$312,1)*0.01+RANK(#REF!,#REF!,1)*0.00001+RANK(AH382,$AH$213:$AH$312,1)*0.0000001+RANK(AI382,$AI$213:$AI$312,1)*0.00000000001,10000)</f>
        <v>10000</v>
      </c>
      <c r="AK382" s="17">
        <f t="shared" si="58"/>
        <v>1</v>
      </c>
      <c r="AL382" s="17" t="e">
        <f t="shared" si="58"/>
        <v>#N/A</v>
      </c>
    </row>
    <row r="383" spans="9:38" hidden="1" x14ac:dyDescent="0.2">
      <c r="I383" s="130"/>
      <c r="J383" s="13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1" t="str">
        <f t="shared" si="44"/>
        <v/>
      </c>
      <c r="Z383" s="51" t="str">
        <f t="shared" si="54"/>
        <v/>
      </c>
      <c r="AA383" s="51" t="str">
        <f t="shared" si="54"/>
        <v/>
      </c>
      <c r="AB383" s="17" t="str">
        <f t="shared" si="55"/>
        <v/>
      </c>
      <c r="AC383" s="17" t="str">
        <f t="shared" si="55"/>
        <v/>
      </c>
      <c r="AD383" s="17" t="str">
        <f t="shared" si="47"/>
        <v/>
      </c>
      <c r="AE383" s="52" t="str">
        <f t="shared" si="48"/>
        <v/>
      </c>
      <c r="AG383" s="17">
        <f t="shared" si="49"/>
        <v>500000</v>
      </c>
      <c r="AH383" s="46">
        <f t="shared" si="56"/>
        <v>500000</v>
      </c>
      <c r="AI383" s="46">
        <f t="shared" si="57"/>
        <v>500000</v>
      </c>
      <c r="AJ383" s="46">
        <f>IFERROR(RANK(AG383,$AG$213:$AG$312,1)*0.01+RANK(#REF!,#REF!,1)*0.00001+RANK(AH383,$AH$213:$AH$312,1)*0.0000001+RANK(AI383,$AI$213:$AI$312,1)*0.00000000001,10000)</f>
        <v>10000</v>
      </c>
      <c r="AK383" s="17">
        <f t="shared" si="58"/>
        <v>1</v>
      </c>
      <c r="AL383" s="17" t="e">
        <f t="shared" si="58"/>
        <v>#N/A</v>
      </c>
    </row>
    <row r="384" spans="9:38" hidden="1" x14ac:dyDescent="0.2">
      <c r="I384" s="130"/>
      <c r="J384" s="13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1" t="str">
        <f t="shared" si="44"/>
        <v/>
      </c>
      <c r="Z384" s="51" t="str">
        <f t="shared" si="54"/>
        <v/>
      </c>
      <c r="AA384" s="51" t="str">
        <f t="shared" si="54"/>
        <v/>
      </c>
      <c r="AB384" s="17" t="str">
        <f t="shared" si="55"/>
        <v/>
      </c>
      <c r="AC384" s="17" t="str">
        <f t="shared" si="55"/>
        <v/>
      </c>
      <c r="AD384" s="17" t="str">
        <f t="shared" si="47"/>
        <v/>
      </c>
      <c r="AE384" s="52" t="str">
        <f t="shared" si="48"/>
        <v/>
      </c>
      <c r="AG384" s="17">
        <f t="shared" si="49"/>
        <v>500000</v>
      </c>
      <c r="AH384" s="46">
        <f t="shared" si="56"/>
        <v>500000</v>
      </c>
      <c r="AI384" s="46">
        <f t="shared" si="57"/>
        <v>500000</v>
      </c>
      <c r="AJ384" s="46">
        <f>IFERROR(RANK(AG384,$AG$213:$AG$312,1)*0.01+RANK(#REF!,#REF!,1)*0.00001+RANK(AH384,$AH$213:$AH$312,1)*0.0000001+RANK(AI384,$AI$213:$AI$312,1)*0.00000000001,10000)</f>
        <v>10000</v>
      </c>
      <c r="AK384" s="17">
        <f t="shared" si="58"/>
        <v>1</v>
      </c>
      <c r="AL384" s="17" t="e">
        <f t="shared" si="58"/>
        <v>#N/A</v>
      </c>
    </row>
    <row r="385" spans="9:38" hidden="1" x14ac:dyDescent="0.2">
      <c r="I385" s="130"/>
      <c r="J385" s="13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1" t="str">
        <f t="shared" si="44"/>
        <v/>
      </c>
      <c r="Z385" s="51" t="str">
        <f t="shared" si="54"/>
        <v/>
      </c>
      <c r="AA385" s="51" t="str">
        <f t="shared" si="54"/>
        <v/>
      </c>
      <c r="AB385" s="17" t="str">
        <f t="shared" si="55"/>
        <v/>
      </c>
      <c r="AC385" s="17" t="str">
        <f t="shared" si="55"/>
        <v/>
      </c>
      <c r="AD385" s="17" t="str">
        <f t="shared" si="47"/>
        <v/>
      </c>
      <c r="AE385" s="52" t="str">
        <f t="shared" si="48"/>
        <v/>
      </c>
      <c r="AG385" s="17">
        <f t="shared" si="49"/>
        <v>500000</v>
      </c>
      <c r="AH385" s="46">
        <f t="shared" si="56"/>
        <v>500000</v>
      </c>
      <c r="AI385" s="46">
        <f t="shared" si="57"/>
        <v>500000</v>
      </c>
      <c r="AJ385" s="46">
        <f>IFERROR(RANK(AG385,$AG$213:$AG$312,1)*0.01+RANK(#REF!,#REF!,1)*0.00001+RANK(AH385,$AH$213:$AH$312,1)*0.0000001+RANK(AI385,$AI$213:$AI$312,1)*0.00000000001,10000)</f>
        <v>10000</v>
      </c>
      <c r="AK385" s="17">
        <f t="shared" si="58"/>
        <v>1</v>
      </c>
      <c r="AL385" s="17" t="e">
        <f t="shared" si="58"/>
        <v>#N/A</v>
      </c>
    </row>
    <row r="386" spans="9:38" hidden="1" x14ac:dyDescent="0.2">
      <c r="I386" s="130"/>
      <c r="J386" s="13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1" t="str">
        <f t="shared" si="44"/>
        <v/>
      </c>
      <c r="Z386" s="51" t="str">
        <f t="shared" si="54"/>
        <v/>
      </c>
      <c r="AA386" s="51" t="str">
        <f t="shared" si="54"/>
        <v/>
      </c>
      <c r="AB386" s="17" t="str">
        <f t="shared" si="55"/>
        <v/>
      </c>
      <c r="AC386" s="17" t="str">
        <f t="shared" si="55"/>
        <v/>
      </c>
      <c r="AD386" s="17" t="str">
        <f t="shared" si="47"/>
        <v/>
      </c>
      <c r="AE386" s="52" t="str">
        <f t="shared" si="48"/>
        <v/>
      </c>
      <c r="AG386" s="17">
        <f t="shared" si="49"/>
        <v>500000</v>
      </c>
      <c r="AH386" s="46">
        <f t="shared" si="56"/>
        <v>500000</v>
      </c>
      <c r="AI386" s="46">
        <f t="shared" si="57"/>
        <v>500000</v>
      </c>
      <c r="AJ386" s="46">
        <f>IFERROR(RANK(AG386,$AG$213:$AG$312,1)*0.01+RANK(#REF!,#REF!,1)*0.00001+RANK(AH386,$AH$213:$AH$312,1)*0.0000001+RANK(AI386,$AI$213:$AI$312,1)*0.00000000001,10000)</f>
        <v>10000</v>
      </c>
      <c r="AK386" s="17">
        <f t="shared" si="58"/>
        <v>1</v>
      </c>
      <c r="AL386" s="17" t="e">
        <f t="shared" si="58"/>
        <v>#N/A</v>
      </c>
    </row>
    <row r="387" spans="9:38" hidden="1" x14ac:dyDescent="0.2">
      <c r="I387" s="130"/>
      <c r="J387" s="13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1" t="str">
        <f t="shared" si="44"/>
        <v/>
      </c>
      <c r="Z387" s="51" t="str">
        <f t="shared" si="54"/>
        <v/>
      </c>
      <c r="AA387" s="51" t="str">
        <f t="shared" si="54"/>
        <v/>
      </c>
      <c r="AB387" s="17" t="str">
        <f t="shared" si="55"/>
        <v/>
      </c>
      <c r="AC387" s="17" t="str">
        <f t="shared" si="55"/>
        <v/>
      </c>
      <c r="AD387" s="17" t="str">
        <f t="shared" si="47"/>
        <v/>
      </c>
      <c r="AE387" s="52" t="str">
        <f t="shared" si="48"/>
        <v/>
      </c>
      <c r="AG387" s="17">
        <f t="shared" si="49"/>
        <v>500000</v>
      </c>
      <c r="AH387" s="46">
        <f t="shared" si="56"/>
        <v>500000</v>
      </c>
      <c r="AI387" s="46">
        <f t="shared" si="57"/>
        <v>500000</v>
      </c>
      <c r="AJ387" s="46">
        <f>IFERROR(RANK(AG387,$AG$213:$AG$312,1)*0.01+RANK(#REF!,#REF!,1)*0.00001+RANK(AH387,$AH$213:$AH$312,1)*0.0000001+RANK(AI387,$AI$213:$AI$312,1)*0.00000000001,10000)</f>
        <v>10000</v>
      </c>
      <c r="AK387" s="17">
        <f t="shared" si="58"/>
        <v>1</v>
      </c>
      <c r="AL387" s="17" t="e">
        <f t="shared" si="58"/>
        <v>#N/A</v>
      </c>
    </row>
    <row r="388" spans="9:38" hidden="1" x14ac:dyDescent="0.2">
      <c r="I388" s="130"/>
      <c r="J388" s="13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1" t="str">
        <f t="shared" si="44"/>
        <v/>
      </c>
      <c r="Z388" s="51" t="str">
        <f t="shared" si="54"/>
        <v/>
      </c>
      <c r="AA388" s="51" t="str">
        <f t="shared" si="54"/>
        <v/>
      </c>
      <c r="AB388" s="17" t="str">
        <f t="shared" si="55"/>
        <v/>
      </c>
      <c r="AC388" s="17" t="str">
        <f t="shared" si="55"/>
        <v/>
      </c>
      <c r="AD388" s="17" t="str">
        <f t="shared" si="47"/>
        <v/>
      </c>
      <c r="AE388" s="52" t="str">
        <f t="shared" si="48"/>
        <v/>
      </c>
      <c r="AG388" s="17">
        <f t="shared" si="49"/>
        <v>500000</v>
      </c>
      <c r="AH388" s="46">
        <f t="shared" si="56"/>
        <v>500000</v>
      </c>
      <c r="AI388" s="46">
        <f t="shared" si="57"/>
        <v>500000</v>
      </c>
      <c r="AJ388" s="46">
        <f>IFERROR(RANK(AG388,$AG$213:$AG$312,1)*0.01+RANK(#REF!,#REF!,1)*0.00001+RANK(AH388,$AH$213:$AH$312,1)*0.0000001+RANK(AI388,$AI$213:$AI$312,1)*0.00000000001,10000)</f>
        <v>10000</v>
      </c>
      <c r="AK388" s="17">
        <f t="shared" si="58"/>
        <v>1</v>
      </c>
      <c r="AL388" s="17" t="e">
        <f t="shared" si="58"/>
        <v>#N/A</v>
      </c>
    </row>
    <row r="389" spans="9:38" hidden="1" x14ac:dyDescent="0.2">
      <c r="I389" s="130"/>
      <c r="J389" s="13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1" t="str">
        <f t="shared" si="44"/>
        <v/>
      </c>
      <c r="Z389" s="51" t="str">
        <f t="shared" ref="Z389:AA404" si="59">IF(Z180="","",$AD180&amp;Z$3&amp;Z180)</f>
        <v/>
      </c>
      <c r="AA389" s="51" t="str">
        <f t="shared" si="59"/>
        <v/>
      </c>
      <c r="AB389" s="17" t="str">
        <f t="shared" ref="AB389:AC404" si="60">SUBSTITUTE(SUBSTITUTE(AB180,"　","")," ","")</f>
        <v/>
      </c>
      <c r="AC389" s="17" t="str">
        <f t="shared" si="60"/>
        <v/>
      </c>
      <c r="AD389" s="17" t="str">
        <f t="shared" si="47"/>
        <v/>
      </c>
      <c r="AE389" s="52" t="str">
        <f t="shared" si="48"/>
        <v/>
      </c>
      <c r="AG389" s="17">
        <f t="shared" si="49"/>
        <v>500000</v>
      </c>
      <c r="AH389" s="46">
        <f t="shared" si="56"/>
        <v>500000</v>
      </c>
      <c r="AI389" s="46">
        <f t="shared" si="57"/>
        <v>500000</v>
      </c>
      <c r="AJ389" s="46">
        <f>IFERROR(RANK(AG389,$AG$213:$AG$312,1)*0.01+RANK(#REF!,#REF!,1)*0.00001+RANK(AH389,$AH$213:$AH$312,1)*0.0000001+RANK(AI389,$AI$213:$AI$312,1)*0.00000000001,10000)</f>
        <v>10000</v>
      </c>
      <c r="AK389" s="17">
        <f t="shared" si="58"/>
        <v>1</v>
      </c>
      <c r="AL389" s="17" t="e">
        <f t="shared" si="58"/>
        <v>#N/A</v>
      </c>
    </row>
    <row r="390" spans="9:38" hidden="1" x14ac:dyDescent="0.2">
      <c r="I390" s="130"/>
      <c r="J390" s="13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1" t="str">
        <f t="shared" si="44"/>
        <v/>
      </c>
      <c r="Z390" s="51" t="str">
        <f t="shared" si="59"/>
        <v/>
      </c>
      <c r="AA390" s="51" t="str">
        <f t="shared" si="59"/>
        <v/>
      </c>
      <c r="AB390" s="17" t="str">
        <f t="shared" si="60"/>
        <v/>
      </c>
      <c r="AC390" s="17" t="str">
        <f t="shared" si="60"/>
        <v/>
      </c>
      <c r="AD390" s="17" t="str">
        <f t="shared" si="47"/>
        <v/>
      </c>
      <c r="AE390" s="52" t="str">
        <f t="shared" si="48"/>
        <v/>
      </c>
      <c r="AG390" s="17">
        <f t="shared" si="49"/>
        <v>500000</v>
      </c>
      <c r="AH390" s="46">
        <f t="shared" si="56"/>
        <v>500000</v>
      </c>
      <c r="AI390" s="46">
        <f t="shared" si="57"/>
        <v>500000</v>
      </c>
      <c r="AJ390" s="46">
        <f>IFERROR(RANK(AG390,$AG$213:$AG$312,1)*0.01+RANK(#REF!,#REF!,1)*0.00001+RANK(AH390,$AH$213:$AH$312,1)*0.0000001+RANK(AI390,$AI$213:$AI$312,1)*0.00000000001,10000)</f>
        <v>10000</v>
      </c>
      <c r="AK390" s="17">
        <f t="shared" si="58"/>
        <v>1</v>
      </c>
      <c r="AL390" s="17" t="e">
        <f t="shared" si="58"/>
        <v>#N/A</v>
      </c>
    </row>
    <row r="391" spans="9:38" hidden="1" x14ac:dyDescent="0.2">
      <c r="I391" s="130"/>
      <c r="J391" s="13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1" t="str">
        <f t="shared" si="44"/>
        <v/>
      </c>
      <c r="Z391" s="51" t="str">
        <f t="shared" si="59"/>
        <v/>
      </c>
      <c r="AA391" s="51" t="str">
        <f t="shared" si="59"/>
        <v/>
      </c>
      <c r="AB391" s="17" t="str">
        <f t="shared" si="60"/>
        <v/>
      </c>
      <c r="AC391" s="17" t="str">
        <f t="shared" si="60"/>
        <v/>
      </c>
      <c r="AD391" s="17" t="str">
        <f t="shared" si="47"/>
        <v/>
      </c>
      <c r="AE391" s="52" t="str">
        <f t="shared" si="48"/>
        <v/>
      </c>
      <c r="AG391" s="17">
        <f t="shared" si="49"/>
        <v>500000</v>
      </c>
      <c r="AH391" s="46">
        <f t="shared" si="56"/>
        <v>500000</v>
      </c>
      <c r="AI391" s="46">
        <f t="shared" si="57"/>
        <v>500000</v>
      </c>
      <c r="AJ391" s="46">
        <f>IFERROR(RANK(AG391,$AG$213:$AG$312,1)*0.01+RANK(#REF!,#REF!,1)*0.00001+RANK(AH391,$AH$213:$AH$312,1)*0.0000001+RANK(AI391,$AI$213:$AI$312,1)*0.00000000001,10000)</f>
        <v>10000</v>
      </c>
      <c r="AK391" s="17">
        <f t="shared" si="58"/>
        <v>1</v>
      </c>
      <c r="AL391" s="17" t="e">
        <f t="shared" si="58"/>
        <v>#N/A</v>
      </c>
    </row>
    <row r="392" spans="9:38" hidden="1" x14ac:dyDescent="0.2">
      <c r="I392" s="130"/>
      <c r="J392" s="13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1" t="str">
        <f t="shared" si="44"/>
        <v/>
      </c>
      <c r="Z392" s="51" t="str">
        <f t="shared" si="59"/>
        <v/>
      </c>
      <c r="AA392" s="51" t="str">
        <f t="shared" si="59"/>
        <v/>
      </c>
      <c r="AB392" s="17" t="str">
        <f t="shared" si="60"/>
        <v/>
      </c>
      <c r="AC392" s="17" t="str">
        <f t="shared" si="60"/>
        <v/>
      </c>
      <c r="AD392" s="17" t="str">
        <f t="shared" si="47"/>
        <v/>
      </c>
      <c r="AE392" s="52" t="str">
        <f t="shared" si="48"/>
        <v/>
      </c>
      <c r="AG392" s="17">
        <f t="shared" si="49"/>
        <v>500000</v>
      </c>
      <c r="AH392" s="46">
        <f t="shared" si="56"/>
        <v>500000</v>
      </c>
      <c r="AI392" s="46">
        <f t="shared" si="57"/>
        <v>500000</v>
      </c>
      <c r="AJ392" s="46">
        <f>IFERROR(RANK(AG392,$AG$213:$AG$312,1)*0.01+RANK(#REF!,#REF!,1)*0.00001+RANK(AH392,$AH$213:$AH$312,1)*0.0000001+RANK(AI392,$AI$213:$AI$312,1)*0.00000000001,10000)</f>
        <v>10000</v>
      </c>
      <c r="AK392" s="17">
        <f t="shared" si="58"/>
        <v>1</v>
      </c>
      <c r="AL392" s="17" t="e">
        <f t="shared" si="58"/>
        <v>#N/A</v>
      </c>
    </row>
    <row r="393" spans="9:38" hidden="1" x14ac:dyDescent="0.2">
      <c r="I393" s="130"/>
      <c r="J393" s="13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1" t="str">
        <f t="shared" si="44"/>
        <v/>
      </c>
      <c r="Z393" s="51" t="str">
        <f t="shared" si="59"/>
        <v/>
      </c>
      <c r="AA393" s="51" t="str">
        <f t="shared" si="59"/>
        <v/>
      </c>
      <c r="AB393" s="17" t="str">
        <f t="shared" si="60"/>
        <v/>
      </c>
      <c r="AC393" s="17" t="str">
        <f t="shared" si="60"/>
        <v/>
      </c>
      <c r="AD393" s="17" t="str">
        <f t="shared" si="47"/>
        <v/>
      </c>
      <c r="AE393" s="52" t="str">
        <f t="shared" si="48"/>
        <v/>
      </c>
      <c r="AG393" s="17">
        <f t="shared" si="49"/>
        <v>500000</v>
      </c>
      <c r="AH393" s="46">
        <f t="shared" si="56"/>
        <v>500000</v>
      </c>
      <c r="AI393" s="46">
        <f t="shared" si="57"/>
        <v>500000</v>
      </c>
      <c r="AJ393" s="46">
        <f>IFERROR(RANK(AG393,$AG$213:$AG$312,1)*0.01+RANK(#REF!,#REF!,1)*0.00001+RANK(AH393,$AH$213:$AH$312,1)*0.0000001+RANK(AI393,$AI$213:$AI$312,1)*0.00000000001,10000)</f>
        <v>10000</v>
      </c>
      <c r="AK393" s="17">
        <f t="shared" si="58"/>
        <v>1</v>
      </c>
      <c r="AL393" s="17" t="e">
        <f t="shared" si="58"/>
        <v>#N/A</v>
      </c>
    </row>
    <row r="394" spans="9:38" hidden="1" x14ac:dyDescent="0.2">
      <c r="I394" s="130"/>
      <c r="J394" s="13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1" t="str">
        <f t="shared" si="44"/>
        <v/>
      </c>
      <c r="Z394" s="51" t="str">
        <f t="shared" si="59"/>
        <v/>
      </c>
      <c r="AA394" s="51" t="str">
        <f t="shared" si="59"/>
        <v/>
      </c>
      <c r="AB394" s="17" t="str">
        <f t="shared" si="60"/>
        <v/>
      </c>
      <c r="AC394" s="17" t="str">
        <f t="shared" si="60"/>
        <v/>
      </c>
      <c r="AD394" s="17" t="str">
        <f t="shared" si="47"/>
        <v/>
      </c>
      <c r="AE394" s="52" t="str">
        <f t="shared" si="48"/>
        <v/>
      </c>
      <c r="AG394" s="17">
        <f t="shared" si="49"/>
        <v>500000</v>
      </c>
      <c r="AH394" s="46">
        <f t="shared" si="56"/>
        <v>500000</v>
      </c>
      <c r="AI394" s="46">
        <f t="shared" si="57"/>
        <v>500000</v>
      </c>
      <c r="AJ394" s="46">
        <f>IFERROR(RANK(AG394,$AG$213:$AG$312,1)*0.01+RANK(#REF!,#REF!,1)*0.00001+RANK(AH394,$AH$213:$AH$312,1)*0.0000001+RANK(AI394,$AI$213:$AI$312,1)*0.00000000001,10000)</f>
        <v>10000</v>
      </c>
      <c r="AK394" s="17">
        <f t="shared" si="58"/>
        <v>1</v>
      </c>
      <c r="AL394" s="17" t="e">
        <f t="shared" si="58"/>
        <v>#N/A</v>
      </c>
    </row>
    <row r="395" spans="9:38" hidden="1" x14ac:dyDescent="0.2">
      <c r="I395" s="130"/>
      <c r="J395" s="13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1" t="str">
        <f t="shared" si="44"/>
        <v/>
      </c>
      <c r="Z395" s="51" t="str">
        <f t="shared" si="59"/>
        <v/>
      </c>
      <c r="AA395" s="51" t="str">
        <f t="shared" si="59"/>
        <v/>
      </c>
      <c r="AB395" s="17" t="str">
        <f t="shared" si="60"/>
        <v/>
      </c>
      <c r="AC395" s="17" t="str">
        <f t="shared" si="60"/>
        <v/>
      </c>
      <c r="AD395" s="17" t="str">
        <f t="shared" si="47"/>
        <v/>
      </c>
      <c r="AE395" s="52" t="str">
        <f t="shared" si="48"/>
        <v/>
      </c>
      <c r="AG395" s="17">
        <f t="shared" si="49"/>
        <v>500000</v>
      </c>
      <c r="AH395" s="46">
        <f t="shared" si="56"/>
        <v>500000</v>
      </c>
      <c r="AI395" s="46">
        <f t="shared" si="57"/>
        <v>500000</v>
      </c>
      <c r="AJ395" s="46">
        <f>IFERROR(RANK(AG395,$AG$213:$AG$312,1)*0.01+RANK(#REF!,#REF!,1)*0.00001+RANK(AH395,$AH$213:$AH$312,1)*0.0000001+RANK(AI395,$AI$213:$AI$312,1)*0.00000000001,10000)</f>
        <v>10000</v>
      </c>
      <c r="AK395" s="17">
        <f t="shared" si="58"/>
        <v>1</v>
      </c>
      <c r="AL395" s="17" t="e">
        <f t="shared" si="58"/>
        <v>#N/A</v>
      </c>
    </row>
    <row r="396" spans="9:38" hidden="1" x14ac:dyDescent="0.2">
      <c r="I396" s="130"/>
      <c r="J396" s="13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1" t="str">
        <f t="shared" si="44"/>
        <v/>
      </c>
      <c r="Z396" s="51" t="str">
        <f t="shared" si="59"/>
        <v/>
      </c>
      <c r="AA396" s="51" t="str">
        <f t="shared" si="59"/>
        <v/>
      </c>
      <c r="AB396" s="17" t="str">
        <f t="shared" si="60"/>
        <v/>
      </c>
      <c r="AC396" s="17" t="str">
        <f t="shared" si="60"/>
        <v/>
      </c>
      <c r="AD396" s="17" t="str">
        <f t="shared" si="47"/>
        <v/>
      </c>
      <c r="AE396" s="52" t="str">
        <f t="shared" si="48"/>
        <v/>
      </c>
      <c r="AG396" s="17">
        <f t="shared" si="49"/>
        <v>500000</v>
      </c>
      <c r="AH396" s="46">
        <f t="shared" si="56"/>
        <v>500000</v>
      </c>
      <c r="AI396" s="46">
        <f t="shared" si="57"/>
        <v>500000</v>
      </c>
      <c r="AJ396" s="46">
        <f>IFERROR(RANK(AG396,$AG$213:$AG$312,1)*0.01+RANK(#REF!,#REF!,1)*0.00001+RANK(AH396,$AH$213:$AH$312,1)*0.0000001+RANK(AI396,$AI$213:$AI$312,1)*0.00000000001,10000)</f>
        <v>10000</v>
      </c>
      <c r="AK396" s="17">
        <f t="shared" si="58"/>
        <v>1</v>
      </c>
      <c r="AL396" s="17" t="e">
        <f t="shared" si="58"/>
        <v>#N/A</v>
      </c>
    </row>
    <row r="397" spans="9:38" hidden="1" x14ac:dyDescent="0.2">
      <c r="I397" s="130"/>
      <c r="J397" s="13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1" t="str">
        <f t="shared" si="44"/>
        <v/>
      </c>
      <c r="Z397" s="51" t="str">
        <f t="shared" si="59"/>
        <v/>
      </c>
      <c r="AA397" s="51" t="str">
        <f t="shared" si="59"/>
        <v/>
      </c>
      <c r="AB397" s="17" t="str">
        <f t="shared" si="60"/>
        <v/>
      </c>
      <c r="AC397" s="17" t="str">
        <f t="shared" si="60"/>
        <v/>
      </c>
      <c r="AD397" s="17" t="str">
        <f t="shared" si="47"/>
        <v/>
      </c>
      <c r="AE397" s="52" t="str">
        <f t="shared" si="48"/>
        <v/>
      </c>
      <c r="AG397" s="17">
        <f t="shared" si="49"/>
        <v>500000</v>
      </c>
      <c r="AH397" s="46">
        <f t="shared" si="56"/>
        <v>500000</v>
      </c>
      <c r="AI397" s="46">
        <f t="shared" si="57"/>
        <v>500000</v>
      </c>
      <c r="AJ397" s="46">
        <f>IFERROR(RANK(AG397,$AG$213:$AG$312,1)*0.01+RANK(#REF!,#REF!,1)*0.00001+RANK(AH397,$AH$213:$AH$312,1)*0.0000001+RANK(AI397,$AI$213:$AI$312,1)*0.00000000001,10000)</f>
        <v>10000</v>
      </c>
      <c r="AK397" s="17">
        <f t="shared" si="58"/>
        <v>1</v>
      </c>
      <c r="AL397" s="17" t="e">
        <f t="shared" si="58"/>
        <v>#N/A</v>
      </c>
    </row>
    <row r="398" spans="9:38" hidden="1" x14ac:dyDescent="0.2">
      <c r="I398" s="130"/>
      <c r="J398" s="13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1" t="str">
        <f t="shared" si="44"/>
        <v/>
      </c>
      <c r="Z398" s="51" t="str">
        <f t="shared" si="59"/>
        <v/>
      </c>
      <c r="AA398" s="51" t="str">
        <f t="shared" si="59"/>
        <v/>
      </c>
      <c r="AB398" s="17" t="str">
        <f t="shared" si="60"/>
        <v/>
      </c>
      <c r="AC398" s="17" t="str">
        <f t="shared" si="60"/>
        <v/>
      </c>
      <c r="AD398" s="17" t="str">
        <f t="shared" si="47"/>
        <v/>
      </c>
      <c r="AE398" s="52" t="str">
        <f t="shared" si="48"/>
        <v/>
      </c>
      <c r="AG398" s="17">
        <f t="shared" si="49"/>
        <v>500000</v>
      </c>
      <c r="AH398" s="46">
        <f t="shared" si="56"/>
        <v>500000</v>
      </c>
      <c r="AI398" s="46">
        <f t="shared" si="57"/>
        <v>500000</v>
      </c>
      <c r="AJ398" s="46">
        <f>IFERROR(RANK(AG398,$AG$213:$AG$312,1)*0.01+RANK(#REF!,#REF!,1)*0.00001+RANK(AH398,$AH$213:$AH$312,1)*0.0000001+RANK(AI398,$AI$213:$AI$312,1)*0.00000000001,10000)</f>
        <v>10000</v>
      </c>
      <c r="AK398" s="17">
        <f t="shared" si="58"/>
        <v>1</v>
      </c>
      <c r="AL398" s="17" t="e">
        <f t="shared" si="58"/>
        <v>#N/A</v>
      </c>
    </row>
    <row r="399" spans="9:38" hidden="1" x14ac:dyDescent="0.2">
      <c r="I399" s="130"/>
      <c r="J399" s="13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1" t="str">
        <f t="shared" si="44"/>
        <v/>
      </c>
      <c r="Z399" s="51" t="str">
        <f t="shared" si="59"/>
        <v/>
      </c>
      <c r="AA399" s="51" t="str">
        <f t="shared" si="59"/>
        <v/>
      </c>
      <c r="AB399" s="17" t="str">
        <f t="shared" si="60"/>
        <v/>
      </c>
      <c r="AC399" s="17" t="str">
        <f t="shared" si="60"/>
        <v/>
      </c>
      <c r="AD399" s="17" t="str">
        <f t="shared" si="47"/>
        <v/>
      </c>
      <c r="AE399" s="52" t="str">
        <f t="shared" si="48"/>
        <v/>
      </c>
      <c r="AG399" s="17">
        <f t="shared" si="49"/>
        <v>500000</v>
      </c>
      <c r="AH399" s="46">
        <f t="shared" si="56"/>
        <v>500000</v>
      </c>
      <c r="AI399" s="46">
        <f t="shared" si="57"/>
        <v>500000</v>
      </c>
      <c r="AJ399" s="46">
        <f>IFERROR(RANK(AG399,$AG$213:$AG$312,1)*0.01+RANK(#REF!,#REF!,1)*0.00001+RANK(AH399,$AH$213:$AH$312,1)*0.0000001+RANK(AI399,$AI$213:$AI$312,1)*0.00000000001,10000)</f>
        <v>10000</v>
      </c>
      <c r="AK399" s="17">
        <f t="shared" si="58"/>
        <v>1</v>
      </c>
      <c r="AL399" s="17" t="e">
        <f t="shared" si="58"/>
        <v>#N/A</v>
      </c>
    </row>
    <row r="400" spans="9:38" hidden="1" x14ac:dyDescent="0.2">
      <c r="I400" s="130"/>
      <c r="J400" s="13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1" t="str">
        <f t="shared" si="44"/>
        <v/>
      </c>
      <c r="Z400" s="51" t="str">
        <f t="shared" si="59"/>
        <v/>
      </c>
      <c r="AA400" s="51" t="str">
        <f t="shared" si="59"/>
        <v/>
      </c>
      <c r="AB400" s="17" t="str">
        <f t="shared" si="60"/>
        <v/>
      </c>
      <c r="AC400" s="17" t="str">
        <f t="shared" si="60"/>
        <v/>
      </c>
      <c r="AD400" s="17" t="str">
        <f t="shared" si="47"/>
        <v/>
      </c>
      <c r="AE400" s="52" t="str">
        <f t="shared" si="48"/>
        <v/>
      </c>
      <c r="AG400" s="17">
        <f t="shared" si="49"/>
        <v>500000</v>
      </c>
      <c r="AH400" s="46">
        <f t="shared" si="56"/>
        <v>500000</v>
      </c>
      <c r="AI400" s="46">
        <f t="shared" si="57"/>
        <v>500000</v>
      </c>
      <c r="AJ400" s="46">
        <f>IFERROR(RANK(AG400,$AG$213:$AG$312,1)*0.01+RANK(#REF!,#REF!,1)*0.00001+RANK(AH400,$AH$213:$AH$312,1)*0.0000001+RANK(AI400,$AI$213:$AI$312,1)*0.00000000001,10000)</f>
        <v>10000</v>
      </c>
      <c r="AK400" s="17">
        <f t="shared" si="58"/>
        <v>1</v>
      </c>
      <c r="AL400" s="17" t="e">
        <f t="shared" si="58"/>
        <v>#N/A</v>
      </c>
    </row>
    <row r="401" spans="9:38" hidden="1" x14ac:dyDescent="0.2">
      <c r="I401" s="130"/>
      <c r="J401" s="13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1" t="str">
        <f t="shared" si="44"/>
        <v/>
      </c>
      <c r="Z401" s="51" t="str">
        <f t="shared" si="59"/>
        <v/>
      </c>
      <c r="AA401" s="51" t="str">
        <f t="shared" si="59"/>
        <v/>
      </c>
      <c r="AB401" s="17" t="str">
        <f t="shared" si="60"/>
        <v/>
      </c>
      <c r="AC401" s="17" t="str">
        <f t="shared" si="60"/>
        <v/>
      </c>
      <c r="AD401" s="17" t="str">
        <f t="shared" si="47"/>
        <v/>
      </c>
      <c r="AE401" s="52" t="str">
        <f t="shared" si="48"/>
        <v/>
      </c>
      <c r="AG401" s="17">
        <f t="shared" si="49"/>
        <v>500000</v>
      </c>
      <c r="AH401" s="46">
        <f t="shared" si="56"/>
        <v>500000</v>
      </c>
      <c r="AI401" s="46">
        <f t="shared" si="57"/>
        <v>500000</v>
      </c>
      <c r="AJ401" s="46">
        <f>IFERROR(RANK(AG401,$AG$213:$AG$312,1)*0.01+RANK(#REF!,#REF!,1)*0.00001+RANK(AH401,$AH$213:$AH$312,1)*0.0000001+RANK(AI401,$AI$213:$AI$312,1)*0.00000000001,10000)</f>
        <v>10000</v>
      </c>
      <c r="AK401" s="17">
        <f t="shared" si="58"/>
        <v>1</v>
      </c>
      <c r="AL401" s="17" t="e">
        <f t="shared" si="58"/>
        <v>#N/A</v>
      </c>
    </row>
    <row r="402" spans="9:38" hidden="1" x14ac:dyDescent="0.2">
      <c r="I402" s="130"/>
      <c r="J402" s="13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1" t="str">
        <f t="shared" si="44"/>
        <v/>
      </c>
      <c r="Z402" s="51" t="str">
        <f t="shared" si="59"/>
        <v/>
      </c>
      <c r="AA402" s="51" t="str">
        <f t="shared" si="59"/>
        <v/>
      </c>
      <c r="AB402" s="17" t="str">
        <f t="shared" si="60"/>
        <v/>
      </c>
      <c r="AC402" s="17" t="str">
        <f t="shared" si="60"/>
        <v/>
      </c>
      <c r="AD402" s="17" t="str">
        <f t="shared" si="47"/>
        <v/>
      </c>
      <c r="AE402" s="52" t="str">
        <f t="shared" si="48"/>
        <v/>
      </c>
      <c r="AG402" s="17">
        <f t="shared" si="49"/>
        <v>500000</v>
      </c>
      <c r="AH402" s="46">
        <f t="shared" si="56"/>
        <v>500000</v>
      </c>
      <c r="AI402" s="46">
        <f t="shared" si="57"/>
        <v>500000</v>
      </c>
      <c r="AJ402" s="46">
        <f>IFERROR(RANK(AG402,$AG$213:$AG$312,1)*0.01+RANK(#REF!,#REF!,1)*0.00001+RANK(AH402,$AH$213:$AH$312,1)*0.0000001+RANK(AI402,$AI$213:$AI$312,1)*0.00000000001,10000)</f>
        <v>10000</v>
      </c>
      <c r="AK402" s="17">
        <f t="shared" si="58"/>
        <v>1</v>
      </c>
      <c r="AL402" s="17" t="e">
        <f t="shared" si="58"/>
        <v>#N/A</v>
      </c>
    </row>
    <row r="403" spans="9:38" hidden="1" x14ac:dyDescent="0.2">
      <c r="I403" s="130"/>
      <c r="J403" s="13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1" t="str">
        <f t="shared" si="44"/>
        <v/>
      </c>
      <c r="Z403" s="51" t="str">
        <f t="shared" si="59"/>
        <v/>
      </c>
      <c r="AA403" s="51" t="str">
        <f t="shared" si="59"/>
        <v/>
      </c>
      <c r="AB403" s="17" t="str">
        <f t="shared" si="60"/>
        <v/>
      </c>
      <c r="AC403" s="17" t="str">
        <f t="shared" si="60"/>
        <v/>
      </c>
      <c r="AD403" s="17" t="str">
        <f t="shared" si="47"/>
        <v/>
      </c>
      <c r="AE403" s="52" t="str">
        <f t="shared" si="48"/>
        <v/>
      </c>
      <c r="AG403" s="17">
        <f t="shared" si="49"/>
        <v>500000</v>
      </c>
      <c r="AH403" s="46">
        <f t="shared" si="56"/>
        <v>500000</v>
      </c>
      <c r="AI403" s="46">
        <f t="shared" si="57"/>
        <v>500000</v>
      </c>
      <c r="AJ403" s="46">
        <f>IFERROR(RANK(AG403,$AG$213:$AG$312,1)*0.01+RANK(#REF!,#REF!,1)*0.00001+RANK(AH403,$AH$213:$AH$312,1)*0.0000001+RANK(AI403,$AI$213:$AI$312,1)*0.00000000001,10000)</f>
        <v>10000</v>
      </c>
      <c r="AK403" s="17">
        <f t="shared" si="58"/>
        <v>1</v>
      </c>
      <c r="AL403" s="17" t="e">
        <f t="shared" si="58"/>
        <v>#N/A</v>
      </c>
    </row>
    <row r="404" spans="9:38" hidden="1" x14ac:dyDescent="0.2">
      <c r="I404" s="130"/>
      <c r="J404" s="13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1" t="str">
        <f t="shared" si="44"/>
        <v/>
      </c>
      <c r="Z404" s="51" t="str">
        <f t="shared" si="59"/>
        <v/>
      </c>
      <c r="AA404" s="51" t="str">
        <f t="shared" si="59"/>
        <v/>
      </c>
      <c r="AB404" s="17" t="str">
        <f t="shared" si="60"/>
        <v/>
      </c>
      <c r="AC404" s="17" t="str">
        <f t="shared" si="60"/>
        <v/>
      </c>
      <c r="AD404" s="17" t="str">
        <f t="shared" si="47"/>
        <v/>
      </c>
      <c r="AE404" s="52" t="str">
        <f t="shared" si="48"/>
        <v/>
      </c>
      <c r="AG404" s="17">
        <f t="shared" si="49"/>
        <v>500000</v>
      </c>
      <c r="AH404" s="46">
        <f t="shared" si="56"/>
        <v>500000</v>
      </c>
      <c r="AI404" s="46">
        <f t="shared" si="57"/>
        <v>500000</v>
      </c>
      <c r="AJ404" s="46">
        <f>IFERROR(RANK(AG404,$AG$213:$AG$312,1)*0.01+RANK(#REF!,#REF!,1)*0.00001+RANK(AH404,$AH$213:$AH$312,1)*0.0000001+RANK(AI404,$AI$213:$AI$312,1)*0.00000000001,10000)</f>
        <v>10000</v>
      </c>
      <c r="AK404" s="17">
        <f t="shared" si="58"/>
        <v>1</v>
      </c>
      <c r="AL404" s="17" t="e">
        <f t="shared" si="58"/>
        <v>#N/A</v>
      </c>
    </row>
    <row r="405" spans="9:38" hidden="1" x14ac:dyDescent="0.2">
      <c r="I405" s="130"/>
      <c r="J405" s="13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1" t="str">
        <f t="shared" ref="Y405:Y412" si="61">IF(Y196="","",$AD196&amp;Y$2&amp;Y196)</f>
        <v/>
      </c>
      <c r="Z405" s="51" t="str">
        <f t="shared" ref="Z405:AA412" si="62">IF(Z196="","",$AD196&amp;Z$3&amp;Z196)</f>
        <v/>
      </c>
      <c r="AA405" s="51" t="str">
        <f t="shared" si="62"/>
        <v/>
      </c>
      <c r="AB405" s="17" t="str">
        <f t="shared" ref="AB405:AC412" si="63">SUBSTITUTE(SUBSTITUTE(AB196,"　","")," ","")</f>
        <v/>
      </c>
      <c r="AC405" s="17" t="str">
        <f t="shared" si="63"/>
        <v/>
      </c>
      <c r="AD405" s="17" t="str">
        <f t="shared" ref="AD405:AD412" si="64">IF(AB196="","",IF(LEN(AB405)=1,AB405&amp;"　　",IF(LEN(AB405)=2,LEFT(AB405,1)&amp;"　"&amp;RIGHT(AB405,1),AB405)))</f>
        <v/>
      </c>
      <c r="AE405" s="52" t="str">
        <f t="shared" ref="AE405:AE412" si="65">IF(AC196="","",IF(LEN(AC405)=1,"　　"&amp;AC405,IF(LEN(AC405)=2,LEFT(AC405,1)&amp;"　"&amp;RIGHT(AC405,1),AC405)))</f>
        <v/>
      </c>
      <c r="AG405" s="17">
        <f t="shared" ref="AG405:AG412" si="66">IFERROR(CODE(MID(AE196,1,1)),500000)</f>
        <v>500000</v>
      </c>
      <c r="AH405" s="46">
        <f t="shared" ref="AH405:AH412" si="67">IFERROR(CODE(MID(AE196,3,1)),500000)</f>
        <v>500000</v>
      </c>
      <c r="AI405" s="46">
        <f t="shared" ref="AI405:AI412" si="68">IFERROR(CODE(MID(AE196,4,1)),500000)</f>
        <v>500000</v>
      </c>
      <c r="AJ405" s="46">
        <f>IFERROR(RANK(AG405,$AG$213:$AG$312,1)*0.01+RANK(#REF!,#REF!,1)*0.00001+RANK(AH405,$AH$213:$AH$312,1)*0.0000001+RANK(AI405,$AI$213:$AI$312,1)*0.00000000001,10000)</f>
        <v>10000</v>
      </c>
      <c r="AK405" s="17">
        <f t="shared" si="58"/>
        <v>1</v>
      </c>
      <c r="AL405" s="17" t="e">
        <f t="shared" si="58"/>
        <v>#N/A</v>
      </c>
    </row>
    <row r="406" spans="9:38" hidden="1" x14ac:dyDescent="0.2">
      <c r="I406" s="130"/>
      <c r="J406" s="13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1" t="str">
        <f t="shared" si="61"/>
        <v/>
      </c>
      <c r="Z406" s="51" t="str">
        <f t="shared" si="62"/>
        <v/>
      </c>
      <c r="AA406" s="51" t="str">
        <f t="shared" si="62"/>
        <v/>
      </c>
      <c r="AB406" s="17" t="str">
        <f t="shared" si="63"/>
        <v/>
      </c>
      <c r="AC406" s="17" t="str">
        <f t="shared" si="63"/>
        <v/>
      </c>
      <c r="AD406" s="17" t="str">
        <f t="shared" si="64"/>
        <v/>
      </c>
      <c r="AE406" s="52" t="str">
        <f t="shared" si="65"/>
        <v/>
      </c>
      <c r="AG406" s="17">
        <f t="shared" si="66"/>
        <v>500000</v>
      </c>
      <c r="AH406" s="46">
        <f t="shared" si="67"/>
        <v>500000</v>
      </c>
      <c r="AI406" s="46">
        <f t="shared" si="68"/>
        <v>500000</v>
      </c>
      <c r="AJ406" s="46">
        <f>IFERROR(RANK(AG406,$AG$213:$AG$312,1)*0.01+RANK(#REF!,#REF!,1)*0.00001+RANK(AH406,$AH$213:$AH$312,1)*0.0000001+RANK(AI406,$AI$213:$AI$312,1)*0.00000000001,10000)</f>
        <v>10000</v>
      </c>
      <c r="AK406" s="17">
        <f t="shared" si="58"/>
        <v>1</v>
      </c>
      <c r="AL406" s="17" t="e">
        <f t="shared" si="58"/>
        <v>#N/A</v>
      </c>
    </row>
    <row r="407" spans="9:38" hidden="1" x14ac:dyDescent="0.2">
      <c r="I407" s="130"/>
      <c r="J407" s="13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1" t="str">
        <f t="shared" si="61"/>
        <v/>
      </c>
      <c r="Z407" s="51" t="str">
        <f t="shared" si="62"/>
        <v/>
      </c>
      <c r="AA407" s="51" t="str">
        <f t="shared" si="62"/>
        <v/>
      </c>
      <c r="AB407" s="17" t="str">
        <f t="shared" si="63"/>
        <v/>
      </c>
      <c r="AC407" s="17" t="str">
        <f t="shared" si="63"/>
        <v/>
      </c>
      <c r="AD407" s="17" t="str">
        <f t="shared" si="64"/>
        <v/>
      </c>
      <c r="AE407" s="52" t="str">
        <f t="shared" si="65"/>
        <v/>
      </c>
      <c r="AG407" s="17">
        <f t="shared" si="66"/>
        <v>500000</v>
      </c>
      <c r="AH407" s="46">
        <f t="shared" si="67"/>
        <v>500000</v>
      </c>
      <c r="AI407" s="46">
        <f t="shared" si="68"/>
        <v>500000</v>
      </c>
      <c r="AJ407" s="46">
        <f>IFERROR(RANK(AG407,$AG$213:$AG$312,1)*0.01+RANK(#REF!,#REF!,1)*0.00001+RANK(AH407,$AH$213:$AH$312,1)*0.0000001+RANK(AI407,$AI$213:$AI$312,1)*0.00000000001,10000)</f>
        <v>10000</v>
      </c>
      <c r="AK407" s="17">
        <f t="shared" si="58"/>
        <v>1</v>
      </c>
      <c r="AL407" s="17" t="e">
        <f t="shared" si="58"/>
        <v>#N/A</v>
      </c>
    </row>
    <row r="408" spans="9:38" hidden="1" x14ac:dyDescent="0.2">
      <c r="I408" s="130"/>
      <c r="J408" s="13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1" t="str">
        <f t="shared" si="61"/>
        <v/>
      </c>
      <c r="Z408" s="51" t="str">
        <f t="shared" si="62"/>
        <v/>
      </c>
      <c r="AA408" s="51" t="str">
        <f t="shared" si="62"/>
        <v/>
      </c>
      <c r="AB408" s="17" t="str">
        <f t="shared" si="63"/>
        <v/>
      </c>
      <c r="AC408" s="17" t="str">
        <f t="shared" si="63"/>
        <v/>
      </c>
      <c r="AD408" s="17" t="str">
        <f t="shared" si="64"/>
        <v/>
      </c>
      <c r="AE408" s="52" t="str">
        <f t="shared" si="65"/>
        <v/>
      </c>
      <c r="AG408" s="17">
        <f t="shared" si="66"/>
        <v>500000</v>
      </c>
      <c r="AH408" s="46">
        <f t="shared" si="67"/>
        <v>500000</v>
      </c>
      <c r="AI408" s="46">
        <f t="shared" si="68"/>
        <v>500000</v>
      </c>
      <c r="AJ408" s="46">
        <f>IFERROR(RANK(AG408,$AG$213:$AG$312,1)*0.01+RANK(#REF!,#REF!,1)*0.00001+RANK(AH408,$AH$213:$AH$312,1)*0.0000001+RANK(AI408,$AI$213:$AI$312,1)*0.00000000001,10000)</f>
        <v>10000</v>
      </c>
      <c r="AK408" s="17">
        <f t="shared" si="58"/>
        <v>1</v>
      </c>
      <c r="AL408" s="17" t="e">
        <f t="shared" si="58"/>
        <v>#N/A</v>
      </c>
    </row>
    <row r="409" spans="9:38" hidden="1" x14ac:dyDescent="0.2">
      <c r="I409" s="130"/>
      <c r="J409" s="13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1" t="str">
        <f t="shared" si="61"/>
        <v/>
      </c>
      <c r="Z409" s="51" t="str">
        <f t="shared" si="62"/>
        <v/>
      </c>
      <c r="AA409" s="51" t="str">
        <f t="shared" si="62"/>
        <v/>
      </c>
      <c r="AB409" s="17" t="str">
        <f t="shared" si="63"/>
        <v/>
      </c>
      <c r="AC409" s="17" t="str">
        <f t="shared" si="63"/>
        <v/>
      </c>
      <c r="AD409" s="17" t="str">
        <f t="shared" si="64"/>
        <v/>
      </c>
      <c r="AE409" s="52" t="str">
        <f t="shared" si="65"/>
        <v/>
      </c>
      <c r="AG409" s="17">
        <f t="shared" si="66"/>
        <v>500000</v>
      </c>
      <c r="AH409" s="46">
        <f t="shared" si="67"/>
        <v>500000</v>
      </c>
      <c r="AI409" s="46">
        <f t="shared" si="68"/>
        <v>500000</v>
      </c>
      <c r="AJ409" s="46">
        <f>IFERROR(RANK(AG409,$AG$213:$AG$312,1)*0.01+RANK(#REF!,#REF!,1)*0.00001+RANK(AH409,$AH$213:$AH$312,1)*0.0000001+RANK(AI409,$AI$213:$AI$312,1)*0.00000000001,10000)</f>
        <v>10000</v>
      </c>
      <c r="AK409" s="17">
        <f t="shared" si="58"/>
        <v>1</v>
      </c>
      <c r="AL409" s="17" t="e">
        <f t="shared" si="58"/>
        <v>#N/A</v>
      </c>
    </row>
    <row r="410" spans="9:38" hidden="1" x14ac:dyDescent="0.2">
      <c r="I410" s="130"/>
      <c r="J410" s="13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1" t="str">
        <f t="shared" si="61"/>
        <v/>
      </c>
      <c r="Z410" s="51" t="str">
        <f t="shared" si="62"/>
        <v/>
      </c>
      <c r="AA410" s="51" t="str">
        <f t="shared" si="62"/>
        <v/>
      </c>
      <c r="AB410" s="17" t="str">
        <f t="shared" si="63"/>
        <v/>
      </c>
      <c r="AC410" s="17" t="str">
        <f t="shared" si="63"/>
        <v/>
      </c>
      <c r="AD410" s="17" t="str">
        <f t="shared" si="64"/>
        <v/>
      </c>
      <c r="AE410" s="52" t="str">
        <f t="shared" si="65"/>
        <v/>
      </c>
      <c r="AG410" s="17">
        <f t="shared" si="66"/>
        <v>500000</v>
      </c>
      <c r="AH410" s="46">
        <f t="shared" si="67"/>
        <v>500000</v>
      </c>
      <c r="AI410" s="46">
        <f t="shared" si="68"/>
        <v>500000</v>
      </c>
      <c r="AJ410" s="46">
        <f>IFERROR(RANK(AG410,$AG$213:$AG$312,1)*0.01+RANK(#REF!,#REF!,1)*0.00001+RANK(AH410,$AH$213:$AH$312,1)*0.0000001+RANK(AI410,$AI$213:$AI$312,1)*0.00000000001,10000)</f>
        <v>10000</v>
      </c>
      <c r="AK410" s="17">
        <f t="shared" si="58"/>
        <v>1</v>
      </c>
      <c r="AL410" s="17" t="e">
        <f t="shared" si="58"/>
        <v>#N/A</v>
      </c>
    </row>
    <row r="411" spans="9:38" hidden="1" x14ac:dyDescent="0.2">
      <c r="I411" s="130"/>
      <c r="J411" s="13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1" t="str">
        <f t="shared" si="61"/>
        <v/>
      </c>
      <c r="Z411" s="51" t="str">
        <f t="shared" si="62"/>
        <v/>
      </c>
      <c r="AA411" s="51" t="str">
        <f t="shared" si="62"/>
        <v/>
      </c>
      <c r="AB411" s="17" t="str">
        <f t="shared" si="63"/>
        <v/>
      </c>
      <c r="AC411" s="17" t="str">
        <f t="shared" si="63"/>
        <v/>
      </c>
      <c r="AD411" s="17" t="str">
        <f t="shared" si="64"/>
        <v/>
      </c>
      <c r="AE411" s="52" t="str">
        <f t="shared" si="65"/>
        <v/>
      </c>
      <c r="AG411" s="17">
        <f t="shared" si="66"/>
        <v>500000</v>
      </c>
      <c r="AH411" s="46">
        <f t="shared" si="67"/>
        <v>500000</v>
      </c>
      <c r="AI411" s="46">
        <f t="shared" si="68"/>
        <v>500000</v>
      </c>
      <c r="AJ411" s="46">
        <f>IFERROR(RANK(AG411,$AG$213:$AG$312,1)*0.01+RANK(#REF!,#REF!,1)*0.00001+RANK(AH411,$AH$213:$AH$312,1)*0.0000001+RANK(AI411,$AI$213:$AI$312,1)*0.00000000001,10000)</f>
        <v>10000</v>
      </c>
      <c r="AK411" s="17">
        <f t="shared" si="58"/>
        <v>1</v>
      </c>
      <c r="AL411" s="17" t="e">
        <f t="shared" si="58"/>
        <v>#N/A</v>
      </c>
    </row>
    <row r="412" spans="9:38" hidden="1" x14ac:dyDescent="0.2">
      <c r="I412" s="130"/>
      <c r="J412" s="13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1" t="str">
        <f t="shared" si="61"/>
        <v/>
      </c>
      <c r="Z412" s="51" t="str">
        <f t="shared" si="62"/>
        <v/>
      </c>
      <c r="AA412" s="51" t="str">
        <f t="shared" si="62"/>
        <v/>
      </c>
      <c r="AB412" s="17" t="str">
        <f t="shared" si="63"/>
        <v/>
      </c>
      <c r="AC412" s="17" t="str">
        <f t="shared" si="63"/>
        <v/>
      </c>
      <c r="AD412" s="17" t="str">
        <f t="shared" si="64"/>
        <v/>
      </c>
      <c r="AE412" s="52" t="str">
        <f t="shared" si="65"/>
        <v/>
      </c>
      <c r="AG412" s="17">
        <f t="shared" si="66"/>
        <v>500000</v>
      </c>
      <c r="AH412" s="46">
        <f t="shared" si="67"/>
        <v>500000</v>
      </c>
      <c r="AI412" s="46">
        <f t="shared" si="68"/>
        <v>500000</v>
      </c>
      <c r="AJ412" s="46">
        <f>IFERROR(RANK(AG412,$AG$213:$AG$312,1)*0.01+RANK(#REF!,#REF!,1)*0.00001+RANK(AH412,$AH$213:$AH$312,1)*0.0000001+RANK(AI412,$AI$213:$AI$312,1)*0.00000000001,10000)</f>
        <v>10000</v>
      </c>
      <c r="AK412" s="17">
        <f t="shared" si="58"/>
        <v>1</v>
      </c>
      <c r="AL412" s="17" t="e">
        <f t="shared" si="58"/>
        <v>#N/A</v>
      </c>
    </row>
    <row r="413" spans="9:38" hidden="1" x14ac:dyDescent="0.2"/>
    <row r="414" spans="9:38" hidden="1" x14ac:dyDescent="0.2"/>
  </sheetData>
  <mergeCells count="611">
    <mergeCell ref="AK2:AK3"/>
    <mergeCell ref="AL2:AL3"/>
    <mergeCell ref="W4:W5"/>
    <mergeCell ref="X4:X5"/>
    <mergeCell ref="Y4:Y5"/>
    <mergeCell ref="Z4:Z5"/>
    <mergeCell ref="AA4:AA5"/>
    <mergeCell ref="AL4:AL5"/>
    <mergeCell ref="W6:W7"/>
    <mergeCell ref="X6:X7"/>
    <mergeCell ref="Y6:Y7"/>
    <mergeCell ref="Z6:Z7"/>
    <mergeCell ref="AA6:AA7"/>
    <mergeCell ref="AL6:AL7"/>
    <mergeCell ref="W2:W3"/>
    <mergeCell ref="X2:Y2"/>
    <mergeCell ref="Z2:AA2"/>
    <mergeCell ref="AB2:AC2"/>
    <mergeCell ref="AD2:AD3"/>
    <mergeCell ref="AE2:AE3"/>
    <mergeCell ref="AF2:AF3"/>
    <mergeCell ref="AG2:AG3"/>
    <mergeCell ref="AH2:AJ2"/>
    <mergeCell ref="W8:W9"/>
    <mergeCell ref="X8:X9"/>
    <mergeCell ref="Y8:Y9"/>
    <mergeCell ref="Z8:Z9"/>
    <mergeCell ref="AA8:AA9"/>
    <mergeCell ref="AL8:AL9"/>
    <mergeCell ref="W10:W11"/>
    <mergeCell ref="X10:X11"/>
    <mergeCell ref="Y10:Y11"/>
    <mergeCell ref="Z10:Z11"/>
    <mergeCell ref="AA10:AA11"/>
    <mergeCell ref="AL10:AL11"/>
    <mergeCell ref="W12:W13"/>
    <mergeCell ref="X12:X13"/>
    <mergeCell ref="Y12:Y13"/>
    <mergeCell ref="Z12:Z13"/>
    <mergeCell ref="AA12:AA13"/>
    <mergeCell ref="AL12:AL13"/>
    <mergeCell ref="W14:W15"/>
    <mergeCell ref="X14:X15"/>
    <mergeCell ref="Y14:Y15"/>
    <mergeCell ref="Z14:Z15"/>
    <mergeCell ref="AA14:AA15"/>
    <mergeCell ref="AL14:AL15"/>
    <mergeCell ref="W16:W17"/>
    <mergeCell ref="X16:X17"/>
    <mergeCell ref="Y16:Y17"/>
    <mergeCell ref="Z16:Z17"/>
    <mergeCell ref="AA16:AA17"/>
    <mergeCell ref="AL16:AL17"/>
    <mergeCell ref="W18:W19"/>
    <mergeCell ref="X18:X19"/>
    <mergeCell ref="Y18:Y19"/>
    <mergeCell ref="Z18:Z19"/>
    <mergeCell ref="AA18:AA19"/>
    <mergeCell ref="AL18:AL19"/>
    <mergeCell ref="W20:W21"/>
    <mergeCell ref="X20:X21"/>
    <mergeCell ref="Y20:Y21"/>
    <mergeCell ref="Z20:Z21"/>
    <mergeCell ref="AA20:AA21"/>
    <mergeCell ref="AL20:AL21"/>
    <mergeCell ref="W22:W23"/>
    <mergeCell ref="X22:X23"/>
    <mergeCell ref="Y22:Y23"/>
    <mergeCell ref="Z22:Z23"/>
    <mergeCell ref="AA22:AA23"/>
    <mergeCell ref="AL22:AL23"/>
    <mergeCell ref="W24:W25"/>
    <mergeCell ref="X24:X25"/>
    <mergeCell ref="Y24:Y25"/>
    <mergeCell ref="Z24:Z25"/>
    <mergeCell ref="AA24:AA25"/>
    <mergeCell ref="AL24:AL25"/>
    <mergeCell ref="W26:W27"/>
    <mergeCell ref="X26:X27"/>
    <mergeCell ref="Y26:Y27"/>
    <mergeCell ref="Z26:Z27"/>
    <mergeCell ref="AA26:AA27"/>
    <mergeCell ref="AL26:AL27"/>
    <mergeCell ref="W28:W29"/>
    <mergeCell ref="X28:X29"/>
    <mergeCell ref="Y28:Y29"/>
    <mergeCell ref="Z28:Z29"/>
    <mergeCell ref="AA28:AA29"/>
    <mergeCell ref="AL28:AL29"/>
    <mergeCell ref="W30:W31"/>
    <mergeCell ref="X30:X31"/>
    <mergeCell ref="Y30:Y31"/>
    <mergeCell ref="Z30:Z31"/>
    <mergeCell ref="AA30:AA31"/>
    <mergeCell ref="AL30:AL31"/>
    <mergeCell ref="W32:W33"/>
    <mergeCell ref="X32:X33"/>
    <mergeCell ref="Y32:Y33"/>
    <mergeCell ref="Z32:Z33"/>
    <mergeCell ref="AA32:AA33"/>
    <mergeCell ref="AL32:AL33"/>
    <mergeCell ref="W34:W35"/>
    <mergeCell ref="X34:X35"/>
    <mergeCell ref="Y34:Y35"/>
    <mergeCell ref="Z34:Z35"/>
    <mergeCell ref="AA34:AA35"/>
    <mergeCell ref="AL34:AL35"/>
    <mergeCell ref="W36:W37"/>
    <mergeCell ref="X36:X37"/>
    <mergeCell ref="Y36:Y37"/>
    <mergeCell ref="Z36:Z37"/>
    <mergeCell ref="AA36:AA37"/>
    <mergeCell ref="AL36:AL37"/>
    <mergeCell ref="W38:W39"/>
    <mergeCell ref="X38:X39"/>
    <mergeCell ref="Y38:Y39"/>
    <mergeCell ref="Z38:Z39"/>
    <mergeCell ref="AA38:AA39"/>
    <mergeCell ref="AL38:AL39"/>
    <mergeCell ref="W40:W41"/>
    <mergeCell ref="X40:X41"/>
    <mergeCell ref="Y40:Y41"/>
    <mergeCell ref="Z40:Z41"/>
    <mergeCell ref="AA40:AA41"/>
    <mergeCell ref="AL40:AL41"/>
    <mergeCell ref="W42:W43"/>
    <mergeCell ref="X42:X43"/>
    <mergeCell ref="Y42:Y43"/>
    <mergeCell ref="Z42:Z43"/>
    <mergeCell ref="AA42:AA43"/>
    <mergeCell ref="AL42:AL43"/>
    <mergeCell ref="W44:W45"/>
    <mergeCell ref="X44:X45"/>
    <mergeCell ref="Y44:Y45"/>
    <mergeCell ref="Z44:Z45"/>
    <mergeCell ref="AA44:AA45"/>
    <mergeCell ref="AL44:AL45"/>
    <mergeCell ref="W46:W47"/>
    <mergeCell ref="X46:X47"/>
    <mergeCell ref="Y46:Y47"/>
    <mergeCell ref="Z46:Z47"/>
    <mergeCell ref="AA46:AA47"/>
    <mergeCell ref="AL46:AL47"/>
    <mergeCell ref="W48:W49"/>
    <mergeCell ref="X48:X49"/>
    <mergeCell ref="Y48:Y49"/>
    <mergeCell ref="Z48:Z49"/>
    <mergeCell ref="AA48:AA49"/>
    <mergeCell ref="AL48:AL49"/>
    <mergeCell ref="W50:W51"/>
    <mergeCell ref="X50:X51"/>
    <mergeCell ref="Y50:Y51"/>
    <mergeCell ref="Z50:Z51"/>
    <mergeCell ref="AA50:AA51"/>
    <mergeCell ref="AL50:AL51"/>
    <mergeCell ref="W52:W53"/>
    <mergeCell ref="X52:X53"/>
    <mergeCell ref="Y52:Y53"/>
    <mergeCell ref="Z52:Z53"/>
    <mergeCell ref="AA52:AA53"/>
    <mergeCell ref="AL52:AL53"/>
    <mergeCell ref="W54:W55"/>
    <mergeCell ref="X54:X55"/>
    <mergeCell ref="Y54:Y55"/>
    <mergeCell ref="Z54:Z55"/>
    <mergeCell ref="AA54:AA55"/>
    <mergeCell ref="AL54:AL55"/>
    <mergeCell ref="W56:W57"/>
    <mergeCell ref="X56:X57"/>
    <mergeCell ref="Y56:Y57"/>
    <mergeCell ref="Z56:Z57"/>
    <mergeCell ref="AA56:AA57"/>
    <mergeCell ref="AL56:AL57"/>
    <mergeCell ref="W58:W59"/>
    <mergeCell ref="X58:X59"/>
    <mergeCell ref="Y58:Y59"/>
    <mergeCell ref="Z58:Z59"/>
    <mergeCell ref="AA58:AA59"/>
    <mergeCell ref="AL58:AL59"/>
    <mergeCell ref="W60:W61"/>
    <mergeCell ref="X60:X61"/>
    <mergeCell ref="Y60:Y61"/>
    <mergeCell ref="Z60:Z61"/>
    <mergeCell ref="AA60:AA61"/>
    <mergeCell ref="AL60:AL61"/>
    <mergeCell ref="W62:W63"/>
    <mergeCell ref="X62:X63"/>
    <mergeCell ref="Y62:Y63"/>
    <mergeCell ref="Z62:Z63"/>
    <mergeCell ref="AA62:AA63"/>
    <mergeCell ref="AL62:AL63"/>
    <mergeCell ref="W64:W65"/>
    <mergeCell ref="X64:X65"/>
    <mergeCell ref="Y64:Y65"/>
    <mergeCell ref="Z64:Z65"/>
    <mergeCell ref="AA64:AA65"/>
    <mergeCell ref="AL64:AL65"/>
    <mergeCell ref="W66:W67"/>
    <mergeCell ref="X66:X67"/>
    <mergeCell ref="Y66:Y67"/>
    <mergeCell ref="Z66:Z67"/>
    <mergeCell ref="AA66:AA67"/>
    <mergeCell ref="AL66:AL67"/>
    <mergeCell ref="W68:W69"/>
    <mergeCell ref="X68:X69"/>
    <mergeCell ref="Y68:Y69"/>
    <mergeCell ref="Z68:Z69"/>
    <mergeCell ref="AA68:AA69"/>
    <mergeCell ref="AL68:AL69"/>
    <mergeCell ref="W70:W71"/>
    <mergeCell ref="X70:X71"/>
    <mergeCell ref="Y70:Y71"/>
    <mergeCell ref="Z70:Z71"/>
    <mergeCell ref="AA70:AA71"/>
    <mergeCell ref="AL70:AL71"/>
    <mergeCell ref="W72:W73"/>
    <mergeCell ref="X72:X73"/>
    <mergeCell ref="Y72:Y73"/>
    <mergeCell ref="Z72:Z73"/>
    <mergeCell ref="AA72:AA73"/>
    <mergeCell ref="AL72:AL73"/>
    <mergeCell ref="W74:W75"/>
    <mergeCell ref="X74:X75"/>
    <mergeCell ref="Y74:Y75"/>
    <mergeCell ref="Z74:Z75"/>
    <mergeCell ref="AA74:AA75"/>
    <mergeCell ref="AL74:AL75"/>
    <mergeCell ref="W76:W77"/>
    <mergeCell ref="X76:X77"/>
    <mergeCell ref="Y76:Y77"/>
    <mergeCell ref="Z76:Z77"/>
    <mergeCell ref="AA76:AA77"/>
    <mergeCell ref="AL76:AL77"/>
    <mergeCell ref="W78:W79"/>
    <mergeCell ref="X78:X79"/>
    <mergeCell ref="Y78:Y79"/>
    <mergeCell ref="Z78:Z79"/>
    <mergeCell ref="AA78:AA79"/>
    <mergeCell ref="AL78:AL79"/>
    <mergeCell ref="W80:W81"/>
    <mergeCell ref="X80:X81"/>
    <mergeCell ref="Y80:Y81"/>
    <mergeCell ref="Z80:Z81"/>
    <mergeCell ref="AA80:AA81"/>
    <mergeCell ref="AL80:AL81"/>
    <mergeCell ref="W82:W83"/>
    <mergeCell ref="X82:X83"/>
    <mergeCell ref="Y82:Y83"/>
    <mergeCell ref="Z82:Z83"/>
    <mergeCell ref="AA82:AA83"/>
    <mergeCell ref="AL82:AL83"/>
    <mergeCell ref="W84:W85"/>
    <mergeCell ref="X84:X85"/>
    <mergeCell ref="Y84:Y85"/>
    <mergeCell ref="Z84:Z85"/>
    <mergeCell ref="AA84:AA85"/>
    <mergeCell ref="AL84:AL85"/>
    <mergeCell ref="W86:W87"/>
    <mergeCell ref="X86:X87"/>
    <mergeCell ref="Y86:Y87"/>
    <mergeCell ref="Z86:Z87"/>
    <mergeCell ref="AA86:AA87"/>
    <mergeCell ref="AL86:AL87"/>
    <mergeCell ref="W88:W89"/>
    <mergeCell ref="X88:X89"/>
    <mergeCell ref="Y88:Y89"/>
    <mergeCell ref="Z88:Z89"/>
    <mergeCell ref="AA88:AA89"/>
    <mergeCell ref="AL88:AL89"/>
    <mergeCell ref="W90:W91"/>
    <mergeCell ref="X90:X91"/>
    <mergeCell ref="Y90:Y91"/>
    <mergeCell ref="Z90:Z91"/>
    <mergeCell ref="AA90:AA91"/>
    <mergeCell ref="AL90:AL91"/>
    <mergeCell ref="W92:W93"/>
    <mergeCell ref="X92:X93"/>
    <mergeCell ref="Y92:Y93"/>
    <mergeCell ref="Z92:Z93"/>
    <mergeCell ref="AA92:AA93"/>
    <mergeCell ref="AL92:AL93"/>
    <mergeCell ref="W94:W95"/>
    <mergeCell ref="X94:X95"/>
    <mergeCell ref="Y94:Y95"/>
    <mergeCell ref="Z94:Z95"/>
    <mergeCell ref="AA94:AA95"/>
    <mergeCell ref="AL94:AL95"/>
    <mergeCell ref="W96:W97"/>
    <mergeCell ref="X96:X97"/>
    <mergeCell ref="Y96:Y97"/>
    <mergeCell ref="Z96:Z97"/>
    <mergeCell ref="AA96:AA97"/>
    <mergeCell ref="AL96:AL97"/>
    <mergeCell ref="W98:W99"/>
    <mergeCell ref="X98:X99"/>
    <mergeCell ref="Y98:Y99"/>
    <mergeCell ref="Z98:Z99"/>
    <mergeCell ref="AA98:AA99"/>
    <mergeCell ref="AL98:AL99"/>
    <mergeCell ref="W100:W101"/>
    <mergeCell ref="X100:X101"/>
    <mergeCell ref="Y100:Y101"/>
    <mergeCell ref="Z100:Z101"/>
    <mergeCell ref="AA100:AA101"/>
    <mergeCell ref="AL100:AL101"/>
    <mergeCell ref="W102:W103"/>
    <mergeCell ref="X102:X103"/>
    <mergeCell ref="Y102:Y103"/>
    <mergeCell ref="Z102:Z103"/>
    <mergeCell ref="AA102:AA103"/>
    <mergeCell ref="AL102:AL103"/>
    <mergeCell ref="W104:W105"/>
    <mergeCell ref="X104:X105"/>
    <mergeCell ref="Y104:Y105"/>
    <mergeCell ref="Z104:Z105"/>
    <mergeCell ref="AA104:AA105"/>
    <mergeCell ref="AL104:AL105"/>
    <mergeCell ref="W106:W107"/>
    <mergeCell ref="X106:X107"/>
    <mergeCell ref="Y106:Y107"/>
    <mergeCell ref="Z106:Z107"/>
    <mergeCell ref="AA106:AA107"/>
    <mergeCell ref="AL106:AL107"/>
    <mergeCell ref="W108:W109"/>
    <mergeCell ref="X108:X109"/>
    <mergeCell ref="Y108:Y109"/>
    <mergeCell ref="Z108:Z109"/>
    <mergeCell ref="AA108:AA109"/>
    <mergeCell ref="AL108:AL109"/>
    <mergeCell ref="W110:W111"/>
    <mergeCell ref="X110:X111"/>
    <mergeCell ref="Y110:Y111"/>
    <mergeCell ref="Z110:Z111"/>
    <mergeCell ref="AA110:AA111"/>
    <mergeCell ref="AL110:AL111"/>
    <mergeCell ref="W112:W113"/>
    <mergeCell ref="X112:X113"/>
    <mergeCell ref="Y112:Y113"/>
    <mergeCell ref="Z112:Z113"/>
    <mergeCell ref="AA112:AA113"/>
    <mergeCell ref="AL112:AL113"/>
    <mergeCell ref="W114:W115"/>
    <mergeCell ref="X114:X115"/>
    <mergeCell ref="Y114:Y115"/>
    <mergeCell ref="Z114:Z115"/>
    <mergeCell ref="AA114:AA115"/>
    <mergeCell ref="AL114:AL115"/>
    <mergeCell ref="W116:W117"/>
    <mergeCell ref="X116:X117"/>
    <mergeCell ref="Y116:Y117"/>
    <mergeCell ref="Z116:Z117"/>
    <mergeCell ref="AA116:AA117"/>
    <mergeCell ref="AL116:AL117"/>
    <mergeCell ref="W118:W119"/>
    <mergeCell ref="X118:X119"/>
    <mergeCell ref="Y118:Y119"/>
    <mergeCell ref="Z118:Z119"/>
    <mergeCell ref="AA118:AA119"/>
    <mergeCell ref="AL118:AL119"/>
    <mergeCell ref="W120:W121"/>
    <mergeCell ref="X120:X121"/>
    <mergeCell ref="Y120:Y121"/>
    <mergeCell ref="Z120:Z121"/>
    <mergeCell ref="AA120:AA121"/>
    <mergeCell ref="AL120:AL121"/>
    <mergeCell ref="W122:W123"/>
    <mergeCell ref="X122:X123"/>
    <mergeCell ref="Y122:Y123"/>
    <mergeCell ref="Z122:Z123"/>
    <mergeCell ref="AA122:AA123"/>
    <mergeCell ref="AL122:AL123"/>
    <mergeCell ref="W124:W125"/>
    <mergeCell ref="X124:X125"/>
    <mergeCell ref="Y124:Y125"/>
    <mergeCell ref="Z124:Z125"/>
    <mergeCell ref="AA124:AA125"/>
    <mergeCell ref="AL124:AL125"/>
    <mergeCell ref="W126:W127"/>
    <mergeCell ref="X126:X127"/>
    <mergeCell ref="Y126:Y127"/>
    <mergeCell ref="Z126:Z127"/>
    <mergeCell ref="AA126:AA127"/>
    <mergeCell ref="AL126:AL127"/>
    <mergeCell ref="W128:W129"/>
    <mergeCell ref="X128:X129"/>
    <mergeCell ref="Y128:Y129"/>
    <mergeCell ref="Z128:Z129"/>
    <mergeCell ref="AA128:AA129"/>
    <mergeCell ref="AL128:AL129"/>
    <mergeCell ref="W130:W131"/>
    <mergeCell ref="X130:X131"/>
    <mergeCell ref="Y130:Y131"/>
    <mergeCell ref="Z130:Z131"/>
    <mergeCell ref="AA130:AA131"/>
    <mergeCell ref="AL130:AL131"/>
    <mergeCell ref="W132:W133"/>
    <mergeCell ref="X132:X133"/>
    <mergeCell ref="Y132:Y133"/>
    <mergeCell ref="Z132:Z133"/>
    <mergeCell ref="AA132:AA133"/>
    <mergeCell ref="AL132:AL133"/>
    <mergeCell ref="W134:W135"/>
    <mergeCell ref="X134:X135"/>
    <mergeCell ref="Y134:Y135"/>
    <mergeCell ref="Z134:Z135"/>
    <mergeCell ref="AA134:AA135"/>
    <mergeCell ref="AL134:AL135"/>
    <mergeCell ref="W136:W137"/>
    <mergeCell ref="X136:X137"/>
    <mergeCell ref="Y136:Y137"/>
    <mergeCell ref="Z136:Z137"/>
    <mergeCell ref="AA136:AA137"/>
    <mergeCell ref="AL136:AL137"/>
    <mergeCell ref="W138:W139"/>
    <mergeCell ref="X138:X139"/>
    <mergeCell ref="Y138:Y139"/>
    <mergeCell ref="Z138:Z139"/>
    <mergeCell ref="AA138:AA139"/>
    <mergeCell ref="AL138:AL139"/>
    <mergeCell ref="W140:W141"/>
    <mergeCell ref="X140:X141"/>
    <mergeCell ref="Y140:Y141"/>
    <mergeCell ref="Z140:Z141"/>
    <mergeCell ref="AA140:AA141"/>
    <mergeCell ref="AL140:AL141"/>
    <mergeCell ref="W142:W143"/>
    <mergeCell ref="X142:X143"/>
    <mergeCell ref="Y142:Y143"/>
    <mergeCell ref="Z142:Z143"/>
    <mergeCell ref="AA142:AA143"/>
    <mergeCell ref="AL142:AL143"/>
    <mergeCell ref="W144:W145"/>
    <mergeCell ref="X144:X145"/>
    <mergeCell ref="Y144:Y145"/>
    <mergeCell ref="Z144:Z145"/>
    <mergeCell ref="AA144:AA145"/>
    <mergeCell ref="AL144:AL145"/>
    <mergeCell ref="W146:W147"/>
    <mergeCell ref="X146:X147"/>
    <mergeCell ref="Y146:Y147"/>
    <mergeCell ref="Z146:Z147"/>
    <mergeCell ref="AA146:AA147"/>
    <mergeCell ref="AL146:AL147"/>
    <mergeCell ref="W148:W149"/>
    <mergeCell ref="X148:X149"/>
    <mergeCell ref="Y148:Y149"/>
    <mergeCell ref="Z148:Z149"/>
    <mergeCell ref="AA148:AA149"/>
    <mergeCell ref="AL148:AL149"/>
    <mergeCell ref="W150:W151"/>
    <mergeCell ref="X150:X151"/>
    <mergeCell ref="Y150:Y151"/>
    <mergeCell ref="Z150:Z151"/>
    <mergeCell ref="AA150:AA151"/>
    <mergeCell ref="AL150:AL151"/>
    <mergeCell ref="W152:W153"/>
    <mergeCell ref="X152:X153"/>
    <mergeCell ref="Y152:Y153"/>
    <mergeCell ref="Z152:Z153"/>
    <mergeCell ref="AA152:AA153"/>
    <mergeCell ref="AL152:AL153"/>
    <mergeCell ref="W154:W155"/>
    <mergeCell ref="X154:X155"/>
    <mergeCell ref="Y154:Y155"/>
    <mergeCell ref="Z154:Z155"/>
    <mergeCell ref="AA154:AA155"/>
    <mergeCell ref="AL154:AL155"/>
    <mergeCell ref="W156:W157"/>
    <mergeCell ref="X156:X157"/>
    <mergeCell ref="Y156:Y157"/>
    <mergeCell ref="Z156:Z157"/>
    <mergeCell ref="AA156:AA157"/>
    <mergeCell ref="AL156:AL157"/>
    <mergeCell ref="W158:W159"/>
    <mergeCell ref="X158:X159"/>
    <mergeCell ref="Y158:Y159"/>
    <mergeCell ref="Z158:Z159"/>
    <mergeCell ref="AA158:AA159"/>
    <mergeCell ref="AL158:AL159"/>
    <mergeCell ref="W160:W161"/>
    <mergeCell ref="X160:X161"/>
    <mergeCell ref="Y160:Y161"/>
    <mergeCell ref="Z160:Z161"/>
    <mergeCell ref="AA160:AA161"/>
    <mergeCell ref="AL160:AL161"/>
    <mergeCell ref="W162:W163"/>
    <mergeCell ref="X162:X163"/>
    <mergeCell ref="Y162:Y163"/>
    <mergeCell ref="Z162:Z163"/>
    <mergeCell ref="AA162:AA163"/>
    <mergeCell ref="AL162:AL163"/>
    <mergeCell ref="W164:W165"/>
    <mergeCell ref="X164:X165"/>
    <mergeCell ref="Y164:Y165"/>
    <mergeCell ref="Z164:Z165"/>
    <mergeCell ref="AA164:AA165"/>
    <mergeCell ref="AL164:AL165"/>
    <mergeCell ref="W166:W167"/>
    <mergeCell ref="X166:X167"/>
    <mergeCell ref="Y166:Y167"/>
    <mergeCell ref="Z166:Z167"/>
    <mergeCell ref="AA166:AA167"/>
    <mergeCell ref="AL166:AL167"/>
    <mergeCell ref="W168:W169"/>
    <mergeCell ref="X168:X169"/>
    <mergeCell ref="Y168:Y169"/>
    <mergeCell ref="Z168:Z169"/>
    <mergeCell ref="AA168:AA169"/>
    <mergeCell ref="AL168:AL169"/>
    <mergeCell ref="W170:W171"/>
    <mergeCell ref="X170:X171"/>
    <mergeCell ref="Y170:Y171"/>
    <mergeCell ref="Z170:Z171"/>
    <mergeCell ref="AA170:AA171"/>
    <mergeCell ref="AL170:AL171"/>
    <mergeCell ref="W172:W173"/>
    <mergeCell ref="X172:X173"/>
    <mergeCell ref="Y172:Y173"/>
    <mergeCell ref="Z172:Z173"/>
    <mergeCell ref="AA172:AA173"/>
    <mergeCell ref="AL172:AL173"/>
    <mergeCell ref="W174:W175"/>
    <mergeCell ref="X174:X175"/>
    <mergeCell ref="Y174:Y175"/>
    <mergeCell ref="Z174:Z175"/>
    <mergeCell ref="AA174:AA175"/>
    <mergeCell ref="AL174:AL175"/>
    <mergeCell ref="W176:W177"/>
    <mergeCell ref="X176:X177"/>
    <mergeCell ref="Y176:Y177"/>
    <mergeCell ref="Z176:Z177"/>
    <mergeCell ref="AA176:AA177"/>
    <mergeCell ref="AL176:AL177"/>
    <mergeCell ref="W178:W179"/>
    <mergeCell ref="X178:X179"/>
    <mergeCell ref="Y178:Y179"/>
    <mergeCell ref="Z178:Z179"/>
    <mergeCell ref="AA178:AA179"/>
    <mergeCell ref="AL178:AL179"/>
    <mergeCell ref="W180:W181"/>
    <mergeCell ref="X180:X181"/>
    <mergeCell ref="Y180:Y181"/>
    <mergeCell ref="Z180:Z181"/>
    <mergeCell ref="AA180:AA181"/>
    <mergeCell ref="AL180:AL181"/>
    <mergeCell ref="W182:W183"/>
    <mergeCell ref="X182:X183"/>
    <mergeCell ref="Y182:Y183"/>
    <mergeCell ref="Z182:Z183"/>
    <mergeCell ref="AA182:AA183"/>
    <mergeCell ref="AL182:AL183"/>
    <mergeCell ref="W184:W185"/>
    <mergeCell ref="X184:X185"/>
    <mergeCell ref="Y184:Y185"/>
    <mergeCell ref="Z184:Z185"/>
    <mergeCell ref="AA184:AA185"/>
    <mergeCell ref="AL184:AL185"/>
    <mergeCell ref="W186:W187"/>
    <mergeCell ref="X186:X187"/>
    <mergeCell ref="Y186:Y187"/>
    <mergeCell ref="Z186:Z187"/>
    <mergeCell ref="AA186:AA187"/>
    <mergeCell ref="AL186:AL187"/>
    <mergeCell ref="W188:W189"/>
    <mergeCell ref="X188:X189"/>
    <mergeCell ref="Y188:Y189"/>
    <mergeCell ref="Z188:Z189"/>
    <mergeCell ref="AA188:AA189"/>
    <mergeCell ref="AL188:AL189"/>
    <mergeCell ref="W190:W191"/>
    <mergeCell ref="X190:X191"/>
    <mergeCell ref="Y190:Y191"/>
    <mergeCell ref="Z190:Z191"/>
    <mergeCell ref="AA190:AA191"/>
    <mergeCell ref="AL190:AL191"/>
    <mergeCell ref="W192:W193"/>
    <mergeCell ref="X192:X193"/>
    <mergeCell ref="Y192:Y193"/>
    <mergeCell ref="Z192:Z193"/>
    <mergeCell ref="AA192:AA193"/>
    <mergeCell ref="AL192:AL193"/>
    <mergeCell ref="W194:W195"/>
    <mergeCell ref="X194:X195"/>
    <mergeCell ref="Y194:Y195"/>
    <mergeCell ref="Z194:Z195"/>
    <mergeCell ref="AA194:AA195"/>
    <mergeCell ref="AL194:AL195"/>
    <mergeCell ref="W196:W197"/>
    <mergeCell ref="X196:X197"/>
    <mergeCell ref="Y196:Y197"/>
    <mergeCell ref="Z196:Z197"/>
    <mergeCell ref="AA196:AA197"/>
    <mergeCell ref="AL196:AL197"/>
    <mergeCell ref="W198:W199"/>
    <mergeCell ref="X198:X199"/>
    <mergeCell ref="Y198:Y199"/>
    <mergeCell ref="Z198:Z199"/>
    <mergeCell ref="AA198:AA199"/>
    <mergeCell ref="AL198:AL199"/>
    <mergeCell ref="W200:W201"/>
    <mergeCell ref="X200:X201"/>
    <mergeCell ref="Y200:Y201"/>
    <mergeCell ref="Z200:Z201"/>
    <mergeCell ref="AA200:AA201"/>
    <mergeCell ref="AL200:AL201"/>
    <mergeCell ref="W202:W203"/>
    <mergeCell ref="X202:X203"/>
    <mergeCell ref="Y202:Y203"/>
    <mergeCell ref="Z202:Z203"/>
    <mergeCell ref="AA202:AA203"/>
    <mergeCell ref="AL202:AL203"/>
  </mergeCells>
  <phoneticPr fontId="8" type="Hiragana"/>
  <conditionalFormatting sqref="W4:AD203 AF4:AL203">
    <cfRule type="expression" dxfId="79" priority="2">
      <formula>$U4=1</formula>
    </cfRule>
  </conditionalFormatting>
  <conditionalFormatting sqref="AE4:AE203">
    <cfRule type="expression" dxfId="78" priority="1">
      <formula>$U4=1</formula>
    </cfRule>
  </conditionalFormatting>
  <dataValidations count="4">
    <dataValidation type="list" allowBlank="1" showInputMessage="1" showErrorMessage="1" sqref="AD4:AD203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AG4:AG203">
      <formula1>6</formula1>
    </dataValidation>
    <dataValidation imeMode="on" allowBlank="1" showInputMessage="1" showErrorMessage="1" sqref="AE4:AF203"/>
    <dataValidation type="list" allowBlank="1" showInputMessage="1" showErrorMessage="1" sqref="Z4:Z203">
      <formula1>$AV$4:$AV$13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設定!$AV$4:$AV$13</xm:f>
          </x14:formula1>
          <xm:sqref>X4:X203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topLeftCell="A10" zoomScale="70" zoomScaleNormal="70" workbookViewId="0">
      <selection activeCell="G5" sqref="G5"/>
    </sheetView>
  </sheetViews>
  <sheetFormatPr defaultColWidth="8.88671875" defaultRowHeight="13.2" x14ac:dyDescent="0.2"/>
  <cols>
    <col min="1" max="1" width="3.6640625" style="325" customWidth="1"/>
    <col min="2" max="2" width="8" style="325" customWidth="1"/>
    <col min="3" max="3" width="10.6640625" style="325" customWidth="1"/>
    <col min="4" max="4" width="14.109375" style="325" customWidth="1"/>
    <col min="5" max="5" width="3.33203125" style="325" bestFit="1" customWidth="1"/>
    <col min="6" max="6" width="16.21875" style="325" customWidth="1"/>
    <col min="7" max="7" width="3.33203125" style="325" customWidth="1"/>
    <col min="8" max="8" width="14.33203125" style="325" customWidth="1"/>
    <col min="9" max="16384" width="8.88671875" style="325"/>
  </cols>
  <sheetData>
    <row r="1" spans="1:8" x14ac:dyDescent="0.2">
      <c r="A1" s="324" t="s">
        <v>791</v>
      </c>
      <c r="F1" s="594">
        <f>設定!J21</f>
        <v>0</v>
      </c>
      <c r="G1" s="594"/>
      <c r="H1" s="594"/>
    </row>
    <row r="3" spans="1:8" x14ac:dyDescent="0.2">
      <c r="B3" s="325" t="str">
        <f>開催県&amp;VLOOKUP(開催県,設定!AT15:AU22,2,FALSE)&amp;" 御中"</f>
        <v>熊本卓球協会 御中</v>
      </c>
    </row>
    <row r="4" spans="1:8" x14ac:dyDescent="0.2">
      <c r="G4" s="584" t="str">
        <f>IF(設定!$J$8="","",設定!$J$8&amp;"県"&amp;VLOOKUP(設定!J8,設定!$AT$15:$AU$22,2,FALSE))</f>
        <v/>
      </c>
      <c r="H4" s="584"/>
    </row>
    <row r="7" spans="1:8" x14ac:dyDescent="0.2">
      <c r="B7" s="595" t="str">
        <f>"第"&amp;設定!L4+2&amp;"回　全国ホープス南日本ブロック大会"</f>
        <v>第32回　全国ホープス南日本ブロック大会</v>
      </c>
      <c r="C7" s="595"/>
      <c r="D7" s="595"/>
      <c r="E7" s="595"/>
      <c r="F7" s="595"/>
      <c r="G7" s="595"/>
      <c r="H7" s="595"/>
    </row>
    <row r="9" spans="1:8" ht="16.2" x14ac:dyDescent="0.2">
      <c r="B9" s="596" t="str">
        <f>"第"&amp;設定!L4-7&amp;"回　全九州卓球選手権大会（小学生の部）"</f>
        <v>第23回　全九州卓球選手権大会（小学生の部）</v>
      </c>
      <c r="C9" s="596"/>
      <c r="D9" s="596"/>
      <c r="E9" s="596"/>
      <c r="F9" s="596"/>
      <c r="G9" s="596"/>
      <c r="H9" s="596"/>
    </row>
    <row r="12" spans="1:8" x14ac:dyDescent="0.2">
      <c r="B12" s="325" t="s">
        <v>792</v>
      </c>
    </row>
    <row r="14" spans="1:8" x14ac:dyDescent="0.2">
      <c r="B14" s="326" t="s">
        <v>793</v>
      </c>
    </row>
    <row r="15" spans="1:8" ht="7.5" customHeight="1" x14ac:dyDescent="0.2"/>
    <row r="16" spans="1:8" ht="27.6" customHeight="1" x14ac:dyDescent="0.2">
      <c r="B16" s="586" t="s">
        <v>484</v>
      </c>
      <c r="C16" s="597"/>
      <c r="D16" s="441">
        <v>5000</v>
      </c>
      <c r="E16" s="327" t="s">
        <v>794</v>
      </c>
      <c r="F16" s="435">
        <f>COUNTIF(団体まとめ!$E$3:$E$10,"男")</f>
        <v>0</v>
      </c>
      <c r="G16" s="328" t="s">
        <v>795</v>
      </c>
      <c r="H16" s="446">
        <f>F16*D16</f>
        <v>0</v>
      </c>
    </row>
    <row r="17" spans="1:8" ht="27.6" customHeight="1" x14ac:dyDescent="0.2">
      <c r="B17" s="598" t="s">
        <v>485</v>
      </c>
      <c r="C17" s="599"/>
      <c r="D17" s="442">
        <v>5000</v>
      </c>
      <c r="E17" s="433" t="s">
        <v>796</v>
      </c>
      <c r="F17" s="436">
        <f>COUNTIF(団体まとめ!$E$3:$E$10,"女")</f>
        <v>0</v>
      </c>
      <c r="G17" s="434" t="s">
        <v>795</v>
      </c>
      <c r="H17" s="447">
        <f>F17*D17</f>
        <v>0</v>
      </c>
    </row>
    <row r="19" spans="1:8" x14ac:dyDescent="0.2">
      <c r="B19" s="326" t="s">
        <v>797</v>
      </c>
    </row>
    <row r="20" spans="1:8" ht="7.5" customHeight="1" x14ac:dyDescent="0.2"/>
    <row r="21" spans="1:8" ht="27.6" customHeight="1" x14ac:dyDescent="0.2">
      <c r="B21" s="586" t="s">
        <v>484</v>
      </c>
      <c r="C21" s="331" t="s">
        <v>798</v>
      </c>
      <c r="D21" s="441">
        <v>1000</v>
      </c>
      <c r="E21" s="327" t="s">
        <v>794</v>
      </c>
      <c r="F21" s="437">
        <f>COUNTIFS(シングルスまとめ!$E$2:$E$101,"男",シングルスまとめ!$F$2:$F$101,LEFT(C21,1))</f>
        <v>0</v>
      </c>
      <c r="G21" s="328" t="s">
        <v>795</v>
      </c>
      <c r="H21" s="446">
        <f t="shared" ref="H21:H26" si="0">F21*D21</f>
        <v>0</v>
      </c>
    </row>
    <row r="22" spans="1:8" ht="27.6" customHeight="1" x14ac:dyDescent="0.2">
      <c r="B22" s="587"/>
      <c r="C22" s="332" t="s">
        <v>799</v>
      </c>
      <c r="D22" s="443">
        <v>1000</v>
      </c>
      <c r="E22" s="333" t="s">
        <v>794</v>
      </c>
      <c r="F22" s="438">
        <f>COUNTIFS(シングルスまとめ!$E$2:$E$101,"男",シングルスまとめ!$F$2:$F$101,LEFT(C22,1))</f>
        <v>0</v>
      </c>
      <c r="G22" s="334" t="s">
        <v>800</v>
      </c>
      <c r="H22" s="448">
        <f t="shared" si="0"/>
        <v>0</v>
      </c>
    </row>
    <row r="23" spans="1:8" ht="27.6" customHeight="1" x14ac:dyDescent="0.2">
      <c r="B23" s="592"/>
      <c r="C23" s="335" t="s">
        <v>801</v>
      </c>
      <c r="D23" s="444">
        <v>1000</v>
      </c>
      <c r="E23" s="336" t="s">
        <v>794</v>
      </c>
      <c r="F23" s="439">
        <f>COUNTIFS(シングルスまとめ!$E$2:$E$101,"男",シングルスまとめ!$F$2:$F$101,LEFT(C23,1))</f>
        <v>0</v>
      </c>
      <c r="G23" s="337" t="s">
        <v>795</v>
      </c>
      <c r="H23" s="449">
        <f t="shared" si="0"/>
        <v>0</v>
      </c>
    </row>
    <row r="24" spans="1:8" ht="27.6" customHeight="1" x14ac:dyDescent="0.2">
      <c r="B24" s="586" t="s">
        <v>485</v>
      </c>
      <c r="C24" s="331" t="s">
        <v>798</v>
      </c>
      <c r="D24" s="441">
        <v>1000</v>
      </c>
      <c r="E24" s="327" t="s">
        <v>794</v>
      </c>
      <c r="F24" s="437">
        <f>COUNTIFS(シングルスまとめ!$E$2:$E$101,"女",シングルスまとめ!$F$2:$F$101,LEFT(C24,1))</f>
        <v>0</v>
      </c>
      <c r="G24" s="328" t="s">
        <v>795</v>
      </c>
      <c r="H24" s="446">
        <f t="shared" si="0"/>
        <v>0</v>
      </c>
    </row>
    <row r="25" spans="1:8" ht="27.6" customHeight="1" x14ac:dyDescent="0.2">
      <c r="B25" s="587"/>
      <c r="C25" s="332" t="s">
        <v>802</v>
      </c>
      <c r="D25" s="443">
        <v>1000</v>
      </c>
      <c r="E25" s="333" t="s">
        <v>796</v>
      </c>
      <c r="F25" s="438">
        <f>COUNTIFS(シングルスまとめ!$E$2:$E$101,"女",シングルスまとめ!$F$2:$F$101,LEFT(C25,1))</f>
        <v>0</v>
      </c>
      <c r="G25" s="334" t="s">
        <v>803</v>
      </c>
      <c r="H25" s="448">
        <f t="shared" si="0"/>
        <v>0</v>
      </c>
    </row>
    <row r="26" spans="1:8" ht="27.6" customHeight="1" x14ac:dyDescent="0.2">
      <c r="B26" s="588"/>
      <c r="C26" s="338" t="s">
        <v>801</v>
      </c>
      <c r="D26" s="445">
        <v>1000</v>
      </c>
      <c r="E26" s="329" t="s">
        <v>794</v>
      </c>
      <c r="F26" s="440">
        <f>COUNTIFS(シングルスまとめ!$E$2:$E$101,"女",シングルスまとめ!$F$2:$F$101,LEFT(C26,1))</f>
        <v>0</v>
      </c>
      <c r="G26" s="330" t="s">
        <v>795</v>
      </c>
      <c r="H26" s="450">
        <f t="shared" si="0"/>
        <v>0</v>
      </c>
    </row>
    <row r="28" spans="1:8" ht="27" customHeight="1" x14ac:dyDescent="0.2">
      <c r="F28" s="339" t="s">
        <v>507</v>
      </c>
      <c r="G28" s="589">
        <f>SUM(H21:H26,H16:H17)</f>
        <v>0</v>
      </c>
      <c r="H28" s="590"/>
    </row>
    <row r="29" spans="1:8" x14ac:dyDescent="0.2">
      <c r="B29" s="591"/>
      <c r="C29" s="591"/>
      <c r="D29" s="591"/>
      <c r="E29" s="591"/>
      <c r="F29" s="591"/>
      <c r="G29" s="591"/>
    </row>
    <row r="30" spans="1:8" x14ac:dyDescent="0.2">
      <c r="A30" s="593">
        <f>設定!J21</f>
        <v>0</v>
      </c>
      <c r="B30" s="593"/>
      <c r="C30" s="593"/>
      <c r="D30" s="593"/>
      <c r="E30" s="407"/>
      <c r="F30" s="407"/>
      <c r="G30" s="407"/>
      <c r="H30" s="407"/>
    </row>
    <row r="31" spans="1:8" x14ac:dyDescent="0.2">
      <c r="A31" s="407"/>
      <c r="B31" s="407"/>
      <c r="C31" s="407"/>
      <c r="D31" s="407"/>
      <c r="E31" s="407"/>
      <c r="F31" s="407"/>
      <c r="G31" s="407"/>
      <c r="H31" s="407"/>
    </row>
    <row r="32" spans="1:8" x14ac:dyDescent="0.2">
      <c r="A32" s="407"/>
      <c r="B32" s="407" t="s">
        <v>823</v>
      </c>
      <c r="C32" s="407"/>
      <c r="D32" s="407"/>
      <c r="E32" s="407"/>
      <c r="F32" s="407"/>
      <c r="G32" s="407"/>
      <c r="H32" s="407"/>
    </row>
    <row r="33" spans="1:8" x14ac:dyDescent="0.2">
      <c r="A33" s="407"/>
      <c r="B33" s="407"/>
      <c r="C33" s="407"/>
      <c r="D33" s="407"/>
      <c r="E33" s="407"/>
      <c r="F33" s="407"/>
      <c r="G33" s="407"/>
      <c r="H33" s="407"/>
    </row>
    <row r="34" spans="1:8" x14ac:dyDescent="0.2">
      <c r="A34" s="407"/>
      <c r="B34" s="407"/>
      <c r="C34" s="407"/>
      <c r="D34" s="584" t="str">
        <f>IF(設定!$J$8="","",設定!$J$8&amp;"県"&amp;VLOOKUP(設定!J8,設定!$AT$15:$AU$22,2,FALSE))</f>
        <v/>
      </c>
      <c r="E34" s="584"/>
      <c r="F34" s="407"/>
      <c r="G34" s="407"/>
      <c r="H34" s="407"/>
    </row>
    <row r="35" spans="1:8" x14ac:dyDescent="0.2">
      <c r="A35" s="407"/>
      <c r="B35" s="407"/>
      <c r="C35" s="407"/>
      <c r="D35" s="427"/>
      <c r="E35" s="427"/>
      <c r="F35" s="407"/>
      <c r="G35" s="407"/>
      <c r="H35" s="407"/>
    </row>
    <row r="36" spans="1:8" ht="23.1" customHeight="1" x14ac:dyDescent="0.2">
      <c r="A36" s="407"/>
      <c r="B36" s="407"/>
      <c r="C36" s="407"/>
      <c r="D36" s="427" t="s">
        <v>867</v>
      </c>
      <c r="F36" s="585">
        <f>設定!J10</f>
        <v>0</v>
      </c>
      <c r="G36" s="585"/>
      <c r="H36" s="428" t="s">
        <v>824</v>
      </c>
    </row>
    <row r="37" spans="1:8" ht="6.45" customHeight="1" x14ac:dyDescent="0.2">
      <c r="A37" s="407"/>
      <c r="B37" s="407"/>
      <c r="C37" s="407"/>
      <c r="D37" s="427"/>
      <c r="E37" s="427"/>
      <c r="F37" s="427"/>
      <c r="G37" s="424"/>
      <c r="H37" s="428"/>
    </row>
    <row r="38" spans="1:8" ht="23.1" customHeight="1" x14ac:dyDescent="0.2">
      <c r="A38" s="407"/>
      <c r="B38" s="407"/>
      <c r="C38" s="407"/>
      <c r="D38" s="427" t="s">
        <v>868</v>
      </c>
      <c r="F38" s="585">
        <f>設定!J12</f>
        <v>0</v>
      </c>
      <c r="G38" s="585"/>
      <c r="H38" s="428" t="s">
        <v>824</v>
      </c>
    </row>
    <row r="39" spans="1:8" ht="6.45" customHeight="1" x14ac:dyDescent="0.2">
      <c r="A39" s="407"/>
      <c r="B39" s="407"/>
      <c r="C39" s="407"/>
      <c r="D39" s="427"/>
      <c r="E39" s="427"/>
      <c r="F39" s="427"/>
      <c r="G39" s="407"/>
      <c r="H39" s="407"/>
    </row>
    <row r="40" spans="1:8" x14ac:dyDescent="0.2">
      <c r="A40" s="407"/>
      <c r="B40" s="407"/>
      <c r="C40" s="407"/>
      <c r="D40" s="427" t="s">
        <v>869</v>
      </c>
      <c r="F40" s="582">
        <f>設定!J19</f>
        <v>0</v>
      </c>
      <c r="G40" s="583"/>
      <c r="H40" s="583"/>
    </row>
  </sheetData>
  <sheetProtection algorithmName="SHA-512" hashValue="/08WJ0whITjCxIwY28t0IYyB79yZWaQ1NWFwJRoH/pVsJHXJxu8p5YyxC3nitCO6oUjVWfSOAuXNJOKKnMlIbw==" saltValue="9uBBB91kix3DMdVDS79FaA==" spinCount="100000" sheet="1" objects="1" scenarios="1" selectLockedCells="1"/>
  <mergeCells count="15">
    <mergeCell ref="B21:B23"/>
    <mergeCell ref="A30:D30"/>
    <mergeCell ref="F1:H1"/>
    <mergeCell ref="B7:H7"/>
    <mergeCell ref="B9:H9"/>
    <mergeCell ref="B16:C16"/>
    <mergeCell ref="B17:C17"/>
    <mergeCell ref="G4:H4"/>
    <mergeCell ref="F40:H40"/>
    <mergeCell ref="D34:E34"/>
    <mergeCell ref="F36:G36"/>
    <mergeCell ref="F38:G38"/>
    <mergeCell ref="B24:B26"/>
    <mergeCell ref="G28:H28"/>
    <mergeCell ref="B29:G29"/>
  </mergeCells>
  <phoneticPr fontId="22"/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horizontalDpi="4294967293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topLeftCell="D1" zoomScale="110" zoomScaleNormal="110" workbookViewId="0">
      <selection activeCell="H15" sqref="H15"/>
    </sheetView>
  </sheetViews>
  <sheetFormatPr defaultColWidth="8.88671875" defaultRowHeight="13.2" x14ac:dyDescent="0.2"/>
  <cols>
    <col min="1" max="1" width="8.88671875" style="407"/>
    <col min="2" max="2" width="4.77734375" style="407" customWidth="1"/>
    <col min="3" max="3" width="4.44140625" style="407" customWidth="1"/>
    <col min="4" max="4" width="10" style="407" customWidth="1"/>
    <col min="5" max="5" width="16.21875" style="407" customWidth="1"/>
    <col min="6" max="6" width="20.21875" style="407" customWidth="1"/>
    <col min="7" max="7" width="15.109375" style="407" customWidth="1"/>
    <col min="8" max="8" width="24.109375" style="407" customWidth="1"/>
    <col min="9" max="9" width="4.88671875" style="407" customWidth="1"/>
    <col min="10" max="10" width="8.88671875" style="407"/>
    <col min="11" max="11" width="4.77734375" style="407" customWidth="1"/>
    <col min="12" max="12" width="4.44140625" style="407" customWidth="1"/>
    <col min="13" max="13" width="7.33203125" style="407" hidden="1" customWidth="1"/>
    <col min="14" max="14" width="16.21875" style="407" customWidth="1"/>
    <col min="15" max="15" width="20.21875" style="407" customWidth="1"/>
    <col min="16" max="16" width="15.109375" style="407" customWidth="1"/>
    <col min="17" max="17" width="24.109375" style="407" customWidth="1"/>
    <col min="18" max="18" width="4.88671875" style="407" customWidth="1"/>
    <col min="19" max="16384" width="8.88671875" style="407"/>
  </cols>
  <sheetData>
    <row r="1" spans="2:18" x14ac:dyDescent="0.2">
      <c r="B1" s="407" t="s">
        <v>804</v>
      </c>
      <c r="K1" s="407" t="s">
        <v>805</v>
      </c>
    </row>
    <row r="2" spans="2:18" ht="16.2" x14ac:dyDescent="0.2">
      <c r="B2" s="620" t="str">
        <f>"第"&amp;設定!L4+2&amp;"回　全国ホープス南日本ブロック大会"</f>
        <v>第32回　全国ホープス南日本ブロック大会</v>
      </c>
      <c r="C2" s="620"/>
      <c r="D2" s="620"/>
      <c r="E2" s="620"/>
      <c r="F2" s="620"/>
      <c r="G2" s="620"/>
      <c r="H2" s="620"/>
      <c r="I2" s="620"/>
      <c r="K2" s="620" t="str">
        <f>"第"&amp;設定!L4+2&amp;"回　全国ホープス南日本ブロック大会"</f>
        <v>第32回　全国ホープス南日本ブロック大会</v>
      </c>
      <c r="L2" s="620"/>
      <c r="M2" s="620"/>
      <c r="N2" s="620"/>
      <c r="O2" s="620"/>
      <c r="P2" s="620"/>
      <c r="Q2" s="620"/>
      <c r="R2" s="620"/>
    </row>
    <row r="3" spans="2:18" ht="6" customHeight="1" x14ac:dyDescent="0.2"/>
    <row r="4" spans="2:18" ht="21" x14ac:dyDescent="0.2">
      <c r="B4" s="585" t="str">
        <f>"第"&amp;設定!L4-7&amp;"回　全九州卓球選手権大会（小学生の部）"&amp;"参加申込書"</f>
        <v>第23回　全九州卓球選手権大会（小学生の部）参加申込書</v>
      </c>
      <c r="C4" s="585"/>
      <c r="D4" s="585"/>
      <c r="E4" s="585"/>
      <c r="F4" s="585"/>
      <c r="G4" s="585"/>
      <c r="H4" s="585"/>
      <c r="I4" s="585"/>
      <c r="K4" s="585" t="str">
        <f>"第"&amp;設定!L4-7&amp;"回　全九州卓球選手権大会（小学生の部）"&amp;"参加申込書"</f>
        <v>第23回　全九州卓球選手権大会（小学生の部）参加申込書</v>
      </c>
      <c r="L4" s="585"/>
      <c r="M4" s="585"/>
      <c r="N4" s="585"/>
      <c r="O4" s="585"/>
      <c r="P4" s="585"/>
      <c r="Q4" s="585"/>
      <c r="R4" s="585"/>
    </row>
    <row r="5" spans="2:18" ht="21" x14ac:dyDescent="0.2">
      <c r="B5" s="408"/>
      <c r="C5" s="408"/>
      <c r="D5" s="408"/>
      <c r="E5" s="408"/>
      <c r="F5" s="408"/>
      <c r="G5" s="408"/>
      <c r="H5" s="409" t="s">
        <v>806</v>
      </c>
      <c r="I5" s="408"/>
      <c r="K5" s="408"/>
      <c r="L5" s="408"/>
      <c r="M5" s="408"/>
      <c r="N5" s="408"/>
      <c r="O5" s="408"/>
      <c r="P5" s="408"/>
      <c r="Q5" s="409" t="s">
        <v>806</v>
      </c>
      <c r="R5" s="408"/>
    </row>
    <row r="6" spans="2:18" ht="6" customHeight="1" x14ac:dyDescent="0.2"/>
    <row r="7" spans="2:18" ht="29.25" customHeight="1" x14ac:dyDescent="0.2">
      <c r="B7" s="621" t="s">
        <v>484</v>
      </c>
      <c r="C7" s="622"/>
      <c r="D7" s="622"/>
      <c r="E7" s="623"/>
      <c r="F7" s="410">
        <f>県名</f>
        <v>0</v>
      </c>
      <c r="K7" s="624" t="s">
        <v>485</v>
      </c>
      <c r="L7" s="625"/>
      <c r="M7" s="625"/>
      <c r="N7" s="626"/>
      <c r="O7" s="410">
        <f>県名</f>
        <v>0</v>
      </c>
    </row>
    <row r="8" spans="2:18" ht="6.75" customHeight="1" x14ac:dyDescent="0.2">
      <c r="B8" s="411"/>
      <c r="K8" s="411"/>
    </row>
    <row r="9" spans="2:18" x14ac:dyDescent="0.2">
      <c r="B9" s="610" t="s">
        <v>483</v>
      </c>
      <c r="C9" s="616" t="s">
        <v>441</v>
      </c>
      <c r="D9" s="412"/>
      <c r="E9" s="618" t="s">
        <v>910</v>
      </c>
      <c r="F9" s="612" t="s">
        <v>808</v>
      </c>
      <c r="G9" s="616" t="s">
        <v>809</v>
      </c>
      <c r="H9" s="614" t="s">
        <v>810</v>
      </c>
      <c r="I9" s="608" t="s">
        <v>811</v>
      </c>
      <c r="K9" s="610" t="s">
        <v>483</v>
      </c>
      <c r="L9" s="616" t="s">
        <v>441</v>
      </c>
      <c r="M9" s="412"/>
      <c r="N9" s="618" t="s">
        <v>910</v>
      </c>
      <c r="O9" s="612" t="s">
        <v>812</v>
      </c>
      <c r="P9" s="616" t="s">
        <v>809</v>
      </c>
      <c r="Q9" s="614" t="s">
        <v>810</v>
      </c>
      <c r="R9" s="608" t="s">
        <v>811</v>
      </c>
    </row>
    <row r="10" spans="2:18" x14ac:dyDescent="0.2">
      <c r="B10" s="611"/>
      <c r="C10" s="617"/>
      <c r="D10" s="413"/>
      <c r="E10" s="619"/>
      <c r="F10" s="613"/>
      <c r="G10" s="617"/>
      <c r="H10" s="615"/>
      <c r="I10" s="609"/>
      <c r="K10" s="611"/>
      <c r="L10" s="617"/>
      <c r="M10" s="413"/>
      <c r="N10" s="619"/>
      <c r="O10" s="613"/>
      <c r="P10" s="617"/>
      <c r="Q10" s="615"/>
      <c r="R10" s="609"/>
    </row>
    <row r="11" spans="2:18" ht="27" customHeight="1" x14ac:dyDescent="0.2">
      <c r="B11" s="603" t="s">
        <v>817</v>
      </c>
      <c r="C11" s="414">
        <v>1</v>
      </c>
      <c r="D11" s="415" t="s">
        <v>870</v>
      </c>
      <c r="E11" s="452" t="str">
        <f t="shared" ref="E11:E30" si="0">IFERROR(VLOOKUP(D11,シングルスまとめ,9,FALSE),"")</f>
        <v/>
      </c>
      <c r="F11" s="453" t="str">
        <f t="shared" ref="F11:F30" si="1">IFERROR(VLOOKUP(D11,シングルスまとめ,16,FALSE),"")</f>
        <v/>
      </c>
      <c r="G11" s="454" t="str">
        <f t="shared" ref="G11:G30" si="2">IFERROR(VLOOKUP(D11,シングルスまとめ,14,FALSE),"")</f>
        <v/>
      </c>
      <c r="H11" s="455" t="str">
        <f t="shared" ref="H11:H30" si="3">IFERROR(VLOOKUP(D11,シングルスまとめ,11,FALSE),"")</f>
        <v/>
      </c>
      <c r="I11" s="456" t="str">
        <f t="shared" ref="I11:I30" si="4">IFERROR(VLOOKUP(D11,シングルスまとめ,15,FALSE),"")</f>
        <v/>
      </c>
      <c r="K11" s="606" t="s">
        <v>818</v>
      </c>
      <c r="L11" s="468">
        <v>1</v>
      </c>
      <c r="M11" s="477" t="s">
        <v>890</v>
      </c>
      <c r="N11" s="452" t="str">
        <f t="shared" ref="N11:N30" si="5">IFERROR(VLOOKUP(M11,シングルスまとめ,9,FALSE),"")</f>
        <v/>
      </c>
      <c r="O11" s="453" t="str">
        <f t="shared" ref="O11:O30" si="6">IFERROR(VLOOKUP(M11,シングルスまとめ,16,FALSE),"")</f>
        <v/>
      </c>
      <c r="P11" s="454" t="str">
        <f t="shared" ref="P11:P30" si="7">IFERROR(VLOOKUP(M11,シングルスまとめ,14,FALSE),"")</f>
        <v/>
      </c>
      <c r="Q11" s="455" t="str">
        <f t="shared" ref="Q11:Q30" si="8">IFERROR(VLOOKUP(M11,シングルスまとめ,11,FALSE),"")</f>
        <v/>
      </c>
      <c r="R11" s="456" t="str">
        <f t="shared" ref="R11:R30" si="9">IFERROR(VLOOKUP(M11,シングルスまとめ,15,FALSE),"")</f>
        <v/>
      </c>
    </row>
    <row r="12" spans="2:18" ht="27" customHeight="1" x14ac:dyDescent="0.2">
      <c r="B12" s="604"/>
      <c r="C12" s="417">
        <v>2</v>
      </c>
      <c r="D12" s="418" t="s">
        <v>871</v>
      </c>
      <c r="E12" s="457" t="str">
        <f t="shared" si="0"/>
        <v/>
      </c>
      <c r="F12" s="458" t="str">
        <f t="shared" si="1"/>
        <v/>
      </c>
      <c r="G12" s="459" t="str">
        <f t="shared" si="2"/>
        <v/>
      </c>
      <c r="H12" s="460" t="str">
        <f t="shared" si="3"/>
        <v/>
      </c>
      <c r="I12" s="461" t="str">
        <f t="shared" si="4"/>
        <v/>
      </c>
      <c r="K12" s="604"/>
      <c r="L12" s="457">
        <v>2</v>
      </c>
      <c r="M12" s="478" t="s">
        <v>891</v>
      </c>
      <c r="N12" s="457" t="str">
        <f t="shared" si="5"/>
        <v/>
      </c>
      <c r="O12" s="458" t="str">
        <f t="shared" si="6"/>
        <v/>
      </c>
      <c r="P12" s="459" t="str">
        <f t="shared" si="7"/>
        <v/>
      </c>
      <c r="Q12" s="460" t="str">
        <f t="shared" si="8"/>
        <v/>
      </c>
      <c r="R12" s="461" t="str">
        <f t="shared" si="9"/>
        <v/>
      </c>
    </row>
    <row r="13" spans="2:18" ht="27" customHeight="1" x14ac:dyDescent="0.2">
      <c r="B13" s="604"/>
      <c r="C13" s="417">
        <v>3</v>
      </c>
      <c r="D13" s="418" t="s">
        <v>872</v>
      </c>
      <c r="E13" s="457" t="str">
        <f t="shared" si="0"/>
        <v/>
      </c>
      <c r="F13" s="458" t="str">
        <f t="shared" si="1"/>
        <v/>
      </c>
      <c r="G13" s="459" t="str">
        <f t="shared" si="2"/>
        <v/>
      </c>
      <c r="H13" s="460" t="str">
        <f t="shared" si="3"/>
        <v/>
      </c>
      <c r="I13" s="461" t="str">
        <f t="shared" si="4"/>
        <v/>
      </c>
      <c r="K13" s="604"/>
      <c r="L13" s="457">
        <v>3</v>
      </c>
      <c r="M13" s="478" t="s">
        <v>892</v>
      </c>
      <c r="N13" s="457" t="str">
        <f t="shared" si="5"/>
        <v/>
      </c>
      <c r="O13" s="458" t="str">
        <f t="shared" si="6"/>
        <v/>
      </c>
      <c r="P13" s="459" t="str">
        <f t="shared" si="7"/>
        <v/>
      </c>
      <c r="Q13" s="460" t="str">
        <f t="shared" si="8"/>
        <v/>
      </c>
      <c r="R13" s="461" t="str">
        <f t="shared" si="9"/>
        <v/>
      </c>
    </row>
    <row r="14" spans="2:18" ht="27" customHeight="1" x14ac:dyDescent="0.2">
      <c r="B14" s="604"/>
      <c r="C14" s="417">
        <v>4</v>
      </c>
      <c r="D14" s="418" t="s">
        <v>873</v>
      </c>
      <c r="E14" s="457" t="str">
        <f t="shared" si="0"/>
        <v/>
      </c>
      <c r="F14" s="458" t="str">
        <f t="shared" si="1"/>
        <v/>
      </c>
      <c r="G14" s="459" t="str">
        <f t="shared" si="2"/>
        <v/>
      </c>
      <c r="H14" s="460" t="str">
        <f t="shared" si="3"/>
        <v/>
      </c>
      <c r="I14" s="461" t="str">
        <f t="shared" si="4"/>
        <v/>
      </c>
      <c r="K14" s="604"/>
      <c r="L14" s="457">
        <v>4</v>
      </c>
      <c r="M14" s="478" t="s">
        <v>893</v>
      </c>
      <c r="N14" s="457" t="str">
        <f t="shared" si="5"/>
        <v/>
      </c>
      <c r="O14" s="458" t="str">
        <f t="shared" si="6"/>
        <v/>
      </c>
      <c r="P14" s="459" t="str">
        <f t="shared" si="7"/>
        <v/>
      </c>
      <c r="Q14" s="460" t="str">
        <f t="shared" si="8"/>
        <v/>
      </c>
      <c r="R14" s="461" t="str">
        <f t="shared" si="9"/>
        <v/>
      </c>
    </row>
    <row r="15" spans="2:18" ht="27" customHeight="1" x14ac:dyDescent="0.2">
      <c r="B15" s="604"/>
      <c r="C15" s="417">
        <v>5</v>
      </c>
      <c r="D15" s="418" t="s">
        <v>874</v>
      </c>
      <c r="E15" s="457" t="str">
        <f t="shared" si="0"/>
        <v/>
      </c>
      <c r="F15" s="458" t="str">
        <f t="shared" si="1"/>
        <v/>
      </c>
      <c r="G15" s="459" t="str">
        <f t="shared" si="2"/>
        <v/>
      </c>
      <c r="H15" s="460" t="str">
        <f t="shared" si="3"/>
        <v/>
      </c>
      <c r="I15" s="461" t="str">
        <f t="shared" si="4"/>
        <v/>
      </c>
      <c r="K15" s="604"/>
      <c r="L15" s="457">
        <v>5</v>
      </c>
      <c r="M15" s="478" t="s">
        <v>894</v>
      </c>
      <c r="N15" s="457" t="str">
        <f t="shared" si="5"/>
        <v/>
      </c>
      <c r="O15" s="458" t="str">
        <f t="shared" si="6"/>
        <v/>
      </c>
      <c r="P15" s="459" t="str">
        <f t="shared" si="7"/>
        <v/>
      </c>
      <c r="Q15" s="460" t="str">
        <f t="shared" si="8"/>
        <v/>
      </c>
      <c r="R15" s="461" t="str">
        <f t="shared" si="9"/>
        <v/>
      </c>
    </row>
    <row r="16" spans="2:18" ht="27" customHeight="1" x14ac:dyDescent="0.2">
      <c r="B16" s="604"/>
      <c r="C16" s="417">
        <v>6</v>
      </c>
      <c r="D16" s="418" t="s">
        <v>875</v>
      </c>
      <c r="E16" s="457" t="str">
        <f t="shared" si="0"/>
        <v/>
      </c>
      <c r="F16" s="458" t="str">
        <f t="shared" si="1"/>
        <v/>
      </c>
      <c r="G16" s="459" t="str">
        <f t="shared" si="2"/>
        <v/>
      </c>
      <c r="H16" s="460" t="str">
        <f t="shared" si="3"/>
        <v/>
      </c>
      <c r="I16" s="461" t="str">
        <f t="shared" si="4"/>
        <v/>
      </c>
      <c r="K16" s="604"/>
      <c r="L16" s="457">
        <v>6</v>
      </c>
      <c r="M16" s="478" t="s">
        <v>895</v>
      </c>
      <c r="N16" s="457" t="str">
        <f t="shared" si="5"/>
        <v/>
      </c>
      <c r="O16" s="458" t="str">
        <f t="shared" si="6"/>
        <v/>
      </c>
      <c r="P16" s="459" t="str">
        <f t="shared" si="7"/>
        <v/>
      </c>
      <c r="Q16" s="460" t="str">
        <f t="shared" si="8"/>
        <v/>
      </c>
      <c r="R16" s="461" t="str">
        <f t="shared" si="9"/>
        <v/>
      </c>
    </row>
    <row r="17" spans="2:18" ht="27" customHeight="1" x14ac:dyDescent="0.2">
      <c r="B17" s="604"/>
      <c r="C17" s="417">
        <v>7</v>
      </c>
      <c r="D17" s="418" t="s">
        <v>876</v>
      </c>
      <c r="E17" s="457" t="str">
        <f t="shared" si="0"/>
        <v/>
      </c>
      <c r="F17" s="458" t="str">
        <f t="shared" si="1"/>
        <v/>
      </c>
      <c r="G17" s="459" t="str">
        <f t="shared" si="2"/>
        <v/>
      </c>
      <c r="H17" s="462" t="str">
        <f t="shared" si="3"/>
        <v/>
      </c>
      <c r="I17" s="461" t="str">
        <f t="shared" si="4"/>
        <v/>
      </c>
      <c r="K17" s="604"/>
      <c r="L17" s="457">
        <v>7</v>
      </c>
      <c r="M17" s="478" t="s">
        <v>896</v>
      </c>
      <c r="N17" s="457" t="str">
        <f t="shared" si="5"/>
        <v/>
      </c>
      <c r="O17" s="458" t="str">
        <f t="shared" si="6"/>
        <v/>
      </c>
      <c r="P17" s="459" t="str">
        <f t="shared" si="7"/>
        <v/>
      </c>
      <c r="Q17" s="462" t="str">
        <f t="shared" si="8"/>
        <v/>
      </c>
      <c r="R17" s="461" t="str">
        <f t="shared" si="9"/>
        <v/>
      </c>
    </row>
    <row r="18" spans="2:18" ht="27" customHeight="1" x14ac:dyDescent="0.2">
      <c r="B18" s="605"/>
      <c r="C18" s="419">
        <v>8</v>
      </c>
      <c r="D18" s="420" t="s">
        <v>877</v>
      </c>
      <c r="E18" s="463" t="str">
        <f t="shared" si="0"/>
        <v/>
      </c>
      <c r="F18" s="464" t="str">
        <f t="shared" si="1"/>
        <v/>
      </c>
      <c r="G18" s="465" t="str">
        <f t="shared" si="2"/>
        <v/>
      </c>
      <c r="H18" s="466" t="str">
        <f t="shared" si="3"/>
        <v/>
      </c>
      <c r="I18" s="467" t="str">
        <f t="shared" si="4"/>
        <v/>
      </c>
      <c r="K18" s="605"/>
      <c r="L18" s="463">
        <v>8</v>
      </c>
      <c r="M18" s="479" t="s">
        <v>897</v>
      </c>
      <c r="N18" s="463" t="str">
        <f t="shared" si="5"/>
        <v/>
      </c>
      <c r="O18" s="464" t="str">
        <f t="shared" si="6"/>
        <v/>
      </c>
      <c r="P18" s="465" t="str">
        <f t="shared" si="7"/>
        <v/>
      </c>
      <c r="Q18" s="466" t="str">
        <f t="shared" si="8"/>
        <v/>
      </c>
      <c r="R18" s="467" t="str">
        <f t="shared" si="9"/>
        <v/>
      </c>
    </row>
    <row r="19" spans="2:18" ht="27" customHeight="1" x14ac:dyDescent="0.2">
      <c r="B19" s="606" t="s">
        <v>819</v>
      </c>
      <c r="C19" s="416">
        <v>1</v>
      </c>
      <c r="D19" s="418" t="s">
        <v>878</v>
      </c>
      <c r="E19" s="468" t="str">
        <f t="shared" si="0"/>
        <v/>
      </c>
      <c r="F19" s="469" t="str">
        <f t="shared" si="1"/>
        <v/>
      </c>
      <c r="G19" s="470" t="str">
        <f t="shared" si="2"/>
        <v/>
      </c>
      <c r="H19" s="462" t="str">
        <f t="shared" si="3"/>
        <v/>
      </c>
      <c r="I19" s="471" t="str">
        <f t="shared" si="4"/>
        <v/>
      </c>
      <c r="K19" s="603" t="s">
        <v>820</v>
      </c>
      <c r="L19" s="452">
        <v>1</v>
      </c>
      <c r="M19" s="478" t="s">
        <v>898</v>
      </c>
      <c r="N19" s="468" t="str">
        <f t="shared" si="5"/>
        <v/>
      </c>
      <c r="O19" s="469" t="str">
        <f t="shared" si="6"/>
        <v/>
      </c>
      <c r="P19" s="470" t="str">
        <f t="shared" si="7"/>
        <v/>
      </c>
      <c r="Q19" s="462" t="str">
        <f t="shared" si="8"/>
        <v/>
      </c>
      <c r="R19" s="471" t="str">
        <f t="shared" si="9"/>
        <v/>
      </c>
    </row>
    <row r="20" spans="2:18" ht="27" customHeight="1" x14ac:dyDescent="0.2">
      <c r="B20" s="604"/>
      <c r="C20" s="417">
        <v>2</v>
      </c>
      <c r="D20" s="418" t="s">
        <v>879</v>
      </c>
      <c r="E20" s="457" t="str">
        <f t="shared" si="0"/>
        <v/>
      </c>
      <c r="F20" s="458" t="str">
        <f t="shared" si="1"/>
        <v/>
      </c>
      <c r="G20" s="459" t="str">
        <f t="shared" si="2"/>
        <v/>
      </c>
      <c r="H20" s="460" t="str">
        <f t="shared" si="3"/>
        <v/>
      </c>
      <c r="I20" s="461" t="str">
        <f t="shared" si="4"/>
        <v/>
      </c>
      <c r="K20" s="604"/>
      <c r="L20" s="457">
        <v>2</v>
      </c>
      <c r="M20" s="478" t="s">
        <v>899</v>
      </c>
      <c r="N20" s="457" t="str">
        <f t="shared" si="5"/>
        <v/>
      </c>
      <c r="O20" s="458" t="str">
        <f t="shared" si="6"/>
        <v/>
      </c>
      <c r="P20" s="459" t="str">
        <f t="shared" si="7"/>
        <v/>
      </c>
      <c r="Q20" s="460" t="str">
        <f t="shared" si="8"/>
        <v/>
      </c>
      <c r="R20" s="461" t="str">
        <f t="shared" si="9"/>
        <v/>
      </c>
    </row>
    <row r="21" spans="2:18" ht="27" customHeight="1" x14ac:dyDescent="0.2">
      <c r="B21" s="604"/>
      <c r="C21" s="417">
        <v>3</v>
      </c>
      <c r="D21" s="418" t="s">
        <v>880</v>
      </c>
      <c r="E21" s="457" t="str">
        <f t="shared" si="0"/>
        <v/>
      </c>
      <c r="F21" s="458" t="str">
        <f t="shared" si="1"/>
        <v/>
      </c>
      <c r="G21" s="459" t="str">
        <f t="shared" si="2"/>
        <v/>
      </c>
      <c r="H21" s="460" t="str">
        <f t="shared" si="3"/>
        <v/>
      </c>
      <c r="I21" s="461" t="str">
        <f t="shared" si="4"/>
        <v/>
      </c>
      <c r="K21" s="604"/>
      <c r="L21" s="457">
        <v>3</v>
      </c>
      <c r="M21" s="478" t="s">
        <v>900</v>
      </c>
      <c r="N21" s="457" t="str">
        <f t="shared" si="5"/>
        <v/>
      </c>
      <c r="O21" s="458" t="str">
        <f t="shared" si="6"/>
        <v/>
      </c>
      <c r="P21" s="459" t="str">
        <f t="shared" si="7"/>
        <v/>
      </c>
      <c r="Q21" s="460" t="str">
        <f t="shared" si="8"/>
        <v/>
      </c>
      <c r="R21" s="461" t="str">
        <f t="shared" si="9"/>
        <v/>
      </c>
    </row>
    <row r="22" spans="2:18" ht="27" customHeight="1" x14ac:dyDescent="0.2">
      <c r="B22" s="604"/>
      <c r="C22" s="417">
        <v>4</v>
      </c>
      <c r="D22" s="418" t="s">
        <v>881</v>
      </c>
      <c r="E22" s="457" t="str">
        <f t="shared" si="0"/>
        <v/>
      </c>
      <c r="F22" s="458" t="str">
        <f t="shared" si="1"/>
        <v/>
      </c>
      <c r="G22" s="459" t="str">
        <f t="shared" si="2"/>
        <v/>
      </c>
      <c r="H22" s="460" t="str">
        <f t="shared" si="3"/>
        <v/>
      </c>
      <c r="I22" s="461" t="str">
        <f t="shared" si="4"/>
        <v/>
      </c>
      <c r="K22" s="604"/>
      <c r="L22" s="457">
        <v>4</v>
      </c>
      <c r="M22" s="478" t="s">
        <v>901</v>
      </c>
      <c r="N22" s="457" t="str">
        <f t="shared" si="5"/>
        <v/>
      </c>
      <c r="O22" s="458" t="str">
        <f t="shared" si="6"/>
        <v/>
      </c>
      <c r="P22" s="459" t="str">
        <f t="shared" si="7"/>
        <v/>
      </c>
      <c r="Q22" s="460" t="str">
        <f t="shared" si="8"/>
        <v/>
      </c>
      <c r="R22" s="461" t="str">
        <f t="shared" si="9"/>
        <v/>
      </c>
    </row>
    <row r="23" spans="2:18" ht="27" customHeight="1" x14ac:dyDescent="0.2">
      <c r="B23" s="604"/>
      <c r="C23" s="417">
        <v>5</v>
      </c>
      <c r="D23" s="418" t="s">
        <v>882</v>
      </c>
      <c r="E23" s="457" t="str">
        <f t="shared" si="0"/>
        <v/>
      </c>
      <c r="F23" s="458" t="str">
        <f t="shared" si="1"/>
        <v/>
      </c>
      <c r="G23" s="459" t="str">
        <f t="shared" si="2"/>
        <v/>
      </c>
      <c r="H23" s="460" t="str">
        <f t="shared" si="3"/>
        <v/>
      </c>
      <c r="I23" s="461" t="str">
        <f t="shared" si="4"/>
        <v/>
      </c>
      <c r="K23" s="604"/>
      <c r="L23" s="457">
        <v>5</v>
      </c>
      <c r="M23" s="478" t="s">
        <v>902</v>
      </c>
      <c r="N23" s="457" t="str">
        <f t="shared" si="5"/>
        <v/>
      </c>
      <c r="O23" s="458" t="str">
        <f t="shared" si="6"/>
        <v/>
      </c>
      <c r="P23" s="459" t="str">
        <f t="shared" si="7"/>
        <v/>
      </c>
      <c r="Q23" s="460" t="str">
        <f t="shared" si="8"/>
        <v/>
      </c>
      <c r="R23" s="461" t="str">
        <f t="shared" si="9"/>
        <v/>
      </c>
    </row>
    <row r="24" spans="2:18" ht="27" customHeight="1" x14ac:dyDescent="0.2">
      <c r="B24" s="607"/>
      <c r="C24" s="421">
        <v>6</v>
      </c>
      <c r="D24" s="418" t="s">
        <v>883</v>
      </c>
      <c r="E24" s="472" t="str">
        <f t="shared" si="0"/>
        <v/>
      </c>
      <c r="F24" s="473" t="str">
        <f t="shared" si="1"/>
        <v/>
      </c>
      <c r="G24" s="474" t="str">
        <f t="shared" si="2"/>
        <v/>
      </c>
      <c r="H24" s="475" t="str">
        <f t="shared" si="3"/>
        <v/>
      </c>
      <c r="I24" s="476" t="str">
        <f t="shared" si="4"/>
        <v/>
      </c>
      <c r="K24" s="607"/>
      <c r="L24" s="472">
        <v>6</v>
      </c>
      <c r="M24" s="478" t="s">
        <v>903</v>
      </c>
      <c r="N24" s="472" t="str">
        <f t="shared" si="5"/>
        <v/>
      </c>
      <c r="O24" s="473" t="str">
        <f t="shared" si="6"/>
        <v/>
      </c>
      <c r="P24" s="474" t="str">
        <f t="shared" si="7"/>
        <v/>
      </c>
      <c r="Q24" s="475" t="str">
        <f t="shared" si="8"/>
        <v/>
      </c>
      <c r="R24" s="476" t="str">
        <f t="shared" si="9"/>
        <v/>
      </c>
    </row>
    <row r="25" spans="2:18" ht="27" customHeight="1" x14ac:dyDescent="0.2">
      <c r="B25" s="607"/>
      <c r="C25" s="421">
        <v>7</v>
      </c>
      <c r="D25" s="418" t="s">
        <v>884</v>
      </c>
      <c r="E25" s="472" t="str">
        <f t="shared" si="0"/>
        <v/>
      </c>
      <c r="F25" s="473" t="str">
        <f t="shared" si="1"/>
        <v/>
      </c>
      <c r="G25" s="474" t="str">
        <f t="shared" si="2"/>
        <v/>
      </c>
      <c r="H25" s="475" t="str">
        <f t="shared" si="3"/>
        <v/>
      </c>
      <c r="I25" s="476" t="str">
        <f t="shared" si="4"/>
        <v/>
      </c>
      <c r="K25" s="607"/>
      <c r="L25" s="472">
        <v>7</v>
      </c>
      <c r="M25" s="478" t="s">
        <v>904</v>
      </c>
      <c r="N25" s="472" t="str">
        <f t="shared" si="5"/>
        <v/>
      </c>
      <c r="O25" s="473" t="str">
        <f t="shared" si="6"/>
        <v/>
      </c>
      <c r="P25" s="474" t="str">
        <f t="shared" si="7"/>
        <v/>
      </c>
      <c r="Q25" s="475" t="str">
        <f t="shared" si="8"/>
        <v/>
      </c>
      <c r="R25" s="476" t="str">
        <f t="shared" si="9"/>
        <v/>
      </c>
    </row>
    <row r="26" spans="2:18" ht="27" customHeight="1" x14ac:dyDescent="0.2">
      <c r="B26" s="605"/>
      <c r="C26" s="419">
        <v>8</v>
      </c>
      <c r="D26" s="418" t="s">
        <v>885</v>
      </c>
      <c r="E26" s="463" t="str">
        <f t="shared" si="0"/>
        <v/>
      </c>
      <c r="F26" s="464" t="str">
        <f t="shared" si="1"/>
        <v/>
      </c>
      <c r="G26" s="465" t="str">
        <f t="shared" si="2"/>
        <v/>
      </c>
      <c r="H26" s="466" t="str">
        <f t="shared" si="3"/>
        <v/>
      </c>
      <c r="I26" s="467" t="str">
        <f t="shared" si="4"/>
        <v/>
      </c>
      <c r="K26" s="605"/>
      <c r="L26" s="463">
        <v>8</v>
      </c>
      <c r="M26" s="478" t="s">
        <v>905</v>
      </c>
      <c r="N26" s="463" t="str">
        <f t="shared" si="5"/>
        <v/>
      </c>
      <c r="O26" s="464" t="str">
        <f t="shared" si="6"/>
        <v/>
      </c>
      <c r="P26" s="465" t="str">
        <f t="shared" si="7"/>
        <v/>
      </c>
      <c r="Q26" s="466" t="str">
        <f t="shared" si="8"/>
        <v/>
      </c>
      <c r="R26" s="467" t="str">
        <f t="shared" si="9"/>
        <v/>
      </c>
    </row>
    <row r="27" spans="2:18" ht="27" customHeight="1" x14ac:dyDescent="0.2">
      <c r="B27" s="603" t="s">
        <v>821</v>
      </c>
      <c r="C27" s="414">
        <v>1</v>
      </c>
      <c r="D27" s="415" t="s">
        <v>886</v>
      </c>
      <c r="E27" s="452" t="str">
        <f t="shared" si="0"/>
        <v/>
      </c>
      <c r="F27" s="453" t="str">
        <f t="shared" si="1"/>
        <v/>
      </c>
      <c r="G27" s="454" t="str">
        <f t="shared" si="2"/>
        <v/>
      </c>
      <c r="H27" s="455" t="str">
        <f t="shared" si="3"/>
        <v/>
      </c>
      <c r="I27" s="456" t="str">
        <f t="shared" si="4"/>
        <v/>
      </c>
      <c r="K27" s="603" t="s">
        <v>822</v>
      </c>
      <c r="L27" s="452">
        <v>1</v>
      </c>
      <c r="M27" s="477" t="s">
        <v>906</v>
      </c>
      <c r="N27" s="452" t="str">
        <f t="shared" si="5"/>
        <v/>
      </c>
      <c r="O27" s="453" t="str">
        <f t="shared" si="6"/>
        <v/>
      </c>
      <c r="P27" s="454" t="str">
        <f t="shared" si="7"/>
        <v/>
      </c>
      <c r="Q27" s="455" t="str">
        <f t="shared" si="8"/>
        <v/>
      </c>
      <c r="R27" s="456" t="str">
        <f t="shared" si="9"/>
        <v/>
      </c>
    </row>
    <row r="28" spans="2:18" ht="27" customHeight="1" x14ac:dyDescent="0.2">
      <c r="B28" s="604"/>
      <c r="C28" s="417">
        <v>2</v>
      </c>
      <c r="D28" s="422" t="s">
        <v>887</v>
      </c>
      <c r="E28" s="457" t="str">
        <f t="shared" si="0"/>
        <v/>
      </c>
      <c r="F28" s="458" t="str">
        <f t="shared" si="1"/>
        <v/>
      </c>
      <c r="G28" s="459" t="str">
        <f t="shared" si="2"/>
        <v/>
      </c>
      <c r="H28" s="462" t="str">
        <f t="shared" si="3"/>
        <v/>
      </c>
      <c r="I28" s="461" t="str">
        <f t="shared" si="4"/>
        <v/>
      </c>
      <c r="K28" s="604"/>
      <c r="L28" s="457">
        <v>2</v>
      </c>
      <c r="M28" s="480" t="s">
        <v>907</v>
      </c>
      <c r="N28" s="457" t="str">
        <f t="shared" si="5"/>
        <v/>
      </c>
      <c r="O28" s="458" t="str">
        <f t="shared" si="6"/>
        <v/>
      </c>
      <c r="P28" s="459" t="str">
        <f t="shared" si="7"/>
        <v/>
      </c>
      <c r="Q28" s="462" t="str">
        <f t="shared" si="8"/>
        <v/>
      </c>
      <c r="R28" s="461" t="str">
        <f t="shared" si="9"/>
        <v/>
      </c>
    </row>
    <row r="29" spans="2:18" ht="27" customHeight="1" x14ac:dyDescent="0.2">
      <c r="B29" s="604"/>
      <c r="C29" s="417">
        <v>3</v>
      </c>
      <c r="D29" s="422" t="s">
        <v>888</v>
      </c>
      <c r="E29" s="457" t="str">
        <f t="shared" si="0"/>
        <v/>
      </c>
      <c r="F29" s="458" t="str">
        <f t="shared" si="1"/>
        <v/>
      </c>
      <c r="G29" s="459" t="str">
        <f t="shared" si="2"/>
        <v/>
      </c>
      <c r="H29" s="460" t="str">
        <f t="shared" si="3"/>
        <v/>
      </c>
      <c r="I29" s="461" t="str">
        <f t="shared" si="4"/>
        <v/>
      </c>
      <c r="K29" s="604"/>
      <c r="L29" s="457">
        <v>3</v>
      </c>
      <c r="M29" s="480" t="s">
        <v>908</v>
      </c>
      <c r="N29" s="457" t="str">
        <f t="shared" si="5"/>
        <v/>
      </c>
      <c r="O29" s="458" t="str">
        <f t="shared" si="6"/>
        <v/>
      </c>
      <c r="P29" s="459" t="str">
        <f t="shared" si="7"/>
        <v/>
      </c>
      <c r="Q29" s="460" t="str">
        <f t="shared" si="8"/>
        <v/>
      </c>
      <c r="R29" s="461" t="str">
        <f t="shared" si="9"/>
        <v/>
      </c>
    </row>
    <row r="30" spans="2:18" ht="27" customHeight="1" x14ac:dyDescent="0.2">
      <c r="B30" s="605"/>
      <c r="C30" s="419">
        <v>4</v>
      </c>
      <c r="D30" s="423" t="s">
        <v>889</v>
      </c>
      <c r="E30" s="463" t="str">
        <f t="shared" si="0"/>
        <v/>
      </c>
      <c r="F30" s="464" t="str">
        <f t="shared" si="1"/>
        <v/>
      </c>
      <c r="G30" s="465" t="str">
        <f t="shared" si="2"/>
        <v/>
      </c>
      <c r="H30" s="466" t="str">
        <f t="shared" si="3"/>
        <v/>
      </c>
      <c r="I30" s="467" t="str">
        <f t="shared" si="4"/>
        <v/>
      </c>
      <c r="K30" s="605"/>
      <c r="L30" s="463">
        <v>4</v>
      </c>
      <c r="M30" s="481" t="s">
        <v>909</v>
      </c>
      <c r="N30" s="463" t="str">
        <f t="shared" si="5"/>
        <v/>
      </c>
      <c r="O30" s="464" t="str">
        <f t="shared" si="6"/>
        <v/>
      </c>
      <c r="P30" s="465" t="str">
        <f t="shared" si="7"/>
        <v/>
      </c>
      <c r="Q30" s="466" t="str">
        <f t="shared" si="8"/>
        <v/>
      </c>
      <c r="R30" s="467" t="str">
        <f t="shared" si="9"/>
        <v/>
      </c>
    </row>
    <row r="32" spans="2:18" x14ac:dyDescent="0.2">
      <c r="B32" s="602">
        <f>設定!$J$21</f>
        <v>0</v>
      </c>
      <c r="C32" s="602"/>
      <c r="D32" s="602"/>
      <c r="E32" s="602"/>
      <c r="K32" s="602">
        <f>設定!$J$21</f>
        <v>0</v>
      </c>
      <c r="L32" s="602"/>
      <c r="M32" s="602"/>
      <c r="N32" s="602"/>
    </row>
    <row r="33" spans="3:18" ht="9.75" customHeight="1" x14ac:dyDescent="0.2"/>
    <row r="34" spans="3:18" x14ac:dyDescent="0.2">
      <c r="C34" s="407" t="s">
        <v>823</v>
      </c>
      <c r="L34" s="407" t="s">
        <v>823</v>
      </c>
    </row>
    <row r="35" spans="3:18" ht="9.75" customHeight="1" x14ac:dyDescent="0.2"/>
    <row r="36" spans="3:18" x14ac:dyDescent="0.2">
      <c r="E36" s="584" t="str">
        <f>IF(設定!$J$8="","",設定!$J$8&amp;"県"&amp;VLOOKUP(設定!J8,設定!$AT$15:$AU$22,2,FALSE))</f>
        <v/>
      </c>
      <c r="F36" s="584"/>
      <c r="N36" s="584" t="str">
        <f>IF(設定!$J$8="","",設定!$J$8&amp;"県"&amp;VLOOKUP(設定!J8,設定!$AT$15:$AU$22,2,FALSE))</f>
        <v/>
      </c>
      <c r="O36" s="584"/>
    </row>
    <row r="37" spans="3:18" ht="21" x14ac:dyDescent="0.2">
      <c r="F37" s="584" t="s">
        <v>867</v>
      </c>
      <c r="G37" s="584"/>
      <c r="H37" s="424">
        <f>会長名</f>
        <v>0</v>
      </c>
      <c r="I37" s="425" t="s">
        <v>824</v>
      </c>
      <c r="O37" s="584" t="s">
        <v>867</v>
      </c>
      <c r="P37" s="584"/>
      <c r="Q37" s="424">
        <f>会長名</f>
        <v>0</v>
      </c>
      <c r="R37" s="425" t="s">
        <v>824</v>
      </c>
    </row>
    <row r="38" spans="3:18" ht="10.5" customHeight="1" x14ac:dyDescent="0.2">
      <c r="F38" s="426"/>
      <c r="G38" s="426"/>
      <c r="H38" s="424"/>
      <c r="I38" s="425"/>
      <c r="O38" s="426"/>
      <c r="P38" s="426"/>
      <c r="Q38" s="424"/>
      <c r="R38" s="425"/>
    </row>
    <row r="39" spans="3:18" ht="21" x14ac:dyDescent="0.2">
      <c r="F39" s="584" t="s">
        <v>868</v>
      </c>
      <c r="G39" s="584"/>
      <c r="H39" s="424">
        <f>申込責任者</f>
        <v>0</v>
      </c>
      <c r="I39" s="425" t="s">
        <v>824</v>
      </c>
      <c r="O39" s="584" t="s">
        <v>868</v>
      </c>
      <c r="P39" s="584"/>
      <c r="Q39" s="424">
        <f>申込責任者</f>
        <v>0</v>
      </c>
      <c r="R39" s="425" t="s">
        <v>824</v>
      </c>
    </row>
    <row r="40" spans="3:18" ht="10.5" customHeight="1" x14ac:dyDescent="0.2">
      <c r="F40" s="426"/>
      <c r="G40" s="426"/>
      <c r="O40" s="426"/>
      <c r="P40" s="426"/>
    </row>
    <row r="41" spans="3:18" x14ac:dyDescent="0.2">
      <c r="F41" s="584" t="s">
        <v>869</v>
      </c>
      <c r="G41" s="584"/>
      <c r="H41" s="600">
        <f>設定!J19</f>
        <v>0</v>
      </c>
      <c r="I41" s="601"/>
      <c r="O41" s="584" t="s">
        <v>869</v>
      </c>
      <c r="P41" s="584"/>
      <c r="Q41" s="600">
        <f>設定!J19</f>
        <v>0</v>
      </c>
      <c r="R41" s="601"/>
    </row>
  </sheetData>
  <sheetProtection selectLockedCells="1"/>
  <mergeCells count="38">
    <mergeCell ref="B2:I2"/>
    <mergeCell ref="K2:R2"/>
    <mergeCell ref="B4:I4"/>
    <mergeCell ref="K4:R4"/>
    <mergeCell ref="B7:E7"/>
    <mergeCell ref="K7:N7"/>
    <mergeCell ref="R9:R10"/>
    <mergeCell ref="B9:B10"/>
    <mergeCell ref="F9:F10"/>
    <mergeCell ref="H9:H10"/>
    <mergeCell ref="I9:I10"/>
    <mergeCell ref="P9:P10"/>
    <mergeCell ref="G9:G10"/>
    <mergeCell ref="E9:E10"/>
    <mergeCell ref="C9:C10"/>
    <mergeCell ref="L9:L10"/>
    <mergeCell ref="N9:N10"/>
    <mergeCell ref="K9:K10"/>
    <mergeCell ref="O9:O10"/>
    <mergeCell ref="Q9:Q10"/>
    <mergeCell ref="B11:B18"/>
    <mergeCell ref="K11:K18"/>
    <mergeCell ref="B19:B26"/>
    <mergeCell ref="K19:K26"/>
    <mergeCell ref="B27:B30"/>
    <mergeCell ref="K27:K30"/>
    <mergeCell ref="Q41:R41"/>
    <mergeCell ref="B32:E32"/>
    <mergeCell ref="K32:N32"/>
    <mergeCell ref="E36:F36"/>
    <mergeCell ref="N36:O36"/>
    <mergeCell ref="F37:G37"/>
    <mergeCell ref="O37:P37"/>
    <mergeCell ref="F39:G39"/>
    <mergeCell ref="O39:P39"/>
    <mergeCell ref="F41:G41"/>
    <mergeCell ref="H41:I41"/>
    <mergeCell ref="O41:P41"/>
  </mergeCells>
  <phoneticPr fontId="22"/>
  <dataValidations count="2">
    <dataValidation imeMode="off" allowBlank="1" showInputMessage="1" showErrorMessage="1" sqref="G11:G30 P11:P30"/>
    <dataValidation imeMode="on" allowBlank="1" showInputMessage="1" showErrorMessage="1" sqref="E11:F30 H11:H30 N11:O30 Q11:Q30"/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5" orientation="portrait" horizontalDpi="4294967293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53</vt:i4>
      </vt:variant>
    </vt:vector>
  </HeadingPairs>
  <TitlesOfParts>
    <vt:vector size="83" baseType="lpstr">
      <vt:lpstr>設定</vt:lpstr>
      <vt:lpstr>個人戦入力</vt:lpstr>
      <vt:lpstr>2</vt:lpstr>
      <vt:lpstr>3</vt:lpstr>
      <vt:lpstr>4</vt:lpstr>
      <vt:lpstr>D1</vt:lpstr>
      <vt:lpstr>D2</vt:lpstr>
      <vt:lpstr>様式１</vt:lpstr>
      <vt:lpstr>様式２</vt:lpstr>
      <vt:lpstr>様式２(開催県)</vt:lpstr>
      <vt:lpstr>様式３(男)</vt:lpstr>
      <vt:lpstr>様式３(女)</vt:lpstr>
      <vt:lpstr>Ｔ男</vt:lpstr>
      <vt:lpstr>Ｔ女</vt:lpstr>
      <vt:lpstr>処理用Ｔ</vt:lpstr>
      <vt:lpstr>処理用S</vt:lpstr>
      <vt:lpstr>処理用Ｄ</vt:lpstr>
      <vt:lpstr>ダブルスまとめ</vt:lpstr>
      <vt:lpstr>シングルス取込</vt:lpstr>
      <vt:lpstr>ダブルス取込</vt:lpstr>
      <vt:lpstr>団体取込</vt:lpstr>
      <vt:lpstr>代表者まとめ（レディース）</vt:lpstr>
      <vt:lpstr>代表者まとめ (ラージ)</vt:lpstr>
      <vt:lpstr>ラージ様式１</vt:lpstr>
      <vt:lpstr>レディース様式１</vt:lpstr>
      <vt:lpstr>様式４(棄権)</vt:lpstr>
      <vt:lpstr>西暦確認</vt:lpstr>
      <vt:lpstr>団体まとめ</vt:lpstr>
      <vt:lpstr>シングルスまとめ</vt:lpstr>
      <vt:lpstr>sample</vt:lpstr>
      <vt:lpstr>'2'!Print_Area</vt:lpstr>
      <vt:lpstr>'3'!Print_Area</vt:lpstr>
      <vt:lpstr>'4'!Print_Area</vt:lpstr>
      <vt:lpstr>'D1'!Print_Area</vt:lpstr>
      <vt:lpstr>'D2'!Print_Area</vt:lpstr>
      <vt:lpstr>Ｔ女!Print_Area</vt:lpstr>
      <vt:lpstr>Ｔ男!Print_Area</vt:lpstr>
      <vt:lpstr>ラージ様式１!Print_Area</vt:lpstr>
      <vt:lpstr>個人戦入力!Print_Area</vt:lpstr>
      <vt:lpstr>'代表者まとめ (ラージ)'!Print_Area</vt:lpstr>
      <vt:lpstr>様式１!Print_Area</vt:lpstr>
      <vt:lpstr>様式２!Print_Area</vt:lpstr>
      <vt:lpstr>'様式２(開催県)'!Print_Area</vt:lpstr>
      <vt:lpstr>'様式３(女)'!Print_Area</vt:lpstr>
      <vt:lpstr>'様式３(男)'!Print_Area</vt:lpstr>
      <vt:lpstr>'様式４(棄権)'!Print_Area</vt:lpstr>
      <vt:lpstr>サンプル１</vt:lpstr>
      <vt:lpstr>サンプル２</vt:lpstr>
      <vt:lpstr>サンプル３</vt:lpstr>
      <vt:lpstr>サンプル４</vt:lpstr>
      <vt:lpstr>サンプル５</vt:lpstr>
      <vt:lpstr>サンプル６</vt:lpstr>
      <vt:lpstr>サンプル７</vt:lpstr>
      <vt:lpstr>サンプル８</vt:lpstr>
      <vt:lpstr>シングルスDATA</vt:lpstr>
      <vt:lpstr>シングルスまとめ</vt:lpstr>
      <vt:lpstr>ダブルスＤＡＴＡ</vt:lpstr>
      <vt:lpstr>一般</vt:lpstr>
      <vt:lpstr>会長名</vt:lpstr>
      <vt:lpstr>開催県</vt:lpstr>
      <vt:lpstr>基準１</vt:lpstr>
      <vt:lpstr>基準２</vt:lpstr>
      <vt:lpstr>基準日</vt:lpstr>
      <vt:lpstr>県名</vt:lpstr>
      <vt:lpstr>'様式３(女)'!女子１位</vt:lpstr>
      <vt:lpstr>'様式３(男)'!女子１位</vt:lpstr>
      <vt:lpstr>'様式３(女)'!女子２位</vt:lpstr>
      <vt:lpstr>'様式３(男)'!女子２位</vt:lpstr>
      <vt:lpstr>'様式３(女)'!女子３位</vt:lpstr>
      <vt:lpstr>'様式３(男)'!女子３位</vt:lpstr>
      <vt:lpstr>'様式３(女)'!女子４位</vt:lpstr>
      <vt:lpstr>'様式３(男)'!女子４位</vt:lpstr>
      <vt:lpstr>小学</vt:lpstr>
      <vt:lpstr>申込責任者</vt:lpstr>
      <vt:lpstr>性別</vt:lpstr>
      <vt:lpstr>責任者連絡先</vt:lpstr>
      <vt:lpstr>大会</vt:lpstr>
      <vt:lpstr>'様式３(男)'!男子１位</vt:lpstr>
      <vt:lpstr>'様式３(男)'!男子２位</vt:lpstr>
      <vt:lpstr>'様式３(男)'!男子３位</vt:lpstr>
      <vt:lpstr>'様式３(男)'!男子４位</vt:lpstr>
      <vt:lpstr>中学</vt:lpstr>
      <vt:lpstr>年齢別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teasjmy</cp:lastModifiedBy>
  <cp:lastPrinted>2017-06-12T04:33:10Z</cp:lastPrinted>
  <dcterms:created xsi:type="dcterms:W3CDTF">2016-08-11T04:32:31Z</dcterms:created>
  <dcterms:modified xsi:type="dcterms:W3CDTF">2018-05-07T01:12:28Z</dcterms:modified>
</cp:coreProperties>
</file>